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Rozpočty\Atelier 99\A-20-01 MŠ Dubeč\RPD\"/>
    </mc:Choice>
  </mc:AlternateContent>
  <xr:revisionPtr revIDLastSave="0" documentId="13_ncr:1_{07B49F48-794F-49F5-AA30-2D56583CC2B1}" xr6:coauthVersionLast="47" xr6:coauthVersionMax="47" xr10:uidLastSave="{00000000-0000-0000-0000-000000000000}"/>
  <bookViews>
    <workbookView xWindow="-120" yWindow="-120" windowWidth="29040" windowHeight="15720" tabRatio="940" firstSheet="11" activeTab="21" xr2:uid="{00000000-000D-0000-FFFF-FFFF00000000}"/>
  </bookViews>
  <sheets>
    <sheet name="Stavba" sheetId="1" r:id="rId1"/>
    <sheet name="VzorPolozky" sheetId="10" state="hidden" r:id="rId2"/>
    <sheet name="SO 101 D.1.1-ARS" sheetId="12" r:id="rId3"/>
    <sheet name="SO 101 D.1.4a-UT+CHL" sheetId="13" r:id="rId4"/>
    <sheet name="SO 101 D.1.4b-VZT" sheetId="14" r:id="rId5"/>
    <sheet name="SO 101 D.1.4c-ZTI" sheetId="15" r:id="rId6"/>
    <sheet name="SO 101 D.1.4d-EL" sheetId="16" r:id="rId7"/>
    <sheet name="SO 101 D.1.4e-SLP" sheetId="19" r:id="rId8"/>
    <sheet name="SO 101 D.1.4f-MaR" sheetId="20" r:id="rId9"/>
    <sheet name="SO 104" sheetId="21" r:id="rId10"/>
    <sheet name="SO 105 D.1.1-ARS" sheetId="22" r:id="rId11"/>
    <sheet name="SO 105 D.1.4d-EL" sheetId="23" r:id="rId12"/>
    <sheet name="SO 106 D.1.1-ARS" sheetId="24" r:id="rId13"/>
    <sheet name="SO 106 D.1.4d-EL" sheetId="25" r:id="rId14"/>
    <sheet name="IO 100" sheetId="26" r:id="rId15"/>
    <sheet name="IO 200" sheetId="27" r:id="rId16"/>
    <sheet name="IO 300" sheetId="37" r:id="rId17"/>
    <sheet name="IO 301" sheetId="38" r:id="rId18"/>
    <sheet name="IO 310" sheetId="43" r:id="rId19"/>
    <sheet name="IO 400" sheetId="42" r:id="rId20"/>
    <sheet name="IO 401" sheetId="41" r:id="rId21"/>
    <sheet name="IO 410" sheetId="40" r:id="rId22"/>
    <sheet name="IO 411" sheetId="39" r:id="rId23"/>
    <sheet name="IO 600" sheetId="28" r:id="rId24"/>
    <sheet name="IO 610" sheetId="29" r:id="rId25"/>
    <sheet name="IO 620" sheetId="30" r:id="rId26"/>
    <sheet name="IO 701" sheetId="31" r:id="rId27"/>
    <sheet name="IO 800" sheetId="36" r:id="rId28"/>
    <sheet name="PI" sheetId="32" r:id="rId29"/>
    <sheet name="PS 2000" sheetId="34" r:id="rId30"/>
    <sheet name="VN+ON" sheetId="35" r:id="rId31"/>
  </sheets>
  <externalReferences>
    <externalReference r:id="rId32"/>
  </externalReferences>
  <definedNames>
    <definedName name="_xlnm._FilterDatabase" localSheetId="16" hidden="1">'IO 300'!$D$1:$D$4994</definedName>
    <definedName name="_xlnm._FilterDatabase" localSheetId="27" hidden="1">'IO 800'!$D$1:$D$604</definedName>
    <definedName name="_xlnm._FilterDatabase" localSheetId="4" hidden="1">'SO 101 D.1.4b-VZT'!$D$1:$D$387</definedName>
    <definedName name="_xlnm._FilterDatabase" localSheetId="5" hidden="1">'SO 101 D.1.4c-ZTI'!$D$1:$D$5136</definedName>
    <definedName name="_xlnm._FilterDatabase" localSheetId="6" hidden="1">'SO 101 D.1.4d-EL'!$D$1:$D$392</definedName>
    <definedName name="_xlnm._FilterDatabase" localSheetId="7" hidden="1">'SO 101 D.1.4e-SLP'!$D$1:$D$381</definedName>
    <definedName name="_xlnm._FilterDatabase" localSheetId="8" hidden="1">'SO 101 D.1.4f-MaR'!$D$1:$D$387</definedName>
    <definedName name="CelkemDPHVypocet" localSheetId="0">Stavba!$H$40</definedName>
    <definedName name="CenaCelkem">Stavba!$G$29</definedName>
    <definedName name="CenaCelkemBezDPH">Stavba!$G$28</definedName>
    <definedName name="CenaCelkemVypocet" localSheetId="0">Stavba!$I$40</definedName>
    <definedName name="cisloobjektu">Stavba!$C$3</definedName>
    <definedName name="CisloRozpoctu">'[1]Krycí list'!$C$2</definedName>
    <definedName name="CisloStavby" localSheetId="0">Stavba!$C$2</definedName>
    <definedName name="cislostavby">'[1]Krycí list'!$A$7</definedName>
    <definedName name="CisloStavebnihoRozpoctu">Stavba!$D$4</definedName>
    <definedName name="dadresa">Stavba!$D$12:$G$12</definedName>
    <definedName name="DIČ" localSheetId="0">Stavba!$I$12</definedName>
    <definedName name="dmisto">Stavba!$D$13:$G$13</definedName>
    <definedName name="DPHSni">Stavba!$G$24</definedName>
    <definedName name="DPHZakl">Stavba!$G$26</definedName>
    <definedName name="dpsc" localSheetId="0">Stavba!$C$13</definedName>
    <definedName name="IČO" localSheetId="0">Stavba!$I$11</definedName>
    <definedName name="Mena">Stavba!$J$29</definedName>
    <definedName name="MistoStavby">Stavba!$D$4</definedName>
    <definedName name="nazevobjektu">Stavba!$D$3</definedName>
    <definedName name="NazevRozpoctu">'[1]Krycí list'!$D$2</definedName>
    <definedName name="NazevStavby" localSheetId="0">Stavba!$D$2</definedName>
    <definedName name="nazevstavby">'[1]Krycí list'!$C$7</definedName>
    <definedName name="NazevStavebnihoRozpoctu">Stavba!$E$4</definedName>
    <definedName name="_xlnm.Print_Titles" localSheetId="14">'IO 100'!$1:$7</definedName>
    <definedName name="_xlnm.Print_Titles" localSheetId="15">'IO 200'!$1:$7</definedName>
    <definedName name="_xlnm.Print_Titles" localSheetId="16">'IO 300'!$1:$7</definedName>
    <definedName name="_xlnm.Print_Titles" localSheetId="17">'IO 301'!$1:$7</definedName>
    <definedName name="_xlnm.Print_Titles" localSheetId="18">'IO 310'!$1:$7</definedName>
    <definedName name="_xlnm.Print_Titles" localSheetId="19">'IO 400'!$1:$7</definedName>
    <definedName name="_xlnm.Print_Titles" localSheetId="21">'IO 410'!$1:$7</definedName>
    <definedName name="_xlnm.Print_Titles" localSheetId="23">'IO 600'!$1:$7</definedName>
    <definedName name="_xlnm.Print_Titles" localSheetId="24">'IO 610'!$1:$7</definedName>
    <definedName name="_xlnm.Print_Titles" localSheetId="25">'IO 620'!$1:$7</definedName>
    <definedName name="_xlnm.Print_Titles" localSheetId="26">'IO 701'!$1:$7</definedName>
    <definedName name="_xlnm.Print_Titles" localSheetId="27">'IO 800'!$1:$7</definedName>
    <definedName name="_xlnm.Print_Titles" localSheetId="28">PI!$1:$7</definedName>
    <definedName name="_xlnm.Print_Titles" localSheetId="29">'PS 2000'!$1:$7</definedName>
    <definedName name="_xlnm.Print_Titles" localSheetId="2">'SO 101 D.1.1-ARS'!$1:$7</definedName>
    <definedName name="_xlnm.Print_Titles" localSheetId="3">'SO 101 D.1.4a-UT+CHL'!$1:$7</definedName>
    <definedName name="_xlnm.Print_Titles" localSheetId="4">'SO 101 D.1.4b-VZT'!$1:$7</definedName>
    <definedName name="_xlnm.Print_Titles" localSheetId="5">'SO 101 D.1.4c-ZTI'!$1:$7</definedName>
    <definedName name="_xlnm.Print_Titles" localSheetId="6">'SO 101 D.1.4d-EL'!$1:$7</definedName>
    <definedName name="_xlnm.Print_Titles" localSheetId="7">'SO 101 D.1.4e-SLP'!$1:$7</definedName>
    <definedName name="_xlnm.Print_Titles" localSheetId="8">'SO 101 D.1.4f-MaR'!$1:$7</definedName>
    <definedName name="_xlnm.Print_Titles" localSheetId="9">'SO 104'!$1:$7</definedName>
    <definedName name="_xlnm.Print_Titles" localSheetId="10">'SO 105 D.1.1-ARS'!$1:$7</definedName>
    <definedName name="_xlnm.Print_Titles" localSheetId="11">'SO 105 D.1.4d-EL'!$1:$7</definedName>
    <definedName name="_xlnm.Print_Titles" localSheetId="12">'SO 106 D.1.1-ARS'!$1:$7</definedName>
    <definedName name="_xlnm.Print_Titles" localSheetId="13">'SO 106 D.1.4d-EL'!$1:$7</definedName>
    <definedName name="_xlnm.Print_Titles" localSheetId="30">'VN+ON'!$1:$6</definedName>
    <definedName name="oadresa">Stavba!$D$6</definedName>
    <definedName name="Objednatel" localSheetId="0">Stavba!$D$5</definedName>
    <definedName name="Objekt" localSheetId="0">Stavba!$B$38</definedName>
    <definedName name="_xlnm.Print_Area" localSheetId="15">'IO 200'!$A$1:$H$372</definedName>
    <definedName name="_xlnm.Print_Area" localSheetId="16">'IO 300'!$A$1:$H$104</definedName>
    <definedName name="_xlnm.Print_Area" localSheetId="19">'IO 400'!$A$1:$H$89</definedName>
    <definedName name="_xlnm.Print_Area" localSheetId="20">'IO 401'!$A$1:$H$136</definedName>
    <definedName name="_xlnm.Print_Area" localSheetId="21">'IO 410'!$A$1:$H$95</definedName>
    <definedName name="_xlnm.Print_Area" localSheetId="22">'IO 411'!$A$1:$H$107</definedName>
    <definedName name="_xlnm.Print_Area" localSheetId="27">'IO 800'!$A$1:$H$404</definedName>
    <definedName name="_xlnm.Print_Area" localSheetId="29">'PS 2000'!$A$1:$H$135</definedName>
    <definedName name="_xlnm.Print_Area" localSheetId="2">'SO 101 D.1.1-ARS'!$A$1:$H$2000</definedName>
    <definedName name="_xlnm.Print_Area" localSheetId="3">'SO 101 D.1.4a-UT+CHL'!$A$1:$H$299</definedName>
    <definedName name="_xlnm.Print_Area" localSheetId="4">'SO 101 D.1.4b-VZT'!$A$1:$H$389</definedName>
    <definedName name="_xlnm.Print_Area" localSheetId="5">'SO 101 D.1.4c-ZTI'!$A$1:$H$358</definedName>
    <definedName name="_xlnm.Print_Area" localSheetId="6">'SO 101 D.1.4d-EL'!$A$1:$H$175</definedName>
    <definedName name="_xlnm.Print_Area" localSheetId="8">'SO 101 D.1.4f-MaR'!$A$1:$H$68</definedName>
    <definedName name="_xlnm.Print_Area" localSheetId="0">Stavba!$A$1:$J$93</definedName>
    <definedName name="_xlnm.Print_Area" localSheetId="30">'VN+ON'!$A$1:$H$80</definedName>
    <definedName name="odic" localSheetId="0">Stavba!$I$6</definedName>
    <definedName name="oico" localSheetId="0">Stavba!$I$5</definedName>
    <definedName name="omisto" localSheetId="0">Stavba!$D$7</definedName>
    <definedName name="onazev" localSheetId="0">Stavba!$D$6</definedName>
    <definedName name="opsc" localSheetId="0">Stavba!$C$7</definedName>
    <definedName name="padresa">Stavba!$D$9</definedName>
    <definedName name="pdic">Stavba!$I$9</definedName>
    <definedName name="pico">Stavba!$I$8</definedName>
    <definedName name="pmisto">Stavba!$D$10</definedName>
    <definedName name="PocetMJ" localSheetId="23">#REF!</definedName>
    <definedName name="PocetMJ" localSheetId="24">#REF!</definedName>
    <definedName name="PocetMJ" localSheetId="25">#REF!</definedName>
    <definedName name="PocetMJ" localSheetId="26">#REF!</definedName>
    <definedName name="PocetMJ" localSheetId="27">#REF!</definedName>
    <definedName name="PocetMJ" localSheetId="29">#REF!</definedName>
    <definedName name="PocetMJ" localSheetId="7">#REF!</definedName>
    <definedName name="PocetMJ" localSheetId="8">#REF!</definedName>
    <definedName name="PocetMJ">#REF!</definedName>
    <definedName name="PoptavkaID">Stavba!$A$1</definedName>
    <definedName name="pPSC">Stavba!$C$10</definedName>
    <definedName name="Projektant">Stavba!$D$8</definedName>
    <definedName name="SazbaDPH1" localSheetId="0">Stavba!$E$23</definedName>
    <definedName name="SazbaDPH1">'[1]Krycí list'!$C$30</definedName>
    <definedName name="SazbaDPH2" localSheetId="0">Stavba!$E$25</definedName>
    <definedName name="SazbaDPH2">'[1]Krycí list'!$C$32</definedName>
    <definedName name="SloupecCC" localSheetId="23">#REF!</definedName>
    <definedName name="SloupecCC" localSheetId="24">#REF!</definedName>
    <definedName name="SloupecCC" localSheetId="25">#REF!</definedName>
    <definedName name="SloupecCC" localSheetId="26">#REF!</definedName>
    <definedName name="SloupecCC" localSheetId="27">#REF!</definedName>
    <definedName name="SloupecCC" localSheetId="29">#REF!</definedName>
    <definedName name="SloupecCC" localSheetId="7">#REF!</definedName>
    <definedName name="SloupecCC" localSheetId="8">#REF!</definedName>
    <definedName name="SloupecCC">#REF!</definedName>
    <definedName name="SloupecCisloPol" localSheetId="23">#REF!</definedName>
    <definedName name="SloupecCisloPol" localSheetId="24">#REF!</definedName>
    <definedName name="SloupecCisloPol" localSheetId="25">#REF!</definedName>
    <definedName name="SloupecCisloPol" localSheetId="26">#REF!</definedName>
    <definedName name="SloupecCisloPol" localSheetId="27">#REF!</definedName>
    <definedName name="SloupecCisloPol" localSheetId="29">#REF!</definedName>
    <definedName name="SloupecCisloPol" localSheetId="7">#REF!</definedName>
    <definedName name="SloupecCisloPol" localSheetId="8">#REF!</definedName>
    <definedName name="SloupecCisloPol">#REF!</definedName>
    <definedName name="SloupecJC" localSheetId="23">#REF!</definedName>
    <definedName name="SloupecJC" localSheetId="24">#REF!</definedName>
    <definedName name="SloupecJC" localSheetId="25">#REF!</definedName>
    <definedName name="SloupecJC" localSheetId="26">#REF!</definedName>
    <definedName name="SloupecJC" localSheetId="27">#REF!</definedName>
    <definedName name="SloupecJC" localSheetId="29">#REF!</definedName>
    <definedName name="SloupecJC" localSheetId="7">#REF!</definedName>
    <definedName name="SloupecJC" localSheetId="8">#REF!</definedName>
    <definedName name="SloupecJC">#REF!</definedName>
    <definedName name="SloupecMJ" localSheetId="23">#REF!</definedName>
    <definedName name="SloupecMJ" localSheetId="24">#REF!</definedName>
    <definedName name="SloupecMJ" localSheetId="25">#REF!</definedName>
    <definedName name="SloupecMJ" localSheetId="26">#REF!</definedName>
    <definedName name="SloupecMJ" localSheetId="27">#REF!</definedName>
    <definedName name="SloupecMJ" localSheetId="29">#REF!</definedName>
    <definedName name="SloupecMJ" localSheetId="7">#REF!</definedName>
    <definedName name="SloupecMJ" localSheetId="8">#REF!</definedName>
    <definedName name="SloupecMJ">#REF!</definedName>
    <definedName name="SloupecMnozstvi" localSheetId="23">#REF!</definedName>
    <definedName name="SloupecMnozstvi" localSheetId="24">#REF!</definedName>
    <definedName name="SloupecMnozstvi" localSheetId="25">#REF!</definedName>
    <definedName name="SloupecMnozstvi" localSheetId="26">#REF!</definedName>
    <definedName name="SloupecMnozstvi" localSheetId="27">#REF!</definedName>
    <definedName name="SloupecMnozstvi" localSheetId="29">#REF!</definedName>
    <definedName name="SloupecMnozstvi" localSheetId="7">#REF!</definedName>
    <definedName name="SloupecMnozstvi" localSheetId="8">#REF!</definedName>
    <definedName name="SloupecMnozstvi">#REF!</definedName>
    <definedName name="SloupecNazPol" localSheetId="23">#REF!</definedName>
    <definedName name="SloupecNazPol" localSheetId="24">#REF!</definedName>
    <definedName name="SloupecNazPol" localSheetId="25">#REF!</definedName>
    <definedName name="SloupecNazPol" localSheetId="26">#REF!</definedName>
    <definedName name="SloupecNazPol" localSheetId="27">#REF!</definedName>
    <definedName name="SloupecNazPol" localSheetId="29">#REF!</definedName>
    <definedName name="SloupecNazPol" localSheetId="7">#REF!</definedName>
    <definedName name="SloupecNazPol" localSheetId="8">#REF!</definedName>
    <definedName name="SloupecNazPol">#REF!</definedName>
    <definedName name="SloupecPC" localSheetId="23">#REF!</definedName>
    <definedName name="SloupecPC" localSheetId="24">#REF!</definedName>
    <definedName name="SloupecPC" localSheetId="25">#REF!</definedName>
    <definedName name="SloupecPC" localSheetId="26">#REF!</definedName>
    <definedName name="SloupecPC" localSheetId="27">#REF!</definedName>
    <definedName name="SloupecPC" localSheetId="29">#REF!</definedName>
    <definedName name="SloupecPC" localSheetId="7">#REF!</definedName>
    <definedName name="SloupecPC" localSheetId="8">#REF!</definedName>
    <definedName name="SloupecPC">#REF!</definedName>
    <definedName name="Vypracoval">Stavba!$D$14</definedName>
    <definedName name="Z_B7E7C763_C459_487D_8ABA_5CFDDFBD5A84_.wvu.Cols" localSheetId="0" hidden="1">Stavba!$A:$A</definedName>
    <definedName name="Z_B7E7C763_C459_487D_8ABA_5CFDDFBD5A84_.wvu.PrintArea" localSheetId="0" hidden="1">Stavba!$B$1:$J$36</definedName>
    <definedName name="ZakladDPHSni">Stavba!$G$23</definedName>
    <definedName name="ZakladDPHSniVypocet" localSheetId="0">Stavba!$F$40</definedName>
    <definedName name="ZakladDPHZakl">Stavba!$G$25</definedName>
    <definedName name="ZakladDPHZaklVypocet" localSheetId="0">Stavba!$G$40</definedName>
    <definedName name="Zaokrouhleni">Stavba!$G$27</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40" l="1"/>
  <c r="G8" i="38"/>
  <c r="G8" i="41"/>
  <c r="G102" i="39"/>
  <c r="G8" i="39"/>
  <c r="G72" i="40"/>
  <c r="G13" i="40"/>
  <c r="G66" i="42"/>
  <c r="G56" i="42"/>
  <c r="G13" i="42"/>
  <c r="G62" i="37"/>
  <c r="G52" i="37"/>
  <c r="G13" i="37"/>
  <c r="G11" i="37"/>
  <c r="G9" i="37"/>
  <c r="G28" i="29"/>
  <c r="G27" i="29"/>
  <c r="G8" i="36" l="1"/>
  <c r="G53" i="36"/>
  <c r="G52" i="36"/>
  <c r="G1763" i="12"/>
  <c r="E1762" i="12"/>
  <c r="G1759" i="12"/>
  <c r="G1744" i="12"/>
  <c r="G1717" i="12"/>
  <c r="G1707" i="12"/>
  <c r="G126" i="34"/>
  <c r="G125" i="34"/>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G96" i="36"/>
  <c r="G95" i="36"/>
  <c r="G94" i="36"/>
  <c r="G93" i="36"/>
  <c r="G92" i="36"/>
  <c r="G91" i="36"/>
  <c r="G90" i="36"/>
  <c r="G89" i="36"/>
  <c r="G88" i="36"/>
  <c r="G87" i="36"/>
  <c r="G86" i="36"/>
  <c r="G85" i="36"/>
  <c r="G84" i="36"/>
  <c r="G83" i="36"/>
  <c r="G82" i="36"/>
  <c r="G81" i="36"/>
  <c r="G80" i="36"/>
  <c r="G79" i="36"/>
  <c r="G78" i="36"/>
  <c r="G77" i="36"/>
  <c r="G76" i="36"/>
  <c r="G75" i="36"/>
  <c r="G74" i="36"/>
  <c r="G73" i="36"/>
  <c r="G72" i="36"/>
  <c r="G71" i="36"/>
  <c r="G70" i="36"/>
  <c r="G69" i="36"/>
  <c r="G68" i="36"/>
  <c r="G67" i="36"/>
  <c r="G66" i="36"/>
  <c r="G65" i="36"/>
  <c r="G64" i="36"/>
  <c r="G63" i="36"/>
  <c r="G62" i="36"/>
  <c r="G61" i="36"/>
  <c r="G60" i="36"/>
  <c r="G59" i="36"/>
  <c r="G58" i="36"/>
  <c r="G57" i="36"/>
  <c r="G56" i="36"/>
  <c r="G55"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G26" i="36"/>
  <c r="G25" i="36"/>
  <c r="G24" i="36"/>
  <c r="G23" i="36"/>
  <c r="G22" i="36"/>
  <c r="G21" i="36"/>
  <c r="G20" i="36"/>
  <c r="G19" i="36"/>
  <c r="G18" i="36"/>
  <c r="G17" i="36"/>
  <c r="G16" i="36"/>
  <c r="G15" i="36"/>
  <c r="G14" i="36"/>
  <c r="G13" i="36"/>
  <c r="G12" i="36"/>
  <c r="G11" i="36"/>
  <c r="G10" i="36"/>
  <c r="G9" i="36"/>
  <c r="G88" i="39"/>
  <c r="G85" i="39"/>
  <c r="G82" i="39"/>
  <c r="G79" i="39"/>
  <c r="G74" i="39"/>
  <c r="G69" i="39"/>
  <c r="G64" i="39"/>
  <c r="G59" i="39"/>
  <c r="G57" i="39"/>
  <c r="G55" i="39"/>
  <c r="G53" i="39"/>
  <c r="G50" i="39"/>
  <c r="G47" i="39"/>
  <c r="G45" i="39"/>
  <c r="G40" i="39"/>
  <c r="G35" i="39"/>
  <c r="G30" i="39"/>
  <c r="G22" i="39"/>
  <c r="G17" i="39"/>
  <c r="G12" i="39"/>
  <c r="G100" i="41"/>
  <c r="G97" i="41"/>
  <c r="G94" i="41"/>
  <c r="G91" i="41"/>
  <c r="G88" i="41"/>
  <c r="G82" i="41"/>
  <c r="G76" i="41"/>
  <c r="G70" i="41"/>
  <c r="G64" i="41"/>
  <c r="G62" i="41"/>
  <c r="G60" i="41"/>
  <c r="G58" i="41"/>
  <c r="G55" i="41"/>
  <c r="G52" i="41"/>
  <c r="G50" i="41"/>
  <c r="G44" i="41"/>
  <c r="G39" i="41"/>
  <c r="G34" i="41"/>
  <c r="G25" i="41"/>
  <c r="G19" i="41"/>
  <c r="G13" i="41"/>
  <c r="G57" i="43"/>
  <c r="G54" i="43"/>
  <c r="G51" i="43"/>
  <c r="G48" i="43"/>
  <c r="G45" i="43"/>
  <c r="G42" i="43"/>
  <c r="G40" i="43"/>
  <c r="G38" i="43"/>
  <c r="G36" i="43"/>
  <c r="G33" i="43"/>
  <c r="G30" i="43"/>
  <c r="G28" i="43"/>
  <c r="G25" i="43"/>
  <c r="G22" i="43"/>
  <c r="G19" i="43"/>
  <c r="G16" i="43"/>
  <c r="G13" i="43"/>
  <c r="G10" i="43"/>
  <c r="G90" i="38"/>
  <c r="G87" i="38"/>
  <c r="G84" i="38"/>
  <c r="G81" i="38"/>
  <c r="G76" i="38"/>
  <c r="G71" i="38"/>
  <c r="G66" i="38"/>
  <c r="G61" i="38"/>
  <c r="G59" i="38"/>
  <c r="G57" i="38"/>
  <c r="G55" i="38"/>
  <c r="G52" i="38"/>
  <c r="G49" i="38"/>
  <c r="G47" i="38"/>
  <c r="G42" i="38"/>
  <c r="G37" i="38"/>
  <c r="G32" i="38"/>
  <c r="G24" i="38"/>
  <c r="G19" i="38"/>
  <c r="G14" i="38"/>
  <c r="G9" i="38"/>
  <c r="G353" i="27"/>
  <c r="G352" i="27"/>
  <c r="G351" i="27"/>
  <c r="G150" i="15"/>
  <c r="G147" i="15"/>
  <c r="G144" i="15"/>
  <c r="G141" i="15"/>
  <c r="G138" i="15"/>
  <c r="G135" i="15"/>
  <c r="G132" i="15"/>
  <c r="G129" i="15"/>
  <c r="G119" i="15"/>
  <c r="G109" i="15"/>
  <c r="G99" i="15"/>
  <c r="G89" i="15"/>
  <c r="G87" i="15"/>
  <c r="G85" i="15"/>
  <c r="G83" i="15"/>
  <c r="G80" i="15"/>
  <c r="G77" i="15"/>
  <c r="G75" i="15"/>
  <c r="G65" i="15"/>
  <c r="G57" i="15"/>
  <c r="G49" i="15"/>
  <c r="G36" i="15"/>
  <c r="G26" i="15"/>
  <c r="G16" i="15"/>
  <c r="G8" i="15"/>
  <c r="G1586" i="12"/>
  <c r="G1254" i="12"/>
  <c r="G1251" i="12"/>
  <c r="G1250" i="12"/>
  <c r="G1247" i="12"/>
  <c r="G1243" i="12"/>
  <c r="G1239" i="12"/>
  <c r="G357" i="27"/>
  <c r="G294" i="27" s="1"/>
  <c r="G285" i="27"/>
  <c r="G284" i="27"/>
  <c r="G283" i="27"/>
  <c r="G168" i="15" l="1"/>
  <c r="G280" i="15" l="1"/>
  <c r="G279" i="15"/>
  <c r="G278" i="15"/>
  <c r="G277" i="15"/>
  <c r="G276" i="15"/>
  <c r="G275" i="15"/>
  <c r="G52" i="16"/>
  <c r="G297" i="12" l="1"/>
  <c r="G1319" i="12" l="1"/>
  <c r="G1300" i="12"/>
  <c r="G1296" i="12"/>
  <c r="G119" i="12"/>
  <c r="G117" i="12"/>
  <c r="G115" i="12"/>
  <c r="G113" i="12"/>
  <c r="O102" i="39" l="1"/>
  <c r="G100" i="39"/>
  <c r="G99" i="39"/>
  <c r="G98" i="39"/>
  <c r="G97" i="39"/>
  <c r="G94" i="39"/>
  <c r="G93" i="39"/>
  <c r="G91" i="39"/>
  <c r="AK90" i="39"/>
  <c r="G89" i="39"/>
  <c r="P102" i="39"/>
  <c r="O93" i="40"/>
  <c r="G91" i="40"/>
  <c r="G90" i="40"/>
  <c r="G89" i="40"/>
  <c r="G88" i="40"/>
  <c r="G87" i="40"/>
  <c r="G86" i="40"/>
  <c r="G85" i="40"/>
  <c r="G84" i="40" s="1"/>
  <c r="G82" i="40"/>
  <c r="G81" i="40" s="1"/>
  <c r="G80" i="40"/>
  <c r="G79" i="40"/>
  <c r="G78" i="40"/>
  <c r="G77" i="40"/>
  <c r="G76" i="40"/>
  <c r="G75" i="40"/>
  <c r="G52" i="40"/>
  <c r="G50" i="40"/>
  <c r="G48" i="40"/>
  <c r="G41" i="40"/>
  <c r="G34" i="40"/>
  <c r="G32" i="40"/>
  <c r="G30" i="40"/>
  <c r="G28" i="40"/>
  <c r="G26" i="40"/>
  <c r="G24" i="40"/>
  <c r="G22" i="40"/>
  <c r="G20" i="40"/>
  <c r="G18" i="40"/>
  <c r="G15" i="40"/>
  <c r="O133" i="41"/>
  <c r="G131" i="41"/>
  <c r="G130" i="41"/>
  <c r="G129" i="41"/>
  <c r="G128" i="41"/>
  <c r="G127" i="41"/>
  <c r="G125" i="41"/>
  <c r="G124" i="41" s="1"/>
  <c r="G123" i="41"/>
  <c r="G122" i="41"/>
  <c r="G121" i="41"/>
  <c r="G112" i="41" s="1"/>
  <c r="G116" i="41"/>
  <c r="G113" i="41"/>
  <c r="G111" i="41"/>
  <c r="G110" i="41"/>
  <c r="G106" i="41"/>
  <c r="G104" i="41"/>
  <c r="G101" i="41"/>
  <c r="P133" i="41"/>
  <c r="O87" i="42"/>
  <c r="G85" i="42"/>
  <c r="G84" i="42"/>
  <c r="G83" i="42"/>
  <c r="G82" i="42"/>
  <c r="G81" i="42"/>
  <c r="G80" i="42"/>
  <c r="G79" i="42"/>
  <c r="G76" i="42"/>
  <c r="G75" i="42"/>
  <c r="G74" i="42"/>
  <c r="G73" i="42"/>
  <c r="G72" i="42"/>
  <c r="G71" i="42"/>
  <c r="G70" i="42"/>
  <c r="G69" i="42"/>
  <c r="G46" i="42"/>
  <c r="G44" i="42"/>
  <c r="G42" i="42"/>
  <c r="G35" i="42"/>
  <c r="G30" i="42"/>
  <c r="G28" i="42"/>
  <c r="G26" i="42"/>
  <c r="G24" i="42"/>
  <c r="G22" i="42"/>
  <c r="G20" i="42"/>
  <c r="G18" i="42"/>
  <c r="G15" i="42"/>
  <c r="O72" i="43"/>
  <c r="G70" i="43"/>
  <c r="G69" i="43"/>
  <c r="G67" i="43" s="1"/>
  <c r="G68" i="43"/>
  <c r="G66" i="43"/>
  <c r="G65" i="43"/>
  <c r="G64" i="43"/>
  <c r="G61" i="43"/>
  <c r="G60" i="43" s="1"/>
  <c r="G59" i="43"/>
  <c r="G58" i="43"/>
  <c r="P72" i="43"/>
  <c r="O113" i="38"/>
  <c r="G111" i="38"/>
  <c r="G110" i="38"/>
  <c r="G109" i="38"/>
  <c r="G108" i="38" s="1"/>
  <c r="G107" i="38"/>
  <c r="G106" i="38"/>
  <c r="G105" i="38"/>
  <c r="G104" i="38"/>
  <c r="G103" i="38"/>
  <c r="G102" i="38"/>
  <c r="G101" i="38"/>
  <c r="G100" i="38"/>
  <c r="G97" i="38"/>
  <c r="G95" i="38"/>
  <c r="G91" i="38"/>
  <c r="P113" i="38"/>
  <c r="O101" i="37"/>
  <c r="G99" i="37"/>
  <c r="G98" i="37"/>
  <c r="G97" i="37"/>
  <c r="G96" i="37"/>
  <c r="G95" i="37"/>
  <c r="G94" i="37"/>
  <c r="G92" i="37" s="1"/>
  <c r="G93" i="37"/>
  <c r="G91" i="37"/>
  <c r="G90" i="37"/>
  <c r="G89" i="37"/>
  <c r="G87" i="37"/>
  <c r="G86" i="37"/>
  <c r="G85" i="37"/>
  <c r="G84" i="37"/>
  <c r="G81" i="37"/>
  <c r="G80" i="37" s="1"/>
  <c r="G79" i="37"/>
  <c r="G78" i="37"/>
  <c r="G77" i="37"/>
  <c r="G76" i="37"/>
  <c r="G75" i="37"/>
  <c r="G74" i="37"/>
  <c r="G73" i="37"/>
  <c r="G72" i="37"/>
  <c r="G71" i="37"/>
  <c r="G70" i="37"/>
  <c r="G64" i="37"/>
  <c r="G46" i="37"/>
  <c r="G44" i="37"/>
  <c r="G42" i="37"/>
  <c r="G35" i="37"/>
  <c r="G30" i="37"/>
  <c r="G28" i="37"/>
  <c r="G26" i="37"/>
  <c r="G24" i="37"/>
  <c r="G22" i="37"/>
  <c r="G20" i="37"/>
  <c r="G18" i="37"/>
  <c r="G15" i="37"/>
  <c r="O354" i="15"/>
  <c r="G352" i="15"/>
  <c r="G351" i="15"/>
  <c r="G350" i="15"/>
  <c r="G349" i="15"/>
  <c r="G346" i="15"/>
  <c r="G338" i="15"/>
  <c r="G336" i="15"/>
  <c r="G334" i="15"/>
  <c r="G332" i="15"/>
  <c r="G330" i="15"/>
  <c r="G328"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0" i="15"/>
  <c r="G299" i="15"/>
  <c r="G298" i="15"/>
  <c r="G293" i="15"/>
  <c r="G292" i="15"/>
  <c r="G291" i="15"/>
  <c r="G290" i="15"/>
  <c r="G289" i="15"/>
  <c r="G288" i="15"/>
  <c r="G287" i="15"/>
  <c r="G286" i="15"/>
  <c r="G285" i="15"/>
  <c r="G284" i="15"/>
  <c r="G283" i="15"/>
  <c r="G282"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2" i="15"/>
  <c r="G240" i="15"/>
  <c r="G238" i="15"/>
  <c r="G235" i="15"/>
  <c r="G234" i="15"/>
  <c r="G232" i="15"/>
  <c r="G230" i="15"/>
  <c r="G228" i="15"/>
  <c r="G226" i="15"/>
  <c r="G224" i="15"/>
  <c r="G222" i="15"/>
  <c r="G220" i="15"/>
  <c r="G218" i="15"/>
  <c r="G216" i="15"/>
  <c r="AK214" i="15"/>
  <c r="G213" i="15"/>
  <c r="AK211" i="15"/>
  <c r="G210" i="15"/>
  <c r="AK208" i="15"/>
  <c r="G207" i="15"/>
  <c r="AK205" i="15"/>
  <c r="G204" i="15"/>
  <c r="AK202" i="15"/>
  <c r="G201" i="15"/>
  <c r="AK199" i="15"/>
  <c r="G198" i="15"/>
  <c r="G197" i="15" s="1"/>
  <c r="G196" i="15"/>
  <c r="G195" i="15"/>
  <c r="G194" i="15"/>
  <c r="G192" i="15"/>
  <c r="G191" i="15"/>
  <c r="G190" i="15"/>
  <c r="G189" i="15"/>
  <c r="G188" i="15"/>
  <c r="G187" i="15"/>
  <c r="G186" i="15"/>
  <c r="G185" i="15"/>
  <c r="G184" i="15"/>
  <c r="G181" i="15"/>
  <c r="G177" i="15"/>
  <c r="G174" i="15"/>
  <c r="G171" i="15"/>
  <c r="G166" i="15"/>
  <c r="G163" i="15"/>
  <c r="G161" i="15"/>
  <c r="G158" i="15"/>
  <c r="G156" i="15"/>
  <c r="G154" i="15"/>
  <c r="G152" i="15"/>
  <c r="P354" i="15"/>
  <c r="G96" i="39" l="1"/>
  <c r="I82" i="1" s="1"/>
  <c r="G327" i="15"/>
  <c r="G281" i="15"/>
  <c r="G8" i="43"/>
  <c r="G337" i="15"/>
  <c r="G78" i="42"/>
  <c r="G63" i="43"/>
  <c r="G83" i="37"/>
  <c r="G8" i="37"/>
  <c r="P93" i="40"/>
  <c r="G8" i="40"/>
  <c r="G74" i="40"/>
  <c r="G103" i="41"/>
  <c r="P87" i="42"/>
  <c r="G8" i="42"/>
  <c r="G68" i="42"/>
  <c r="G96" i="38"/>
  <c r="G99" i="38"/>
  <c r="G69" i="37"/>
  <c r="P101" i="37"/>
  <c r="G151" i="15"/>
  <c r="G398" i="36"/>
  <c r="G397" i="36"/>
  <c r="G396" i="36"/>
  <c r="G395" i="36"/>
  <c r="G394" i="36"/>
  <c r="G393" i="36"/>
  <c r="G392" i="36"/>
  <c r="G391" i="36"/>
  <c r="G390" i="36"/>
  <c r="G389" i="36"/>
  <c r="G72" i="43" l="1"/>
  <c r="I76" i="1" s="1"/>
  <c r="G133" i="41"/>
  <c r="I78" i="1" s="1"/>
  <c r="G87" i="42"/>
  <c r="I77" i="1" s="1"/>
  <c r="G93" i="40"/>
  <c r="I81" i="1" s="1"/>
  <c r="G113" i="38"/>
  <c r="I75" i="1" s="1"/>
  <c r="G101" i="37"/>
  <c r="I74" i="1" s="1"/>
  <c r="G354" i="15"/>
  <c r="I51" i="1" s="1"/>
  <c r="G387" i="36"/>
  <c r="G386" i="36"/>
  <c r="G385" i="36"/>
  <c r="G384" i="36"/>
  <c r="G383" i="36"/>
  <c r="G382" i="36"/>
  <c r="G381" i="36"/>
  <c r="G380" i="36"/>
  <c r="G379" i="36"/>
  <c r="G378" i="36"/>
  <c r="G377" i="36"/>
  <c r="G376" i="36"/>
  <c r="G375" i="36"/>
  <c r="G374" i="36"/>
  <c r="G373" i="36"/>
  <c r="G372" i="36"/>
  <c r="G369" i="36" l="1"/>
  <c r="G368" i="36"/>
  <c r="G367" i="36"/>
  <c r="G366" i="36"/>
  <c r="G365" i="36"/>
  <c r="G364" i="36"/>
  <c r="G363" i="36"/>
  <c r="G362" i="36"/>
  <c r="G361" i="36"/>
  <c r="G360" i="36"/>
  <c r="G359" i="36"/>
  <c r="G358" i="36"/>
  <c r="G357" i="36"/>
  <c r="G356" i="36"/>
  <c r="G355" i="36"/>
  <c r="G354" i="36"/>
  <c r="G353" i="36"/>
  <c r="G352" i="36"/>
  <c r="G351" i="36"/>
  <c r="G350" i="36"/>
  <c r="G349" i="36"/>
  <c r="G348" i="36"/>
  <c r="G347" i="36"/>
  <c r="G346" i="36"/>
  <c r="G345" i="36"/>
  <c r="G344" i="36"/>
  <c r="G343" i="36"/>
  <c r="G342" i="36"/>
  <c r="G341" i="36"/>
  <c r="G340" i="36"/>
  <c r="G339" i="36"/>
  <c r="G338" i="36"/>
  <c r="G337" i="36"/>
  <c r="G336" i="36"/>
  <c r="G335" i="36"/>
  <c r="G334" i="36"/>
  <c r="G333" i="36"/>
  <c r="G332" i="36"/>
  <c r="G331" i="36"/>
  <c r="G330" i="36"/>
  <c r="G329" i="36"/>
  <c r="G328" i="36"/>
  <c r="G327" i="36"/>
  <c r="G326" i="36"/>
  <c r="G325" i="36"/>
  <c r="G324" i="36"/>
  <c r="G323" i="36"/>
  <c r="G322" i="36"/>
  <c r="G321" i="36"/>
  <c r="G320" i="36"/>
  <c r="G319" i="36"/>
  <c r="G318" i="36"/>
  <c r="G317" i="36"/>
  <c r="G316" i="36"/>
  <c r="G315" i="36"/>
  <c r="G314" i="36"/>
  <c r="G313" i="36"/>
  <c r="G312" i="36"/>
  <c r="G311" i="36"/>
  <c r="G310" i="36"/>
  <c r="G309" i="36"/>
  <c r="G308" i="36"/>
  <c r="G307" i="36"/>
  <c r="G306" i="36"/>
  <c r="G305" i="36"/>
  <c r="G304" i="36"/>
  <c r="G303" i="36"/>
  <c r="G302" i="36"/>
  <c r="G301" i="36"/>
  <c r="G300" i="36"/>
  <c r="G299" i="36"/>
  <c r="G298" i="36"/>
  <c r="G297" i="36"/>
  <c r="G296" i="36"/>
  <c r="G295" i="36"/>
  <c r="G294" i="36"/>
  <c r="G293" i="36"/>
  <c r="G292" i="36"/>
  <c r="G291" i="36"/>
  <c r="G290" i="36"/>
  <c r="G289" i="36"/>
  <c r="G288" i="36"/>
  <c r="G287" i="36"/>
  <c r="G286" i="36"/>
  <c r="G285" i="36"/>
  <c r="G284" i="36"/>
  <c r="G283" i="36"/>
  <c r="G282" i="36"/>
  <c r="G281" i="36"/>
  <c r="G280" i="36"/>
  <c r="G279" i="36"/>
  <c r="G278" i="36"/>
  <c r="G277" i="36"/>
  <c r="G276" i="36"/>
  <c r="G275" i="36"/>
  <c r="G274" i="36"/>
  <c r="G273" i="36"/>
  <c r="G272" i="36"/>
  <c r="G271" i="36"/>
  <c r="G270" i="36"/>
  <c r="G269" i="36"/>
  <c r="G268" i="36"/>
  <c r="G267" i="36"/>
  <c r="G266" i="36"/>
  <c r="G265" i="36"/>
  <c r="G264" i="36"/>
  <c r="G263" i="36"/>
  <c r="G262" i="36"/>
  <c r="G261" i="36"/>
  <c r="G260" i="36"/>
  <c r="G259" i="36"/>
  <c r="G258" i="36"/>
  <c r="G257" i="36"/>
  <c r="G256" i="36"/>
  <c r="G255" i="36"/>
  <c r="G254" i="36"/>
  <c r="G253" i="36"/>
  <c r="G252" i="36"/>
  <c r="G251" i="36"/>
  <c r="G250" i="36"/>
  <c r="G249" i="36"/>
  <c r="G248" i="36"/>
  <c r="G247" i="36"/>
  <c r="G246" i="36"/>
  <c r="G245" i="36"/>
  <c r="G244" i="36"/>
  <c r="G243" i="36"/>
  <c r="G242" i="36"/>
  <c r="G241" i="36"/>
  <c r="G240" i="36"/>
  <c r="G239" i="36"/>
  <c r="G238" i="36"/>
  <c r="G237" i="36"/>
  <c r="G236" i="36"/>
  <c r="G235" i="36"/>
  <c r="G234" i="36"/>
  <c r="G233" i="36"/>
  <c r="G232" i="36"/>
  <c r="G231" i="36"/>
  <c r="G230" i="36"/>
  <c r="G229" i="36"/>
  <c r="G228" i="36"/>
  <c r="G227" i="36"/>
  <c r="G226" i="36"/>
  <c r="G225" i="36"/>
  <c r="G224" i="36"/>
  <c r="G223" i="36"/>
  <c r="G222" i="36"/>
  <c r="G221" i="36"/>
  <c r="G220" i="36"/>
  <c r="G219" i="36"/>
  <c r="G218" i="36"/>
  <c r="G217" i="36"/>
  <c r="G216" i="36"/>
  <c r="G215" i="36"/>
  <c r="G214" i="36"/>
  <c r="G213" i="36"/>
  <c r="G212" i="36"/>
  <c r="G211" i="36"/>
  <c r="G210" i="36"/>
  <c r="G209" i="36"/>
  <c r="G208" i="36"/>
  <c r="G207" i="36"/>
  <c r="G206" i="36"/>
  <c r="G205" i="36"/>
  <c r="G204" i="36"/>
  <c r="G203" i="36"/>
  <c r="G202" i="36"/>
  <c r="G201" i="36"/>
  <c r="G200" i="36"/>
  <c r="G199" i="36"/>
  <c r="G198" i="36"/>
  <c r="G197" i="36"/>
  <c r="G196" i="36"/>
  <c r="G195" i="36"/>
  <c r="G194" i="36"/>
  <c r="G193" i="36"/>
  <c r="G192" i="36"/>
  <c r="G191" i="36"/>
  <c r="G190" i="36"/>
  <c r="G189" i="36"/>
  <c r="G188" i="36"/>
  <c r="G187" i="36"/>
  <c r="G186" i="36"/>
  <c r="G185" i="36"/>
  <c r="G184" i="36"/>
  <c r="G183" i="36"/>
  <c r="G182" i="36"/>
  <c r="G180" i="36" l="1"/>
  <c r="G179" i="36"/>
  <c r="G178" i="36"/>
  <c r="G177" i="36"/>
  <c r="G176" i="36"/>
  <c r="G175" i="36"/>
  <c r="G174" i="36"/>
  <c r="G173" i="36"/>
  <c r="G172" i="36"/>
  <c r="G171" i="36"/>
  <c r="G170" i="36"/>
  <c r="G169" i="36"/>
  <c r="G168" i="36"/>
  <c r="G167" i="36"/>
  <c r="G166" i="36"/>
  <c r="G165" i="36"/>
  <c r="G164" i="36"/>
  <c r="G163" i="36"/>
  <c r="G162" i="36"/>
  <c r="G161" i="36"/>
  <c r="G160" i="36"/>
  <c r="G159" i="36"/>
  <c r="G158" i="36"/>
  <c r="G157" i="36"/>
  <c r="G156" i="36"/>
  <c r="G155" i="36"/>
  <c r="G154" i="36"/>
  <c r="G153" i="36"/>
  <c r="G152" i="36"/>
  <c r="G151" i="36"/>
  <c r="G150" i="36"/>
  <c r="G149" i="36"/>
  <c r="G148" i="36"/>
  <c r="G147" i="36"/>
  <c r="G146" i="36"/>
  <c r="G145" i="36"/>
  <c r="G144" i="36"/>
  <c r="G143" i="36"/>
  <c r="G142" i="36"/>
  <c r="G141" i="36"/>
  <c r="G140" i="36"/>
  <c r="G139" i="36"/>
  <c r="G138" i="36"/>
  <c r="G137" i="36"/>
  <c r="G136" i="36"/>
  <c r="G134" i="36" l="1"/>
  <c r="G371" i="36" l="1"/>
  <c r="G370" i="36" s="1"/>
  <c r="G293" i="13"/>
  <c r="G292" i="13"/>
  <c r="G291" i="13"/>
  <c r="G290" i="13"/>
  <c r="G289" i="13"/>
  <c r="G288" i="13"/>
  <c r="G287" i="13"/>
  <c r="G286" i="13"/>
  <c r="G285" i="13"/>
  <c r="G283" i="13"/>
  <c r="G282" i="13"/>
  <c r="G281" i="13"/>
  <c r="G280" i="13"/>
  <c r="G279" i="13"/>
  <c r="G278" i="13"/>
  <c r="G277" i="13"/>
  <c r="G276" i="13"/>
  <c r="G275" i="13"/>
  <c r="G274" i="13"/>
  <c r="G273" i="13"/>
  <c r="G272" i="13"/>
  <c r="G271" i="13"/>
  <c r="G270" i="13"/>
  <c r="G269" i="13"/>
  <c r="G268" i="13"/>
  <c r="G267" i="13"/>
  <c r="G266" i="13"/>
  <c r="G265" i="13"/>
  <c r="G264" i="13"/>
  <c r="G263" i="13"/>
  <c r="G262" i="13"/>
  <c r="G261" i="13"/>
  <c r="G260" i="13"/>
  <c r="G259" i="13"/>
  <c r="G258" i="13"/>
  <c r="G257" i="13"/>
  <c r="G256" i="13"/>
  <c r="G255" i="13"/>
  <c r="G254" i="13"/>
  <c r="G253" i="13"/>
  <c r="G252" i="13"/>
  <c r="G251" i="13"/>
  <c r="G250" i="13"/>
  <c r="G249" i="13"/>
  <c r="G248" i="13"/>
  <c r="G247" i="13"/>
  <c r="G244" i="13"/>
  <c r="G243" i="13"/>
  <c r="G242" i="13"/>
  <c r="G241" i="13"/>
  <c r="G240" i="13"/>
  <c r="G239" i="13"/>
  <c r="G238" i="13"/>
  <c r="G237" i="13"/>
  <c r="G236" i="13"/>
  <c r="G235" i="13"/>
  <c r="G234" i="13"/>
  <c r="G233" i="13"/>
  <c r="G232" i="13"/>
  <c r="G231" i="13"/>
  <c r="G230" i="13"/>
  <c r="G229" i="13"/>
  <c r="G228" i="13"/>
  <c r="G227" i="13"/>
  <c r="G226" i="13"/>
  <c r="G225" i="13"/>
  <c r="G224" i="13"/>
  <c r="G223" i="13"/>
  <c r="G222" i="13"/>
  <c r="G221" i="13"/>
  <c r="G220" i="13"/>
  <c r="G219" i="13"/>
  <c r="G218" i="13"/>
  <c r="G217" i="13"/>
  <c r="G216" i="13"/>
  <c r="G215" i="13"/>
  <c r="G214" i="13"/>
  <c r="G213"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31" i="13"/>
  <c r="G132" i="13"/>
  <c r="G133" i="13"/>
  <c r="G134" i="13"/>
  <c r="G135" i="13"/>
  <c r="G136" i="13"/>
  <c r="G137" i="13"/>
  <c r="G138" i="13"/>
  <c r="G139" i="13"/>
  <c r="G140" i="13"/>
  <c r="G141" i="13"/>
  <c r="G142" i="13"/>
  <c r="G143" i="13"/>
  <c r="G144" i="13"/>
  <c r="G145" i="13"/>
  <c r="G146" i="13"/>
  <c r="G147" i="13"/>
  <c r="G148" i="13"/>
  <c r="G149" i="13"/>
  <c r="G150" i="13"/>
  <c r="G151" i="13"/>
  <c r="G152"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01" i="13"/>
  <c r="Q295" i="13"/>
  <c r="P295" i="13"/>
  <c r="G130" i="13"/>
  <c r="G129"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l="1"/>
  <c r="G284" i="13"/>
  <c r="G245" i="13"/>
  <c r="G400" i="36"/>
  <c r="I88" i="1" s="1"/>
  <c r="G128" i="13"/>
  <c r="G186" i="13"/>
  <c r="G295" i="13" l="1"/>
  <c r="I49" i="1" s="1"/>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33" i="16"/>
  <c r="G34" i="16"/>
  <c r="G35" i="16"/>
  <c r="G36" i="16"/>
  <c r="G37" i="16"/>
  <c r="G38" i="16"/>
  <c r="G39" i="16"/>
  <c r="G40" i="16"/>
  <c r="G41" i="16"/>
  <c r="G42" i="16"/>
  <c r="G43" i="16"/>
  <c r="G54" i="16" l="1"/>
  <c r="G76" i="35"/>
  <c r="G75" i="35"/>
  <c r="G74" i="35"/>
  <c r="G73" i="35"/>
  <c r="G72" i="35"/>
  <c r="G71" i="35"/>
  <c r="G70" i="35"/>
  <c r="G69" i="35"/>
  <c r="G68" i="35"/>
  <c r="G67" i="35"/>
  <c r="G66" i="35"/>
  <c r="G65" i="35"/>
  <c r="G64" i="35"/>
  <c r="G63" i="35"/>
  <c r="G62" i="35"/>
  <c r="G61" i="35"/>
  <c r="G60" i="35"/>
  <c r="G59" i="35"/>
  <c r="G58" i="35"/>
  <c r="G57" i="35"/>
  <c r="G56" i="35"/>
  <c r="G55" i="35"/>
  <c r="G53" i="35"/>
  <c r="G51" i="35"/>
  <c r="G50" i="35"/>
  <c r="G49" i="35"/>
  <c r="G47" i="35"/>
  <c r="G44" i="35"/>
  <c r="G40" i="35"/>
  <c r="G36" i="35"/>
  <c r="G32" i="35"/>
  <c r="G27" i="35"/>
  <c r="G23" i="35"/>
  <c r="G19" i="35"/>
  <c r="G16" i="35"/>
  <c r="G13" i="35"/>
  <c r="G11" i="35"/>
  <c r="G10" i="35"/>
  <c r="G7" i="35" l="1"/>
  <c r="I19" i="1" s="1"/>
  <c r="G29" i="35"/>
  <c r="G78" i="35" l="1"/>
  <c r="I92" i="1" s="1"/>
  <c r="I20" i="1"/>
  <c r="G128"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7" i="34"/>
  <c r="G10" i="34"/>
  <c r="G9" i="34" l="1"/>
  <c r="G8" i="34" s="1"/>
  <c r="G130" i="34" s="1"/>
  <c r="I91" i="1" s="1"/>
  <c r="G208" i="32"/>
  <c r="G207" i="32"/>
  <c r="G204" i="32"/>
  <c r="G202" i="32"/>
  <c r="G201" i="32"/>
  <c r="G200" i="32"/>
  <c r="G199" i="32"/>
  <c r="G198" i="32"/>
  <c r="G197" i="32"/>
  <c r="G196" i="32"/>
  <c r="G194" i="32"/>
  <c r="G193" i="32"/>
  <c r="G192" i="32"/>
  <c r="G191" i="32"/>
  <c r="G190" i="32"/>
  <c r="G189" i="32"/>
  <c r="G188" i="32"/>
  <c r="G187" i="32"/>
  <c r="G186" i="32"/>
  <c r="G184" i="32"/>
  <c r="G183" i="32"/>
  <c r="G182" i="32"/>
  <c r="G181" i="32"/>
  <c r="G180" i="32"/>
  <c r="G179" i="32"/>
  <c r="G178" i="32"/>
  <c r="G176" i="32"/>
  <c r="G175" i="32"/>
  <c r="G174" i="32"/>
  <c r="G172" i="32"/>
  <c r="G171" i="32"/>
  <c r="G169" i="32"/>
  <c r="G168" i="32"/>
  <c r="G167" i="32"/>
  <c r="G166" i="32"/>
  <c r="G165" i="32"/>
  <c r="G164" i="32"/>
  <c r="G163" i="32"/>
  <c r="G162" i="32"/>
  <c r="G161" i="32"/>
  <c r="G160" i="32"/>
  <c r="G159" i="32"/>
  <c r="G158" i="32"/>
  <c r="G157" i="32"/>
  <c r="G156" i="32"/>
  <c r="G155" i="32"/>
  <c r="G154" i="32"/>
  <c r="G153" i="32"/>
  <c r="G151" i="32"/>
  <c r="G150" i="32"/>
  <c r="G149" i="32"/>
  <c r="G148" i="32"/>
  <c r="G147" i="32"/>
  <c r="G146" i="32"/>
  <c r="G145" i="32"/>
  <c r="G144" i="32"/>
  <c r="G143" i="32"/>
  <c r="G142" i="32"/>
  <c r="G141" i="32"/>
  <c r="G140" i="32"/>
  <c r="G139" i="32"/>
  <c r="G138" i="32"/>
  <c r="G137" i="32"/>
  <c r="G136" i="32"/>
  <c r="G135" i="32"/>
  <c r="G134" i="32"/>
  <c r="G133" i="32"/>
  <c r="G132" i="32"/>
  <c r="G131" i="32"/>
  <c r="G130" i="32"/>
  <c r="G128" i="32"/>
  <c r="G127" i="32"/>
  <c r="G126" i="32"/>
  <c r="G125" i="32"/>
  <c r="G124" i="32"/>
  <c r="G123" i="32"/>
  <c r="G122" i="32"/>
  <c r="G121" i="32"/>
  <c r="G120" i="32"/>
  <c r="G119" i="32"/>
  <c r="G118" i="32"/>
  <c r="G116" i="32"/>
  <c r="G115" i="32"/>
  <c r="G113" i="32"/>
  <c r="G112" i="32"/>
  <c r="G111" i="32"/>
  <c r="G110" i="32"/>
  <c r="G109" i="32"/>
  <c r="G108" i="32"/>
  <c r="G107" i="32"/>
  <c r="G106" i="32"/>
  <c r="G105" i="32"/>
  <c r="G104" i="32"/>
  <c r="G103" i="32"/>
  <c r="G102" i="32"/>
  <c r="G101" i="32"/>
  <c r="G100" i="32"/>
  <c r="G99" i="32"/>
  <c r="G98" i="32"/>
  <c r="G97" i="32"/>
  <c r="G96" i="32"/>
  <c r="G95" i="32"/>
  <c r="G94" i="32"/>
  <c r="G93" i="32"/>
  <c r="G92" i="32"/>
  <c r="G90" i="32"/>
  <c r="G89" i="32"/>
  <c r="G88" i="32"/>
  <c r="G86" i="32"/>
  <c r="G85" i="32"/>
  <c r="G84" i="32"/>
  <c r="G83" i="32"/>
  <c r="G82" i="32"/>
  <c r="G81" i="32"/>
  <c r="G80" i="32"/>
  <c r="G78" i="32"/>
  <c r="G77" i="32"/>
  <c r="G75" i="32"/>
  <c r="G74" i="32"/>
  <c r="G73" i="32"/>
  <c r="G72" i="32"/>
  <c r="G71" i="32"/>
  <c r="G70" i="32"/>
  <c r="G69" i="32"/>
  <c r="G68" i="32"/>
  <c r="G67" i="32"/>
  <c r="G66" i="32"/>
  <c r="G65" i="32"/>
  <c r="G64" i="32"/>
  <c r="G63" i="32"/>
  <c r="G62" i="32"/>
  <c r="G61" i="32"/>
  <c r="G60" i="32"/>
  <c r="G59" i="32"/>
  <c r="G58" i="32"/>
  <c r="G57" i="32"/>
  <c r="G56" i="32"/>
  <c r="G55" i="32"/>
  <c r="G54" i="32"/>
  <c r="G52" i="32"/>
  <c r="G51" i="32"/>
  <c r="G50" i="32"/>
  <c r="G48" i="32"/>
  <c r="G47" i="32"/>
  <c r="G46" i="32"/>
  <c r="G45" i="32"/>
  <c r="G44" i="32"/>
  <c r="G43" i="32"/>
  <c r="G42" i="32"/>
  <c r="G41" i="32"/>
  <c r="G40" i="32"/>
  <c r="G39" i="32"/>
  <c r="G37" i="32"/>
  <c r="G36" i="32"/>
  <c r="G35" i="32"/>
  <c r="G34" i="32"/>
  <c r="G33" i="32"/>
  <c r="G32" i="32"/>
  <c r="G31" i="32"/>
  <c r="G30" i="32"/>
  <c r="G29" i="32"/>
  <c r="G28" i="32"/>
  <c r="G27" i="32"/>
  <c r="G26" i="32"/>
  <c r="G25" i="32"/>
  <c r="G24" i="32"/>
  <c r="G23" i="32"/>
  <c r="G22" i="32"/>
  <c r="G21" i="32"/>
  <c r="G20" i="32"/>
  <c r="G19" i="32"/>
  <c r="G18" i="32"/>
  <c r="G17" i="32"/>
  <c r="G16" i="32"/>
  <c r="G14" i="32"/>
  <c r="G13" i="32"/>
  <c r="G12" i="32"/>
  <c r="G10" i="32"/>
  <c r="G8" i="32" l="1"/>
  <c r="G210" i="32" s="1"/>
  <c r="I89" i="1" s="1"/>
  <c r="G29" i="31"/>
  <c r="G24" i="31"/>
  <c r="G25" i="31"/>
  <c r="G26" i="31"/>
  <c r="Q31" i="31"/>
  <c r="P31" i="31"/>
  <c r="G27" i="31"/>
  <c r="G23" i="31"/>
  <c r="G22" i="31"/>
  <c r="G21" i="31"/>
  <c r="G20" i="31"/>
  <c r="G19" i="31"/>
  <c r="G18" i="31"/>
  <c r="G17" i="31"/>
  <c r="G15" i="31"/>
  <c r="G14" i="31"/>
  <c r="G11" i="31"/>
  <c r="G10" i="31"/>
  <c r="G9" i="31"/>
  <c r="G12" i="31" l="1"/>
  <c r="G8" i="31"/>
  <c r="G16" i="31"/>
  <c r="G31" i="31" l="1"/>
  <c r="I86" i="1" s="1"/>
  <c r="Q37" i="30" l="1"/>
  <c r="P37" i="30"/>
  <c r="G35" i="30"/>
  <c r="G34" i="30"/>
  <c r="G33" i="30"/>
  <c r="G31" i="30"/>
  <c r="G30" i="30"/>
  <c r="G28" i="30" s="1"/>
  <c r="G27" i="30"/>
  <c r="G26" i="30"/>
  <c r="G25" i="30"/>
  <c r="G24" i="30"/>
  <c r="G23" i="30"/>
  <c r="G22" i="30"/>
  <c r="G21" i="30"/>
  <c r="G20" i="30"/>
  <c r="G19" i="30"/>
  <c r="G17" i="30"/>
  <c r="G16" i="30"/>
  <c r="G15" i="30"/>
  <c r="G12" i="30"/>
  <c r="G11" i="30"/>
  <c r="G10" i="30"/>
  <c r="G9" i="30"/>
  <c r="G17" i="29"/>
  <c r="G13" i="30" l="1"/>
  <c r="G8" i="30"/>
  <c r="G32" i="30"/>
  <c r="G18" i="30"/>
  <c r="Q46" i="29"/>
  <c r="P46" i="29"/>
  <c r="G44" i="29"/>
  <c r="G43" i="29"/>
  <c r="G42" i="29"/>
  <c r="G40" i="29"/>
  <c r="G39" i="29"/>
  <c r="G38" i="29"/>
  <c r="G37" i="29"/>
  <c r="G36" i="29"/>
  <c r="G33" i="29"/>
  <c r="G32" i="29"/>
  <c r="G29" i="29"/>
  <c r="G26" i="29"/>
  <c r="G25" i="29"/>
  <c r="G24" i="29"/>
  <c r="G23" i="29"/>
  <c r="G22" i="29"/>
  <c r="G21" i="29"/>
  <c r="G20" i="29"/>
  <c r="G19" i="29"/>
  <c r="G16" i="29"/>
  <c r="G15" i="29"/>
  <c r="G12" i="29"/>
  <c r="G11" i="29"/>
  <c r="G10" i="29"/>
  <c r="G9" i="29"/>
  <c r="G37" i="28"/>
  <c r="G36" i="28"/>
  <c r="G35" i="28"/>
  <c r="G34" i="28"/>
  <c r="G33" i="28"/>
  <c r="G30" i="28"/>
  <c r="G29" i="28"/>
  <c r="G27" i="28" s="1"/>
  <c r="G12" i="28"/>
  <c r="G11" i="28"/>
  <c r="G16" i="28"/>
  <c r="G15" i="28"/>
  <c r="G13" i="28" s="1"/>
  <c r="G26" i="28"/>
  <c r="G25" i="28"/>
  <c r="G24" i="28"/>
  <c r="G23" i="28"/>
  <c r="G22" i="28"/>
  <c r="G21" i="28"/>
  <c r="G20" i="28"/>
  <c r="G19" i="28"/>
  <c r="G41" i="29" l="1"/>
  <c r="G8" i="29"/>
  <c r="G34" i="29"/>
  <c r="G37" i="30"/>
  <c r="I85" i="1" s="1"/>
  <c r="G31" i="28"/>
  <c r="G30" i="29"/>
  <c r="G13" i="29"/>
  <c r="G18" i="29"/>
  <c r="Q43" i="28"/>
  <c r="P43" i="28"/>
  <c r="G41" i="28"/>
  <c r="G40" i="28"/>
  <c r="G39" i="28"/>
  <c r="G18" i="28"/>
  <c r="G17" i="28" s="1"/>
  <c r="G10" i="28"/>
  <c r="G9" i="28"/>
  <c r="G367" i="27"/>
  <c r="G366" i="27" s="1"/>
  <c r="G365" i="27"/>
  <c r="G364" i="27"/>
  <c r="G363" i="27"/>
  <c r="G362" i="27"/>
  <c r="G361" i="27"/>
  <c r="G360" i="27"/>
  <c r="G359" i="27"/>
  <c r="G356" i="27"/>
  <c r="G355" i="27"/>
  <c r="G354" i="27"/>
  <c r="G350" i="27"/>
  <c r="G349" i="27"/>
  <c r="G348" i="27"/>
  <c r="G347" i="27"/>
  <c r="G346" i="27"/>
  <c r="G345" i="27"/>
  <c r="G344" i="27"/>
  <c r="G343" i="27"/>
  <c r="G342" i="27"/>
  <c r="G341" i="27"/>
  <c r="G340" i="27"/>
  <c r="G339" i="27"/>
  <c r="G338" i="27"/>
  <c r="G337" i="27"/>
  <c r="G336" i="27"/>
  <c r="G335" i="27"/>
  <c r="G334" i="27"/>
  <c r="G333" i="27"/>
  <c r="G332" i="27"/>
  <c r="G331" i="27"/>
  <c r="G330" i="27"/>
  <c r="G329" i="27"/>
  <c r="G328" i="27"/>
  <c r="G327" i="27"/>
  <c r="G326" i="27"/>
  <c r="G325" i="27"/>
  <c r="G324" i="27"/>
  <c r="G323" i="27"/>
  <c r="G322" i="27"/>
  <c r="G321" i="27"/>
  <c r="G320" i="27"/>
  <c r="G319" i="27"/>
  <c r="G318" i="27"/>
  <c r="G317" i="27"/>
  <c r="G316" i="27"/>
  <c r="G315" i="27"/>
  <c r="G314" i="27"/>
  <c r="G313" i="27"/>
  <c r="G312" i="27"/>
  <c r="G311" i="27"/>
  <c r="G310" i="27"/>
  <c r="G309" i="27"/>
  <c r="G308" i="27"/>
  <c r="G307" i="27"/>
  <c r="G306" i="27"/>
  <c r="G305" i="27"/>
  <c r="G304" i="27"/>
  <c r="G303" i="27"/>
  <c r="G302" i="27"/>
  <c r="G301" i="27"/>
  <c r="G300" i="27"/>
  <c r="G299" i="27"/>
  <c r="G298" i="27"/>
  <c r="G297" i="27"/>
  <c r="G296" i="27"/>
  <c r="G295" i="27"/>
  <c r="G293" i="27"/>
  <c r="G292" i="27"/>
  <c r="G291" i="27"/>
  <c r="G290" i="27"/>
  <c r="G289" i="27"/>
  <c r="G288" i="27"/>
  <c r="G287" i="27"/>
  <c r="G282" i="27"/>
  <c r="G281" i="27"/>
  <c r="G280" i="27"/>
  <c r="G279" i="27"/>
  <c r="G278" i="27"/>
  <c r="G277" i="27"/>
  <c r="G276" i="27"/>
  <c r="G275"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9" i="27"/>
  <c r="G238" i="27"/>
  <c r="G237"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c r="G117" i="27"/>
  <c r="G116" i="27"/>
  <c r="G115" i="27"/>
  <c r="G114" i="27"/>
  <c r="G113" i="27"/>
  <c r="G112" i="27"/>
  <c r="G111" i="27"/>
  <c r="G110" i="27"/>
  <c r="G109" i="27"/>
  <c r="G108" i="27"/>
  <c r="G107" i="27"/>
  <c r="G106" i="27"/>
  <c r="G105" i="27"/>
  <c r="G104" i="27"/>
  <c r="G103" i="27"/>
  <c r="G102" i="27"/>
  <c r="G101" i="27"/>
  <c r="G100" i="27"/>
  <c r="G99" i="27"/>
  <c r="G98" i="27"/>
  <c r="G97" i="27"/>
  <c r="G96" i="27"/>
  <c r="G95" i="27"/>
  <c r="G94" i="27"/>
  <c r="G93" i="27"/>
  <c r="G92" i="27"/>
  <c r="G91" i="27"/>
  <c r="G90"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9" i="27"/>
  <c r="G8" i="27" s="1"/>
  <c r="Q76" i="27"/>
  <c r="P76" i="27"/>
  <c r="Q76" i="26"/>
  <c r="P76" i="26"/>
  <c r="G73" i="26"/>
  <c r="G71" i="26"/>
  <c r="G69" i="26"/>
  <c r="G67" i="26"/>
  <c r="G63" i="26"/>
  <c r="G61" i="26"/>
  <c r="G57" i="26"/>
  <c r="G52" i="26" s="1"/>
  <c r="G50" i="26"/>
  <c r="G48" i="26"/>
  <c r="G46" i="26"/>
  <c r="G43" i="26"/>
  <c r="G40" i="26"/>
  <c r="G36" i="26"/>
  <c r="G32" i="26"/>
  <c r="G25" i="26"/>
  <c r="G23" i="26"/>
  <c r="G19" i="26"/>
  <c r="G15" i="26"/>
  <c r="G13" i="26"/>
  <c r="G11" i="26"/>
  <c r="G9" i="26"/>
  <c r="G181" i="27" l="1"/>
  <c r="G46" i="29"/>
  <c r="I84" i="1" s="1"/>
  <c r="G157" i="27"/>
  <c r="G286" i="27"/>
  <c r="G89" i="27"/>
  <c r="G358" i="27"/>
  <c r="G8" i="26"/>
  <c r="G76" i="26" s="1"/>
  <c r="I71" i="1" s="1"/>
  <c r="G8" i="28"/>
  <c r="G38" i="28"/>
  <c r="G28" i="25"/>
  <c r="G14" i="25"/>
  <c r="G369" i="27" l="1"/>
  <c r="I73" i="1" s="1"/>
  <c r="G43" i="28"/>
  <c r="I83" i="1" s="1"/>
  <c r="Q58" i="25"/>
  <c r="P58" i="25"/>
  <c r="G56" i="25"/>
  <c r="G55" i="25"/>
  <c r="G54" i="25"/>
  <c r="G52" i="25"/>
  <c r="G51" i="25"/>
  <c r="G49" i="25" s="1"/>
  <c r="G48" i="25"/>
  <c r="G47" i="25"/>
  <c r="G46" i="25"/>
  <c r="G45" i="25"/>
  <c r="G44" i="25"/>
  <c r="G43" i="25"/>
  <c r="G42" i="25"/>
  <c r="G41" i="25"/>
  <c r="G40" i="25"/>
  <c r="G39" i="25" s="1"/>
  <c r="G38" i="25"/>
  <c r="G37" i="25"/>
  <c r="G36" i="25"/>
  <c r="G35" i="25"/>
  <c r="G34" i="25"/>
  <c r="G33" i="25"/>
  <c r="G32" i="25"/>
  <c r="G31" i="25"/>
  <c r="G30" i="25"/>
  <c r="G27" i="25"/>
  <c r="G26" i="25"/>
  <c r="G25" i="25"/>
  <c r="G24" i="25" s="1"/>
  <c r="G23" i="25"/>
  <c r="G22" i="25"/>
  <c r="G21" i="25"/>
  <c r="G19" i="25"/>
  <c r="G18" i="25"/>
  <c r="G17" i="25"/>
  <c r="G16" i="25"/>
  <c r="G13" i="25"/>
  <c r="G12" i="25"/>
  <c r="G11" i="25"/>
  <c r="G10" i="25"/>
  <c r="G9" i="25"/>
  <c r="G54" i="23"/>
  <c r="G53" i="23"/>
  <c r="G52" i="23"/>
  <c r="G51" i="23" s="1"/>
  <c r="G15" i="25" l="1"/>
  <c r="G8" i="25"/>
  <c r="G53" i="25"/>
  <c r="G20" i="25"/>
  <c r="G29" i="25"/>
  <c r="G170" i="16"/>
  <c r="G169" i="16"/>
  <c r="G168" i="16"/>
  <c r="G58" i="25" l="1"/>
  <c r="I70" i="1" s="1"/>
  <c r="Q225" i="24"/>
  <c r="P225" i="24"/>
  <c r="G211" i="24"/>
  <c r="G210" i="24" s="1"/>
  <c r="G206" i="24"/>
  <c r="G205" i="24"/>
  <c r="G204" i="24"/>
  <c r="G199" i="24"/>
  <c r="G197" i="24"/>
  <c r="G196" i="24"/>
  <c r="G195" i="24"/>
  <c r="G193" i="24"/>
  <c r="G191" i="24"/>
  <c r="G189" i="24"/>
  <c r="G188" i="24"/>
  <c r="G187" i="24"/>
  <c r="G186" i="24"/>
  <c r="G185" i="24"/>
  <c r="G183" i="24"/>
  <c r="G175" i="24"/>
  <c r="G170" i="24"/>
  <c r="G166" i="24"/>
  <c r="G161" i="24"/>
  <c r="G157" i="24"/>
  <c r="G155" i="24"/>
  <c r="G153" i="24"/>
  <c r="G151" i="24"/>
  <c r="G148" i="24"/>
  <c r="G146" i="24"/>
  <c r="G144" i="24"/>
  <c r="G142" i="24"/>
  <c r="G140" i="24"/>
  <c r="G137" i="24"/>
  <c r="G136" i="24" s="1"/>
  <c r="G134" i="24"/>
  <c r="G133" i="24" s="1"/>
  <c r="G131" i="24"/>
  <c r="G127" i="24"/>
  <c r="G124" i="24"/>
  <c r="G122" i="24"/>
  <c r="G120" i="24"/>
  <c r="G118" i="24"/>
  <c r="G116" i="24"/>
  <c r="G114" i="24"/>
  <c r="G109" i="24" s="1"/>
  <c r="G110" i="24"/>
  <c r="G105" i="24"/>
  <c r="G101" i="24"/>
  <c r="G100" i="24" s="1"/>
  <c r="G98" i="24"/>
  <c r="G97" i="24" s="1"/>
  <c r="G94" i="24"/>
  <c r="G91" i="24"/>
  <c r="G88" i="24"/>
  <c r="G85" i="24"/>
  <c r="G82" i="24"/>
  <c r="G79" i="24"/>
  <c r="G78" i="24"/>
  <c r="G75" i="24"/>
  <c r="G72" i="24"/>
  <c r="G69" i="24"/>
  <c r="G66" i="24"/>
  <c r="G65" i="24" s="1"/>
  <c r="G62" i="24"/>
  <c r="G59" i="24"/>
  <c r="G56" i="24"/>
  <c r="G53" i="24"/>
  <c r="G51" i="24"/>
  <c r="G49" i="24"/>
  <c r="G47" i="24"/>
  <c r="G44" i="24"/>
  <c r="G42" i="24"/>
  <c r="G40" i="24"/>
  <c r="G37" i="24"/>
  <c r="G34" i="24"/>
  <c r="G30" i="24"/>
  <c r="G26" i="24"/>
  <c r="G24" i="24"/>
  <c r="G22" i="24"/>
  <c r="G20" i="24"/>
  <c r="G18" i="24"/>
  <c r="G16" i="24"/>
  <c r="G14" i="24"/>
  <c r="G11" i="24" s="1"/>
  <c r="G12" i="24"/>
  <c r="G9" i="24"/>
  <c r="G8" i="24"/>
  <c r="G126" i="24" l="1"/>
  <c r="G184" i="24"/>
  <c r="G156" i="24"/>
  <c r="G198" i="24"/>
  <c r="G46" i="24"/>
  <c r="G139" i="24"/>
  <c r="G190" i="24"/>
  <c r="G225" i="24" l="1"/>
  <c r="I69" i="1" s="1"/>
  <c r="I68" i="1" s="1"/>
  <c r="G49" i="23"/>
  <c r="G46" i="23"/>
  <c r="G45" i="23"/>
  <c r="G44" i="23"/>
  <c r="G43" i="23"/>
  <c r="G42" i="23"/>
  <c r="G41" i="23"/>
  <c r="G40" i="23"/>
  <c r="G39" i="23"/>
  <c r="G38" i="23"/>
  <c r="G36" i="23"/>
  <c r="G35" i="23"/>
  <c r="G34" i="23"/>
  <c r="G33" i="23"/>
  <c r="G32" i="23"/>
  <c r="G31" i="23"/>
  <c r="G30" i="23"/>
  <c r="G29" i="23"/>
  <c r="G28" i="23"/>
  <c r="G26" i="23"/>
  <c r="G25" i="23"/>
  <c r="G24" i="23"/>
  <c r="G22" i="23"/>
  <c r="G21" i="23"/>
  <c r="G20" i="23"/>
  <c r="G18" i="23"/>
  <c r="G17" i="23"/>
  <c r="G16" i="23"/>
  <c r="G15" i="23"/>
  <c r="G13" i="23"/>
  <c r="G12" i="23"/>
  <c r="G11" i="23"/>
  <c r="G10" i="23"/>
  <c r="Q56" i="23"/>
  <c r="P56" i="23"/>
  <c r="G50" i="23"/>
  <c r="G47" i="23" s="1"/>
  <c r="G9" i="23"/>
  <c r="G23" i="23" l="1"/>
  <c r="G37" i="23"/>
  <c r="G8" i="23"/>
  <c r="G14" i="23"/>
  <c r="G19" i="23"/>
  <c r="G27" i="23"/>
  <c r="Q241" i="22"/>
  <c r="P241" i="22"/>
  <c r="G225" i="22"/>
  <c r="G224" i="22"/>
  <c r="G222" i="22"/>
  <c r="G218" i="22"/>
  <c r="G213" i="22" s="1"/>
  <c r="G214" i="22"/>
  <c r="G212" i="22"/>
  <c r="G207" i="22"/>
  <c r="G206" i="22" s="1"/>
  <c r="G205" i="22"/>
  <c r="G203" i="22"/>
  <c r="G201" i="22"/>
  <c r="G199" i="22"/>
  <c r="G198" i="22"/>
  <c r="G197" i="22"/>
  <c r="G195" i="22"/>
  <c r="G193" i="22"/>
  <c r="G192" i="22"/>
  <c r="G191" i="22"/>
  <c r="G190" i="22"/>
  <c r="G189" i="22"/>
  <c r="G188" i="22" s="1"/>
  <c r="G187" i="22"/>
  <c r="G183" i="22"/>
  <c r="G179" i="22"/>
  <c r="G175" i="22"/>
  <c r="G170" i="22"/>
  <c r="G165" i="22"/>
  <c r="G162" i="22"/>
  <c r="G160" i="22"/>
  <c r="G158" i="22"/>
  <c r="G154" i="22"/>
  <c r="G150" i="22"/>
  <c r="G148" i="22"/>
  <c r="G144" i="22"/>
  <c r="G140" i="22"/>
  <c r="G136" i="22"/>
  <c r="G132" i="22"/>
  <c r="G129" i="22"/>
  <c r="G128" i="22" s="1"/>
  <c r="G126" i="22"/>
  <c r="G125" i="22" s="1"/>
  <c r="G123" i="22"/>
  <c r="G120" i="22"/>
  <c r="G119" i="22" s="1"/>
  <c r="G117" i="22"/>
  <c r="G115" i="22"/>
  <c r="G113" i="22"/>
  <c r="G111" i="22"/>
  <c r="G109" i="22"/>
  <c r="G107" i="22"/>
  <c r="G104" i="22"/>
  <c r="G103" i="22" s="1"/>
  <c r="G99" i="22"/>
  <c r="G95" i="22"/>
  <c r="G88" i="22"/>
  <c r="G83" i="22"/>
  <c r="G79" i="22"/>
  <c r="G76" i="22"/>
  <c r="G73" i="22"/>
  <c r="G70" i="22"/>
  <c r="G66" i="22"/>
  <c r="G63" i="22"/>
  <c r="G60" i="22"/>
  <c r="G57" i="22"/>
  <c r="G55" i="22"/>
  <c r="G53" i="22"/>
  <c r="G51" i="22"/>
  <c r="G49" i="22"/>
  <c r="G46" i="22"/>
  <c r="G44" i="22"/>
  <c r="G42" i="22"/>
  <c r="G39" i="22"/>
  <c r="G36" i="22"/>
  <c r="G32" i="22"/>
  <c r="G28" i="22"/>
  <c r="G26" i="22"/>
  <c r="G24" i="22"/>
  <c r="G22" i="22"/>
  <c r="G20" i="22"/>
  <c r="G17" i="22"/>
  <c r="G14" i="22"/>
  <c r="G12" i="22"/>
  <c r="G9" i="22"/>
  <c r="G8" i="22" s="1"/>
  <c r="G48" i="22" l="1"/>
  <c r="G11" i="22"/>
  <c r="G94" i="22"/>
  <c r="G149" i="22"/>
  <c r="G196" i="22"/>
  <c r="G82" i="22"/>
  <c r="G69" i="22"/>
  <c r="G131" i="22"/>
  <c r="G159" i="22"/>
  <c r="G200" i="22"/>
  <c r="G56" i="23"/>
  <c r="Q76" i="21"/>
  <c r="P76" i="21"/>
  <c r="G74" i="21"/>
  <c r="G72" i="21"/>
  <c r="G70" i="21"/>
  <c r="G69" i="21"/>
  <c r="G68" i="21"/>
  <c r="G66" i="21"/>
  <c r="G64" i="21"/>
  <c r="G60" i="21" s="1"/>
  <c r="G61" i="21"/>
  <c r="G58" i="21"/>
  <c r="G57" i="21"/>
  <c r="G54" i="21"/>
  <c r="G52" i="21"/>
  <c r="G50" i="21"/>
  <c r="G48" i="21"/>
  <c r="G46" i="21"/>
  <c r="G45" i="21"/>
  <c r="G43" i="21"/>
  <c r="G40" i="21"/>
  <c r="G39" i="21" s="1"/>
  <c r="G37" i="21"/>
  <c r="G35" i="21"/>
  <c r="G33" i="21"/>
  <c r="G30" i="21"/>
  <c r="G28" i="21"/>
  <c r="G23" i="21"/>
  <c r="G21" i="21"/>
  <c r="G19" i="21"/>
  <c r="G17" i="21"/>
  <c r="G13" i="21"/>
  <c r="G9" i="21"/>
  <c r="G241" i="22" l="1"/>
  <c r="I66" i="1" s="1"/>
  <c r="G8" i="21"/>
  <c r="G76" i="21" s="1"/>
  <c r="I64" i="1" s="1"/>
  <c r="I67" i="1"/>
  <c r="I65" i="1" s="1"/>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2" i="20"/>
  <c r="G41" i="20" s="1"/>
  <c r="G44" i="20"/>
  <c r="G45" i="20"/>
  <c r="G46" i="20"/>
  <c r="G47" i="20"/>
  <c r="G48" i="20"/>
  <c r="G49" i="20"/>
  <c r="G50" i="20"/>
  <c r="G51" i="20"/>
  <c r="G53" i="20"/>
  <c r="G54" i="20"/>
  <c r="G55" i="20"/>
  <c r="G56" i="20"/>
  <c r="G57" i="20"/>
  <c r="G59" i="20"/>
  <c r="G60" i="20"/>
  <c r="G62" i="20"/>
  <c r="G63" i="20"/>
  <c r="G64" i="20"/>
  <c r="G9" i="20"/>
  <c r="Q66" i="20"/>
  <c r="P66" i="20"/>
  <c r="G81" i="19"/>
  <c r="G82" i="19"/>
  <c r="G83" i="19"/>
  <c r="G84" i="19"/>
  <c r="G85" i="19"/>
  <c r="G86" i="19"/>
  <c r="G87" i="19"/>
  <c r="G88" i="19"/>
  <c r="G17" i="19"/>
  <c r="G11" i="19"/>
  <c r="G12" i="19"/>
  <c r="G13" i="19"/>
  <c r="G14" i="19"/>
  <c r="G16" i="19"/>
  <c r="G18" i="19"/>
  <c r="G20" i="19"/>
  <c r="G21" i="19"/>
  <c r="G22" i="19"/>
  <c r="G24" i="19"/>
  <c r="G25" i="19"/>
  <c r="G26" i="19"/>
  <c r="G27" i="19"/>
  <c r="G28" i="19"/>
  <c r="G29" i="19"/>
  <c r="G30" i="19"/>
  <c r="G32" i="19"/>
  <c r="G33" i="19"/>
  <c r="G34" i="19"/>
  <c r="G35" i="19"/>
  <c r="G36" i="19"/>
  <c r="G37" i="19"/>
  <c r="G38" i="19"/>
  <c r="G40" i="19"/>
  <c r="G41" i="19"/>
  <c r="G42" i="19"/>
  <c r="G43" i="19"/>
  <c r="G44" i="19"/>
  <c r="G45" i="19"/>
  <c r="G46" i="19"/>
  <c r="G47" i="19"/>
  <c r="G48" i="19"/>
  <c r="G49" i="19"/>
  <c r="G50" i="19"/>
  <c r="G52" i="19"/>
  <c r="G53" i="19"/>
  <c r="G54" i="19"/>
  <c r="G55" i="19"/>
  <c r="G56" i="19"/>
  <c r="G57" i="19"/>
  <c r="G58" i="19"/>
  <c r="G59" i="19"/>
  <c r="G60" i="19"/>
  <c r="G61" i="19"/>
  <c r="G62" i="19"/>
  <c r="G63" i="19"/>
  <c r="G64" i="19"/>
  <c r="G65" i="19"/>
  <c r="G67" i="19"/>
  <c r="G68" i="19"/>
  <c r="G69" i="19"/>
  <c r="G70" i="19"/>
  <c r="G71" i="19"/>
  <c r="G72" i="19"/>
  <c r="G73" i="19"/>
  <c r="G74" i="19"/>
  <c r="G75" i="19"/>
  <c r="G76" i="19"/>
  <c r="G77" i="19"/>
  <c r="G78" i="19"/>
  <c r="G80" i="19"/>
  <c r="G89" i="19"/>
  <c r="G91" i="19"/>
  <c r="G90" i="19" s="1"/>
  <c r="G10" i="19"/>
  <c r="G52" i="20" l="1"/>
  <c r="G43" i="20"/>
  <c r="G79" i="19"/>
  <c r="G8" i="20"/>
  <c r="G8" i="19"/>
  <c r="G58" i="20"/>
  <c r="G66" i="20" s="1"/>
  <c r="I54" i="1" s="1"/>
  <c r="G19" i="19"/>
  <c r="G39" i="19"/>
  <c r="G23" i="19"/>
  <c r="G51" i="19"/>
  <c r="G31" i="19"/>
  <c r="G66" i="19"/>
  <c r="G15" i="19"/>
  <c r="Q93" i="19"/>
  <c r="P93" i="19"/>
  <c r="G93" i="19" l="1"/>
  <c r="I53" i="1" s="1"/>
  <c r="G119" i="16"/>
  <c r="G116" i="16"/>
  <c r="G115" i="16"/>
  <c r="G114" i="16"/>
  <c r="G113" i="16"/>
  <c r="G112" i="16"/>
  <c r="G111" i="16"/>
  <c r="G110" i="16"/>
  <c r="G109" i="16"/>
  <c r="G108" i="16"/>
  <c r="G107" i="16"/>
  <c r="G106" i="16"/>
  <c r="G105" i="16"/>
  <c r="G104" i="16"/>
  <c r="G103" i="16"/>
  <c r="G102" i="16"/>
  <c r="G101" i="16"/>
  <c r="G53" i="16"/>
  <c r="G51" i="16"/>
  <c r="G50" i="16"/>
  <c r="G47" i="16"/>
  <c r="G46" i="16"/>
  <c r="G31" i="16"/>
  <c r="G30" i="16"/>
  <c r="G29" i="16"/>
  <c r="G28" i="16"/>
  <c r="G25" i="16"/>
  <c r="G24" i="16"/>
  <c r="G23" i="16"/>
  <c r="G22" i="16"/>
  <c r="G21" i="16"/>
  <c r="G20" i="16"/>
  <c r="G19" i="16"/>
  <c r="G18" i="16"/>
  <c r="G17" i="16"/>
  <c r="G16" i="16"/>
  <c r="G15" i="16"/>
  <c r="G14" i="16"/>
  <c r="G13" i="16"/>
  <c r="G12" i="16"/>
  <c r="G11" i="16"/>
  <c r="G32" i="16"/>
  <c r="Q173" i="16" l="1"/>
  <c r="P173" i="16"/>
  <c r="G171" i="16"/>
  <c r="G167" i="16"/>
  <c r="G166" i="16"/>
  <c r="G165" i="16"/>
  <c r="G164" i="16"/>
  <c r="G118" i="16"/>
  <c r="G117" i="16" s="1"/>
  <c r="G100" i="16"/>
  <c r="G99" i="16" s="1"/>
  <c r="G49" i="16"/>
  <c r="G48" i="16" s="1"/>
  <c r="G45" i="16"/>
  <c r="G44" i="16" s="1"/>
  <c r="G27" i="16"/>
  <c r="G26" i="16" s="1"/>
  <c r="G10" i="16"/>
  <c r="G9" i="16"/>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3" i="14"/>
  <c r="G224" i="14"/>
  <c r="G225" i="14"/>
  <c r="G226" i="14"/>
  <c r="G227" i="14"/>
  <c r="G228" i="14"/>
  <c r="G229" i="14"/>
  <c r="G230" i="14"/>
  <c r="G231" i="14"/>
  <c r="G232" i="14"/>
  <c r="G233" i="14"/>
  <c r="G234" i="14"/>
  <c r="G235" i="14"/>
  <c r="G236" i="14"/>
  <c r="G237" i="14"/>
  <c r="G238" i="14"/>
  <c r="G239" i="14"/>
  <c r="G241" i="14"/>
  <c r="G242" i="14"/>
  <c r="G243" i="14"/>
  <c r="G244" i="14"/>
  <c r="G245" i="14"/>
  <c r="G246" i="14"/>
  <c r="G247" i="14"/>
  <c r="G248" i="14"/>
  <c r="G249" i="14"/>
  <c r="G250" i="14"/>
  <c r="G251" i="14"/>
  <c r="G252" i="14"/>
  <c r="G253" i="14"/>
  <c r="G254" i="14"/>
  <c r="G255" i="14"/>
  <c r="G256" i="14"/>
  <c r="G257" i="14"/>
  <c r="G258" i="14"/>
  <c r="G259" i="14"/>
  <c r="G261" i="14"/>
  <c r="G262" i="14"/>
  <c r="G263" i="14"/>
  <c r="G264" i="14"/>
  <c r="G265" i="14"/>
  <c r="G266" i="14"/>
  <c r="G267" i="14"/>
  <c r="G268" i="14"/>
  <c r="G269" i="14"/>
  <c r="G270" i="14"/>
  <c r="G271" i="14"/>
  <c r="G272" i="14"/>
  <c r="G273" i="14"/>
  <c r="G274" i="14"/>
  <c r="G275" i="14"/>
  <c r="G276" i="14"/>
  <c r="G277" i="14"/>
  <c r="G279" i="14"/>
  <c r="G280" i="14"/>
  <c r="G281" i="14"/>
  <c r="G282" i="14"/>
  <c r="G283" i="14"/>
  <c r="G284" i="14"/>
  <c r="G285" i="14"/>
  <c r="G286" i="14"/>
  <c r="G287" i="14"/>
  <c r="G288" i="14"/>
  <c r="G289" i="14"/>
  <c r="G290" i="14"/>
  <c r="G291" i="14"/>
  <c r="G292" i="14"/>
  <c r="G293" i="14"/>
  <c r="G294" i="14"/>
  <c r="G295" i="14"/>
  <c r="G297" i="14"/>
  <c r="G298" i="14"/>
  <c r="G299" i="14"/>
  <c r="G300" i="14"/>
  <c r="G301" i="14"/>
  <c r="G302" i="14"/>
  <c r="G303" i="14"/>
  <c r="G304" i="14"/>
  <c r="G305" i="14"/>
  <c r="G306" i="14"/>
  <c r="G307" i="14"/>
  <c r="G308" i="14"/>
  <c r="G309" i="14"/>
  <c r="G310" i="14"/>
  <c r="G311" i="14"/>
  <c r="G312" i="14"/>
  <c r="G313" i="14"/>
  <c r="G315" i="14"/>
  <c r="G316" i="14"/>
  <c r="G317" i="14"/>
  <c r="G318" i="14"/>
  <c r="G319" i="14"/>
  <c r="G320" i="14"/>
  <c r="G321" i="14"/>
  <c r="G322" i="14"/>
  <c r="G323" i="14"/>
  <c r="G324" i="14"/>
  <c r="G325" i="14"/>
  <c r="G326" i="14"/>
  <c r="G327" i="14"/>
  <c r="G328" i="14"/>
  <c r="G329" i="14"/>
  <c r="G330" i="14"/>
  <c r="G331" i="14"/>
  <c r="G333" i="14"/>
  <c r="G334" i="14"/>
  <c r="G335" i="14"/>
  <c r="G336" i="14"/>
  <c r="G337" i="14"/>
  <c r="G338" i="14"/>
  <c r="G339" i="14"/>
  <c r="G340" i="14"/>
  <c r="G341" i="14"/>
  <c r="G342" i="14"/>
  <c r="G343" i="14"/>
  <c r="G344" i="14"/>
  <c r="G345" i="14"/>
  <c r="G347" i="14"/>
  <c r="G348" i="14"/>
  <c r="G349" i="14"/>
  <c r="G351" i="14"/>
  <c r="G352" i="14"/>
  <c r="G353" i="14"/>
  <c r="G354" i="14"/>
  <c r="G356" i="14"/>
  <c r="G357" i="14"/>
  <c r="G358" i="14"/>
  <c r="G359" i="14"/>
  <c r="G360" i="14"/>
  <c r="G361" i="14"/>
  <c r="G362" i="14"/>
  <c r="G363" i="14"/>
  <c r="G364" i="14"/>
  <c r="G365" i="14"/>
  <c r="G366" i="14"/>
  <c r="G367" i="14"/>
  <c r="G368" i="14"/>
  <c r="G369" i="14"/>
  <c r="G370" i="14"/>
  <c r="G371" i="14"/>
  <c r="G372" i="14"/>
  <c r="G374" i="14"/>
  <c r="G375" i="14"/>
  <c r="G376" i="14"/>
  <c r="G377" i="14"/>
  <c r="G378" i="14"/>
  <c r="G380" i="14"/>
  <c r="G381" i="14"/>
  <c r="G382" i="14"/>
  <c r="G383" i="14"/>
  <c r="G384" i="14"/>
  <c r="G9" i="14"/>
  <c r="Q387" i="14"/>
  <c r="P387" i="14"/>
  <c r="G8" i="16" l="1"/>
  <c r="G163" i="16"/>
  <c r="G379" i="14"/>
  <c r="G355" i="14"/>
  <c r="G350" i="14"/>
  <c r="G332" i="14"/>
  <c r="G296" i="14"/>
  <c r="G373" i="14"/>
  <c r="G346" i="14"/>
  <c r="G314" i="14"/>
  <c r="G278" i="14"/>
  <c r="G260" i="14"/>
  <c r="G240" i="14"/>
  <c r="G222" i="14"/>
  <c r="G183" i="14"/>
  <c r="G155" i="14"/>
  <c r="G8" i="14"/>
  <c r="G101" i="14"/>
  <c r="G173" i="16" l="1"/>
  <c r="I52" i="1" s="1"/>
  <c r="G387" i="14"/>
  <c r="I50" i="1" s="1"/>
  <c r="G1384" i="12" l="1"/>
  <c r="G1605" i="12"/>
  <c r="G1604" i="12"/>
  <c r="G1603" i="12"/>
  <c r="G1645" i="12"/>
  <c r="G1567" i="12"/>
  <c r="G1568" i="12"/>
  <c r="G1569" i="12"/>
  <c r="G1570" i="12"/>
  <c r="G1571" i="12"/>
  <c r="G1572" i="12"/>
  <c r="G1573" i="12"/>
  <c r="G1574" i="12"/>
  <c r="G1534" i="12"/>
  <c r="G1535" i="12"/>
  <c r="G1536" i="12"/>
  <c r="G1537" i="12"/>
  <c r="G1538" i="12"/>
  <c r="G1539" i="12"/>
  <c r="G1540" i="12"/>
  <c r="G1541" i="12"/>
  <c r="G1542" i="12"/>
  <c r="G1543" i="12"/>
  <c r="G1544" i="12"/>
  <c r="G1545" i="12"/>
  <c r="G1546" i="12"/>
  <c r="G1547" i="12"/>
  <c r="G1548" i="12"/>
  <c r="G1549" i="12"/>
  <c r="G1550" i="12"/>
  <c r="G1551" i="12"/>
  <c r="G1552" i="12"/>
  <c r="G1553" i="12"/>
  <c r="G1554" i="12"/>
  <c r="G1555" i="12"/>
  <c r="G1556" i="12"/>
  <c r="G1557" i="12"/>
  <c r="G1558" i="12"/>
  <c r="G1559" i="12"/>
  <c r="G1560" i="12"/>
  <c r="G1561" i="12"/>
  <c r="G1562" i="12"/>
  <c r="G1563" i="12"/>
  <c r="G1564" i="12"/>
  <c r="G1565" i="12"/>
  <c r="G1566" i="12"/>
  <c r="G1521" i="12"/>
  <c r="G1522" i="12"/>
  <c r="G1523" i="12"/>
  <c r="G1524" i="12"/>
  <c r="G1525" i="12"/>
  <c r="G1526" i="12"/>
  <c r="G1527" i="12"/>
  <c r="G1528" i="12"/>
  <c r="G1529" i="12"/>
  <c r="G1530" i="12"/>
  <c r="G1531" i="12"/>
  <c r="G1532" i="12"/>
  <c r="G1533"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3" i="12"/>
  <c r="G1514" i="12"/>
  <c r="G1515" i="12"/>
  <c r="G1516" i="12"/>
  <c r="G1517" i="12"/>
  <c r="G1518" i="12"/>
  <c r="G1519" i="12"/>
  <c r="G1520" i="12"/>
  <c r="P1995" i="12"/>
  <c r="F39" i="1" s="1"/>
  <c r="Q1995" i="12"/>
  <c r="G39" i="1" s="1"/>
  <c r="G40" i="1" s="1"/>
  <c r="G9" i="12"/>
  <c r="G8" i="12" s="1"/>
  <c r="G12" i="12"/>
  <c r="G14" i="12"/>
  <c r="G16" i="12"/>
  <c r="G21" i="12"/>
  <c r="G26" i="12"/>
  <c r="G29" i="12"/>
  <c r="G32" i="12"/>
  <c r="G34" i="12"/>
  <c r="G37" i="12"/>
  <c r="G40" i="12"/>
  <c r="G42" i="12"/>
  <c r="G44" i="12"/>
  <c r="G46" i="12"/>
  <c r="G49" i="12"/>
  <c r="G51" i="12"/>
  <c r="G53" i="12"/>
  <c r="G55" i="12"/>
  <c r="G57" i="12"/>
  <c r="G59" i="12"/>
  <c r="G62" i="12"/>
  <c r="G66" i="12"/>
  <c r="G69" i="12"/>
  <c r="G76" i="12"/>
  <c r="G83" i="12"/>
  <c r="G90" i="12"/>
  <c r="G93" i="12"/>
  <c r="G97" i="12"/>
  <c r="G101" i="12"/>
  <c r="G105" i="12"/>
  <c r="G109" i="12"/>
  <c r="G111" i="12"/>
  <c r="G121" i="12"/>
  <c r="G125" i="12"/>
  <c r="G129" i="12"/>
  <c r="G134" i="12"/>
  <c r="G137" i="12"/>
  <c r="G145" i="12"/>
  <c r="G153" i="12"/>
  <c r="G161" i="12"/>
  <c r="G164" i="12"/>
  <c r="G177" i="12"/>
  <c r="G184" i="12"/>
  <c r="G187" i="12"/>
  <c r="G200" i="12"/>
  <c r="G203" i="12"/>
  <c r="G207" i="12"/>
  <c r="G211" i="12"/>
  <c r="G214" i="12"/>
  <c r="G217" i="12"/>
  <c r="G220" i="12"/>
  <c r="G223" i="12"/>
  <c r="G226" i="12"/>
  <c r="G229" i="12"/>
  <c r="G232" i="12"/>
  <c r="G243" i="12"/>
  <c r="G254" i="12"/>
  <c r="G257" i="12"/>
  <c r="G260" i="12"/>
  <c r="G263" i="12"/>
  <c r="G266" i="12"/>
  <c r="G269" i="12"/>
  <c r="G272" i="12"/>
  <c r="G275" i="12"/>
  <c r="G278" i="12"/>
  <c r="G281" i="12"/>
  <c r="G284" i="12"/>
  <c r="G288" i="12"/>
  <c r="G291" i="12"/>
  <c r="G294" i="12"/>
  <c r="G300" i="12"/>
  <c r="G303" i="12"/>
  <c r="G305" i="12"/>
  <c r="G308" i="12"/>
  <c r="G311" i="12"/>
  <c r="G315" i="12"/>
  <c r="G319" i="12"/>
  <c r="G323" i="12"/>
  <c r="G327" i="12"/>
  <c r="G331" i="12"/>
  <c r="G335" i="12"/>
  <c r="G339" i="12"/>
  <c r="G342" i="12"/>
  <c r="G345" i="12"/>
  <c r="G349" i="12"/>
  <c r="G354" i="12"/>
  <c r="G358" i="12"/>
  <c r="G362" i="12"/>
  <c r="G365" i="12"/>
  <c r="G368" i="12"/>
  <c r="G373" i="12"/>
  <c r="G376" i="12"/>
  <c r="G379" i="12"/>
  <c r="G382" i="12"/>
  <c r="G385" i="12"/>
  <c r="G388" i="12"/>
  <c r="G398" i="12"/>
  <c r="G408" i="12"/>
  <c r="G418" i="12"/>
  <c r="G431" i="12"/>
  <c r="G435" i="12"/>
  <c r="G441" i="12"/>
  <c r="G447" i="12"/>
  <c r="G453" i="12"/>
  <c r="G459" i="12"/>
  <c r="G465" i="12"/>
  <c r="G469" i="12"/>
  <c r="G473" i="12"/>
  <c r="G482" i="12"/>
  <c r="G488" i="12"/>
  <c r="G493" i="12"/>
  <c r="G495" i="12"/>
  <c r="G497" i="12"/>
  <c r="G499" i="12"/>
  <c r="G502" i="12"/>
  <c r="G509" i="12"/>
  <c r="G516" i="12"/>
  <c r="G523" i="12"/>
  <c r="G526" i="12"/>
  <c r="G530" i="12"/>
  <c r="G538" i="12"/>
  <c r="G546" i="12"/>
  <c r="G551" i="12"/>
  <c r="G553" i="12"/>
  <c r="G555" i="12"/>
  <c r="G559" i="12"/>
  <c r="G561" i="12"/>
  <c r="G563" i="12"/>
  <c r="G566" i="12"/>
  <c r="G573" i="12"/>
  <c r="G602" i="12"/>
  <c r="G606" i="12"/>
  <c r="G610" i="12"/>
  <c r="G611" i="12"/>
  <c r="G619" i="12"/>
  <c r="G631" i="12"/>
  <c r="G638" i="12"/>
  <c r="G648" i="12"/>
  <c r="G653" i="12"/>
  <c r="G659" i="12"/>
  <c r="G665" i="12"/>
  <c r="G668" i="12"/>
  <c r="G683" i="12"/>
  <c r="G698" i="12"/>
  <c r="G704" i="12"/>
  <c r="G719" i="12"/>
  <c r="G721" i="12"/>
  <c r="G723" i="12"/>
  <c r="G728" i="12"/>
  <c r="G733" i="12"/>
  <c r="G739" i="12"/>
  <c r="G738" i="12" s="1"/>
  <c r="G742" i="12"/>
  <c r="G761" i="12"/>
  <c r="G763" i="12"/>
  <c r="G765" i="12"/>
  <c r="G767" i="12"/>
  <c r="G769" i="12"/>
  <c r="G771" i="12"/>
  <c r="G773" i="12"/>
  <c r="G775" i="12"/>
  <c r="G777" i="12"/>
  <c r="G779" i="12"/>
  <c r="G781" i="12"/>
  <c r="G783" i="12"/>
  <c r="G786" i="12"/>
  <c r="G805" i="12"/>
  <c r="G824" i="12"/>
  <c r="G826" i="12"/>
  <c r="G829" i="12"/>
  <c r="G832" i="12"/>
  <c r="G834" i="12"/>
  <c r="G836" i="12"/>
  <c r="G838" i="12"/>
  <c r="G840" i="12"/>
  <c r="G842" i="12"/>
  <c r="G844" i="12"/>
  <c r="G846" i="12"/>
  <c r="G848" i="12"/>
  <c r="G850" i="12"/>
  <c r="G852" i="12"/>
  <c r="G854" i="12"/>
  <c r="G856" i="12"/>
  <c r="G858" i="12"/>
  <c r="G860" i="12"/>
  <c r="G862" i="12"/>
  <c r="G864" i="12"/>
  <c r="G866" i="12"/>
  <c r="G868" i="12"/>
  <c r="G870" i="12"/>
  <c r="G872" i="12"/>
  <c r="G874" i="12"/>
  <c r="G877" i="12"/>
  <c r="G876" i="12" s="1"/>
  <c r="G880" i="12"/>
  <c r="G885" i="12"/>
  <c r="G889" i="12"/>
  <c r="G894" i="12"/>
  <c r="G898" i="12"/>
  <c r="G906" i="12"/>
  <c r="G910" i="12"/>
  <c r="G922" i="12"/>
  <c r="G926" i="12"/>
  <c r="G930" i="12"/>
  <c r="G934" i="12"/>
  <c r="G938" i="12"/>
  <c r="G958" i="12"/>
  <c r="G962" i="12"/>
  <c r="G964" i="12"/>
  <c r="G969" i="12"/>
  <c r="G977" i="12"/>
  <c r="G982" i="12"/>
  <c r="G987" i="12"/>
  <c r="G999" i="12"/>
  <c r="G1014" i="12"/>
  <c r="G1023" i="12"/>
  <c r="G1031" i="12"/>
  <c r="G1036" i="12"/>
  <c r="G1047" i="12"/>
  <c r="G1055" i="12"/>
  <c r="G1063" i="12"/>
  <c r="G1068" i="12"/>
  <c r="G1076" i="12"/>
  <c r="G1087" i="12"/>
  <c r="G1095" i="12"/>
  <c r="G1100" i="12"/>
  <c r="G1102" i="12"/>
  <c r="G1104" i="12"/>
  <c r="G1120" i="12"/>
  <c r="G1133" i="12"/>
  <c r="G1150" i="12"/>
  <c r="G1159" i="12"/>
  <c r="G1167" i="12"/>
  <c r="G1179" i="12"/>
  <c r="G1183" i="12"/>
  <c r="G1192" i="12"/>
  <c r="G1197" i="12"/>
  <c r="G1201" i="12"/>
  <c r="G1205" i="12"/>
  <c r="G1207" i="12"/>
  <c r="G1211" i="12"/>
  <c r="G1215" i="12"/>
  <c r="G1219" i="12"/>
  <c r="G1223" i="12"/>
  <c r="G1231" i="12"/>
  <c r="G1261" i="12"/>
  <c r="G1264" i="12"/>
  <c r="G1267" i="12"/>
  <c r="G1271" i="12"/>
  <c r="G1275" i="12"/>
  <c r="G1277" i="12"/>
  <c r="G1282" i="12"/>
  <c r="G1287" i="12"/>
  <c r="G1292" i="12"/>
  <c r="G1303" i="12"/>
  <c r="G1311" i="12"/>
  <c r="G1321" i="12"/>
  <c r="G1325" i="12"/>
  <c r="G1329" i="12"/>
  <c r="G1334" i="12"/>
  <c r="G1342" i="12"/>
  <c r="G1347" i="12"/>
  <c r="G1352" i="12"/>
  <c r="G1354" i="12"/>
  <c r="G1361" i="12"/>
  <c r="G1365" i="12"/>
  <c r="G1369" i="12"/>
  <c r="G1373" i="12"/>
  <c r="G1375" i="12"/>
  <c r="G1380" i="12"/>
  <c r="G1381" i="12"/>
  <c r="G1383" i="12"/>
  <c r="G1385" i="12"/>
  <c r="G1386" i="12"/>
  <c r="G1387" i="12"/>
  <c r="G1388" i="12"/>
  <c r="G1389" i="12"/>
  <c r="G1390" i="12"/>
  <c r="G1392" i="12"/>
  <c r="G1394" i="12"/>
  <c r="G1395" i="12"/>
  <c r="G1396" i="12"/>
  <c r="G1397" i="12"/>
  <c r="G1399" i="12"/>
  <c r="G1400" i="12"/>
  <c r="G1402" i="12"/>
  <c r="G1404" i="12"/>
  <c r="G1406" i="12"/>
  <c r="G1407" i="12"/>
  <c r="G1408" i="12"/>
  <c r="G1409" i="12"/>
  <c r="G1411" i="12"/>
  <c r="G1412" i="12"/>
  <c r="G1413" i="12"/>
  <c r="G1414" i="12"/>
  <c r="G1415" i="12"/>
  <c r="G1417" i="12"/>
  <c r="G1418" i="12"/>
  <c r="G1419" i="12"/>
  <c r="G1421" i="12"/>
  <c r="G1422" i="12"/>
  <c r="G1423" i="12"/>
  <c r="G1424" i="12"/>
  <c r="G1425" i="12"/>
  <c r="G1426" i="12"/>
  <c r="G1427" i="12"/>
  <c r="G1429" i="12"/>
  <c r="G1437" i="12"/>
  <c r="G1438" i="12"/>
  <c r="G1439" i="12"/>
  <c r="G1440" i="12"/>
  <c r="G1441" i="12"/>
  <c r="G1443" i="12"/>
  <c r="G1444" i="12"/>
  <c r="G1446" i="12"/>
  <c r="G1447" i="12"/>
  <c r="G1448" i="12"/>
  <c r="G1450" i="12"/>
  <c r="G1451" i="12"/>
  <c r="G1575" i="12"/>
  <c r="G1577" i="12"/>
  <c r="G1579" i="12"/>
  <c r="G1581" i="12"/>
  <c r="G1583" i="12"/>
  <c r="G1585" i="12"/>
  <c r="G1588" i="12"/>
  <c r="G1589" i="12"/>
  <c r="G1590" i="12"/>
  <c r="G1591" i="12"/>
  <c r="G1593" i="12"/>
  <c r="G1594" i="12"/>
  <c r="G1595" i="12"/>
  <c r="G1596" i="12"/>
  <c r="G1597" i="12"/>
  <c r="G1598" i="12"/>
  <c r="G1599" i="12"/>
  <c r="G1600" i="12"/>
  <c r="G1601" i="12"/>
  <c r="G1602" i="12"/>
  <c r="G1606" i="12"/>
  <c r="G1607" i="12"/>
  <c r="G1608" i="12"/>
  <c r="G1609" i="12"/>
  <c r="G1610" i="12"/>
  <c r="G1611" i="12"/>
  <c r="G1612" i="12"/>
  <c r="G1613" i="12"/>
  <c r="G1614" i="12"/>
  <c r="G1615" i="12"/>
  <c r="G1617" i="12"/>
  <c r="G1619" i="12"/>
  <c r="G1621" i="12"/>
  <c r="G1622" i="12"/>
  <c r="G1623" i="12"/>
  <c r="G1624" i="12"/>
  <c r="G1626" i="12"/>
  <c r="G1628" i="12"/>
  <c r="G1630" i="12"/>
  <c r="G1632" i="12"/>
  <c r="G1634" i="12"/>
  <c r="G1635" i="12"/>
  <c r="G1636" i="12"/>
  <c r="G1638" i="12"/>
  <c r="G1639" i="12"/>
  <c r="G1640" i="12"/>
  <c r="G1641" i="12"/>
  <c r="G1642" i="12"/>
  <c r="G1643" i="12"/>
  <c r="G1644" i="12"/>
  <c r="G1646" i="12"/>
  <c r="G1647" i="12"/>
  <c r="G1649"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8" i="12"/>
  <c r="G1679" i="12"/>
  <c r="G1680" i="12"/>
  <c r="G1681" i="12"/>
  <c r="G1682" i="12"/>
  <c r="G1684" i="12"/>
  <c r="G1695" i="12"/>
  <c r="G1699" i="12"/>
  <c r="G1703" i="12"/>
  <c r="G1721" i="12"/>
  <c r="G1725" i="12"/>
  <c r="G1729" i="12"/>
  <c r="G1740" i="12"/>
  <c r="G1765" i="12"/>
  <c r="G1772" i="12"/>
  <c r="G1776" i="12"/>
  <c r="G1780" i="12"/>
  <c r="G1785" i="12"/>
  <c r="G1792" i="12"/>
  <c r="G1800" i="12"/>
  <c r="G1809" i="12"/>
  <c r="G1811" i="12"/>
  <c r="G1818" i="12"/>
  <c r="G1820" i="12"/>
  <c r="G1828" i="12"/>
  <c r="G1835" i="12"/>
  <c r="G1839" i="12"/>
  <c r="G1847" i="12"/>
  <c r="G1849" i="12"/>
  <c r="G1858" i="12"/>
  <c r="G1862" i="12"/>
  <c r="G1866" i="12"/>
  <c r="G1868" i="12"/>
  <c r="G1872" i="12"/>
  <c r="G1885" i="12"/>
  <c r="G1888" i="12"/>
  <c r="G1894" i="12"/>
  <c r="G1898" i="12"/>
  <c r="G1906" i="12"/>
  <c r="G1915" i="12"/>
  <c r="G1930" i="12"/>
  <c r="G1933" i="12"/>
  <c r="G1935" i="12"/>
  <c r="G1934" i="12" s="1"/>
  <c r="G27" i="1"/>
  <c r="J28" i="1"/>
  <c r="J26" i="1"/>
  <c r="G38" i="1"/>
  <c r="F38" i="1"/>
  <c r="H32" i="1"/>
  <c r="J23" i="1"/>
  <c r="J24" i="1"/>
  <c r="J25" i="1"/>
  <c r="J27" i="1"/>
  <c r="E24" i="1"/>
  <c r="E26" i="1"/>
  <c r="G1810" i="12" l="1"/>
  <c r="G1893" i="12"/>
  <c r="F40" i="1"/>
  <c r="G28" i="1" s="1"/>
  <c r="H39" i="1"/>
  <c r="H40" i="1" s="1"/>
  <c r="G1819" i="12"/>
  <c r="G1683" i="12"/>
  <c r="G963" i="12"/>
  <c r="G741" i="12"/>
  <c r="G667" i="12"/>
  <c r="G287" i="12"/>
  <c r="G1867" i="12"/>
  <c r="G1764" i="12"/>
  <c r="G785" i="12"/>
  <c r="G565" i="12"/>
  <c r="G492" i="12"/>
  <c r="G348" i="12"/>
  <c r="G136" i="12"/>
  <c r="G1430" i="12"/>
  <c r="G1914" i="12"/>
  <c r="I18" i="1" s="1"/>
  <c r="G1576" i="12"/>
  <c r="G1436" i="12"/>
  <c r="G1374" i="12"/>
  <c r="G1353" i="12"/>
  <c r="G1276" i="12"/>
  <c r="G1103" i="12"/>
  <c r="G879" i="12"/>
  <c r="G828" i="12"/>
  <c r="G501" i="12"/>
  <c r="G434" i="12"/>
  <c r="G48" i="12"/>
  <c r="G11" i="12"/>
  <c r="I17" i="1" l="1"/>
  <c r="I39" i="1"/>
  <c r="I40" i="1" s="1"/>
  <c r="J39" i="1" s="1"/>
  <c r="J40" i="1" s="1"/>
  <c r="G1995" i="12"/>
  <c r="I48" i="1" s="1"/>
  <c r="I93" i="1" s="1"/>
  <c r="I47" i="1" l="1"/>
  <c r="I16" i="1"/>
  <c r="I21" i="1" s="1"/>
  <c r="G25" i="1" s="1"/>
  <c r="G26" i="1" l="1"/>
  <c r="G24" i="1"/>
  <c r="G2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s>
  <commentList>
    <comment ref="D11" authorId="0" shapeId="0" xr:uid="{00000000-0006-0000-0000-000001000000}">
      <text>
        <r>
          <rPr>
            <sz val="9"/>
            <color indexed="81"/>
            <rFont val="Tahoma"/>
            <family val="2"/>
            <charset val="238"/>
          </rPr>
          <t>Název</t>
        </r>
      </text>
    </comment>
    <comment ref="I11" authorId="0" shapeId="0" xr:uid="{00000000-0006-0000-0000-000002000000}">
      <text>
        <r>
          <rPr>
            <sz val="9"/>
            <color indexed="81"/>
            <rFont val="Tahoma"/>
            <family val="2"/>
            <charset val="238"/>
          </rPr>
          <t>IČO</t>
        </r>
      </text>
    </comment>
    <comment ref="D12" authorId="0" shapeId="0" xr:uid="{00000000-0006-0000-0000-000003000000}">
      <text>
        <r>
          <rPr>
            <sz val="9"/>
            <color indexed="81"/>
            <rFont val="Tahoma"/>
            <family val="2"/>
            <charset val="238"/>
          </rPr>
          <t>Ulice</t>
        </r>
      </text>
    </comment>
    <comment ref="I12" authorId="0" shapeId="0" xr:uid="{00000000-0006-0000-0000-000004000000}">
      <text>
        <r>
          <rPr>
            <sz val="9"/>
            <color indexed="81"/>
            <rFont val="Tahoma"/>
            <family val="2"/>
            <charset val="238"/>
          </rPr>
          <t>DIČ</t>
        </r>
      </text>
    </comment>
    <comment ref="C13" authorId="0" shapeId="0" xr:uid="{00000000-0006-0000-0000-000005000000}">
      <text>
        <r>
          <rPr>
            <sz val="9"/>
            <color indexed="81"/>
            <rFont val="Tahoma"/>
            <family val="2"/>
            <charset val="238"/>
          </rPr>
          <t>PSČ</t>
        </r>
      </text>
    </comment>
    <comment ref="D13" authorId="0" shapeId="0" xr:uid="{00000000-0006-0000-0000-000006000000}">
      <text>
        <r>
          <rPr>
            <sz val="9"/>
            <color indexed="81"/>
            <rFont val="Tahoma"/>
            <family val="2"/>
            <charset val="238"/>
          </rPr>
          <t>Ulice</t>
        </r>
      </text>
    </comment>
  </commentList>
</comments>
</file>

<file path=xl/sharedStrings.xml><?xml version="1.0" encoding="utf-8"?>
<sst xmlns="http://schemas.openxmlformats.org/spreadsheetml/2006/main" count="19401" uniqueCount="5592">
  <si>
    <t>%</t>
  </si>
  <si>
    <t>Cena celkem</t>
  </si>
  <si>
    <t>Za zhotovitele</t>
  </si>
  <si>
    <t>Za objednatele</t>
  </si>
  <si>
    <t>Zaokrouhlení</t>
  </si>
  <si>
    <t>Název</t>
  </si>
  <si>
    <t xml:space="preserve">Položkový rozpočet </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</si>
  <si>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</si>
  <si>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</si>
  <si>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</si>
  <si>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</si>
  <si>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</si>
  <si>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</si>
  <si>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</si>
  <si>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</si>
  <si>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</si>
  <si>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</si>
  <si>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</si>
  <si>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</si>
  <si>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</si>
  <si>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</si>
  <si>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Objednatel:</t>
  </si>
  <si>
    <t>Cena celkem bez DPH</t>
  </si>
  <si>
    <t>HSV</t>
  </si>
  <si>
    <t>PSV</t>
  </si>
  <si>
    <t>MON</t>
  </si>
  <si>
    <t>Vedlejší náklady</t>
  </si>
  <si>
    <t>Ostatní náklady</t>
  </si>
  <si>
    <t>Celkem</t>
  </si>
  <si>
    <t>Rozpis ceny</t>
  </si>
  <si>
    <t>Rekapitulace daní</t>
  </si>
  <si>
    <t>IČ:</t>
  </si>
  <si>
    <t>DIČ:</t>
  </si>
  <si>
    <t>Cena celkem s DPH</t>
  </si>
  <si>
    <t>#RTSROZP#</t>
  </si>
  <si>
    <t>#CASTI&gt;&gt;</t>
  </si>
  <si>
    <t>Zakázka:</t>
  </si>
  <si>
    <t>Z:</t>
  </si>
  <si>
    <t>Objekt:</t>
  </si>
  <si>
    <t>Rozpočet:</t>
  </si>
  <si>
    <t>MŠ Dubeč - SO 101 Mateřská škola</t>
  </si>
  <si>
    <t>Rozpočet</t>
  </si>
  <si>
    <t>Celkem za stavbu</t>
  </si>
  <si>
    <t>CZK</t>
  </si>
  <si>
    <t>Rekapitulace dílů</t>
  </si>
  <si>
    <t>Typ dílu</t>
  </si>
  <si>
    <t>0</t>
  </si>
  <si>
    <t>Přípravné a přidružené práce</t>
  </si>
  <si>
    <t>1</t>
  </si>
  <si>
    <t>Zemní práce</t>
  </si>
  <si>
    <t>2</t>
  </si>
  <si>
    <t>Základy,zvláštní zakládání</t>
  </si>
  <si>
    <t>3</t>
  </si>
  <si>
    <t>Svislé a kompletní konstrukce</t>
  </si>
  <si>
    <t>311</t>
  </si>
  <si>
    <t>Sádrokartonové konstrukce</t>
  </si>
  <si>
    <t>4</t>
  </si>
  <si>
    <t>Vodorovné konstrukce</t>
  </si>
  <si>
    <t>43</t>
  </si>
  <si>
    <t>Schodiště</t>
  </si>
  <si>
    <t>5</t>
  </si>
  <si>
    <t>Komunikace</t>
  </si>
  <si>
    <t>61</t>
  </si>
  <si>
    <t>Upravy povrchů vnitřní</t>
  </si>
  <si>
    <t>62</t>
  </si>
  <si>
    <t>Upravy povrchů vnější</t>
  </si>
  <si>
    <t>63</t>
  </si>
  <si>
    <t>Podlahy a podlahové konstrukce</t>
  </si>
  <si>
    <t>93</t>
  </si>
  <si>
    <t>Dokončovací práce inž.staveb</t>
  </si>
  <si>
    <t>94</t>
  </si>
  <si>
    <t>Lešení a stavební výtahy</t>
  </si>
  <si>
    <t>95</t>
  </si>
  <si>
    <t>Dokončovací kce na pozem.stav.</t>
  </si>
  <si>
    <t>96</t>
  </si>
  <si>
    <t>Bourání konstrukcí</t>
  </si>
  <si>
    <t>99</t>
  </si>
  <si>
    <t>Staveništní přesun hmot</t>
  </si>
  <si>
    <t>711</t>
  </si>
  <si>
    <t>Izolace proti vodě</t>
  </si>
  <si>
    <t>712</t>
  </si>
  <si>
    <t>Živičné krytiny</t>
  </si>
  <si>
    <t>713</t>
  </si>
  <si>
    <t>Izolace tepelné</t>
  </si>
  <si>
    <t>762</t>
  </si>
  <si>
    <t>Konstrukce tesařské</t>
  </si>
  <si>
    <t>763</t>
  </si>
  <si>
    <t>Dřevostavby</t>
  </si>
  <si>
    <t>764</t>
  </si>
  <si>
    <t>Konstrukce klempířské</t>
  </si>
  <si>
    <t>765</t>
  </si>
  <si>
    <t>Krytiny tvrdé</t>
  </si>
  <si>
    <t>766</t>
  </si>
  <si>
    <t>Konstrukce truhlářské</t>
  </si>
  <si>
    <t>767</t>
  </si>
  <si>
    <t>Konstrukce zámečnické</t>
  </si>
  <si>
    <t>771</t>
  </si>
  <si>
    <t>Podlahy z dlaždic a obklady</t>
  </si>
  <si>
    <t>776</t>
  </si>
  <si>
    <t>Podlahy povlakové</t>
  </si>
  <si>
    <t>777</t>
  </si>
  <si>
    <t>Podlahy ze syntetických hmot</t>
  </si>
  <si>
    <t>781</t>
  </si>
  <si>
    <t>Obklady keramické</t>
  </si>
  <si>
    <t>783</t>
  </si>
  <si>
    <t>Nátěry</t>
  </si>
  <si>
    <t>784</t>
  </si>
  <si>
    <t>Malby</t>
  </si>
  <si>
    <t>M43</t>
  </si>
  <si>
    <t>Montáže ocelových konstrukcí</t>
  </si>
  <si>
    <t>M99</t>
  </si>
  <si>
    <t>Skladby podlah a konstrukcí</t>
  </si>
  <si>
    <t>VN</t>
  </si>
  <si>
    <t>ON</t>
  </si>
  <si>
    <t>S:</t>
  </si>
  <si>
    <t>#TypZaznamu#</t>
  </si>
  <si>
    <t>STA</t>
  </si>
  <si>
    <t>OBJ</t>
  </si>
  <si>
    <t>ROZ</t>
  </si>
  <si>
    <t>C:</t>
  </si>
  <si>
    <t>CAS_STR</t>
  </si>
  <si>
    <t>P.č.</t>
  </si>
  <si>
    <t>Číslo položky</t>
  </si>
  <si>
    <t>Název položky</t>
  </si>
  <si>
    <t>MJ</t>
  </si>
  <si>
    <t>množství</t>
  </si>
  <si>
    <t>cena / MJ</t>
  </si>
  <si>
    <t>Cen. soustava</t>
  </si>
  <si>
    <t>Díl:</t>
  </si>
  <si>
    <t>DIL</t>
  </si>
  <si>
    <t>0.1</t>
  </si>
  <si>
    <t>Vytyčení a ochrana rozvodů a zařízení IS,a profesí</t>
  </si>
  <si>
    <t>kus</t>
  </si>
  <si>
    <t>POL1_0</t>
  </si>
  <si>
    <t>1*1</t>
  </si>
  <si>
    <t>VV</t>
  </si>
  <si>
    <t>131301110R00</t>
  </si>
  <si>
    <t>Hloubení nezapaž. jam hor.4 do 50 m3, STROJNĚ</t>
  </si>
  <si>
    <t>m3</t>
  </si>
  <si>
    <t>jáma u os C-5:2,4*17,6</t>
  </si>
  <si>
    <t>131301119R00</t>
  </si>
  <si>
    <t>Příplatek za lepivost - hloubení nezap.jam v hor.4</t>
  </si>
  <si>
    <t>132301212R00</t>
  </si>
  <si>
    <t>Hloubení rýh š.do 200 cm hor.4 do 1000 m3, STROJNĚ</t>
  </si>
  <si>
    <t>pasy tepelných čerpadel:0,2*0,8*0,85*6</t>
  </si>
  <si>
    <t>prefa kalichy:0,69*(2,6*3+3,45*3)</t>
  </si>
  <si>
    <t>pasy obvodové:1,73*(11,2+0,7+2,7+21,8+5,8)+2,08*(18,3+20,7+28,2+6,6)+3,87*(18,8+15)+0,35*40,6+3,11*(12,2+14,1+13,3)</t>
  </si>
  <si>
    <t>pasy vnitřní:0,6*0,2*2,35*4+2,4*17+1,5*(26,9+10,2)+1,1*23,2+2,08*26,8+0,6*101</t>
  </si>
  <si>
    <t>132301219R00</t>
  </si>
  <si>
    <t>Přípl.za lepivost,hloubení rýh 200cm,hor.4,STROJNĚ</t>
  </si>
  <si>
    <t>161101101R00</t>
  </si>
  <si>
    <t>Svislé přemístění výkopku z hor.1-4 do 2,5 m</t>
  </si>
  <si>
    <t>jámy:42,24*1</t>
  </si>
  <si>
    <t>rýhy:747,4635*0,5</t>
  </si>
  <si>
    <t>174101101R00</t>
  </si>
  <si>
    <t>Zásyp jam, rýh, šachet se zhutněním</t>
  </si>
  <si>
    <t>kolem pasů obvodových+kolem objektu:1,73*(11,2+0,7+2,7+21,8+5,8)+2,11*(18,3+20,7+28,2+6,6)+3,02*(18,8+15)+0,94*40,6+2,36*(12,2+14,1+13,3)</t>
  </si>
  <si>
    <t>kolem pasů vnitřních:1,75*17+0,96*(26,9+10,2)+0,6*23,2+2,11*26,8+0,3*101</t>
  </si>
  <si>
    <t>171201201R00</t>
  </si>
  <si>
    <t>Uložení sypaniny na skl.-sypanina na výšku přes 2m</t>
  </si>
  <si>
    <t>výkopek na deponii:42,24+747,4635</t>
  </si>
  <si>
    <t>167101102R00</t>
  </si>
  <si>
    <t>Nakládání výkopku z hor.1-4 v množství nad 100 m3</t>
  </si>
  <si>
    <t>výkopek z deponie k zásypům:628,554*1</t>
  </si>
  <si>
    <t>přebytek výkopku z deponie na skládku:42,24+747,4635-628,554</t>
  </si>
  <si>
    <t>162301101R00</t>
  </si>
  <si>
    <t>Vodorovné přemístění výkopku z hor.1-4 do 500 m</t>
  </si>
  <si>
    <t>z deponie k zásypům:628,554*1</t>
  </si>
  <si>
    <t>162301102R00</t>
  </si>
  <si>
    <t>Vodorovné přemístění výkopku z hor.1-4 do 1000 m</t>
  </si>
  <si>
    <t>162701109R00</t>
  </si>
  <si>
    <t>Příplatek k vod. přemístění hor.1-4 za další 1 km</t>
  </si>
  <si>
    <t>přebytek výkopku z deponie na skládku:(42,24+747,4635-628,554)*10</t>
  </si>
  <si>
    <t>199000002R00</t>
  </si>
  <si>
    <t>Poplatek za skládku horniny 1- 4</t>
  </si>
  <si>
    <t>115100001RAA</t>
  </si>
  <si>
    <t>Čerpání vody na výšku 10 m, do 500 l, včetně pohotovosti čerpací soupravy</t>
  </si>
  <si>
    <t>h</t>
  </si>
  <si>
    <t>POL2_0</t>
  </si>
  <si>
    <t>30*4</t>
  </si>
  <si>
    <t>274313511R00</t>
  </si>
  <si>
    <t xml:space="preserve">Beton základových pasů prostý C 12/15 </t>
  </si>
  <si>
    <t>pasy objektu-spodní:0,6*0,4*(123,3+2,2+32,6+28*2+12,3+17+63,5+27*2+6,9+10+3,8+4,2*2+2,1+2,4+14+4,7+15,7)+0,6*0,5*2,35*4+0,33*0,5*2,2</t>
  </si>
  <si>
    <t>274313611R00</t>
  </si>
  <si>
    <t>Beton základových pasů prostý C 16/20</t>
  </si>
  <si>
    <t>pasy tepelných čerpadel:1*0,2*0,85*6</t>
  </si>
  <si>
    <t>274351215R00</t>
  </si>
  <si>
    <t>Bednění stěn základových pasů - zřízení</t>
  </si>
  <si>
    <t>m2</t>
  </si>
  <si>
    <t>pasy tepelných čerpadel-nad terénem:0,35*2*(0,2+0,85)*6</t>
  </si>
  <si>
    <t>274351216R00</t>
  </si>
  <si>
    <t>Bednění stěn základových pasů - odstranění</t>
  </si>
  <si>
    <t>274272130RT2</t>
  </si>
  <si>
    <t>Zdivo základové z bednicích tvárnic, tl. 25 cm, výplň tvárnic betonem C 12/15</t>
  </si>
  <si>
    <t>pasy objektu-horní:1,5*(4,9+2,1)+1,75*6,4+1,25*(4,3+6,4)</t>
  </si>
  <si>
    <t>274272150RT2</t>
  </si>
  <si>
    <t>Zdivo základové z bednicích tvárnic, tl. 40 cm, výplň tvárnic betonem C 12/15</t>
  </si>
  <si>
    <t>pasy objektu-horní:0,5*(52,2+8,9+5,8+3,6+17,4+2,1+4,4+2,3+23,6+4,9+16,4)+0,75*(21,8+0,7*2+14,7+2,1+7,2)+1*(9,9+20,9)+1,25*(9+6,4+30,3+2,1*3+16,8+8,1+2,8+18,7+13,2)</t>
  </si>
  <si>
    <t>1,5*(17,7+12,1+4,9+0,9+0,7)+1,75*(26,6+7,4+2,2)</t>
  </si>
  <si>
    <t>274361821R00</t>
  </si>
  <si>
    <t>Výztuž základ. pasů a patek, z betonářské oceli 10505 (R)</t>
  </si>
  <si>
    <t>t</t>
  </si>
  <si>
    <t>pasy objektu-horní tl. 250mm:(1,5*(4,9+2,1)+1,75*6,4+1,25*(4,3+6,4))*0,25*60/1000</t>
  </si>
  <si>
    <t>pasy objektu-horní tl. 400mm:(0,5*(52,2+8,9+5,8+3,6+17,4+2,1+4,4+2,3+23,6+4,9+16,4)+0,75*(21,8+0,7*2+14,7+2,1+7,2)+1*(9,9+20,9)+1,25*(9+6,4+30,3+2,1*3+16,8+8,1+2,8+18,7+13,2))*0,4*60/1000</t>
  </si>
  <si>
    <t>(1,5*(17,7+12,1+4,9+0,9+0,7)+1,75*(26,6+7,4+2,2))*0,4*60/1000</t>
  </si>
  <si>
    <t>273313511R00</t>
  </si>
  <si>
    <t xml:space="preserve">Beton základových desek prostý C 12/15 </t>
  </si>
  <si>
    <t>dle statiky:</t>
  </si>
  <si>
    <t>pod patky ZPa1,2:0,1*(1,2*2,8*3+1,2*3,65*3)</t>
  </si>
  <si>
    <t>273321411R00</t>
  </si>
  <si>
    <t>Železobeton základových desek C 25/30, XC2</t>
  </si>
  <si>
    <t>deska:0,25*1363</t>
  </si>
  <si>
    <t/>
  </si>
  <si>
    <t>Podlahy:</t>
  </si>
  <si>
    <t>provedení dle skladeb konstrukcí, technické zprávy a knihy standardů!!!:</t>
  </si>
  <si>
    <t>F.1/08:0,15*9</t>
  </si>
  <si>
    <t>273351215R00</t>
  </si>
  <si>
    <t>Bednění stěn základových desek - zřízení</t>
  </si>
  <si>
    <t>deska:0,25*198,8</t>
  </si>
  <si>
    <t>F.1/08:0,15*32</t>
  </si>
  <si>
    <t>273351216R00</t>
  </si>
  <si>
    <t>Bednění stěn základových desek - odstranění</t>
  </si>
  <si>
    <t>273361821R00</t>
  </si>
  <si>
    <t>Výztuž základových desek z beton. oceli 10505 (R)</t>
  </si>
  <si>
    <t>deska:0,25*1363*140/1000</t>
  </si>
  <si>
    <t>273361921R00</t>
  </si>
  <si>
    <t>Výztuž základových desek ze svařovaných sítí</t>
  </si>
  <si>
    <t>F.1/08:9*4,44*1,1/1000</t>
  </si>
  <si>
    <t>215901101R00</t>
  </si>
  <si>
    <t>Zhutnění podloží z hornin nesoudržných do 92% PS</t>
  </si>
  <si>
    <t>pod patky ZPa1,2:(1,2*2,8*3+1,2*3,65*3)</t>
  </si>
  <si>
    <t>pod desku:1363*1</t>
  </si>
  <si>
    <t>271571111R00</t>
  </si>
  <si>
    <t>Polštář základu ze štěrkopísku tříděného</t>
  </si>
  <si>
    <t>deska:1363*0,2</t>
  </si>
  <si>
    <t>271531114R00</t>
  </si>
  <si>
    <t>Polštář základu z kameniva drceného 8-16 mm</t>
  </si>
  <si>
    <t>F.1/08:9*0,2</t>
  </si>
  <si>
    <t>212792112R00</t>
  </si>
  <si>
    <t>Montáž trativodů z flexibilních trubek, lože</t>
  </si>
  <si>
    <t>m</t>
  </si>
  <si>
    <t>odvětrání radonu:14*4+9*8*4+23,4+4,6*9+3,1*4+8+10*5+6,7+12+3,6*7</t>
  </si>
  <si>
    <t>28611223.AR</t>
  </si>
  <si>
    <t>Trubka PVC drenážní flexibilní d 100 mm</t>
  </si>
  <si>
    <t>POL3_0</t>
  </si>
  <si>
    <t>odvětrání radonu:(14*4+9*8*4+23,4+4,6*9+3,1*4+8+10*5+6,7+12+3,6*7)*1,05</t>
  </si>
  <si>
    <t>289971211R00</t>
  </si>
  <si>
    <t>Zřízení vrstvy z geotextilie sklon do 1:5 š.do 3 m</t>
  </si>
  <si>
    <t>deska:1363</t>
  </si>
  <si>
    <t>69366198R</t>
  </si>
  <si>
    <t>Geotextilie 300 g/m2 š. 200cm 100% PP</t>
  </si>
  <si>
    <t>deska:1363*1,15</t>
  </si>
  <si>
    <t>2.1</t>
  </si>
  <si>
    <t>Kalichy sloupů Prefabrikované,C35/45-XC4-XF1, výztuž,kotvení,doplňky,detaily,D+M</t>
  </si>
  <si>
    <t>kalichy sloupů:</t>
  </si>
  <si>
    <t>ZPa1:(1,2*1*2,6-0,5*0,4*2)*3</t>
  </si>
  <si>
    <t>ZPa2:(1,2*1*3,45-0,5*0,4*2,85)*3</t>
  </si>
  <si>
    <t>Prostupy základy,zřízení,kotvení,prostupka, izolace,zapravení,kotvení,doplňky,detaily,D+M</t>
  </si>
  <si>
    <t>33*1</t>
  </si>
  <si>
    <t>311321411R00</t>
  </si>
  <si>
    <t>Železobeton nadzákladových zdí C 25/30, XC1</t>
  </si>
  <si>
    <t>ST1:0,3*(9,42-2,1)</t>
  </si>
  <si>
    <t>ST2:0,3*(9,1-1,8)</t>
  </si>
  <si>
    <t>ST3:0,3*(9,42-2,2)</t>
  </si>
  <si>
    <t>ST4:0,3*(10,8-2,56)</t>
  </si>
  <si>
    <t>ST11:0,3*12,2</t>
  </si>
  <si>
    <t>ST12:0,3*12,2</t>
  </si>
  <si>
    <t>311351105R00</t>
  </si>
  <si>
    <t>Bednění nadzákladových zdí oboustranné - zřízení</t>
  </si>
  <si>
    <t>ST1:2*(9,42-2,1)+0,3*(12,5+5,7)</t>
  </si>
  <si>
    <t>ST2:2*(9,1-1,8)+0,3*(12,3+5)</t>
  </si>
  <si>
    <t>ST3:2*(9,42-2,2)+0,3*(12,5+5,3)</t>
  </si>
  <si>
    <t>ST4:2*(10,8-2,56)+0,3*(13,3+6,4)</t>
  </si>
  <si>
    <t>ST11:2*12,2+0,3*14,5</t>
  </si>
  <si>
    <t>ST12:2*12,2+0,3*14,5</t>
  </si>
  <si>
    <t>311351106R00</t>
  </si>
  <si>
    <t>Bednění nadzákladových zdí oboustranné-odstranění</t>
  </si>
  <si>
    <t>311112125RT4</t>
  </si>
  <si>
    <t>Stěna z tvárnic ztraceného bednění, tl. 25 cm, zalití tvárnic betonem C 25/30</t>
  </si>
  <si>
    <t>ST5:6,52*4</t>
  </si>
  <si>
    <t>311361821R00</t>
  </si>
  <si>
    <t>Výztuž nadzáklad. zdí z betonářské oceli 10505 (R)</t>
  </si>
  <si>
    <t>Začátek provozního součtu</t>
  </si>
  <si>
    <t xml:space="preserve">  ST1:0,3*(9,42-2,1)</t>
  </si>
  <si>
    <t xml:space="preserve">  ST2:0,3*(9,1-1,8)</t>
  </si>
  <si>
    <t xml:space="preserve">  ST3:0,3*(9,42-2,2)</t>
  </si>
  <si>
    <t xml:space="preserve">  ST4:0,3*(10,8-2,56)</t>
  </si>
  <si>
    <t xml:space="preserve">  ST11:0,3*12,2</t>
  </si>
  <si>
    <t xml:space="preserve">  ST12:0,3*12,2</t>
  </si>
  <si>
    <t>Konec provozního součtu</t>
  </si>
  <si>
    <t>16,344*120/1000</t>
  </si>
  <si>
    <t>ST5:6,52*4*0,25*100/1000</t>
  </si>
  <si>
    <t>3.1</t>
  </si>
  <si>
    <t>Zdi nadzákladové ŽB Prefabrikované C 35/45-XC4-XF1, pohledové ze všech stran,atyp.otvory,výztuž,D+M</t>
  </si>
  <si>
    <t>dle statiky - vč. uzavíracího nátěru!!!:</t>
  </si>
  <si>
    <t>ST6:2,32*1</t>
  </si>
  <si>
    <t>ST7:2,41*1</t>
  </si>
  <si>
    <t>ST8:2,41*1</t>
  </si>
  <si>
    <t>ST9:2,07*1</t>
  </si>
  <si>
    <t>ST10:2,03*2</t>
  </si>
  <si>
    <t>311237603R00</t>
  </si>
  <si>
    <t>Zdivo keram.brouš.vyplněné EPS,P10,tl.30 cm,celopl</t>
  </si>
  <si>
    <t>obvod-první šár zdiva u terénu:</t>
  </si>
  <si>
    <t>1.NP:0,25*(33,8+19,1*3+92,7-(1*5+4,8*4+3,15*4+1,7*3+4,3+3,45*2+1,6))</t>
  </si>
  <si>
    <t>311237446R00</t>
  </si>
  <si>
    <t>Zdivo keram. broušené P15, tl. 30 cm,lep.celopl</t>
  </si>
  <si>
    <t>obvod:</t>
  </si>
  <si>
    <t>1.NP:3,26*(33,8+19,1*3+92,7)</t>
  </si>
  <si>
    <t>okna:-(4,75*1,2+1,2*1,2+1,6*1,2+3*1,2+3,45*1,2*2+1,66*1,68+1,44*1,66+1,68*1,68+1,6*1,6)</t>
  </si>
  <si>
    <t>dveře+stěny:-(1*2,15*4+4,8*2,5*4+3,15*2,5*4+1,7*2,5*3+1*2,5+4,3*2,1+3,45*2,1*2+1,6*2,15)</t>
  </si>
  <si>
    <t>2.NP:0,7*22,1+0,5*22,1+2,75*7,4+0,6*7,1</t>
  </si>
  <si>
    <t>štíty:28,5*5+14,3*3+34,5*2</t>
  </si>
  <si>
    <t>okna:-(5*1,6+2*1,6)</t>
  </si>
  <si>
    <t>dveře+stěny:-(1*2,1+1,3*2,1)</t>
  </si>
  <si>
    <t>vnitřní:</t>
  </si>
  <si>
    <t>1.NP:3,76*(16,9+26,9*2+16)+3,25*(35,6+17,7+19,3+11,3+2,1*2+4,5+2,4+1,6)-(2,1*(0,8*5+0,9*13+1,26+1,8)+3*1,05*3)</t>
  </si>
  <si>
    <t>2.NP:2,7*10,9+2,8*(11,3*2+8,8)-(2,1*(0,8*3+0,9))</t>
  </si>
  <si>
    <t>311237435R00</t>
  </si>
  <si>
    <t>Zdivo keram. brouš.P15, tl. 25 cm, lepidlo</t>
  </si>
  <si>
    <t>1.NP:3,51*6,4-0,8*2,15*2</t>
  </si>
  <si>
    <t>311237373R00</t>
  </si>
  <si>
    <t>Zdivo keram. AKU P 15 na MC 15 tl. 25 cm</t>
  </si>
  <si>
    <t>1.NP:3,76*10,3-0,9*2,1*3-2*1,05</t>
  </si>
  <si>
    <t>2.NP:</t>
  </si>
  <si>
    <t>311238312R00</t>
  </si>
  <si>
    <t>Zdivo keram. broušené 19 AKU  P15, tl. 190 mm</t>
  </si>
  <si>
    <t>1.NP:3,76*(10,3*3)-(0,9*2,1*3*3+2*1,05*3)</t>
  </si>
  <si>
    <t>311238142R0X</t>
  </si>
  <si>
    <t>Zdivo keram. 17,5 brouš. P15, tl. 175 mm</t>
  </si>
  <si>
    <t>atiky 2.NP:0,5*14,5+0,7*(39,9+3+86,7+11,2*4)</t>
  </si>
  <si>
    <t>342247542R00</t>
  </si>
  <si>
    <t>Příčky keram. broušené, lepidlo, tl.14 cm</t>
  </si>
  <si>
    <t>1.NP:3,76*(2,6*3+6*3+1,8*5+3,8*8+6,6)+3,25*(6,6+8,8+1,5*2+9,4+3*3+5*2+7,3+2,1*3+2,3)-(2,1*(0,7+0,8*10+0,9*13)+1,05*0,5)</t>
  </si>
  <si>
    <t>2.NP:2,8*(6+1,2+9+5,2+1,8+1,3+2,1+11,6+4,8+5,1+7,1+3,8+1,9)-(2,1*(0,7*5+0,8*5+1,3))</t>
  </si>
  <si>
    <t>342247532R00</t>
  </si>
  <si>
    <t>Příčky keram. broušené, lepidlo, tl. 11,5</t>
  </si>
  <si>
    <t>1.NP:3,25*(3,2+5)</t>
  </si>
  <si>
    <t>2.NP:2,8*(1,8*2+4,9+2,1)</t>
  </si>
  <si>
    <t>342247522R00</t>
  </si>
  <si>
    <t>Příčky keram. broušené, lepidlo, tl. 8 cm</t>
  </si>
  <si>
    <t>1.NP:3,76*(1,6+2*2)-0,7*2,1*2</t>
  </si>
  <si>
    <t>346244311R00</t>
  </si>
  <si>
    <t>Obezdívky van a WC nádržek z desek porobeton., tl. 50 mm</t>
  </si>
  <si>
    <t>1.NP:</t>
  </si>
  <si>
    <t>2.NP:0,6*1,83</t>
  </si>
  <si>
    <t>342948111R00</t>
  </si>
  <si>
    <t>Ukotvení příček k cihel.konstr. kotvami na hmožd.</t>
  </si>
  <si>
    <t>1.NP:3,25*42+3,76*48</t>
  </si>
  <si>
    <t>2.NP:0,6*2+2,8*38</t>
  </si>
  <si>
    <t>342948112R00</t>
  </si>
  <si>
    <t>Ukotvení příček k beton.kcím přistřelenými kotvami</t>
  </si>
  <si>
    <t>1.NP:3,76*2</t>
  </si>
  <si>
    <t>346971122R00</t>
  </si>
  <si>
    <t>Izolace pod příčky jednoduchá š. do 200 mm</t>
  </si>
  <si>
    <t>tl. 190mm:</t>
  </si>
  <si>
    <t>1.NP:10,3*3</t>
  </si>
  <si>
    <t>tl. 140mm:</t>
  </si>
  <si>
    <t>1.NP:2,6*3+6*3+1,8*5+3,8*8+6,6+6,6+8,8+1,5*2+9,4+3*3+5*2+7,3+2,1*3+2,3</t>
  </si>
  <si>
    <t>2.NP:6+1,2+9+5,2+1,8+1,3+2,1+11,6+4,8+5,1+7,1+3,8+1,9</t>
  </si>
  <si>
    <t>tl. 115mm:</t>
  </si>
  <si>
    <t>1.NP:3,2+5</t>
  </si>
  <si>
    <t>2.NP:1,8*2+4,9+2,1</t>
  </si>
  <si>
    <t>tl. 80mm:</t>
  </si>
  <si>
    <t>1.NP:1,6+2*2</t>
  </si>
  <si>
    <t>346971162R00</t>
  </si>
  <si>
    <t xml:space="preserve">Dilatace příček od stropu š. do 200 mm, tl.30 mm </t>
  </si>
  <si>
    <t>317168131R00</t>
  </si>
  <si>
    <t>Překlad keram. 7 vysoký 70x238x1250 mm</t>
  </si>
  <si>
    <t>1.NP:169*1</t>
  </si>
  <si>
    <t>2.NP:42+4</t>
  </si>
  <si>
    <t>317168132R00</t>
  </si>
  <si>
    <t>Překlad keram. 7 vysoký 70x238x1500 mm</t>
  </si>
  <si>
    <t>1.NP:20*1</t>
  </si>
  <si>
    <t>317168133R00</t>
  </si>
  <si>
    <t>Překlad keram. 7 vysoký 70x238x1750 mm</t>
  </si>
  <si>
    <t>1.NP:4*1</t>
  </si>
  <si>
    <t>2.NP:2*1</t>
  </si>
  <si>
    <t>317168134R00</t>
  </si>
  <si>
    <t>Překlad keram. 7 vysoký 70x238x2000 mm</t>
  </si>
  <si>
    <t>1.NP:8*1</t>
  </si>
  <si>
    <t>317168135R00</t>
  </si>
  <si>
    <t>Překlad keram. 7 vysoký 70x238x2250 mm</t>
  </si>
  <si>
    <t>1.NP:15*1</t>
  </si>
  <si>
    <t>317168136R00</t>
  </si>
  <si>
    <t>Překlad keram. 7 vysoký 70x238x2500 mm</t>
  </si>
  <si>
    <t>1.NP:17*1</t>
  </si>
  <si>
    <t>2.NP:4*1</t>
  </si>
  <si>
    <t>317168140R00</t>
  </si>
  <si>
    <t>Překlad keram. 7 vysoký 70x238x3500 mm</t>
  </si>
  <si>
    <t>1.NP:16*1</t>
  </si>
  <si>
    <t>317941125R00</t>
  </si>
  <si>
    <t>Osazení ocelových válcovaných nosníků č.22 a vyšší</t>
  </si>
  <si>
    <t>2.NP IPE 240:(469,05+362,25+224,70)/1000</t>
  </si>
  <si>
    <t>13482725R</t>
  </si>
  <si>
    <t>Tyč průřezu IPE 240, hrubé, jakost oceli S235, 11375</t>
  </si>
  <si>
    <t>2.NP IPE 240:(469,05+362,25+224,70)*1,1/1000</t>
  </si>
  <si>
    <t>346481111RT2</t>
  </si>
  <si>
    <t>Zaplentování rýh, nosníků rabicovým pletivem, s použitím suché maltové směsi</t>
  </si>
  <si>
    <t>2.NP IPE 240:(7,64*2+5,9*2+3,66*2)*(0,24*2+0,12*4)</t>
  </si>
  <si>
    <t>317234410RT2</t>
  </si>
  <si>
    <t>Vyzdívka mezi nosníky cihlami pálenými na MC, s použitím suché maltové směsi</t>
  </si>
  <si>
    <t>2.NP IPE 240:(7,64*2+5,9*2+3,66*2)*(0,24*0,12)</t>
  </si>
  <si>
    <t>342264051RT1</t>
  </si>
  <si>
    <t>Podhled sádrokartonový na zavěšenou ocel. konstr., 2-úrovň.,desky standard tl. 1x12,5 mm, bez izolace</t>
  </si>
  <si>
    <t>kvalita provedení Q3!!!:</t>
  </si>
  <si>
    <t>1.NP+2.NP:68,6+79,11+542,6</t>
  </si>
  <si>
    <t>342264051RT3</t>
  </si>
  <si>
    <t>Podhled sádrokartonový na zavěšenou ocel. konstr., 2-desky standard impreg. tl.1x12,5 mm, bez izolace</t>
  </si>
  <si>
    <t>1.NP+2.NP:15,68+91,28</t>
  </si>
  <si>
    <t>342265122RT5</t>
  </si>
  <si>
    <t>Úprava podkroví sádrokarton. na ocel. rošt, šikmá, 2-úrovň.,desky standard tl. 12,5 mm, bez izolace</t>
  </si>
  <si>
    <t>2.NP:3,5*(12,4+21,4)</t>
  </si>
  <si>
    <t>342265121RT7</t>
  </si>
  <si>
    <t>Úprava podkroví sádrokarton. na dřev. rošt, šikmá, 2-úrovň.,desky standard impreg.,tl.12,5 mm,bez TI</t>
  </si>
  <si>
    <t>2.NP:3,5*5,1</t>
  </si>
  <si>
    <t>342264098R00</t>
  </si>
  <si>
    <t>Příplatek k podhledu sádrokart. za plochu do 10 m2</t>
  </si>
  <si>
    <t>1.NP+2.NP:291,66*1</t>
  </si>
  <si>
    <t>311.1</t>
  </si>
  <si>
    <t>Podhled AKU deska dřevovlák.50mm+magnezit,nátěrRAL, závěs,skrytý rastr,lišty,kotvy,doplňky,detaily,D+M</t>
  </si>
  <si>
    <t>1.NP:444,25*1</t>
  </si>
  <si>
    <t>311.2</t>
  </si>
  <si>
    <t>Podhled minerální  kazety 600x600,polozap.hrana, rošt,závěsy,lišty,kotvení,doplňky,detaily,D+M</t>
  </si>
  <si>
    <t>1.NP:99,83*1</t>
  </si>
  <si>
    <t>347014111R0X</t>
  </si>
  <si>
    <t>Předstěna SDK,tl.50mm,1xoc.kce CD,1xRB 12,5mm, bez izolace</t>
  </si>
  <si>
    <t>kvalita provedení Q2!!!:</t>
  </si>
  <si>
    <t>1.NP:19,05*1</t>
  </si>
  <si>
    <t>347015111R0X</t>
  </si>
  <si>
    <t>Předstěna SDK,tl.75mm,oc.kce CW,2x RB 12,5mm, min. vata 40mm</t>
  </si>
  <si>
    <t>1.NP:34,35</t>
  </si>
  <si>
    <t>2.NP:4,65</t>
  </si>
  <si>
    <t>347015113R0X</t>
  </si>
  <si>
    <t>Předstěna SDK,tl.75mm,oc.kce CW,2x RBI 12,5mm, min. vata 40mm</t>
  </si>
  <si>
    <t>1.NP:6+43,65</t>
  </si>
  <si>
    <t>2.NP:4,05</t>
  </si>
  <si>
    <t>347015131R0X</t>
  </si>
  <si>
    <t>Předstěna SDK,tl.100mm,oc.kce CW,2x RB 12,5mm, min. vata 40mm</t>
  </si>
  <si>
    <t>1.NP:2,70*1</t>
  </si>
  <si>
    <t>347015133R0X</t>
  </si>
  <si>
    <t>Předstěna SDK,tl.100mm,oc.kce CW,2xRBI 12,5mm, min. vata 40mm</t>
  </si>
  <si>
    <t>1.NP:4,35*1</t>
  </si>
  <si>
    <t>2.NP:2,85*1</t>
  </si>
  <si>
    <t>347015132R0X</t>
  </si>
  <si>
    <t>Předstěna SDK,tl.100mm,oc.kce CW,2xRF 12,5mm, min. vata 40mm</t>
  </si>
  <si>
    <t>1.NP:3,75*1</t>
  </si>
  <si>
    <t>342261213RS3</t>
  </si>
  <si>
    <t>Příčka sádrokarton. ocel.kce, 2x oplášť. tl.150 mm, desky standard impreg.tl.12,5 mm, minerál tl. 8 cm</t>
  </si>
  <si>
    <t>1.NP:11,70*1</t>
  </si>
  <si>
    <t>342263310R0X</t>
  </si>
  <si>
    <t>Úprava sádrokartonové příčky pro osazení WC, a výlevky</t>
  </si>
  <si>
    <t>2.NP:3*1</t>
  </si>
  <si>
    <t>342263310R0Y</t>
  </si>
  <si>
    <t>Úprava sádrokartonové příčky pro osazení pisoáru</t>
  </si>
  <si>
    <t>1.NP:3*4</t>
  </si>
  <si>
    <t>342263310R00</t>
  </si>
  <si>
    <t>Úprava sádrokartonové příčky pro osazení umývadla</t>
  </si>
  <si>
    <t>1.NP:5*4+3+4</t>
  </si>
  <si>
    <t>411321414R00</t>
  </si>
  <si>
    <t>Stropy deskové ze železobetonu C 25/30, XC1</t>
  </si>
  <si>
    <t>stropy:0,15*(186,3-4*2)+0,2*(74,2-4,8)+0,25*(47,2+32,9+13,2+241,3-12,1-8,2)</t>
  </si>
  <si>
    <t>dobetonávky do trapézu u atiky:0,05*0,3*(86,7+11,2*3)</t>
  </si>
  <si>
    <t>411351101R00</t>
  </si>
  <si>
    <t>Bednění stropů deskových, bednění vlastní -zřízení</t>
  </si>
  <si>
    <t>stropy-spodek:(186,3-4*2)+(74,2-4,8)+(47,2+32,9+13,2+241,3-12,1-8,2)</t>
  </si>
  <si>
    <t>stropy-boky:0,15*(150,6+9*2)+0,2*(38,6+10,4)+0,25*(27,8+30,5+13,9+12+20,6+85,4)</t>
  </si>
  <si>
    <t>411351102R00</t>
  </si>
  <si>
    <t>Bednění stropů deskových, vlastní - odstranění</t>
  </si>
  <si>
    <t>411354173R00</t>
  </si>
  <si>
    <t>Podpěrná konstr. stropů do 12 kPa - zřízení</t>
  </si>
  <si>
    <t>stropy-spodek-vč. plochy nosníků!!!:(186,3-4*2)+(74,2-4,8)+(47,2+32,9+13,2+241,3-12,1-8,2)</t>
  </si>
  <si>
    <t>411354174R00</t>
  </si>
  <si>
    <t>Podpěrná konstr. stropů do 12 kPa - odstranění</t>
  </si>
  <si>
    <t>411361821R00</t>
  </si>
  <si>
    <t>Výztuž stropů a nosníků, z betonářské oceli 10505(R)</t>
  </si>
  <si>
    <t>stropy:(0,15*(186,3-4*2)+0,2*(74,2-4,8)+0,25*(47,2+32,9+13,2+241,3-12,1-8,2))*140/1000</t>
  </si>
  <si>
    <t>dobetonávky do trapézu u atiky:0,05*0,3*(86,7+11,2*3)*80/1000</t>
  </si>
  <si>
    <t>411120035RA0</t>
  </si>
  <si>
    <t>Strop montovaný z panelů Prefabrikovan., tl. 32 cm</t>
  </si>
  <si>
    <t>stropy:123*1</t>
  </si>
  <si>
    <t>413321414R00</t>
  </si>
  <si>
    <t>Nosníky z betonu železového C 25/30, XC1</t>
  </si>
  <si>
    <t>nosníky:0,3*1,15*(9+9,5+5,4+4,9)+0,3*1,1*(5,1+10,9)</t>
  </si>
  <si>
    <t>413351107R00</t>
  </si>
  <si>
    <t>Bednění nosníků - zřízení</t>
  </si>
  <si>
    <t>nosníky - podpěrná konstrukce - viz podepření stropů!!!:(0,3+2*1,15)*(9+9,5+5,4+4,9)+(0,3+2*1,1)*(5,1+10,9)</t>
  </si>
  <si>
    <t>413351108R00</t>
  </si>
  <si>
    <t>Bednění nosníků - odstranění</t>
  </si>
  <si>
    <t>nosníky:(0,3+2*1,15)*(9+9,5+5,4+4,9)+(0,3+2*1,1)*(5,1+10,9)</t>
  </si>
  <si>
    <t>Výztuž stropů a nosníků,  z betonářské oceli 10505(R)</t>
  </si>
  <si>
    <t>nosníky:(0,3*1,15*(9+9,5+5,4+4,9)+0,3*1,1*(5,1+10,9))*140/1000</t>
  </si>
  <si>
    <t>417321414R00</t>
  </si>
  <si>
    <t>Ztužující pásy a věnce z betonu železového C 25/30, XC1</t>
  </si>
  <si>
    <t>V1:0,3*0,51*0,86*2</t>
  </si>
  <si>
    <t>V2:(0,3*0,51-0,15*0,32)*(1,45+1,15+11,3)</t>
  </si>
  <si>
    <t>V3:0,3*0,32*(2,16+2,08+2,46+1,55)</t>
  </si>
  <si>
    <t>V4:0,3*0,76*1</t>
  </si>
  <si>
    <t>ostatní věnce:0,3*1*(9,65*4+5,3*3+10)+0,3*0,51*(2+9,6+11,4+22+26,3)+0,3*0,41*(2,6+18,7+12,7+35,6)+0,3*0,26*(6,6+9+4,2+4,5+10,9+22,6+19+5,3+11,5+5)</t>
  </si>
  <si>
    <t>atiky 2.NP:0,05*0,175*(14,5+39,9+3+86,7+11,2*3)</t>
  </si>
  <si>
    <t>věnce šikmých štítů:0,15*0,3*(13,1*5+6,6*3)</t>
  </si>
  <si>
    <t>417351115R00</t>
  </si>
  <si>
    <t>Bednění ztužujících pásů a věnců - zřízení</t>
  </si>
  <si>
    <t>V1:2*0,51*0,86*2</t>
  </si>
  <si>
    <t>V2:(2*0,51+0,15)*(1,45+1,15+11,3)</t>
  </si>
  <si>
    <t>V3:2*0,32*(2,16+2,08+2,46+1,55)</t>
  </si>
  <si>
    <t>V4:2*0,76*1</t>
  </si>
  <si>
    <t>ostatní věnce:2*1*(9,65*4+5,3*3+10)+2*0,51*(2+9,6+11,4+22+26,3)+2*0,41*(2,6+18,7+12,7+35,6)+2*0,26*(6,6+9+4,2+4,5+10,9+22,6+19+5,3+11,5+5)</t>
  </si>
  <si>
    <t>atiky 2.NP:0,05*2*(14,5+39,9+3+86,7+11,2*3)</t>
  </si>
  <si>
    <t>věnce šikmých štítů:0,15*2*(13,1*5+6,6*3)</t>
  </si>
  <si>
    <t>417351116R00</t>
  </si>
  <si>
    <t>Bednění ztužujících pásů a věnců - odstranění</t>
  </si>
  <si>
    <t>417361821R00</t>
  </si>
  <si>
    <t>Výztuž ztužujících pásů a věnců z oceli 10505(R)</t>
  </si>
  <si>
    <t xml:space="preserve">  V1:0,3*0,51*0,86*2</t>
  </si>
  <si>
    <t xml:space="preserve">  V2:(0,3*0,51-0,15*0,32)*(1,45+1,15+11,3)</t>
  </si>
  <si>
    <t xml:space="preserve">  V3:0,3*0,32*(2,16+2,08+2,46+1,55)</t>
  </si>
  <si>
    <t xml:space="preserve">  V4:0,3*0,76*1</t>
  </si>
  <si>
    <t xml:space="preserve">  ostatní věnce:0,3*1*(9,65*4+5,3*3+10)+0,3*0,51*(2+9,6+11,4+22+26,3)+0,3*0,41*(2,6+18,7+12,7+35,6)+0,3*0,26*(6,6+9+4,2+4,5+10,9+22,6+19+5,3+11,5+5)</t>
  </si>
  <si>
    <t>49,25316*120/1000</t>
  </si>
  <si>
    <t>atiky 2.NP:0,05*0,175*(14,5+39,9+3+86,7+11,2*3)*80/1000</t>
  </si>
  <si>
    <t>věnce šikmých štítů:0,15*0,3*(13,1*5+6,6*3)*80/1000</t>
  </si>
  <si>
    <t>4.1</t>
  </si>
  <si>
    <t>Isonosník ISO SQP (SMYK)-WU, Ved, kotvení,doplňky,detaily,D+M</t>
  </si>
  <si>
    <t>OK markýzy:20*1</t>
  </si>
  <si>
    <t>430321414R00</t>
  </si>
  <si>
    <t>Beton schodišťových konstrukcí železový C 25/30, XC1</t>
  </si>
  <si>
    <t>SCH1:1,2*(0,87+0,4+0,91)</t>
  </si>
  <si>
    <t>SCH2:1,05*0,98*2</t>
  </si>
  <si>
    <t>2.NP vnitřní:0,12*1,1*2</t>
  </si>
  <si>
    <t>431351121R00</t>
  </si>
  <si>
    <t>Bednění podest a podstupnic přímočarých,  - zřízení</t>
  </si>
  <si>
    <t>SCH1:1,2*(3,72+1,52+4,05)+0,17*1,2*(8*2+4)</t>
  </si>
  <si>
    <t>SCH2:1,05*(4,4+4,7)+0,17*1,05*10*2</t>
  </si>
  <si>
    <t>2.NP vnitřní:0,3*1,1*2+0,17*1,1*3*2</t>
  </si>
  <si>
    <t>431351122R00</t>
  </si>
  <si>
    <t>Bednění podest a podstupnic přímočarých, - odstranění</t>
  </si>
  <si>
    <t>433351131R00</t>
  </si>
  <si>
    <t>Bednění schodnic přímočarých - zřízení</t>
  </si>
  <si>
    <t>SCH1:0,28*1,2*(8*2+4)</t>
  </si>
  <si>
    <t>SCH2:0,3*1,05*10*2</t>
  </si>
  <si>
    <t>2.NP vnitřní:0,3*1,1*3*2</t>
  </si>
  <si>
    <t>433351132R00</t>
  </si>
  <si>
    <t>Bednění schodnic přímočarých - odstranění</t>
  </si>
  <si>
    <t>431351128R00</t>
  </si>
  <si>
    <t>Příplatek za podpěrnou konstrukci podest - zřízení</t>
  </si>
  <si>
    <t>SCH1:1,2*(3,72+1,52+4,05)</t>
  </si>
  <si>
    <t>SCH2:1,05*(4,4+4,7)</t>
  </si>
  <si>
    <t>431351129R00</t>
  </si>
  <si>
    <t>Příplatek za podpěrnou konstrukci podest - odstran</t>
  </si>
  <si>
    <t>430361821R00</t>
  </si>
  <si>
    <t>Výztuž schodišťových konstrukcí z ocelí 10505(R)</t>
  </si>
  <si>
    <t xml:space="preserve">  SCH1:1,2*(0,87+0,4+0,91)</t>
  </si>
  <si>
    <t xml:space="preserve">  SCH2:1,05*0,98*2</t>
  </si>
  <si>
    <t>4,674*120/1000</t>
  </si>
  <si>
    <t>2.NP vnitřní:0,12*1,1*2*120/1000</t>
  </si>
  <si>
    <t>43.1</t>
  </si>
  <si>
    <t>Akustické prvky do schodiště, pro útlum kročejového hluku,kotvení,doplňky,D+M</t>
  </si>
  <si>
    <t>SCH1:1,2*2+4,1+3,7+1,6</t>
  </si>
  <si>
    <t>SCH2:1,05*2+5,2+2,9+3,1</t>
  </si>
  <si>
    <t>2.NP vnitřní:1,1*4</t>
  </si>
  <si>
    <t>43.2</t>
  </si>
  <si>
    <t>Vylamovací vložky do schodiště,2-řadé,D150mm, kotvení,doplňky,detaily,D+M</t>
  </si>
  <si>
    <t>SCH1:6*1</t>
  </si>
  <si>
    <t>SCH2:4*1</t>
  </si>
  <si>
    <t>564851111R00</t>
  </si>
  <si>
    <t>Podklad ze štěrkodrti po zhutnění tloušťky 15 cm</t>
  </si>
  <si>
    <t>okap. chodník:0,45*(13,2+20,9)</t>
  </si>
  <si>
    <t>639571210R00</t>
  </si>
  <si>
    <t>Kačírek pro okapový chodník tl. 100 mm</t>
  </si>
  <si>
    <t>639571311R00</t>
  </si>
  <si>
    <t>Okapový chodník - textilie proti prorůstání 45g/m2</t>
  </si>
  <si>
    <t>916561111RT7</t>
  </si>
  <si>
    <t>Osazení záhon.obrubníků do lože z C 12/15 s opěrou, včetně obrubníku   100/5/20 cm</t>
  </si>
  <si>
    <t>okap. chodník:0,45*3+(13,2+20,9)</t>
  </si>
  <si>
    <t>610991111R00</t>
  </si>
  <si>
    <t>Zakrývání výplní vnitřních otvorů</t>
  </si>
  <si>
    <t>okna:4,75*1,2+1,2*1,2+1,6*1,2+3*1,2+3,45*1,2*2+1,66*1,68+1,44*1,66+1,68*1,68+1,6*1,6</t>
  </si>
  <si>
    <t>dveře+stěny:1*2,15*4+4,8*2,5*4+3,15*2,5*4+1,7*2,5*3+1*2,5+4,3*2,1+3,45*2,1*2+1,6*2,15</t>
  </si>
  <si>
    <t>okna:3,5*2,1*2+2*1,6+5*1,6</t>
  </si>
  <si>
    <t>dveře+stěny:1,3*2,1+1*2,1</t>
  </si>
  <si>
    <t>612100020RA0</t>
  </si>
  <si>
    <t>Začištění omítek kolem oken a dveří</t>
  </si>
  <si>
    <t>okna:2*(4,75+1,2+1,2+1,2+1,6+1,2+3+1,2+3,45*2+1,2*2+1,66+1,68+1,44+1,66+1,68+1,68+1,6+1,6)</t>
  </si>
  <si>
    <t>dveře+stěny:1*4+2*2,15*4+4,8*4+2*2,5*4+3,15*4+2*2,5*4+1,7*3+2*2,5*3+1+2*2,5+4,3+2*2,1+3,452+2*2,1*2+1,6+2*2,15</t>
  </si>
  <si>
    <t>okna:2*(3,5*2+2,1*2+2+1,6+5+1,6)</t>
  </si>
  <si>
    <t>dveře+stěny:1,3+2*2,1+1+2*2,1</t>
  </si>
  <si>
    <t>610991004R00</t>
  </si>
  <si>
    <t>Začišťovací okenní lišta pro vnitř.omítku tl. 15mm</t>
  </si>
  <si>
    <t>601023193R00</t>
  </si>
  <si>
    <t>Penetrace hloubková stropů</t>
  </si>
  <si>
    <t>1.NP:45,76*1</t>
  </si>
  <si>
    <t>schody:12,11+8,2</t>
  </si>
  <si>
    <t>602023193R00</t>
  </si>
  <si>
    <t>Penetrace stěn hloubková</t>
  </si>
  <si>
    <t>ŽB stěny monolit:41,03+57,5</t>
  </si>
  <si>
    <t>bet. tvárnice:2*26,08</t>
  </si>
  <si>
    <t>zdivo:32,3+726,9+19,1+2*(701,5+30,9+92,9+582,4+56,3+18,1)</t>
  </si>
  <si>
    <t>612481211RT2</t>
  </si>
  <si>
    <t>Montáž výztužné sítě(perlinky)do stěrky-vnit.stěny, včetně výztužné sítě a stěrkového tmelu</t>
  </si>
  <si>
    <t>lokální vyztužení omítek z 20%:</t>
  </si>
  <si>
    <t xml:space="preserve">  ŽB stěny monolit:41,03+57,5</t>
  </si>
  <si>
    <t xml:space="preserve">  bet. tvárnice:2*26,08</t>
  </si>
  <si>
    <t xml:space="preserve">  zdivo:32,3+726,9+19,1+2*(701,5+30,9+92,9+582,4+56,3+18,1)</t>
  </si>
  <si>
    <t>3893,19*0,2</t>
  </si>
  <si>
    <t>612473181R00</t>
  </si>
  <si>
    <t>Omítka vnitřního zdiva ze suché směsi, hladká</t>
  </si>
  <si>
    <t>pod ker. obklady:</t>
  </si>
  <si>
    <t>mozaiky 5x5cm:1,5*1,8*4</t>
  </si>
  <si>
    <t>gastro 30x60cm:2,6*(29,2+7,8+8,5+9,5+21,2+10,9+9,6+11,3+10,2)-(0,9*2,1*15+1*2,1*2+1,26*2+4,75*1,2+1,2*1,2)</t>
  </si>
  <si>
    <t>ostatní 30x60cm:1,2*(7,1*4+7+4,4+4,5+8,5+10,4*2)+3*(17,8+17)+1,1*(14,1*4+5,4*4)+2,7*12,6*4-0,9*2,1*13</t>
  </si>
  <si>
    <t>ostatní 30x60cm:1,2*(9+8,3+4,5)+2,1*6,4+2,6*9-0,8*2,1</t>
  </si>
  <si>
    <t>612473182R00</t>
  </si>
  <si>
    <t>Omítka vnitř.zdiva ze such.směsi, štuková, strojně</t>
  </si>
  <si>
    <t>odečet hladkých:-727,26</t>
  </si>
  <si>
    <t>611473112R00</t>
  </si>
  <si>
    <t>Omítka vnitř.stropů ze suché směsi,štuková,strojně</t>
  </si>
  <si>
    <t>611473123R00</t>
  </si>
  <si>
    <t>Omítka schodišť ze suché směsi, štuková, strojně</t>
  </si>
  <si>
    <t>612473185R00</t>
  </si>
  <si>
    <t>Příplatek za zabudované omítníky v ploše stěn</t>
  </si>
  <si>
    <t>612473186R00</t>
  </si>
  <si>
    <t>Příplatek za zabudované rohovníky</t>
  </si>
  <si>
    <t>1188,5*1</t>
  </si>
  <si>
    <t>612403382R00</t>
  </si>
  <si>
    <t>Hrubá výplň rýh ve stěnách do 3x7 cm maltou ze SMS</t>
  </si>
  <si>
    <t>po profesích:650*1</t>
  </si>
  <si>
    <t>612403386R00</t>
  </si>
  <si>
    <t>Hrubá výplň rýh ve stěnách do 5x10cm maltou z SMS</t>
  </si>
  <si>
    <t>po profesích:350*1</t>
  </si>
  <si>
    <t>620991121R00</t>
  </si>
  <si>
    <t>Zakrývání výplní vnějších otvorů z lešení</t>
  </si>
  <si>
    <t>622904112R00</t>
  </si>
  <si>
    <t>Očištění fasád tlakovou vodou složitost 1 - 2</t>
  </si>
  <si>
    <t>Fasády:</t>
  </si>
  <si>
    <t>W/01:3,65*(30,5+26,3+13,3+119)+1*8,5+2,7*11,6+30*2+20*6+25*2+0,5*22+15</t>
  </si>
  <si>
    <t>okna:-(3,5*2,1*2+2*1,6+5*1,6)</t>
  </si>
  <si>
    <t>dveře+stěny:-(1,3*2,1+1*2,1)</t>
  </si>
  <si>
    <t>ostění:</t>
  </si>
  <si>
    <t>okna:0,14*2*(4,75+1,2+1,2+1,2+1,6+1,2+3+1,2+3,45*2+1,2*2+1,66+1,68+1,44+1,66+1,68+1,68+1,6+1,6)</t>
  </si>
  <si>
    <t>dveře+stěny:0,14*(1*4+2*2,15*4+4,8*4+2*2,5*4+3,15*4+2*2,5*4+1,7*3+2*2,5*3+1+2*2,5+4,3+2*2,1+3,452+2*2,1*2+1,6+2*2,15)</t>
  </si>
  <si>
    <t>okna:0,14*2*(3,5*2+2,1*2+2+1,6+5+1,6)</t>
  </si>
  <si>
    <t>dveře+stěny:0,14*(1,3+2*2,1+1+2*2,1)</t>
  </si>
  <si>
    <t>W/02-sokl:0,3*(33,8+29,1*3+92,7-(1*5+4,8*4+3,15*4+1,7*3+4,3+3,45*2+1,6))</t>
  </si>
  <si>
    <t>W/02a-pod terénem:1*(33,8+19,1*3+92,7)</t>
  </si>
  <si>
    <t>W/03-monol. stěny:41,03</t>
  </si>
  <si>
    <t>W/03a-monol. stěny schodů:57,5</t>
  </si>
  <si>
    <t>W/04-viz střechy:0</t>
  </si>
  <si>
    <t>W/05-boky vikýře:8*2+6,2*2</t>
  </si>
  <si>
    <t>W/06-boky střechy:0,6*(16,9*8)</t>
  </si>
  <si>
    <t>W/07-viz interiér:0</t>
  </si>
  <si>
    <t>boční stěna markýzy:0,5*(86,6+11,2*5)</t>
  </si>
  <si>
    <t>venkovní podhled C.2/03-vata 140mm+silikát. omítka:1,65*9</t>
  </si>
  <si>
    <t>atiky z venku-perlinka+omítka:129,33</t>
  </si>
  <si>
    <t>622311024R00</t>
  </si>
  <si>
    <t>Soklová lišta plast KZS ETICS tl. 140 mm</t>
  </si>
  <si>
    <t>W/01:(33,8+29,1*3+92,7-(1*5+4,8*4+3,15*4+1,7*3+4,3+3,45*2+1,6))</t>
  </si>
  <si>
    <t>622311513R00</t>
  </si>
  <si>
    <t>Izolace suterénu ETICS XPS tl. 120 mm, bez PÚ</t>
  </si>
  <si>
    <t>622311523RTX</t>
  </si>
  <si>
    <t>622311754RTX</t>
  </si>
  <si>
    <t>W/01:</t>
  </si>
  <si>
    <t>622311734RTX</t>
  </si>
  <si>
    <t>622421492R00</t>
  </si>
  <si>
    <t>Doplňky zatepl. systémů, okenní lišta s tkaninou</t>
  </si>
  <si>
    <t>622421491R00</t>
  </si>
  <si>
    <t>Doplňky zatepl. systémů, rohová lišta s okapničkou</t>
  </si>
  <si>
    <t>rohy objektu:4,4*4+0,8*16+1,2*10+4*4</t>
  </si>
  <si>
    <t>ukončení markýzy-spodní hrana:86,6+11,2*5</t>
  </si>
  <si>
    <t>622421494R00</t>
  </si>
  <si>
    <t>Doplňky zatepl. systémů, podparapetní lišta s tkan</t>
  </si>
  <si>
    <t>okna:(4,75+1,2+1,6+3+3,45*2+1,66+1,44+1,68+1,6)</t>
  </si>
  <si>
    <t>okna:(3,5*2+2+5)</t>
  </si>
  <si>
    <t>622481211RT2</t>
  </si>
  <si>
    <t>Montáž výztužné sítě(perlinky)do stěrky-vněj.stěny, včetně výztužné sítě a stěrkového tmelu</t>
  </si>
  <si>
    <t>622472142R00</t>
  </si>
  <si>
    <t>62.1</t>
  </si>
  <si>
    <t>Kotvení a doplnění prvků PUR pěnou,doplňky,detaily, D+M</t>
  </si>
  <si>
    <t>doplňky,detaily,kotvení:2,5*1</t>
  </si>
  <si>
    <t>632443231R00</t>
  </si>
  <si>
    <t>Potěr cementový 25MPa, přes 500 m2, tl. do 50 mm, samonivelační</t>
  </si>
  <si>
    <t>F.1/01:415,24</t>
  </si>
  <si>
    <t>F.1/01a:189,2</t>
  </si>
  <si>
    <t>F.1/02:410,4</t>
  </si>
  <si>
    <t>F.1/03:110,19</t>
  </si>
  <si>
    <t>F.1/06:4,7</t>
  </si>
  <si>
    <t>F.1/09:50,16</t>
  </si>
  <si>
    <t>F.1/010:28,57</t>
  </si>
  <si>
    <t>F.2/01:143,98</t>
  </si>
  <si>
    <t>F.2/02:25,75</t>
  </si>
  <si>
    <t>F.2/03:6,71</t>
  </si>
  <si>
    <t>F.2/04:7,76</t>
  </si>
  <si>
    <t>F.2/05:71,35</t>
  </si>
  <si>
    <t>632411906R00</t>
  </si>
  <si>
    <t>Penetrace velmi savých podkladů 0,35 l/m2</t>
  </si>
  <si>
    <t>632415102R00</t>
  </si>
  <si>
    <t>Potěr stěrkový samonivelační ručně tl. 2 mm</t>
  </si>
  <si>
    <t>632441491R00</t>
  </si>
  <si>
    <t>631312621R00</t>
  </si>
  <si>
    <t>Mazanina betonová tl. 5 - 8 cm C 20/25</t>
  </si>
  <si>
    <t>nadbetonávky panelů spiroll - vyrovnání zakřivení:123*0,05</t>
  </si>
  <si>
    <t>631581000R00</t>
  </si>
  <si>
    <t>Násyp recyklovaným materiálem</t>
  </si>
  <si>
    <t>zásyp sklepů:0,48*103,7</t>
  </si>
  <si>
    <t>632411105RT1</t>
  </si>
  <si>
    <t>Samonivelační stěrka, ruč.zpracování tl.do 5 mm, samonivelační polymercementová stěrka,těsnící</t>
  </si>
  <si>
    <t>F.1/08:9</t>
  </si>
  <si>
    <t>632922953RTX</t>
  </si>
  <si>
    <t>Kladení dlaždic do50x50cm na stavitel.terče plast., výškově stavitelné podstavce 100-300 mm</t>
  </si>
  <si>
    <t>F.2/06:17,67</t>
  </si>
  <si>
    <t>63.1</t>
  </si>
  <si>
    <t>Dlažba keramická,mrazuvzdorná,protiskluzná R11</t>
  </si>
  <si>
    <t>F.2/06:17,67*1,1</t>
  </si>
  <si>
    <t>931961115RR1</t>
  </si>
  <si>
    <t>Vložky do dilatačních spár, polystyren, tl 30 mm, XPS</t>
  </si>
  <si>
    <t>dilatace:11,5*1</t>
  </si>
  <si>
    <t>941955002R00</t>
  </si>
  <si>
    <t>Lešení lehké pomocné, výška podlahy do 1,9 m</t>
  </si>
  <si>
    <t>F.1/04,05-viz IO 200:0</t>
  </si>
  <si>
    <t>F.1/07:12,11+8,19</t>
  </si>
  <si>
    <t>943943221R00</t>
  </si>
  <si>
    <t>Montáž lešení prostorové lehké, do 200kg, H 10 m</t>
  </si>
  <si>
    <t>schody:5,7*12,2+6*12</t>
  </si>
  <si>
    <t>943943292R00</t>
  </si>
  <si>
    <t>Příplatek za každý měsíc použití k pol..3221, 3222</t>
  </si>
  <si>
    <t>schody:(5,7*12,2+6*12)*6</t>
  </si>
  <si>
    <t>943943821R00</t>
  </si>
  <si>
    <t>Demontáž lešení, prostor. lehké, 200 kPa, H 10 m</t>
  </si>
  <si>
    <t>941941031RT4</t>
  </si>
  <si>
    <t>Montáž lešení leh.řad.s podlahami,š.do 1 m, H 10 m, lešení rámové pronajaté</t>
  </si>
  <si>
    <t>(4,5-1,8)*(77+1,5*4)+(4-1,8)*(123+1,5*6)+(4,4-1,8)*(11,3*2+16,6*3+1,5*10)+(5,2-1,8)*(12,4*2+1,5*2)</t>
  </si>
  <si>
    <t>941941191R00</t>
  </si>
  <si>
    <t>Příplatek za každý měsíc použití lešení k pol.1031</t>
  </si>
  <si>
    <t>((4,5-1,8)*(77+1,5*4)+(4-1,8)*(123+1,5*6)+(4,4-1,8)*(11,3*2+16,6*3+1,5*10)+(5,2-1,8)*(12,4*2+1,5*2))*6</t>
  </si>
  <si>
    <t>941941831RT4</t>
  </si>
  <si>
    <t>Demontáž lešení leh.řad.s podlahami,š.1 m, H 10 m, lešení rámové pronajaté</t>
  </si>
  <si>
    <t>944944011R00</t>
  </si>
  <si>
    <t>Montáž ochranné sítě z umělých vláken</t>
  </si>
  <si>
    <t>944944031R00</t>
  </si>
  <si>
    <t>Příplatek za každý měsíc použití sítí k pol. 4011</t>
  </si>
  <si>
    <t>944944081R00</t>
  </si>
  <si>
    <t>Demontáž ochranné sítě z umělých vláken</t>
  </si>
  <si>
    <t>944945013R00</t>
  </si>
  <si>
    <t>Montáž záchytné stříšky H 4,5 m, šířky nad 2 m</t>
  </si>
  <si>
    <t>(4,8*4+3,15*4+6*4)</t>
  </si>
  <si>
    <t>944945193R00</t>
  </si>
  <si>
    <t>Příplatek za každý měsíc použ.stříšky, k pol. 5013</t>
  </si>
  <si>
    <t>(4,8*4+3,15*4+6*4)*6</t>
  </si>
  <si>
    <t>944945813R00</t>
  </si>
  <si>
    <t>Demontáž záchytné stříšky H 4,5 m, šířky nad 2 m</t>
  </si>
  <si>
    <t>952901111R00</t>
  </si>
  <si>
    <t>Vyčištění budov o výšce podlaží do 4 m</t>
  </si>
  <si>
    <t>952902110R00</t>
  </si>
  <si>
    <t>Čištění zametáním v místnostech a chodbách, průběžné úklidy</t>
  </si>
  <si>
    <t>95.1</t>
  </si>
  <si>
    <t>Stavební přípomoce pro profese</t>
  </si>
  <si>
    <t>hod</t>
  </si>
  <si>
    <t>250+100</t>
  </si>
  <si>
    <t>900      R01</t>
  </si>
  <si>
    <t>HZS - začišťovací a pomocné práce, stavební dělník v tarifní třídě 4</t>
  </si>
  <si>
    <t>150+50</t>
  </si>
  <si>
    <t>961044111R00</t>
  </si>
  <si>
    <t>Bourání základů z betonu prostého</t>
  </si>
  <si>
    <t>pasy sklepů:0,68*29,2</t>
  </si>
  <si>
    <t>deska sklepů:0,2*103,7</t>
  </si>
  <si>
    <t>973031325R00</t>
  </si>
  <si>
    <t>Vysekání kapes zeď cihel. MVC, pl. 0,1m2, hl. 30cm</t>
  </si>
  <si>
    <t>pro nosníky:12*1</t>
  </si>
  <si>
    <t>973031335R00</t>
  </si>
  <si>
    <t>Vysekání kapes zeď cih. MVC pl. 0,16 m2, hl. 30 cm</t>
  </si>
  <si>
    <t>2+2</t>
  </si>
  <si>
    <t>973031345R00</t>
  </si>
  <si>
    <t>Vysekání kapes zeď cih. MVC pl. 0,25 m2, hl. 30 cm</t>
  </si>
  <si>
    <t>1+1</t>
  </si>
  <si>
    <t>974031666R00</t>
  </si>
  <si>
    <t>Vysekání rýh zeď cihelná vtah. nosníků 15 x 25 cm</t>
  </si>
  <si>
    <t>pro nosníky:2*(7,64+5,9+3,66)</t>
  </si>
  <si>
    <t>974031122R00</t>
  </si>
  <si>
    <t>Vysekání rýh ve zdi cihelné 3 x 7 cm</t>
  </si>
  <si>
    <t>pro profese:650*1</t>
  </si>
  <si>
    <t>974031133R00</t>
  </si>
  <si>
    <t>Vysekání rýh ve zdi cihelné 5 x 10 cm</t>
  </si>
  <si>
    <t>pro profese:350*1</t>
  </si>
  <si>
    <t>971038331R00</t>
  </si>
  <si>
    <t>Vybourání otvorů cihly duté pl. 0,09 m2, tl. 15 cm</t>
  </si>
  <si>
    <t>35*1</t>
  </si>
  <si>
    <t>971038341R00</t>
  </si>
  <si>
    <t>Vybourání otvorů cihly duté pl. 0,09 m2, tl. 30 cm</t>
  </si>
  <si>
    <t>25*1</t>
  </si>
  <si>
    <t>971038431R00</t>
  </si>
  <si>
    <t>Vybourání otvorů cihly duté pl. 0,25 m2, tl. 15 cm</t>
  </si>
  <si>
    <t>30*1</t>
  </si>
  <si>
    <t>971038441R00</t>
  </si>
  <si>
    <t>Vybourání otvorů cihly duté pl. 0,25 m2, tl. 30 cm</t>
  </si>
  <si>
    <t>20*1</t>
  </si>
  <si>
    <t>970031060R00</t>
  </si>
  <si>
    <t>Vrtání jádrové do zdiva cihelného do D 60 mm</t>
  </si>
  <si>
    <t>5,5*1</t>
  </si>
  <si>
    <t>970031080R00</t>
  </si>
  <si>
    <t>Vrtání jádrové do zdiva cihelného do D 80 mm</t>
  </si>
  <si>
    <t>5*1</t>
  </si>
  <si>
    <t>970031100R00</t>
  </si>
  <si>
    <t>Vrtání jádrové do zdiva cihelného do D 100 mm</t>
  </si>
  <si>
    <t>4,5*1</t>
  </si>
  <si>
    <t>970051060R00</t>
  </si>
  <si>
    <t>Vrtání jádrové do ŽB do D 60 mm</t>
  </si>
  <si>
    <t>2,5*1</t>
  </si>
  <si>
    <t>970051080R00</t>
  </si>
  <si>
    <t>Vrtání jádrové do ŽB do D 80 mm</t>
  </si>
  <si>
    <t>2*1</t>
  </si>
  <si>
    <t>970051100R00</t>
  </si>
  <si>
    <t>Vrtání jádrové do ŽB do D 100 mm</t>
  </si>
  <si>
    <t>1,5*1</t>
  </si>
  <si>
    <t>970051130R00</t>
  </si>
  <si>
    <t>Vrtání jádrové do ŽB do D 130 mm</t>
  </si>
  <si>
    <t>979082111R00</t>
  </si>
  <si>
    <t>Vnitrostaveništní doprava suti do 10 m</t>
  </si>
  <si>
    <t>103,82*1</t>
  </si>
  <si>
    <t>979082121R00</t>
  </si>
  <si>
    <t>Příplatek k vnitrost. dopravě suti za dalších 5 m</t>
  </si>
  <si>
    <t>103,82*4</t>
  </si>
  <si>
    <t>979081111R00</t>
  </si>
  <si>
    <t>Odvoz suti a vybour. hmot na skládku do 1 km</t>
  </si>
  <si>
    <t>979081121R00</t>
  </si>
  <si>
    <t>Příplatek k odvozu za každý další 1 km</t>
  </si>
  <si>
    <t>103,82*10</t>
  </si>
  <si>
    <t>979999999R00</t>
  </si>
  <si>
    <t>Poplatek za skládku 10 % příměsí</t>
  </si>
  <si>
    <t>998011002R00</t>
  </si>
  <si>
    <t>Přesun hmot pro budovy zděné výšky do 12 m</t>
  </si>
  <si>
    <t>711112001RZ1</t>
  </si>
  <si>
    <t>Izolace proti vlhkosti svis. nátěr ALP, za studena, 1x nátěr - včetně dodávky asfaltového laku ALP</t>
  </si>
  <si>
    <t>711111001RZ1</t>
  </si>
  <si>
    <t>Izolace proti vlhkosti vodor. nátěr ALP za studena, 1x nátěr - včetně dodávky penetračního laku ALP</t>
  </si>
  <si>
    <t>711142559RT2</t>
  </si>
  <si>
    <t>Izolace proti vlhkosti svislá pásy přitavením, 2 vrstvy - materiál ve specifikaci</t>
  </si>
  <si>
    <t>711141559RT2</t>
  </si>
  <si>
    <t>Izolace proti vlhk. vodorovná pásy přitavením, 2 vrstvy - materiál ve specifikaci</t>
  </si>
  <si>
    <t>62852265R</t>
  </si>
  <si>
    <t>Pás modifikovaný asfalt skleněná vložka, tl. 4mm</t>
  </si>
  <si>
    <t xml:space="preserve">  W/02-sokl:0,3*(33,8+29,1*3+92,7-(1*5+4,8*4+3,15*4+1,7*3+4,3+3,45*2+1,6))</t>
  </si>
  <si>
    <t xml:space="preserve">  W/02a-pod terénem:1*(33,8+19,1*3+92,7)</t>
  </si>
  <si>
    <t>231,53*1,15</t>
  </si>
  <si>
    <t>628522691R</t>
  </si>
  <si>
    <t>Pás modifikovaný asfalt,skleněná vložka z AL folie, tl. 4mm</t>
  </si>
  <si>
    <t>62852251R</t>
  </si>
  <si>
    <t>Pás modifikovaný asfalt PE vložka 200g/m2, tl. 4mm</t>
  </si>
  <si>
    <t>711432101R00</t>
  </si>
  <si>
    <t>Izolace, tlaková voda, svislá pásy na sucho</t>
  </si>
  <si>
    <t>28323132R</t>
  </si>
  <si>
    <t>Fólie nopová š. 1500 mm dl. 20 m, nopy 8 mm</t>
  </si>
  <si>
    <t>W/02a-pod terénem:1*(33,8+19,1*3+92,7)*1,15</t>
  </si>
  <si>
    <t>711491272RT1</t>
  </si>
  <si>
    <t>Izolace tlaková, ochranná textilie svislá, materiál ve specifikaci</t>
  </si>
  <si>
    <t>711210020RAA</t>
  </si>
  <si>
    <t>Stěrka hydroizolační těsnicí hmotou, 2 vrstvy, systémové řešení koutů,rohů,lišty,doplňky,D+M</t>
  </si>
  <si>
    <t>Stěny:</t>
  </si>
  <si>
    <t>za zařizováky:1,5*1*(2*4+12*4+4+2)</t>
  </si>
  <si>
    <t>sprchy:2,1*1,8*4</t>
  </si>
  <si>
    <t>soky:0,15*334</t>
  </si>
  <si>
    <t>za zařizováky:1,5*1*7</t>
  </si>
  <si>
    <t>vana:2,1*3,5</t>
  </si>
  <si>
    <t>sokly:0,15*27</t>
  </si>
  <si>
    <t>stupně:(0,17+0,28)*1,2*20+(0,17+0,3)*1,1*20</t>
  </si>
  <si>
    <t>711212001R00</t>
  </si>
  <si>
    <t>Hydroizolační povlak - nátěr</t>
  </si>
  <si>
    <t>998711202R00</t>
  </si>
  <si>
    <t>Přesun hmot pro izolace proti vodě, výšky do 12 m</t>
  </si>
  <si>
    <t>712311101RZ1</t>
  </si>
  <si>
    <t>Povlaková krytina střech do 10°, za studena ALP, 1 x nátěr - včetně dodávky ALP</t>
  </si>
  <si>
    <t>Střechy:</t>
  </si>
  <si>
    <t>R/01:370</t>
  </si>
  <si>
    <t>R/02:221</t>
  </si>
  <si>
    <t>712811101RZ1</t>
  </si>
  <si>
    <t>Samostatné vytažení izolace, za studena  ALP, 1x nátěr - včetně dodávky ALP</t>
  </si>
  <si>
    <t>R/01:</t>
  </si>
  <si>
    <t>lemy:0,6*(10,2*2+11,5+82+36)</t>
  </si>
  <si>
    <t>atiky W/04:0,5*14,5+0,7*(39,9+3+86,7+11,2*4)</t>
  </si>
  <si>
    <t>R/02:</t>
  </si>
  <si>
    <t>lemy:0,3*83</t>
  </si>
  <si>
    <t>712351111RT1</t>
  </si>
  <si>
    <t>Povlaková krytina střech do 10°,samolepicím pásem, 1 vrstva - materiál ve specifikaci</t>
  </si>
  <si>
    <t>712351111RTX</t>
  </si>
  <si>
    <t>Povlaková krytina střech do 30°,samolepicím pásem, 1 vrstva - materiál ve specifikaci</t>
  </si>
  <si>
    <t>712851559RT1</t>
  </si>
  <si>
    <t>Samostatné vytažení izolace, samolepicími pásy, 1 vrstva - asf.pás ve specifikaci</t>
  </si>
  <si>
    <t>628522699R</t>
  </si>
  <si>
    <t>Pás modif. asfalt samolepící,SBS,tl.4mm, skleněná vložka</t>
  </si>
  <si>
    <t>W/06-boky střechy:0,6*(16,9*8)*1,15</t>
  </si>
  <si>
    <t xml:space="preserve">  R/01:370</t>
  </si>
  <si>
    <t xml:space="preserve">  lemy:0,6*(10,2*2+11,5+82+36)</t>
  </si>
  <si>
    <t xml:space="preserve">  atiky W/04:0,5*14,5+0,7*(39,9+3+86,7+11,2*4)</t>
  </si>
  <si>
    <t xml:space="preserve">  R/02:221</t>
  </si>
  <si>
    <t xml:space="preserve">  lemy:0,3*83</t>
  </si>
  <si>
    <t>835,17*1,15</t>
  </si>
  <si>
    <t>62842031X</t>
  </si>
  <si>
    <t>Samolepicí asfaltový pás podkladní, tl.1,8mm</t>
  </si>
  <si>
    <t>R/03:332*1,15</t>
  </si>
  <si>
    <t>62842031Y</t>
  </si>
  <si>
    <t>712391171RT1</t>
  </si>
  <si>
    <t>Povlaková krytina střech do 10°, podklad. textilie, 1 vrstva - materiál ve specifikaci</t>
  </si>
  <si>
    <t>712391172RT1</t>
  </si>
  <si>
    <t>Povlaková krytina střech do 10°, ochran. textilie, 1 vrstva - materiál ve specifikaci</t>
  </si>
  <si>
    <t>69366197R</t>
  </si>
  <si>
    <t>Geotextilie 200 g/m2 š. 200cm 100% PP</t>
  </si>
  <si>
    <t xml:space="preserve">  R/01:</t>
  </si>
  <si>
    <t xml:space="preserve">  R/02:</t>
  </si>
  <si>
    <t>244,17*1,15</t>
  </si>
  <si>
    <t>591*1,15</t>
  </si>
  <si>
    <t>69366199R</t>
  </si>
  <si>
    <t>Geotextilie 500 g/m2 š. 200cm 100% PP</t>
  </si>
  <si>
    <t>712373111RVX</t>
  </si>
  <si>
    <t>Krytina střech do 10° fólie, 6 kotev/m2, na beton, tl. izolace nad 300 mm, fólie ve specifikaci</t>
  </si>
  <si>
    <t>712871801RTX</t>
  </si>
  <si>
    <t>Samostatné vytažení izolace, fólií PVC kotvením, 1 vrstva - folie ve specifikaci</t>
  </si>
  <si>
    <t>283220183X</t>
  </si>
  <si>
    <t>Fólie PVP-P,PE vložka tl. 2,0 mm š. 2150 mm, detaily,rohy,kouty,prostupky,doplňky apod.</t>
  </si>
  <si>
    <t>631571005R00</t>
  </si>
  <si>
    <t>Násyp z kameniva těž. praného fr. 16-32 (kačírku)</t>
  </si>
  <si>
    <t>0,05*591</t>
  </si>
  <si>
    <t>712.1</t>
  </si>
  <si>
    <t>Zátopová zkouška střechy,provedení,protokol, zpráva</t>
  </si>
  <si>
    <t>712.3</t>
  </si>
  <si>
    <t>Zřízení střešních prostupů,otvor,zapravení, lemování,kotvení,doplňky,detaily,D+M</t>
  </si>
  <si>
    <t>20+8</t>
  </si>
  <si>
    <t>998712202R00</t>
  </si>
  <si>
    <t>Přesun hmot pro povlakové krytiny, výšky do 12 m</t>
  </si>
  <si>
    <t>713121111RT1</t>
  </si>
  <si>
    <t>Izolace tepelná podlah na sucho, jednovrstvá, materiál ve specifikaci</t>
  </si>
  <si>
    <t>F.1/01:415,24*3</t>
  </si>
  <si>
    <t>F.1/01a:189,2*3</t>
  </si>
  <si>
    <t>F.1/02:410,4*3</t>
  </si>
  <si>
    <t>F.1/03:110,19*2</t>
  </si>
  <si>
    <t>F.1/06:4,7*2</t>
  </si>
  <si>
    <t>F.1/09:50,16*3</t>
  </si>
  <si>
    <t>F.1/010:28,57*2</t>
  </si>
  <si>
    <t>F.2/01:143,98*2</t>
  </si>
  <si>
    <t>F.2/02:25,75*2</t>
  </si>
  <si>
    <t>F.2/03:6,71*2</t>
  </si>
  <si>
    <t>F.2/04:7,76*2</t>
  </si>
  <si>
    <t>F.2/05:71,35*2</t>
  </si>
  <si>
    <t>28376041R</t>
  </si>
  <si>
    <t>Deska izolační podlahová EPS tl. 50 mm, 1200x600 mm, pro podlahové vytápění</t>
  </si>
  <si>
    <t xml:space="preserve">  F.1/01:415,24</t>
  </si>
  <si>
    <t xml:space="preserve">  F.1/01a:189,2</t>
  </si>
  <si>
    <t xml:space="preserve">  F.1/02:410,4</t>
  </si>
  <si>
    <t xml:space="preserve">  F.1/04,05-viz IO 200:0</t>
  </si>
  <si>
    <t xml:space="preserve">  F.1/09:50,16</t>
  </si>
  <si>
    <t xml:space="preserve">  F.2/01:143,98</t>
  </si>
  <si>
    <t xml:space="preserve">  F.2/02:25,75</t>
  </si>
  <si>
    <t>1234,73*1,1</t>
  </si>
  <si>
    <t>28375768.AR</t>
  </si>
  <si>
    <t>Deska izolační polystyrén samozhášivý EPS 150</t>
  </si>
  <si>
    <t xml:space="preserve">  F.1/01:415,24*0,15</t>
  </si>
  <si>
    <t xml:space="preserve">  F.1/01a:189,2*0,15</t>
  </si>
  <si>
    <t xml:space="preserve">  F.1/02:410,4*0,15</t>
  </si>
  <si>
    <t xml:space="preserve">  F.1/03:110,19*0,2</t>
  </si>
  <si>
    <t xml:space="preserve">  F.1/06:4,7*0,19</t>
  </si>
  <si>
    <t xml:space="preserve">  F.1/09:50,16*0,16</t>
  </si>
  <si>
    <t xml:space="preserve">  F.1/010:28,57*0,21</t>
  </si>
  <si>
    <t xml:space="preserve">  F.2/03:6,71*0,05</t>
  </si>
  <si>
    <t xml:space="preserve">  F.2/04:7,76*0,05</t>
  </si>
  <si>
    <t xml:space="preserve">  F.2/05:71,35*0,05</t>
  </si>
  <si>
    <t>193,4733*1,1</t>
  </si>
  <si>
    <t>28376285R</t>
  </si>
  <si>
    <t>Deska polystyren EPS kročejový 4000 1000x500x40 mm</t>
  </si>
  <si>
    <t xml:space="preserve">  F.2/03:6,71</t>
  </si>
  <si>
    <t xml:space="preserve">  F.2/04:7,76</t>
  </si>
  <si>
    <t>40,22*1,1</t>
  </si>
  <si>
    <t>283762861R</t>
  </si>
  <si>
    <t>Deska polystyren EPS kročejový 4000 1000x500x50 mm</t>
  </si>
  <si>
    <t xml:space="preserve">  F.2/05:71,35</t>
  </si>
  <si>
    <t>215,33*1,1</t>
  </si>
  <si>
    <t>713120080RA0</t>
  </si>
  <si>
    <t>Separační fólie PE, vč. dodávky folie</t>
  </si>
  <si>
    <t xml:space="preserve">  F.1/03:110,19</t>
  </si>
  <si>
    <t xml:space="preserve">  F.1/06:4,7</t>
  </si>
  <si>
    <t xml:space="preserve">  F.1/010:28,57</t>
  </si>
  <si>
    <t>229,28*1,15</t>
  </si>
  <si>
    <t>713121118RU1</t>
  </si>
  <si>
    <t>Montáž dilatačního pásku podél stěn, včetně dodávky pásku tl.10mm</t>
  </si>
  <si>
    <t>podlahy:1098*1</t>
  </si>
  <si>
    <t>713131131R00</t>
  </si>
  <si>
    <t>Izolace tepelná stěn lepením</t>
  </si>
  <si>
    <t>boční stěna markýzy:0,5*(86,6+11,2*5)*2</t>
  </si>
  <si>
    <t>713131130R00</t>
  </si>
  <si>
    <t>Izolace tepelná stěn vložením do konstrukce</t>
  </si>
  <si>
    <t>detaily:15*1</t>
  </si>
  <si>
    <t>28376352.AR</t>
  </si>
  <si>
    <t>Deska XPS 1250 x 600 x 20 mm zelená, mřížkovaná s rovnou hranou</t>
  </si>
  <si>
    <t>boční stěna markýzy:0,5*(86,6+11,2*5)*1,1</t>
  </si>
  <si>
    <t>28376943R</t>
  </si>
  <si>
    <t>Deska izolační PUR 0,025/0,027 1200x600x 80mm</t>
  </si>
  <si>
    <t>28375766.AR</t>
  </si>
  <si>
    <t>Deska izolační polystyrén samozhášivý EPS 100</t>
  </si>
  <si>
    <t>detaily:15*0,3*1,1</t>
  </si>
  <si>
    <t>713161400R00</t>
  </si>
  <si>
    <t>Položení izolace nadkrokevní</t>
  </si>
  <si>
    <t>R/03:332</t>
  </si>
  <si>
    <t>28376504R</t>
  </si>
  <si>
    <t>Deska izolační PIR Alu pro střechy 1250x2500x160mm</t>
  </si>
  <si>
    <t>R/03:332*1,1</t>
  </si>
  <si>
    <t>713141323R00</t>
  </si>
  <si>
    <t>Izolace tepelná střech do tl.200 mm,2vrstvy,kotvy</t>
  </si>
  <si>
    <t>R/01:370*2</t>
  </si>
  <si>
    <t>713141327R00</t>
  </si>
  <si>
    <t>Izolace tepelná střech do tl.300 mm,2vrstvy,kotvy</t>
  </si>
  <si>
    <t xml:space="preserve">  R/01:370*0,16</t>
  </si>
  <si>
    <t xml:space="preserve">  atiky W/04:(0,5*14,5+0,7*(39,9+3+86,7+11,2*4))*0,05</t>
  </si>
  <si>
    <t>65,6665*1,1</t>
  </si>
  <si>
    <t>28375972R</t>
  </si>
  <si>
    <t>Deska spádová EPS 150</t>
  </si>
  <si>
    <t xml:space="preserve">  R/01:370*0,12</t>
  </si>
  <si>
    <t xml:space="preserve">  R/02:221*0,22</t>
  </si>
  <si>
    <t>93,02*1,1</t>
  </si>
  <si>
    <t>713111111RT1</t>
  </si>
  <si>
    <t>Izolace tepelné stropů vrchem kladené volně, 1 vrstva - materiál ve specifikaci</t>
  </si>
  <si>
    <t>zateplení podhledů C.1/01,02,06,07:699*2</t>
  </si>
  <si>
    <t>63151404X</t>
  </si>
  <si>
    <t>Deska z kamenné vlny tl. 80 mm</t>
  </si>
  <si>
    <t>zateplení podhledů C.1/01,02,06,07:699*2*1,1</t>
  </si>
  <si>
    <t>63151412R</t>
  </si>
  <si>
    <t>Deska z minerální plsti tl. 160 mm</t>
  </si>
  <si>
    <t>W/05-boky vikýře:(8*2+6,2*2)*1,1</t>
  </si>
  <si>
    <t>713134211RK4</t>
  </si>
  <si>
    <t>Montáž parozábrany na stěny s přelepením spojů, vč.parotěsné zábrany,přelepení spojů páskou</t>
  </si>
  <si>
    <t>W/05-boky vikýře:(8*2+6,2*2)*1,15</t>
  </si>
  <si>
    <t>998713202R00</t>
  </si>
  <si>
    <t>Přesun hmot pro izolace tepelné, výšky do 12 m</t>
  </si>
  <si>
    <t>762441112R00</t>
  </si>
  <si>
    <t>Montáž obložení atiky,OSB desky,1vrst.,šroubováním</t>
  </si>
  <si>
    <t>atiky W/04:0,25*14,5+0,25*(39,9+3+86,7+11,2*4)</t>
  </si>
  <si>
    <t>60726016.AR</t>
  </si>
  <si>
    <t>Deska dřevoštěpková OSB 3 N - 4PD tl. 22 mm</t>
  </si>
  <si>
    <t>atiky W/04:(0,25*14,5+0,25*(39,9+3+86,7+11,2*4))*1,1</t>
  </si>
  <si>
    <t>762431230RT2</t>
  </si>
  <si>
    <t>Montáž obložení stěn sádrokartonem, včetně dodávky, deska SDK stand. tl. 12,5 mm</t>
  </si>
  <si>
    <t>762712110R00</t>
  </si>
  <si>
    <t>Montáž vázaných konstrukcí hraněných do 120 cm2</t>
  </si>
  <si>
    <t>prvky krovu:</t>
  </si>
  <si>
    <t>kleština 60/160:4,73*16+5,83*46</t>
  </si>
  <si>
    <t>762712130R00</t>
  </si>
  <si>
    <t>Montáž vázaných konstrukcí hraněných do 288 cm2</t>
  </si>
  <si>
    <t>60512121R</t>
  </si>
  <si>
    <t>Řezivo jehličnaté - hranoly - jak. I L=4-6 m</t>
  </si>
  <si>
    <t>kleština 60/160:(4,73*16+5,83*46)*0,06*0,16</t>
  </si>
  <si>
    <t>762395000R00</t>
  </si>
  <si>
    <t>Spojovací a ochranné prostředky pro střechy</t>
  </si>
  <si>
    <t>762.1</t>
  </si>
  <si>
    <t>Příhradové vazníky střechy, dřevěné,dl. 10,85m, typ Gang-Nail,impregn.,kotvení,doplňky,detaily,D+M</t>
  </si>
  <si>
    <t>příhradové vazníky:10,85*61</t>
  </si>
  <si>
    <t>762421130R0X</t>
  </si>
  <si>
    <t>Montáž obložení stropů dřevocem.deskami tl.do 50mm, vč. dodávky AL roštů</t>
  </si>
  <si>
    <t>59590604X</t>
  </si>
  <si>
    <t>R/02:221*1,1</t>
  </si>
  <si>
    <t>762341220R00</t>
  </si>
  <si>
    <t>M. bedn.střech rovn. z aglomer.desek šroubováním</t>
  </si>
  <si>
    <t>R/04:920</t>
  </si>
  <si>
    <t>60725016R</t>
  </si>
  <si>
    <t>Deska dřevoštěpková OSB 3 N tl. 22 mm</t>
  </si>
  <si>
    <t xml:space="preserve">  R/03:332</t>
  </si>
  <si>
    <t xml:space="preserve">  R/04:920</t>
  </si>
  <si>
    <t>1252*1,1</t>
  </si>
  <si>
    <t>762342203RT4</t>
  </si>
  <si>
    <t>Montáž laťování střech, vzdálenost latí 22 - 36 cm, včetně dodávky řeziva, latě 4/6 cm</t>
  </si>
  <si>
    <t>762342206RT4</t>
  </si>
  <si>
    <t>Montáž kontralatí na vruty, s těsnicí páskou, včetně dodávky latí 4/6 cm</t>
  </si>
  <si>
    <t>998762202R00</t>
  </si>
  <si>
    <t>Přesun hmot pro tesařské konstrukce, výšky do 12 m</t>
  </si>
  <si>
    <t>763612132R00</t>
  </si>
  <si>
    <t>M.obložení stěn z desek do tl.18 mm,P+D,šroubo.</t>
  </si>
  <si>
    <t>W/05-boky vikýře:(8*2+6,2*2)*2</t>
  </si>
  <si>
    <t>60725009R</t>
  </si>
  <si>
    <t>Deska dřevoštěpková OSB 3 N tl. 10 mm</t>
  </si>
  <si>
    <t>60726121R</t>
  </si>
  <si>
    <t>Deska dřevoštěpková OSB 3 B - 4PD tl. 18 mm</t>
  </si>
  <si>
    <t>W/05-boky vikýře:(8*2+6,2*2)*2*1,1</t>
  </si>
  <si>
    <t>60726123R</t>
  </si>
  <si>
    <t>Deska dřevoštěpková OSB 3 B - 4PD tl. 25 mm</t>
  </si>
  <si>
    <t>W/06-boky střechy:0,6*(16,9*8)*1,1</t>
  </si>
  <si>
    <t>998763201R00</t>
  </si>
  <si>
    <t>Přesun hmot pro dřevostavby, výšky do 12 m</t>
  </si>
  <si>
    <t>764311301R0X</t>
  </si>
  <si>
    <t>K/101</t>
  </si>
  <si>
    <t>Oplechování parapetů včetně rohů,taž Al, rš 250 mm, 0,6mm,lak RAL,příponky,kotvení,doplňky,detaily,D+M</t>
  </si>
  <si>
    <t>K/102,103</t>
  </si>
  <si>
    <t>3,45*4</t>
  </si>
  <si>
    <t>K/106</t>
  </si>
  <si>
    <t>K/107</t>
  </si>
  <si>
    <t>K/108</t>
  </si>
  <si>
    <t>K/109</t>
  </si>
  <si>
    <t>K/110</t>
  </si>
  <si>
    <t>K/111-113</t>
  </si>
  <si>
    <t>Odpadní trouby čtvercové z lak.Pz plechu,str.70 mm, 0,6mm,objímky,kotlíky,kolena,kotvení,doplňky,D+M</t>
  </si>
  <si>
    <t>2,85*3</t>
  </si>
  <si>
    <t>K/114-117</t>
  </si>
  <si>
    <t>Odpadní trouby čtvercové z lak.Pz plechu,str.100mm, 0,6mm,objímky,kotlíky,kolena,kotvení,doplňky,D+M</t>
  </si>
  <si>
    <t>2,8*5</t>
  </si>
  <si>
    <t>K/118</t>
  </si>
  <si>
    <t>K/119,120</t>
  </si>
  <si>
    <t>K/201</t>
  </si>
  <si>
    <t>K/202</t>
  </si>
  <si>
    <t>K/203,204</t>
  </si>
  <si>
    <t>K/205</t>
  </si>
  <si>
    <t>K/206-9</t>
  </si>
  <si>
    <t>0,8*4</t>
  </si>
  <si>
    <t>K/210,213,215</t>
  </si>
  <si>
    <t>0,3*3</t>
  </si>
  <si>
    <t>K/211,212,216-7</t>
  </si>
  <si>
    <t>0,25*4</t>
  </si>
  <si>
    <t>K/214</t>
  </si>
  <si>
    <t>K/301</t>
  </si>
  <si>
    <t>Závětrná lišta z taženého Al plechu, rš 320 mm, lak RAL,příponky,kotvení,doplňky,detaily,D+M</t>
  </si>
  <si>
    <t>K/302</t>
  </si>
  <si>
    <t>K/303,304</t>
  </si>
  <si>
    <t>5,5*2</t>
  </si>
  <si>
    <t>K/305</t>
  </si>
  <si>
    <t>K/306,307</t>
  </si>
  <si>
    <t>K/308</t>
  </si>
  <si>
    <t>K/309</t>
  </si>
  <si>
    <t>K/310-313</t>
  </si>
  <si>
    <t>10,9*4</t>
  </si>
  <si>
    <t>K/314</t>
  </si>
  <si>
    <t>K/315</t>
  </si>
  <si>
    <t>Oplechování atiky,Al plech taž.,tl.0,7mm,rš 575 mm, lak RAL,příponky,kotvení,doplňky,detaily,D+M</t>
  </si>
  <si>
    <t>K/316</t>
  </si>
  <si>
    <t>Oplechování atiky,Al plech taž.,tl.0,7mm,rš 385 mm, lak RAL,příponky,kotvení,doplňky,detaily,D+M</t>
  </si>
  <si>
    <t>12*3</t>
  </si>
  <si>
    <t>K/317</t>
  </si>
  <si>
    <t>K/318</t>
  </si>
  <si>
    <t>Oplechování atiky,Al plech taž.,tl.0,7mm,rš 485 mm, lak RAL,příponky,kotvení,doplňky,detaily,D+M</t>
  </si>
  <si>
    <t>K/319</t>
  </si>
  <si>
    <t>Oplechování atiky,Al plech taž.,tl.0,7mm,rš 665 mm, lak RAL,příponky,kotvení,doplňky,detaily,D+M</t>
  </si>
  <si>
    <t>K/320</t>
  </si>
  <si>
    <t>Žlab podokapní hranatý z Al plechu lak.,str.100mm, 0,6mm,háky,čela,kotvení,doplňky,detaily,D+M</t>
  </si>
  <si>
    <t>K/321</t>
  </si>
  <si>
    <t>Okapní plech z PZ plechu,tl.0,6mm,rš 255, lak RAL,příponky,kotvení,doplňky,detaily,D+M</t>
  </si>
  <si>
    <t>K/322</t>
  </si>
  <si>
    <t>Hřebenáč střechy,PZ plech,tl.0,6mm,lak RAL, příponky,kotvení,doplňky,detaily,D+M</t>
  </si>
  <si>
    <t>K/323</t>
  </si>
  <si>
    <t>Lemování zdi z PZ plechu,tl.0,6mm,rš 250, lak RAL,příponky,kotvení,doplňky,detaily,D+M</t>
  </si>
  <si>
    <t>5*2+5,5*2+3,6*6</t>
  </si>
  <si>
    <t>998764202R00</t>
  </si>
  <si>
    <t>Přesun hmot pro klempířské konstr., výšky do 12 m</t>
  </si>
  <si>
    <t>765901103R00</t>
  </si>
  <si>
    <t>R/04:920*1,15</t>
  </si>
  <si>
    <t>998765202R00</t>
  </si>
  <si>
    <t>T/101</t>
  </si>
  <si>
    <t>Vnitřní parapet,MDF deska+HPL,bez nosu,atyp, tl.17mm,bílá,š.270mm,kotvení,doplňky,detaily,D+M</t>
  </si>
  <si>
    <t>mb</t>
  </si>
  <si>
    <t>T/102</t>
  </si>
  <si>
    <t>T/103</t>
  </si>
  <si>
    <t>T/104</t>
  </si>
  <si>
    <t>T/105-108,202</t>
  </si>
  <si>
    <t>Vnitřní parapet,MDF deska+HPL,bez nosu, tl.17mm,bílá,š.270mm,kotvení,doplňky,detaily,D+M</t>
  </si>
  <si>
    <t>2*5</t>
  </si>
  <si>
    <t>T/109</t>
  </si>
  <si>
    <t>T/110,111</t>
  </si>
  <si>
    <t>3,45*2</t>
  </si>
  <si>
    <t>T/112</t>
  </si>
  <si>
    <t>T/201</t>
  </si>
  <si>
    <t>T/203,204</t>
  </si>
  <si>
    <t>3,5*2</t>
  </si>
  <si>
    <t>T/205</t>
  </si>
  <si>
    <t>Čajová kuchyňka,dl.2390,v.900mm,pr.deska, skříňky,dřez,baterie,myčka,doplňky,detaily,D+M</t>
  </si>
  <si>
    <t>T/206</t>
  </si>
  <si>
    <t>998766202R00</t>
  </si>
  <si>
    <t>Přesun hmot pro truhlářské konstr., výšky do 12 m</t>
  </si>
  <si>
    <t>767995101R00</t>
  </si>
  <si>
    <t>Výroba a montáž kov. atypických konstr. do 5 kg</t>
  </si>
  <si>
    <t>kg</t>
  </si>
  <si>
    <t>spojovací a kotvící prvky:180*1</t>
  </si>
  <si>
    <t>767995102R00</t>
  </si>
  <si>
    <t>Výroba a montáž kov. atypických konstr. do 10 kg</t>
  </si>
  <si>
    <t>spojovací a kotvící prvky:350*1</t>
  </si>
  <si>
    <t>767.1</t>
  </si>
  <si>
    <t>Požární ucpávky všech prostupů,štítek,zpráva, kotvení,doplňky,detaily,D+M</t>
  </si>
  <si>
    <t>25+15+20+9</t>
  </si>
  <si>
    <t>767.2</t>
  </si>
  <si>
    <t>Přechodová lišta podlahy,rozdílné krytiny, kotvení,doplňky,detaily,D+M</t>
  </si>
  <si>
    <t>25+15+9+11</t>
  </si>
  <si>
    <t>767.3</t>
  </si>
  <si>
    <t>Klíčový trezor požární ochrany,na fasádě,typový, kotvení,doplňky,detaily,D+M</t>
  </si>
  <si>
    <t>Z/101,201</t>
  </si>
  <si>
    <t>Skříň pro PHP do niky ve zdivu,ocel. plech,bílá, 850x280x270mm,zámek,kotvení,doplňky,detaily,D+M</t>
  </si>
  <si>
    <t>Z/102</t>
  </si>
  <si>
    <t>Sestava zvonk. tabla s poštovní schránkou,nerez, 370x480x200mm,zámek,kotvení,doplňky,detaily,D+M</t>
  </si>
  <si>
    <t>Z/102a</t>
  </si>
  <si>
    <t>Sestava zvonk. tabla s poštovní schránkou,nerez, 740x960x200mm,zámek,kotvení,doplňky,detaily,D+M</t>
  </si>
  <si>
    <t>Z/103,103a,104</t>
  </si>
  <si>
    <t>Zábradlí vnitřního schodiště,madlo buk+lak,v.1,0m, nerez síť+lanka,sloupky,kotvy,doplňky,detaily,D+M</t>
  </si>
  <si>
    <t>8+1,5+4</t>
  </si>
  <si>
    <t>Z/105</t>
  </si>
  <si>
    <t>Nápis na fasádě "MATEŘSKÁ ŠKOLA",ocel.PZ plech, RAL7016,tl.5mm,kotvení,doplňky,detaily,D+M</t>
  </si>
  <si>
    <t>Z/106</t>
  </si>
  <si>
    <t>Madlo vnitřního schodiště,50/30mm, buk+lak, pásoviny,rozety,kotvení,doplňky,detaily,D+M</t>
  </si>
  <si>
    <t>Z/107,108</t>
  </si>
  <si>
    <t>Z/202</t>
  </si>
  <si>
    <t>Zábradlí na terase,madlo buk+lak,v.1,0m, nerez síť+lanka,sloupky,kotvy,doplňky,detaily,D+M</t>
  </si>
  <si>
    <t>Z/203</t>
  </si>
  <si>
    <t>Stropní držák pro dataprojektor,AL+ocel,RAL, nosnost 15kg,850x280x270,kotvy,doplňky,detaily,D+M</t>
  </si>
  <si>
    <t>Z/204,205</t>
  </si>
  <si>
    <t>Zábradlí ocelového schodiště,v.1,0m,ocel madlo, sloupky,výplň,trubky,RAL,kotvy,doplňky,detaily,D+M</t>
  </si>
  <si>
    <t>Z/206</t>
  </si>
  <si>
    <t>Ocelové schodiště,1350/950,profily+pororošty, 2x stupěň,RAL,kotvení,doplňky,detaily,D+M</t>
  </si>
  <si>
    <t>OS/101</t>
  </si>
  <si>
    <t>Revizní dvířka do SDK podhledu,400x400mm,ALrám, tlačné zámky,deska SDK,kotvy,doplňky,detaily,D+M</t>
  </si>
  <si>
    <t>OS/102</t>
  </si>
  <si>
    <t>Revizní dvířka do SDK podhledu,600x600mm,ALrám, tlačné zámky,deska SDK,kotvy,doplňky,detaily,D+M</t>
  </si>
  <si>
    <t>OS/103</t>
  </si>
  <si>
    <t>Revizní dvířka do SDK podhledu,800x600mm,ALrám, tlačné zámky,deska SDK,kotvy,doplňky,detaily,D+M</t>
  </si>
  <si>
    <t>OS/104,105</t>
  </si>
  <si>
    <t>Vybavení WC pro tělesně postižené osoby,2x madlo, sklopné,nerez,kotvení,doplňky,detaily,D+M</t>
  </si>
  <si>
    <t>OS/106</t>
  </si>
  <si>
    <t>Vybavení WC pro tělesně postižené osoby,madlo, přechodové,nerez,kotvení,doplňky,detaily,D+M</t>
  </si>
  <si>
    <t>OS/107</t>
  </si>
  <si>
    <t>Urinálová dělící stěna,keramická,600x1000x100mm, kotvení,doplňky,detaily,D+M</t>
  </si>
  <si>
    <t>OS/108</t>
  </si>
  <si>
    <t>Přenosný hasicí přístroj,6kg, 21A, štítek,kotvení,D+M</t>
  </si>
  <si>
    <t>OS/109,202</t>
  </si>
  <si>
    <t>Přenosný hasicí přístroj,6kg, 34A, štítek,kotvení,D+M</t>
  </si>
  <si>
    <t>OS/110,203</t>
  </si>
  <si>
    <t>Přenosný hasicí přístroj,6kg, 55B, štítek,kotvení,D+M</t>
  </si>
  <si>
    <t>OS/111</t>
  </si>
  <si>
    <t>Dilatační profil stěnový,vnitřní,PVC+sklotex.,RAL, do omítky,kotvení,doplňky,detaily,D+M</t>
  </si>
  <si>
    <t>OS/112</t>
  </si>
  <si>
    <t>Dilatační profil stěnový,venkovní,PVC+sklotex.,RAL, do KZS,kotvení,doplňky,detaily,D+M</t>
  </si>
  <si>
    <t>OS/113</t>
  </si>
  <si>
    <t>Dilatační profil podlahy,vnitřní,AL+PVC, do lepidla,kotvení,doplňky,detaily,D+M</t>
  </si>
  <si>
    <t>OS/114</t>
  </si>
  <si>
    <t>Předokenní žaluzie,kastlík,AL lamelyZ-profil,pohon, š.60mm,vodítka,PIR box,kotvení,doplňky,detaily,D+M</t>
  </si>
  <si>
    <t>3,15*2,5*4</t>
  </si>
  <si>
    <t>OS/115</t>
  </si>
  <si>
    <t>4,8*2,5*4</t>
  </si>
  <si>
    <t>OS/116</t>
  </si>
  <si>
    <t>0,9*4</t>
  </si>
  <si>
    <t>OS/117</t>
  </si>
  <si>
    <t>Střešní světlovod+difuzor,pr.730mm,šikmá střecha, 2-sklo,dl.4,8m,LED,PO,kotvení,doplňky,detaily,D+M</t>
  </si>
  <si>
    <t>OS/117a</t>
  </si>
  <si>
    <t>Střešní světlovod+difuzor,pr.730mm,šikmá střecha, 2-sklo,dl.3,3m,LED,PO,kotvení,doplňky,detaily,D+M</t>
  </si>
  <si>
    <t>OS/118</t>
  </si>
  <si>
    <t>Podlahová čistící zóna, 30mm,venk.,nerez rám 3mm, paličková střídavá,kotvení,doplňky,detaily,D+M</t>
  </si>
  <si>
    <t>OS/119</t>
  </si>
  <si>
    <t>1,2*5</t>
  </si>
  <si>
    <t>OS/120</t>
  </si>
  <si>
    <t>1*1,96</t>
  </si>
  <si>
    <t>OS/121</t>
  </si>
  <si>
    <t>Podlahová čistící zóna,15mm,vnitřní,textilní rohož, rám,kotvení,doplňky,detaily,D+M</t>
  </si>
  <si>
    <t>1,2*0,5*4</t>
  </si>
  <si>
    <t>OS/122</t>
  </si>
  <si>
    <t>1,6*1,5</t>
  </si>
  <si>
    <t>OS/123</t>
  </si>
  <si>
    <t>1*0,5*3</t>
  </si>
  <si>
    <t>OS/124</t>
  </si>
  <si>
    <t>Vybavení pro postižené-sklopné sedátko sprchy, 450x450mm,nerez,kotvení,doplňky,detaily,D+M</t>
  </si>
  <si>
    <t>OS/125</t>
  </si>
  <si>
    <t>Závěs pro sprchové kouty,900x900mm,tyč AL,závěs, plast,100%vinyl,kotvení,doplňky,detaily,D+M</t>
  </si>
  <si>
    <t>OS/126</t>
  </si>
  <si>
    <t>Sanitární dělící příčky s dveřmi,HPL tl. 12mm,rám, bílá,kování,zámek,kotvení,doplňky,detaily,D+M</t>
  </si>
  <si>
    <t>2,15*1,62*4</t>
  </si>
  <si>
    <t>OS/127,210</t>
  </si>
  <si>
    <t>Zásobník na papírové ručníky,nástěnný,nerez, 285x370x105,zámek,kotvení,doplňky,detaily,D+M</t>
  </si>
  <si>
    <t>OS/128,211</t>
  </si>
  <si>
    <t>Zásobník na toaletní papír,nástěnný,nerez, 205x210x115,zámek,kotvení,doplňky,detaily,D+M</t>
  </si>
  <si>
    <t>OS/129,212</t>
  </si>
  <si>
    <t>Zásobník na mýdlo,nástěnný,nerez, 205x210x115,zámek,kotvení,doplňky,detaily,D+M</t>
  </si>
  <si>
    <t>OS/130,213</t>
  </si>
  <si>
    <t>WC souprava k toaletě,nerez,výměnná hlavice štětky, kotvení,doplňky,detaily,D+M</t>
  </si>
  <si>
    <t>OS/131,214</t>
  </si>
  <si>
    <t>Odpakový koš na hygienický odpad,6l,nerez, 205x100x300,kotvení,doplňky,detaily,D+M</t>
  </si>
  <si>
    <t>OS/132,215</t>
  </si>
  <si>
    <t>Koupelnové háčky a věšáky,nerez, 55x55x55,kotvení,doplňky,detaily,D+M</t>
  </si>
  <si>
    <t>OS/201</t>
  </si>
  <si>
    <t>Projekční plátno vestavné,el.pohon,600g/m2, 2000x2000,kastlík,kotvení,doplňky,detaily,D+M</t>
  </si>
  <si>
    <t>OS/204</t>
  </si>
  <si>
    <t>2*1,6</t>
  </si>
  <si>
    <t>OS/205</t>
  </si>
  <si>
    <t>3,5*2,1*2</t>
  </si>
  <si>
    <t>OS/206</t>
  </si>
  <si>
    <t>Revizní dvířka do SDK stěny,600x1000mm,ALrám, tlačné zámky,deska SDK,kotvy,doplňky,detaily,D+M</t>
  </si>
  <si>
    <t>OS/207</t>
  </si>
  <si>
    <t>Vanová dvířka do stěny,300x300mm,magnety,rám, PZ plech,kotvení,doplňky,detaily,D+M</t>
  </si>
  <si>
    <t>OS/208</t>
  </si>
  <si>
    <t>Sprchový kout rohový 90x90cm,4-dílný,posuvný, b.sklo tl.5mm,AL rám,kotvení,doplňky,detaily,D+M</t>
  </si>
  <si>
    <t>OS/209</t>
  </si>
  <si>
    <t>Bezpečnostní trezor do stěny,obetonování,plech 8mm, 450x450x330,1.tř.,kotvení,doplňky,detaily,D+M</t>
  </si>
  <si>
    <t>OS/216</t>
  </si>
  <si>
    <t>Obklad schodů na terasu,keramická schodovka+nos, 1100x370x20mm,spáry,kotvení,doplňky,detaily,D+M</t>
  </si>
  <si>
    <t>OS/217</t>
  </si>
  <si>
    <t>Parapet navaz. na schody k terase,ker.schodovka, 3500x275x20mm,spáry,kotvení,doplňky,detaily,D+M</t>
  </si>
  <si>
    <t>OS/218</t>
  </si>
  <si>
    <t>Parapet navaz. na terasu,ker.schodovka, 3250x200x20mm,spáry,kotvení,doplňky,detaily,D+M</t>
  </si>
  <si>
    <t>OS/301</t>
  </si>
  <si>
    <t>Střešní světlík obdélníkový,bodový,fixní,plochý, 1200x3300mm,rám,lemy,kotvení,doplňky,detaily,D+M</t>
  </si>
  <si>
    <t>OS/301a</t>
  </si>
  <si>
    <t>Střešní světlík obdélníkový,bodový,fixní,plochý, 1200x4000mm,rám,lemy,kotvení,doplňky,detaily,D+M</t>
  </si>
  <si>
    <t>OS/303</t>
  </si>
  <si>
    <t>Střešní vpusť,svislá,2-stupňová,vyhřívaná,DN70mm, PVC manžeta,zapojení,kotvení,doplňky,detaily,D+M</t>
  </si>
  <si>
    <t>OS/304</t>
  </si>
  <si>
    <t>Střešní vpusť,svislá,2-stupňová,vyhřívaná,DN100mm, PVC manžeta,zapojení,kotvení,doplňky,detaily,D+M</t>
  </si>
  <si>
    <t>OS/305</t>
  </si>
  <si>
    <t>Záchytný systém střechy,kotvící bod U1,300mm, ztužující trubka,kotvení,doplňky,detaily,D+M</t>
  </si>
  <si>
    <t>OS/306</t>
  </si>
  <si>
    <t>Záchytný systém střechy,kotvící bod U2,500mm, kotvení,doplňky,detaily,D+M</t>
  </si>
  <si>
    <t>OS/307</t>
  </si>
  <si>
    <t>Záchytný systém střechy,kotvící bod U2x,500mm, ztužující trubka,kotvení,doplňky,detaily,D+M</t>
  </si>
  <si>
    <t>OS/308</t>
  </si>
  <si>
    <t>Záchytný systém střechy,kotvící bod U3,300mm, do tr. plechu,kotvení,doplňky,detaily,D+M</t>
  </si>
  <si>
    <t>OS/309</t>
  </si>
  <si>
    <t>Záchytný systém střechy,kotvící bod U4,400mm, do tr. plechu,kotvení,doplňky,detaily,D+M</t>
  </si>
  <si>
    <t>OS/310</t>
  </si>
  <si>
    <t>Záchytný systém střechy,kotvící bod U5,500mm, do tr. plechu,kotvení,doplňky,detaily,D+M</t>
  </si>
  <si>
    <t>OS/311</t>
  </si>
  <si>
    <t>Záchytný systém střechy,kotvící bod U6,600mm, do tr. plechu,kotvení,doplňky,detaily,D+M</t>
  </si>
  <si>
    <t>OS/312</t>
  </si>
  <si>
    <t>Záchytný systém střechy,kotvící bod U7,300mm, do tr. plechu,kotvení,doplňky,detaily,D+M</t>
  </si>
  <si>
    <t>OS/313</t>
  </si>
  <si>
    <t>Záchytný systém střechy,kotvící bod U8,400mm, do tr. plechu,kotvení,doplňky,detaily,D+M</t>
  </si>
  <si>
    <t>OS/314</t>
  </si>
  <si>
    <t>Záchytný systém střechy,kotvící bod U9,700mm, do tr. plechu,kotvení,doplňky,detaily,D+M</t>
  </si>
  <si>
    <t>OS/315</t>
  </si>
  <si>
    <t>Záchytný systém střechy,kotvící bod U10,500mm, do monol. stropu,kotvení,doplňky,detaily,D+M</t>
  </si>
  <si>
    <t>OS/316</t>
  </si>
  <si>
    <t>Záchytný systém střechy,kotvící bod U11,600mm, do monol. stropu,kotvení,doplňky,detaily,D+M</t>
  </si>
  <si>
    <t>OS/317</t>
  </si>
  <si>
    <t>Záchytný systém střechy,kotvící bod U12,500mm, do monol. stropu+sloup,kotvení,doplňky,detaily,D+M</t>
  </si>
  <si>
    <t>OS/318</t>
  </si>
  <si>
    <t>Záchytný systém střechy,kotvící bod U13,700mm, do monol. stropu+sloup,kotvení,doplňky,detaily,D+M</t>
  </si>
  <si>
    <t>OS/319</t>
  </si>
  <si>
    <t>Záchytný systém střechy,montážní lano,pr.14mm, kotvení,doplňky,detaily,D+M</t>
  </si>
  <si>
    <t>15*2+23</t>
  </si>
  <si>
    <t>OS/320</t>
  </si>
  <si>
    <t>Záchytný systém střechy,perman. nerez lano pr.6mm, kotvení,doplňky,detaily,D+M</t>
  </si>
  <si>
    <t>OS/321</t>
  </si>
  <si>
    <t>Bezpečnostní/pojistný přepad atiky,150x150mm, PVC manžeta,ochr. koš,kotvení,doplňky,detaily,D+M</t>
  </si>
  <si>
    <t>OS/322</t>
  </si>
  <si>
    <t>Sněholam,trubková zábrana,pr.32mm,ocel,vypal.RAL, kotvení,doplňky,detaily,D+M</t>
  </si>
  <si>
    <t>OS/401</t>
  </si>
  <si>
    <t>Krytka dveří,plastová pružná,lamela,PVC,bílá,RAL, kotvení,doplňky,detaily,D+M</t>
  </si>
  <si>
    <t>998767202R00</t>
  </si>
  <si>
    <t>Přesun hmot pro zámečnické konstr., výšky do 12 m</t>
  </si>
  <si>
    <t>771101210RT1</t>
  </si>
  <si>
    <t>Penetrace podkladu pod dlažby, penetrační nátěr</t>
  </si>
  <si>
    <t>sokly:0,1*452</t>
  </si>
  <si>
    <t>771475014R00</t>
  </si>
  <si>
    <t>Obklad soklíků keram.rovných, tmel,výška do 10 cm</t>
  </si>
  <si>
    <t>sokly:1*(452-35)</t>
  </si>
  <si>
    <t>771475024R00</t>
  </si>
  <si>
    <t>Obklad soklíků keram.šikmých, tmel, 20x10 H 10 cm</t>
  </si>
  <si>
    <t>sokly:1*35</t>
  </si>
  <si>
    <t>771479001R00</t>
  </si>
  <si>
    <t>Řezání dlaždic keramických pro soklíky</t>
  </si>
  <si>
    <t>sokly:1*452</t>
  </si>
  <si>
    <t>771575118R00</t>
  </si>
  <si>
    <t>Montáž podlah keram.,hladké, tmel, 60x60 cm</t>
  </si>
  <si>
    <t>771120111R00</t>
  </si>
  <si>
    <t>Kladení dlaždic na stupnice do tmele, jedna řada</t>
  </si>
  <si>
    <t>stupně:1*1,2*20+1*1,1*20</t>
  </si>
  <si>
    <t>771120211R00</t>
  </si>
  <si>
    <t>Kladení dlaždic na podstupnice do tmele, 1 řada</t>
  </si>
  <si>
    <t>771579793R00</t>
  </si>
  <si>
    <t>Příplatek za spárovací hmotu - plošně</t>
  </si>
  <si>
    <t>771578011R00</t>
  </si>
  <si>
    <t>Spára podlaha - stěna, silikonem</t>
  </si>
  <si>
    <t>771.1</t>
  </si>
  <si>
    <t>Dlažba terazzo,světlá/tmavá,60x60cm,tl.9mm,rektif., R10/B- specifikace PD podlahy a standardy</t>
  </si>
  <si>
    <t xml:space="preserve">  F.1/07:12,11+8,19</t>
  </si>
  <si>
    <t xml:space="preserve">  stupně:(0,17+0,28)*1,2*20+(0,17+0,3)*1,1*20</t>
  </si>
  <si>
    <t xml:space="preserve">  sokly:0,1*452</t>
  </si>
  <si>
    <t>998771202R00</t>
  </si>
  <si>
    <t>Přesun hmot pro podlahy z dlaždic, výšky do 12 m</t>
  </si>
  <si>
    <t>776101121R00</t>
  </si>
  <si>
    <t>Provedení penetrace podkladu, vč. penetr. laku</t>
  </si>
  <si>
    <t>sokly:0,05*561</t>
  </si>
  <si>
    <t>776421100RT1</t>
  </si>
  <si>
    <t>Lepení podlahových soklíků z linolea a vinylu, na lištu,vč. dodávky lišty - soklík ve specifikaci</t>
  </si>
  <si>
    <t>sokly:1*561</t>
  </si>
  <si>
    <t>776521200RT1</t>
  </si>
  <si>
    <t>Lepení povlakových podlah z čtverců vinylových, pouze položení - vinyl ve specifikaci</t>
  </si>
  <si>
    <t>776521100RT1</t>
  </si>
  <si>
    <t>Lepení povlak.podlah z pásů vinyl na lepidlo, pouze položení - vinyl ve specifikaci</t>
  </si>
  <si>
    <t>776996110R00</t>
  </si>
  <si>
    <t>Napuštění povlakových podlah pastou</t>
  </si>
  <si>
    <t>776.1</t>
  </si>
  <si>
    <t>Podlahovina sametový vinyl-čtverce, tl. 5,0mm, - specifikace PD podlahy a standardy!!</t>
  </si>
  <si>
    <t xml:space="preserve">  sokly:0,05*142</t>
  </si>
  <si>
    <t>196,3*1,1</t>
  </si>
  <si>
    <t>776.2</t>
  </si>
  <si>
    <t>Podlahovina vinyl AKU v rolích,tl. 2,6mm,heterogen, bez ftalátů- specifikace PD podlahy a standardy!!</t>
  </si>
  <si>
    <t xml:space="preserve">  sokly:0,05*419</t>
  </si>
  <si>
    <t>580,17*1,1</t>
  </si>
  <si>
    <t>998776202R00</t>
  </si>
  <si>
    <t>Přesun hmot pro podlahy povlakové, výšky do 12 m</t>
  </si>
  <si>
    <t>777116041R0X</t>
  </si>
  <si>
    <t>Podlahy lité epoxidové PUR,tl. do 3 mm,pryskyřice, vč. soklu a penetrace-specifikace standardy a T.Z.</t>
  </si>
  <si>
    <t>sokly:0,1*113</t>
  </si>
  <si>
    <t>998777202R00</t>
  </si>
  <si>
    <t>Přesun hmot pro podlahy syntetické, výšky do 12 m</t>
  </si>
  <si>
    <t>781101210RT1</t>
  </si>
  <si>
    <t>Penetrace podkladu pod obklady, penetrační nátěr</t>
  </si>
  <si>
    <t>781475120R00</t>
  </si>
  <si>
    <t>Obklad vnitřní stěn keramický, do tmele, 30x60 cm</t>
  </si>
  <si>
    <t>781485116R00</t>
  </si>
  <si>
    <t>Obklad vnitř.mozaika keramická do 50x50mm, tmel</t>
  </si>
  <si>
    <t>781479705R00</t>
  </si>
  <si>
    <t>Přípl.za spárovací hmotu - plošně</t>
  </si>
  <si>
    <t>781.1</t>
  </si>
  <si>
    <t>Rohy keramických obkladů-kamenický roh, řezání,úprava,začištění,doplňky,detaily</t>
  </si>
  <si>
    <t>395*1</t>
  </si>
  <si>
    <t>781.2</t>
  </si>
  <si>
    <t>Obklad keramický terrazzo,vel. 300x600mm, tl.9mm, světlý,specifikace viz standardy,TZ a skladby</t>
  </si>
  <si>
    <t xml:space="preserve">  1.NP:</t>
  </si>
  <si>
    <t xml:space="preserve">  ostatní 30x60cm:1,2*(7,1*4+7+4,4+4,5+8,5+10,4*2)+3*(17,8+17)+1,1*(14,1*4+5,4*4)+2,7*12,6*4-0,9*2,1*13</t>
  </si>
  <si>
    <t xml:space="preserve">  2.NP:</t>
  </si>
  <si>
    <t xml:space="preserve">  ostatní 30x60cm:1,2*(9+8,3+4,5)+2,1*6,4+2,6*9-0,8*2,1</t>
  </si>
  <si>
    <t>451,35*1,1</t>
  </si>
  <si>
    <t>781.3</t>
  </si>
  <si>
    <t>Obklad keramický galzovaný,vel. 300x600mm, tl.9mm, bílý,specifikace viz standardy,TZ a skladby</t>
  </si>
  <si>
    <t>gastro 30x60cm:(2,6*(29,2+7,8+8,5+9,5+21,2+10,9+9,6+11,3+10,2)-(0,9*2,1*15+1*2,1*2+1,26*2+4,75*1,2+1,2*1,2))*1,1</t>
  </si>
  <si>
    <t>781.4</t>
  </si>
  <si>
    <t>Obklad keramický mozaika,vel. 50x50mm, tl.9mm, světlý,specifikace viz standardy,TZ a skladby</t>
  </si>
  <si>
    <t>mozaiky 5x5cm:1,5*1,8*4*1,1</t>
  </si>
  <si>
    <t>998781202R00</t>
  </si>
  <si>
    <t>Přesun hmot pro obklady keramické, výšky do 12 m</t>
  </si>
  <si>
    <t>783896210R00</t>
  </si>
  <si>
    <t>Penetrace betonových podkladů, uzavírací nátěr</t>
  </si>
  <si>
    <t>783782205R00</t>
  </si>
  <si>
    <t>Nátěr tesařských konstrukcí ochranný 2x, proti škůdcům</t>
  </si>
  <si>
    <t>kleština 60/160:(4,73*16+5,83*46)*(0,06+0,16)*2</t>
  </si>
  <si>
    <t>783122710R00</t>
  </si>
  <si>
    <t>Nátěr syntetický OK "A" základní</t>
  </si>
  <si>
    <t>OK markýzy:468*2</t>
  </si>
  <si>
    <t>783122110R00</t>
  </si>
  <si>
    <t>Nátěr syntetický OK "A" dvojnásobný</t>
  </si>
  <si>
    <t>OK markýzy-sloupek:2*1</t>
  </si>
  <si>
    <t>784191201R00</t>
  </si>
  <si>
    <t>Penetrace podkladu hloubková 1x</t>
  </si>
  <si>
    <t>omítky:66,1+3893,2</t>
  </si>
  <si>
    <t>odečet ker. obkladů:-727,3</t>
  </si>
  <si>
    <t>784195412R00</t>
  </si>
  <si>
    <t>Malba tekutá malířská, bílá, 2 x, otěruvzdorná</t>
  </si>
  <si>
    <t>70% ploch:</t>
  </si>
  <si>
    <t xml:space="preserve">  omítky:66,1+3893,2</t>
  </si>
  <si>
    <t xml:space="preserve">  odečet ker. obkladů:-727,3</t>
  </si>
  <si>
    <t>784195422R00</t>
  </si>
  <si>
    <t>Malba tekutá malířská, barva, bez penetrace, 2 x, otěruvzdorná</t>
  </si>
  <si>
    <t>30% ploch:</t>
  </si>
  <si>
    <t>M43.1</t>
  </si>
  <si>
    <t>Dodávka a montáž ocelových konstrukcí - profily</t>
  </si>
  <si>
    <t>OK markýzy:15665,24*1</t>
  </si>
  <si>
    <t>M43.2</t>
  </si>
  <si>
    <t>Dodávka a montáž ocelových konstrukcí - tr. plechy</t>
  </si>
  <si>
    <t>OK markýzy, plech tr. 50/250/0,75:2380*1</t>
  </si>
  <si>
    <t>M43.3</t>
  </si>
  <si>
    <t>Doprava a přeložení ocelových konstrukcí</t>
  </si>
  <si>
    <t>M99.1</t>
  </si>
  <si>
    <t>Skladby podlah a konstrukcí, - jen pomocné výpočty, neoceňovat!!!</t>
  </si>
  <si>
    <t>SUM</t>
  </si>
  <si>
    <t>MATEŘSKÁ ŠKOLA PRAHA DUBEČ</t>
  </si>
  <si>
    <t>SO 101 - MŠ DUBEČ</t>
  </si>
  <si>
    <t>Arch. stav. část</t>
  </si>
  <si>
    <t>CPV : 45214310-6</t>
  </si>
  <si>
    <t>CZ - CC : 126311</t>
  </si>
  <si>
    <t>JKSO : 801.31</t>
  </si>
  <si>
    <t>D/101</t>
  </si>
  <si>
    <t>D/102</t>
  </si>
  <si>
    <t>D/103</t>
  </si>
  <si>
    <t>D/104</t>
  </si>
  <si>
    <t>D/105</t>
  </si>
  <si>
    <t>D/106</t>
  </si>
  <si>
    <t>D/107</t>
  </si>
  <si>
    <t>D/108</t>
  </si>
  <si>
    <t>D/109</t>
  </si>
  <si>
    <t>D/110</t>
  </si>
  <si>
    <t>D/111</t>
  </si>
  <si>
    <t>D/113</t>
  </si>
  <si>
    <t>D/114</t>
  </si>
  <si>
    <t>D/115</t>
  </si>
  <si>
    <t>D/116</t>
  </si>
  <si>
    <t>D/117</t>
  </si>
  <si>
    <t>D/118</t>
  </si>
  <si>
    <t>D/120</t>
  </si>
  <si>
    <t>D/121</t>
  </si>
  <si>
    <t>D/122</t>
  </si>
  <si>
    <t>D/123</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</si>
  <si>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</si>
  <si>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</si>
  <si>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</si>
  <si>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</si>
  <si>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</si>
  <si>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</si>
  <si>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</si>
  <si>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</si>
  <si>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</si>
  <si>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</si>
  <si>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</si>
  <si>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</si>
  <si>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</si>
  <si>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</si>
  <si>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</si>
  <si>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</si>
  <si>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</si>
  <si>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</si>
  <si>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</si>
  <si>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</si>
  <si>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</si>
  <si>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</si>
  <si>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</si>
  <si>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</si>
  <si>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</si>
  <si>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</si>
  <si>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</si>
  <si>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</si>
  <si>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</si>
  <si>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</si>
  <si>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</si>
  <si>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D/158</t>
  </si>
  <si>
    <t>D/159</t>
  </si>
  <si>
    <t>D/160</t>
  </si>
  <si>
    <t>D/161</t>
  </si>
  <si>
    <t>D/162</t>
  </si>
  <si>
    <t>D/163</t>
  </si>
  <si>
    <t>D/164</t>
  </si>
  <si>
    <t>D/201</t>
  </si>
  <si>
    <t>D/202</t>
  </si>
  <si>
    <t>D/203</t>
  </si>
  <si>
    <t>D/204</t>
  </si>
  <si>
    <t>D/205</t>
  </si>
  <si>
    <t>D/206</t>
  </si>
  <si>
    <t>D/207</t>
  </si>
  <si>
    <t>D/208</t>
  </si>
  <si>
    <t>D/209</t>
  </si>
  <si>
    <t>D/210</t>
  </si>
  <si>
    <t>Dveře vnitřní bezfalcové,900/2100,GP05,otevíravé jednokřídlé,Plné,EW15 DP3C2,32 dB,DTD deska,Laminát HPL,Bílá RAL 9010,ocelová obložková zárubeň,Bezfalcová, bez polodrážky,Práškové lakování,Bílá RAL 9010,Madlo, paniková klika,Kartáčovaný nerez,panikové kování,Vložka cylindrická,samozavírač,kotvení,doplňky,detaily,D+M</t>
  </si>
  <si>
    <t>Dveře vnitřní bezfalcové,900/2100,GP05,otevíravé jednokřídlé,Plné,EW15 DP3C2,DTD deska,Laminát HPL,Bílá RAL 9010,ocelová obložková zárubeň,Bezfalcová, bez polodrážky,Práškové lakování,Bílá RAL 9010,Klika/klika, rozeta,Kartáčovaný nerez,Vložka cylindrická,samozavírač,kotvení,doplňky,detaily,D+M</t>
  </si>
  <si>
    <t>Dveře vnitřní bezfalcové,900/2100,GP05,otevíravé jednokřídlé,Plné,EW30 DP3C2,32 dB,DTD deska,Laminát HPL,Bílá RAL 9010,ocelová obložková zárubeň,Bezfalcová, bez polodrážky,Práškové lakování,Bílá RAL 9010,Klika/klika, rozeta,Kartáčovaný nerez,Vložka cylindrická,samozavírač,kotvení,doplňky,detaily,D+M</t>
  </si>
  <si>
    <t>Dveře vnitřní bezfalcové,800/2100,GP05,otevíravé jednokřídlé,Plné,EW15 DP3C2,DTD deska,Laminát HPL,Bílá RAL 9010,ocelová obložková zárubeň,Bezfalcová, bez polodrážky,Práškové lakování,Bílá RAL 9010,Klika/klika, rozeta,Kartáčovaný nerez,Vložka cylindrická,samozavírač,kotvení,doplňky,detaily,D+M</t>
  </si>
  <si>
    <t>Dveře vnitřní bezfalcové,800/2100,GP05,otevíravé jednokřídlé,Plné,DTD deska,Laminát HPL,Bílá RAL 9010,ocelová obložková zárubeň,Bezfalcová, bez polodrážky,Práškové lakování,Bílá RAL 9010,Klika/klika, rozeta,Kartáčovaný nerez,Vložka cylindrická,kotvení,doplňky,detaily,D+M</t>
  </si>
  <si>
    <t>Dveře vnitřní bezfalcové,900/2100,GP05,otevíravé jednokřídlé,Plné,DTD deska,Laminát HPL,Bílá RAL 9010,ocelová obložková zárubeň,Bezfalcová, bez polodrážky,Práškové lakování,Bílá RAL 9010,Klika/klika, rozeta,Kartáčovaný nerez,Vložka cylindrická,kotvení,doplňky,detaily,D+M</t>
  </si>
  <si>
    <t>Dveře vnitřní bezfalcové,900/2100,GP05,otevíravé jednokřídlé,Plné,DTD deska,Laminát HPL,Bílá RAL 9010,ocelová obložková zárubeň,Bezfalcová, bez polodrážky,Práškové lakování,Bílá RAL 9010,Klika/klika, rozeta,Kartáčovaný nerez,Vložka cylindrická,Ochranná plastová krytka proti skřípnutí prstů na obou stranách,kotvení,doplňky,detaily,D+M</t>
  </si>
  <si>
    <t>Dveře vnitřní bezfalcové,900/2100,GP06,otevíravé jednokřídlé,Prosklené,DTD deska,Laminát HPL,Bílá RAL 9010,Bezpečnostní lepené sklo, číré,ocelová obložková zárubeň,Bezfalcová, bez polodrážky,Práškové lakování,Bílá RAL 9010,Madlo, paniková klika,Kartáčovaný nerez,panikové kování,Vložka cylindrická,Ochranná plastová krytka proti skřípnutí prstů na obou stranách,kotvení,doplňky,detaily,D+M</t>
  </si>
  <si>
    <t>Dveře vnitřní bezfalcové,900/2100,GP05,otevíravé jednokřídlé,Plné,DTD deska,Laminát HPL,Bílá RAL 9010,ocelová obložková zárubeň,Bezfalcová, bez polodrážky,Práškové lakování,Bílá RAL 9010,Klika/klika, rozeta,Kartáčovaný nerez,kotvení,doplňky,detaily,D+M</t>
  </si>
  <si>
    <t>Dveře vnitřní bezfalcové,800/2100,GP05,otevíravé jednokřídlé,Plné,DTD deska,Laminát HPL,Bílá RAL 9010,ocelová obložková zárubeň,Bezfalcová, bez polodrážky,Práškové lakování,Bílá RAL 9010,Klika/klika, rozeta,Kartáčovaný nerez,Vložka cylindrická,zarážka,kotvení,doplňky,detaily,D+M</t>
  </si>
  <si>
    <t>Dveře vnitřní bezfalcové,900/2100,GP05,otevíravé jednokřídlé,Plné,DTD deska,Laminát HPL,Bílá RAL 9010,ocelová obložková zárubeň,Bezfalcová, bez polodrážky,Práškové lakování,Bílá RAL 9010,Klika/klika, rozeta,Kartáčovaný nerez,Vložka cylindrická,zarážka,kotvení,doplňky,detaily,D+M</t>
  </si>
  <si>
    <t>Dveře vnitřní bezfalcové,700/2100,GP05,otevíravé jednokřídlé,Plné,DTD deska,Laminát HPL,Bílá RAL 9010,ocelová obložková zárubeň,Bezfalcová, bez polodrážky,Práškové lakování,Bílá RAL 9010,Klika/klika, rozeta,Kartáčovaný nerez,Vložka cylindrická,zarážka,mřížka 0,024 m2,kotvení,doplňky,detaily,D+M</t>
  </si>
  <si>
    <t>Dveře vnitřní bezfalcové,900/2100,GP05,otevíravé jednokřídlé,Plné,EW15 DP3C2,DTD deska,Laminát HPL,Bílá RAL 9010,ocelová obložková zárubeň,Bezfalcová, bez polodrážky,Práškové lakování,Bílá RAL 9010,Klika/klika, rozeta,Kartáčovaný nerez,Vložka cylindrická,kotvení,doplňky,detaily,D+M</t>
  </si>
  <si>
    <t>Dveře vnitřní bezfalcové,1000/2100,GP05,otevíravé jednokřídlé,Plné,DTD deska,Laminát HPL,Bílá RAL 9010,ocelová obložková zárubeň,Bezfalcová, bez polodrážky,Práškové lakování,Bílá RAL 9010,Klika/klika, rozeta,Kartáčovaný nerez,Vložka cylindrická,zarážka,kotvení,doplňky,detaily,D+M</t>
  </si>
  <si>
    <t>Dveře vnitřní bezfalcové,900/2100,GP05,otevíravé jednokřídlé,Plné,EW15 DP3C2,32 dB,DTD deska,Laminát HPL,Bílá RAL 9010,ocelová obložková zárubeň,Bezfalcová, bez polodrážky,Práškové lakování,Bílá RAL 9010,Klika/klika, rozeta,Kartáčovaný nerez,panikové kování,Vložka cylindrická,samozavírač,kotvení,doplňky,detaily,D+M</t>
  </si>
  <si>
    <t>Dveře vnitřní bezfalcové,1800/2100,GP05,otevíravé dvoukřídlé,Plné,EW30 DP3C2,32 dB,DTD deska,Laminát HPL,Bílá RAL 9010,ocelová obložková zárubeň,Bezfalcová, bez polodrážky,Práškové lakování,Bílá RAL 9010,Klika/klika, rozeta,Kartáčovaný nerez,Vložka cylindrická,samozavírač,kotvení,doplňky,detaily,D+M</t>
  </si>
  <si>
    <t>Dveře vnitřní bezfalcové,1800/2100,GP05,otevíravé dvoukřídlé,Plné,DTD deska,Laminát HPL,Bílá RAL 9010,ocelová obložková zárubeň,Bezfalcová, bez polodrážky,Práškové lakování,Bílá RAL 9010,Klika/klika, rozeta,Kartáčovaný nerez,Vložka cylindrická,zarážka,kotvení,doplňky,detaily,D+M</t>
  </si>
  <si>
    <t>Dveře vnitřní bezfalcové,900/2100,GP05,otevíravé jednokřídlé,Plné,EW15 DP3C2,DTD deska,Laminát HPL,Bílá RAL 9010,ocelová obložková zárubeň,Bezfalcová, bez polodrážky,Práškové lakování,Bílá RAL 9010,Klika/klika, rozeta,Kartáčovaný nerez,kotvení,doplňky,detaily,D+M</t>
  </si>
  <si>
    <t>Dveře vnitřní bezfalcové,900/2100,GP05,otevíravé jednokřídlé,Plné,DTD deska,Laminát HPL,Bílá RAL 9010,ocelová obložková zárubeň,Bezfalcová, bez polodrážky,Práškové lakování,Bílá RAL 9010,Klika/klika, rozeta,Kartáčovaný nerez,panikové kování,Vložka bezpečnostní,zarážka,kukátko,okop. plech,kotvení,doplňky,detaily,D+M</t>
  </si>
  <si>
    <t>Dveře vnitřní bezfalcové,700/2100,GP05,otevíravé jednokřídlé,Plné,DTD deska,Laminát HPL,Bílá RAL 9010,ocelová obložková zárubeň,Bezfalcová, bez polodrážky,Práškové lakování,Bílá RAL 9010,Klika/klika, rozeta,Kartáčovaný nerez,WC klička,mřížka 0,024 m2,kotvení,doplňky,detaily,D+M</t>
  </si>
  <si>
    <t>Dveře vnitřní bezfalcové,800/2100,GP05,otevíravé jednokřídlé,Plné,DTD deska,Laminát HPL,Bílá RAL 9010,ocelová obložková zárubeň,Bezfalcová, bez polodrážky,Práškové lakování,Bílá RAL 9010,Klika/klika, rozeta,Kartáčovaný nerez,WC klička,mřížka 0,024 m2,kotvení,doplňky,detaily,D+M</t>
  </si>
  <si>
    <t>Dveře vnitřní bezfalcové,1300/2100,GP07,otevíravé dvoukřídlé,Plné,DTD deska,Laminát HPL,Bílá RAL 9010,ocelová obložková zárubeň,Bezfalcová, bez polodrážky,Práškové lakování,Bílá RAL 9010,Klika/klika, rozeta,Kartáčovaný nerez,Vložka cylindrická,kotvení,doplňky,detaily,D+M</t>
  </si>
  <si>
    <t>D/165</t>
  </si>
  <si>
    <t>D/166</t>
  </si>
  <si>
    <t>D/167</t>
  </si>
  <si>
    <t>D/168</t>
  </si>
  <si>
    <t>D/169</t>
  </si>
  <si>
    <t>D/170</t>
  </si>
  <si>
    <t>D/171</t>
  </si>
  <si>
    <t>D/172</t>
  </si>
  <si>
    <t>D/173</t>
  </si>
  <si>
    <t>D/174</t>
  </si>
  <si>
    <t>D/175</t>
  </si>
  <si>
    <t>D/211</t>
  </si>
  <si>
    <t>Dveře venkovní,900/2100,GP01,Otevíravé jednokřídlé,Plné,U=1,2,rám-hliník,Práškové lakování,Antracit RAL 7016,Bezpečnostní lepené sklo, číré,zárubeň systémová AL,Práškové lakování,Antracit RAL 7016,Madlo, paniková klika,Kartáčovaný nerez,panikové kování,Vložka bezpečnostní,ACS,okop. plech,kotvení,doplňky,detaily,D+M</t>
  </si>
  <si>
    <t>Dveře venkovní,900/2100,GP01,Otevíravé jednokřídlé,Plné,U=1,2,rám-hliník,Práškové lakování,Antracit RAL 7016,Bezpečnostní lepené sklo, číré,zárubeň systémová AL,Práškové lakování,Antracit RAL 7016,Madlo, paniková klika,Kartáčovaný nerez,panikové kování,Vložka bezpečnostní,okop. plech,kotvení,doplňky,detaily,D+M</t>
  </si>
  <si>
    <t>Dveře venkovní,900+750/2100+400,GP02,Otevíravé s bočním a horním světlíkem,Prosklené,U=1,2,rám-hliník,Práškové lakování,Antracit RAL 7016,Bezpečnostní lepené sklo, čiré,zárubeň systémová AL,Práškové lakování,Antracit RAL 7016,Madlo, paniková klika,Kartáčovaný nerez,panikové kování,Vložka bezpečnostní,okop. plech,kotvení,doplňky,detaily,D+M</t>
  </si>
  <si>
    <t>Dveře venkovní,900/2100+400,GP03,Otevíravé s horním světlíkem,Prosklené,U=1,2,rám-hliník,Práškové lakování,Antracit RAL 7016,Bezpečnostní lepené sklo, čiré,zárubeň systémová AL,Práškové lakování,Antracit RAL 7016,Madlo, paniková klika,Kartáčovaný nerez,panikové kování,Vložka bezpečnostní,okop. plech,kotvení,doplňky,detaily,D+M</t>
  </si>
  <si>
    <t>Dveře venkovní,1500/2100,GP04,Otevíravé dvoukřídlé,Plné,U=1,2,rám-hliník,Práškové lakování,Antracit RAL 7016,zárubeň systémová AL,Práškové lakování,Antracit RAL 7016,Madlo, paniková klika,Kartáčovaný nerez,panikové kování,Vložka bezpečnostní,ACS,okop. plech,kotvení,doplňky,detaily,D+M</t>
  </si>
  <si>
    <t>Dveře venkovní,700/2100,GP01,Otevíravé jednokřídlé,Plné,rám-hliník,Práškové lakování,Antracit RAL 7016,zárubeň systémová AL,Falcové, polodrážka,Práškové lakování,Antracit RAL 7016,Klika/klika, rozeta,Kartáčovaný nerez,Vložka cylindrická,okop. plech,kotvení,doplňky,detaily,D+M</t>
  </si>
  <si>
    <t>Dveře venkovní,1200/2050,GP04,Otevíravé dvoukřídlé,Plné,U=1,2,rám-hliník,Práškové lakování,Antracit RAL 7016,zárubeň systémová AL,Práškové lakování,Antracit RAL 7016,Klika/klika, rozeta,Kartáčovaný nerez,Vložka bezpečnostní,okop. plech,kotvení,doplňky,detaily,D+M</t>
  </si>
  <si>
    <t>Dveře venkovní,900/2100,GP01,Otevíravé jednokřídlé,Plné,U=1,2,rám-hliník,Práškové lakování,Antracit RAL 7016,zárubeň systémová AL,Práškové lakování,Antracit RAL 7016,Klika/klika, rozeta,Kartáčovaný nerez,Vložka bezpečnostní,okop. plech,kotvení,doplňky,detaily,D+M</t>
  </si>
  <si>
    <t>O/101</t>
  </si>
  <si>
    <t>O/102</t>
  </si>
  <si>
    <t>O/103</t>
  </si>
  <si>
    <t>O/104</t>
  </si>
  <si>
    <t>O/105</t>
  </si>
  <si>
    <t>O/106</t>
  </si>
  <si>
    <t>O/107</t>
  </si>
  <si>
    <t>O/108</t>
  </si>
  <si>
    <t>O/109</t>
  </si>
  <si>
    <t>O/110</t>
  </si>
  <si>
    <t>O/111</t>
  </si>
  <si>
    <t>O/112</t>
  </si>
  <si>
    <t>O/113</t>
  </si>
  <si>
    <t>O/114</t>
  </si>
  <si>
    <t>O/115</t>
  </si>
  <si>
    <t>O/116</t>
  </si>
  <si>
    <t>O/117</t>
  </si>
  <si>
    <t>O/118</t>
  </si>
  <si>
    <t>O/119</t>
  </si>
  <si>
    <t>O/120</t>
  </si>
  <si>
    <t>O/121</t>
  </si>
  <si>
    <t>O/122</t>
  </si>
  <si>
    <t>O/123</t>
  </si>
  <si>
    <t>O/124</t>
  </si>
  <si>
    <t>O/125</t>
  </si>
  <si>
    <t>O/126</t>
  </si>
  <si>
    <t>O/127</t>
  </si>
  <si>
    <t>O/128</t>
  </si>
  <si>
    <t>O/201</t>
  </si>
  <si>
    <t>O/202</t>
  </si>
  <si>
    <t>O/203</t>
  </si>
  <si>
    <t>O/204</t>
  </si>
  <si>
    <t>O/301</t>
  </si>
  <si>
    <t>Pse/101</t>
  </si>
  <si>
    <t>Prosklená venkovní AL stěna+dveře,2060/2750,GP01,AL rám,Bezpečnostní lepené 3-sklo, číré,EI 15 DP1,Purenit,tl. izolace 60mm,λ [W/mK]=0,08,Rw[dB]=30,Práškové lakování,RAL 1018,Paniková klika,kotvení,doplňky,detaily,D+M</t>
  </si>
  <si>
    <t>Pse/101a</t>
  </si>
  <si>
    <t>Prosklená venkovní AL stěna,3760/2750,GP01a,AL rám,Bezpečnostní lepené 3-sklo, číré,EI 15 DP1,Purenit,tl. izolace 60mm,λ [W/mK]=0,08,Rw[dB]=30,Práškové lakování,RAL 1018,Paniková klika,kotvení,doplňky,detaily,D+M</t>
  </si>
  <si>
    <t>Pse/102</t>
  </si>
  <si>
    <t>Prosklená venkovní AL stěna+dveře,2060/2750,GP01,AL rám,Bezpečnostní lepené 3-sklo, číré,EI 15 DP1,Purenit,tl. izolace 60mm,λ [W/mK]=0,08,Rw[dB]=30,Práškové lakování,RAL 4009,Paniková klika,kotvení,doplňky,detaily,D+M</t>
  </si>
  <si>
    <t>Pse/102a</t>
  </si>
  <si>
    <t>Prosklená venkovní AL stěna,3760/2750,GP01a,AL rám,Bezpečnostní lepené 3-sklo, číré,EI 15 DP1,Purenit,tl. izolace 60mm,λ [W/mK]=0,08,Rw[dB]=30,Práškové lakování,RAL 4009,Paniková klika,kotvení,doplňky,detaily,D+M</t>
  </si>
  <si>
    <t>Pse/103</t>
  </si>
  <si>
    <t>Prosklená venkovní AL stěna+dveře,2060/2750,GP01,AL rám,Bezpečnostní lepené 3-sklo, číré,EI 15 DP1,Purenit,tl. izolace 60mm,λ [W/mK]=0,08,Rw[dB]=30,Práškové lakování,RAL 6019,Paniková klika,kotvení,doplňky,detaily,D+M</t>
  </si>
  <si>
    <t>Pse/103a</t>
  </si>
  <si>
    <t>Prosklená venkovní AL stěna,3760/2750,GP01a,AL rám,Bezpečnostní lepené 3-sklo, číré,EI 15 DP1,Purenit,tl. izolace 60mm,λ [W/mK]=0,08,Rw[dB]=30,Práškové lakování,RAL 6019,Paniková klika,kotvení,doplňky,detaily,D+M</t>
  </si>
  <si>
    <t>Pse/104</t>
  </si>
  <si>
    <t>Prosklená venkovní AL stěna+dveře,2060/2750,GP02,AL rám,Bezpečnostní lepené 3-sklo, číré,EI 15 DP1,Purenit,tl. izolace 60mm,λ [W/mK]=0,08,Rw[dB]=30,Práškové lakování,RAL 6034,Paniková klika,kotvení,doplňky,detaily,D+M</t>
  </si>
  <si>
    <t>Pse/104a</t>
  </si>
  <si>
    <t>Prosklená venkovní AL stěna,2280/2750,GP02a,AL rám,Bezpečnostní lepené 3-sklo, číré,EI 15 DP1,Purenit,tl. izolace 60mm,λ [W/mK]=0,08,Rw[dB]=30,Práškové lakování,RAL 6034,Paniková klika,kotvení,doplňky,detaily,D+M</t>
  </si>
  <si>
    <t>vlastní</t>
  </si>
  <si>
    <t>RTS_II/2021</t>
  </si>
  <si>
    <t>Okno,Otevíravé+sklopné,5000/1600,GP12,2,U=1,1,Rw≥35,0,Izolační trojsklo,Tvis [%]=0,79,g [%]=0,62,sklo bez zabarvení,rám AL,1. jakostní třída,Prášková vypalovací barva,RAL 7016,kování AL celoobvodové bezpečnostní dle typu otevírání, ovládání klikou,vnitřní žaluzie,síť proti hmyzu,Integrované zábradlí na otevíravých částech,kotvení,doplňky,detaily,D+M</t>
  </si>
  <si>
    <t>Okno,Fix,1600/1600,GP07,1,U=1,1,Rw≥35,0,Izolační trojsklo,Tvis [%]=0,79,g [%]=0,62,sklo bez zabarvení,rám AL,1. jakostní třída,Prášková vypalovací barva,RAL 6034,kotvení,doplňky,detaily,D+M</t>
  </si>
  <si>
    <t>Okno,Fix,1685/1685,GP08,1,U=1,1,Rw≥35,0,Izolační trojsklo,Tvis [%]=0,79,g [%]=0,62,sklo bez zabarvení,rám AL,1. jakostní třída,Prášková vypalovací barva,RAL 6019,kotvení,doplňky,detaily,D+M</t>
  </si>
  <si>
    <t>Okno,Fix,1438/1660,GP09,1,U=1,1,Rw≥35,0,Izolační trojsklo,Tvis [%]=0,79,g [%]=0,62,sklo bez zabarvení,rám AL,1. jakostní třída,Prášková vypalovací barva,RAL 4009,kotvení,doplňky,detaily,D+M</t>
  </si>
  <si>
    <t>Okno,Fix,1657/1683,GP10,1,U=1,1,Rw≥35,0,Izolační trojsklo,Tvis [%]=0,79,g [%]=0,62,sklo bez zabarvení,rám AL,1. jakostní třída,Prášková vypalovací barva,RAL 1018,kotvení,doplňky,detaily,D+M</t>
  </si>
  <si>
    <t>Okno,Otevíravé+sklopné,3450/1200,GP04,2,U=1,1,Rw≥35,0,Izolační trojsklo,Tvis [%]=0,79,g [%]=0,62,sklo bez zabarvení,rám AL,1. jakostní třída,Prášková vypalovací barva,RAL 7016,kování AL celoobvodové bezpečnostní dle typu otevírání, ovládání klikou,vnitřní žaluzie,kotvení,doplňky,detaily,D+M</t>
  </si>
  <si>
    <t>Okno,Otevíravé+sklopné,3000/1200,GP04,2,U=1,1,Rw≥35,0,Izolační trojsklo,Tvis [%]=0,79,g [%]=0,62,sklo bez zabarvení,rám AL,1. jakostní třída,Prášková vypalovací barva,RAL 7016,kování AL celoobvodové bezpečnostní dle typu otevírání, ovládání klikou,vnitřní žaluzie,kotvení,doplňky,detaily,D+M</t>
  </si>
  <si>
    <t>Okno,Otevíravé+sklopné,3500/2100,GP11,2,U=1,1,Rw≥35,0,Izolační trojsklo,Tvis [%]=0,79,g [%]=0,62,sklo bez zabarvení,rám AL,1. jakostní třída,Prášková vypalovací barva,RAL 7016,kování AL celoobvodové bezpečnostní dle typu otevírání, ovládání klikou,vnitřní žaluzie,kotvení,doplňky,detaily,D+M</t>
  </si>
  <si>
    <t>Okno,Fix,4800/2500,GP01,1,U=1,1,Rw≥35,0,Izolační trojsklo,Tvis [%]=0,79,g [%]=0,62,sklo bez zabarvení,rám AL,1. jakostní třída,Prášková vypalovací barva,RAL 1018,kování AL celoobvodové bezpečnostní dle typu otevírání, ovládání klikou,vnitřní žaluzie,Založení na podkladních tepelněizolačních profilech,kotvení,doplňky,detaily,D+M</t>
  </si>
  <si>
    <t>Okno,Fix,4800/2500,GP01,1,U=1,1,Rw≥35,0,Izolační trojsklo,Tvis [%]=0,79,g [%]=0,62,sklo bez zabarvení,rám AL,1. jakostní třída,Prášková vypalovací barva,RAL 4009,kování AL celoobvodové bezpečnostní dle typu otevírání, ovládání klikou,vnitřní žaluzie,Založení na podkladních tepelněizolačních profilech,kotvení,doplňky,detaily,D+M</t>
  </si>
  <si>
    <t>Okno,Fix,4800/2500,GP01,1,U=1,1,Rw≥35,0,Izolační trojsklo,Tvis [%]=0,79,g [%]=0,62,sklo bez zabarvení,rám AL,1. jakostní třída,Prášková vypalovací barva,RAL 6019,kování AL celoobvodové bezpečnostní dle typu otevírání, ovládání klikou,vnitřní žaluzie,Založení na podkladních tepelněizolačních profilech,kotvení,doplňky,detaily,D+M</t>
  </si>
  <si>
    <t>Okno,Fix,4800/2500,GP01,1,U=1,1,Rw≥35,0,Izolační trojsklo,Tvis [%]=0,79,g [%]=0,62,sklo bez zabarvení,rám AL,1. jakostní třída,Prášková vypalovací barva,RAL 6034,kování AL celoobvodové bezpečnostní dle typu otevírání, ovládání klikou,vnitřní žaluzie,Založení na podkladních tepelněizolačních profilech,kotvení,doplňky,detaily,D+M</t>
  </si>
  <si>
    <t>Okno,Fix,3150/2500,GP01,1,U=1,1,Rw≥35,0,Izolační trojsklo,Tvis [%]=0,79,g [%]=0,62,sklo bez zabarvení,rám AL,1. jakostní třída,Prášková vypalovací barva,RAL 1018,kování AL celoobvodové bezpečnostní dle typu otevírání, ovládání klikou,vnitřní žaluzie,Založení na podkladních tepelněizolačních profilech,kotvení,doplňky,detaily,D+M</t>
  </si>
  <si>
    <t>Okno,Fix,3150/2500,GP01,1,U=1,1,Rw≥35,0,Izolační trojsklo,Tvis [%]=0,79,g [%]=0,62,sklo bez zabarvení,rám AL,1. jakostní třída,Prášková vypalovací barva,RAL 4009,kování AL celoobvodové bezpečnostní dle typu otevírání, ovládání klikou,vnitřní žaluzie,Založení na podkladních tepelněizolačních profilech,kotvení,doplňky,detaily,D+M</t>
  </si>
  <si>
    <t>Okno,Fix,3150/2500,GP01,1,U=1,1,Rw≥35,0,Izolační trojsklo,Tvis [%]=0,79,g [%]=0,62,sklo bez zabarvení,rám AL,1. jakostní třída,Prášková vypalovací barva,RAL 6019,kování AL celoobvodové bezpečnostní dle typu otevírání, ovládání klikou,vnitřní žaluzie,Založení na podkladních tepelněizolačních profilech,kotvení,doplňky,detaily,D+M</t>
  </si>
  <si>
    <t>Okno,Fix,3150/2500,GP01,1,U=1,1,Rw≥35,0,Izolační trojsklo,Tvis [%]=0,79,g [%]=0,62,sklo bez zabarvení,rám AL,1. jakostní třída,Prášková vypalovací barva,RAL 6034,kování AL celoobvodové bezpečnostní dle typu otevírání, ovládání klikou,vnitřní žaluzie,Založení na podkladních tepelněizolačních profilech,kotvení,doplňky,detaily,D+M</t>
  </si>
  <si>
    <t>Okno,HS portál - fix+posuvné,3450/2100,GP03,2,U=1,1,Rw≥35,0,Izolační trojsklo,Tvis [%]=0,79,g [%]=0,62,sklo bez zabarvení,rám AL,1. jakostní třída,Prášková vypalovací barva,RAL 7016,kování AL celoobvodové bezpečnostní dle typu otevírání, ovládání klikou,vnitřní žaluzie,Založení na podkladních tepelněizolačních profilech,kotvení,doplňky,detaily,D+M</t>
  </si>
  <si>
    <t>Okno,HS portál - fix+posuvné,4300/2100,GP03,2,U=1,1,Rw≥35,0,Izolační trojsklo,Tvis [%]=0,79,g [%]=0,62,sklo bez zabarvení,rám AL,1. jakostní třída,Prášková vypalovací barva,RAL 7016,kování AL celoobvodové bezpečnostní dle typu otevírání, ovládání klikou,vnitřní žaluzie,Založení na podkladních tepelněizolačních profilech,kotvení,doplňky,detaily,D+M</t>
  </si>
  <si>
    <t>Okno,Otevíravé+sklopné,1600/1200,GP05,2,U=1,1,Rw≥35,0,Izolační trojsklo,Tvis [%]=0,79,g [%]=0,62,sklo bez zabarvení,rám AL,1. jakostní třída,Prášková vypalovací barva,RAL 7016,kování AL celoobvodové bezpečnostní dle typu otevírání, ovládání klikou,vnitřní žaluzie,síť proti hmyzu,kotvení,doplňky,detaily,D+M</t>
  </si>
  <si>
    <t>Okno,Otevíravé+sklopné,2000/1600,GP05,2,U=1,1,Rw≥35,0,Izolační trojsklo,Tvis [%]=0,79,g [%]=0,62,sklo bez zabarvení,rám AL,1. jakostní třída,Prášková vypalovací barva,RAL 7016,kování AL celoobvodové bezpečnostní dle typu otevírání, ovládání klikou,vnitřní žaluzie,síť proti hmyzu,kotvení,doplňky,detaily,D+M</t>
  </si>
  <si>
    <t>Okno,Střešní kyvné,800/1800,GP13,U=1,1,Izolační trojsklo,Tvis [%]=0,79,g [%]=0,62,sklo bez zabarvení,rám dřevo,1. jakostní třída,Hliník,RAL 7016,kování AL  s horním ovládáním,kotvení,doplňky,detaily,D+M</t>
  </si>
  <si>
    <t>OS/133</t>
  </si>
  <si>
    <t>496a</t>
  </si>
  <si>
    <t>OS/133a</t>
  </si>
  <si>
    <t>Zrcadlo nástěnné,300x450mm,do obkladu,CU vrstva, kotvení,doplňky,detaily,D+M</t>
  </si>
  <si>
    <t>Zrcadlo nástěnné,600x900mm,do obkladu,CU vrstva, kotvení,doplňky,detaily,D+M</t>
  </si>
  <si>
    <t>Revizní dvířka do SDK podhledu,300x300mm,ALrám, tlačné zámky,deska SDK,kotvy,doplňky,detaily,D+M</t>
  </si>
  <si>
    <t>466a</t>
  </si>
  <si>
    <t>466b</t>
  </si>
  <si>
    <t>466c</t>
  </si>
  <si>
    <t>OS/103a</t>
  </si>
  <si>
    <t>OS/103b</t>
  </si>
  <si>
    <t>OS/103c</t>
  </si>
  <si>
    <t>Revizní dvířka do SDK podhledu,1000x400mm,ALrám, tlačné zámky,deska SDK,kotvy,doplňky,detaily,D+M</t>
  </si>
  <si>
    <t>Revizní dvířka do SDK podhledu,600x400mm,ALrám, tlačné zámky,deska SDK,kotvy,doplňky,detaily,D+M</t>
  </si>
  <si>
    <t>Neobsazeno</t>
  </si>
  <si>
    <t>273a</t>
  </si>
  <si>
    <t>K/104</t>
  </si>
  <si>
    <t>K/105</t>
  </si>
  <si>
    <t>Obložení okenního otvoru,ocel. pásovina tl.5mm,rš 250mm,lak RAL,příponky,kotvení,doplňky,detaily,D+M</t>
  </si>
  <si>
    <t>Kuchyňská linka,dl.3595,v.2050mm,pr.deska, skříňky,dřez+bater,myčka,lednice,trouba,vařič,D+M</t>
  </si>
  <si>
    <t>SO 101 - Mateřská škola</t>
  </si>
  <si>
    <t>D.1.4a</t>
  </si>
  <si>
    <t>D.1.4b</t>
  </si>
  <si>
    <t>D.1.4c</t>
  </si>
  <si>
    <t>D.1.4d</t>
  </si>
  <si>
    <t>D.1.4e</t>
  </si>
  <si>
    <t>D.1.4f</t>
  </si>
  <si>
    <t>Vytápění / chlazení</t>
  </si>
  <si>
    <t>Vzduchotechnika</t>
  </si>
  <si>
    <t>Zdravotechnika</t>
  </si>
  <si>
    <t>Silnoproudé instalace</t>
  </si>
  <si>
    <t>Slaboproudé instalace</t>
  </si>
  <si>
    <t xml:space="preserve">Měření a regulace </t>
  </si>
  <si>
    <t>D.1.1 Arch. stav. část</t>
  </si>
  <si>
    <t>D.1.4b Vzduchotechnika</t>
  </si>
  <si>
    <t>Větrání školky, společenské místnosti, učebny kroužků a kabinetů</t>
  </si>
  <si>
    <t>01.01</t>
  </si>
  <si>
    <t>Sestavná VZT jednotka ve vnitřním provedení vč. nosného rámu
PŘÍVOD: 
- připojovací pružná manžeta
 - regulační klapka
 - filtr F7
 - entalpický rotační výměník ZZT (s přenosem vlhkosti)
 - vodní chladič (spád 6/12°C)
 - vodní ohřívač (spád 50/30°C)
 - ventilátor s volným oběžným kolem a prokabelovaným FM
 - připojovací pružná manžeta
ODVOD: 
- Připojovací pružná manžeta
 - filtr G4
 - entalpický rotační výměník ZZT (s přenosem vlhkosti)
 - ventilátor s volným oběžným kolem a prokabelovaným FM
 - regulační klapka
 - připojovací pružná manžeta</t>
  </si>
  <si>
    <t>01.02</t>
  </si>
  <si>
    <t>Neobsazené</t>
  </si>
  <si>
    <t>01.03a</t>
  </si>
  <si>
    <t>Regulátor variabilního průtoku izolovaný do hranatého potrubí 300×200mm
min. 450 m3/h
max. 1260 m3/h</t>
  </si>
  <si>
    <t>01.04a</t>
  </si>
  <si>
    <t>Regulátor variabilního průtoku izolovaný do hranatého potrubí 300×200mm
min. 450 m3/h
max. 1035 m3/h</t>
  </si>
  <si>
    <t>01.03b</t>
  </si>
  <si>
    <t>01.04b</t>
  </si>
  <si>
    <t>01.03c</t>
  </si>
  <si>
    <t>01.04c</t>
  </si>
  <si>
    <t>01.03d</t>
  </si>
  <si>
    <t>01.04d</t>
  </si>
  <si>
    <t>01.03e</t>
  </si>
  <si>
    <t>Regulátor variabilního průtoku izolovaný do hranatého potrubí 300×200mm
min. 450 m3/h
max. 1100 m3/h</t>
  </si>
  <si>
    <t>01.04e</t>
  </si>
  <si>
    <t>Regulátor variabilního průtoku izolovaný do hranatého potrubí 300×200mm
min. 450 m3/h
max. 880 m3/h</t>
  </si>
  <si>
    <t>01.03f</t>
  </si>
  <si>
    <t>01.04f</t>
  </si>
  <si>
    <t>Regulátor variabilního průtoku izolovaný do hranatého potrubí 300×200mm
min. 450 m3/h
max. 700 m3/h</t>
  </si>
  <si>
    <t>01.05</t>
  </si>
  <si>
    <t>Jádrový tlumič hluku pro osazení do  čtyrhranného vzduchotechnického potrubí o rozměrech 200×300×1000 mm. Jádra tlumičů hluku z pozinkovaného plechu s náběhy.</t>
  </si>
  <si>
    <t>01.06</t>
  </si>
  <si>
    <t>Jádrový tlumič hluku pro osazení do  čtyrhranného vzduchotechnického potrubí o rozměrech 200×500×1000 mm. Jádra tlumičů hluku z pozinkovaného plechu s náběhy.</t>
  </si>
  <si>
    <t>01.07</t>
  </si>
  <si>
    <t>Jádrový tlumič hluku pro osazení do  čtyrhranného vzduchotechnického potrubí o rozměrech 400×500×1000 mm. Jádra tlumičů hluku z pozinkovaného plechu s náběhy.</t>
  </si>
  <si>
    <t>01.08</t>
  </si>
  <si>
    <t>Jádrový tlumič hluku pro osazení do  čtyrhranného vzduchotechnického potrubí o rozměrech 200×300×1500 mm. Jádra tlumičů hluku z pozinkovaného plechu s náběhy.</t>
  </si>
  <si>
    <t>01.09</t>
  </si>
  <si>
    <t>Jádrový tlumič hluku pro osazení do  čtyrhranného vzduchotechnického potrubí o rozměrech 250×500×1500 mm. Jádra tlumičů hluku z pozinkovaného plechu s náběhy.</t>
  </si>
  <si>
    <t>01.10</t>
  </si>
  <si>
    <t>Jádrový tlumič hluku pro osazení do  čtyrhranného vzduchotechnického potrubí o rozměrech 300×300×2000 mm. Jádra tlumičů hluku z pozinkovaného plechu s náběhy.</t>
  </si>
  <si>
    <t>01.11</t>
  </si>
  <si>
    <t>Jádrový tlumič hluku pro osazení do  čtyrhranného vzduchotechnického potrubí o rozměrech 300×300×1500 mm. Jádra tlumičů hluku z pozinkovaného plechu s náběhy.</t>
  </si>
  <si>
    <t>01.12</t>
  </si>
  <si>
    <t>Jádrový tlumič hluku pro osazení do  čtyrhranného vzduchotechnického potrubí o rozměrech 400×500×2000 mm. Jádra tlumičů hluku z pozinkovaného plechu s náběhy.</t>
  </si>
  <si>
    <t>01.13</t>
  </si>
  <si>
    <t>Protidešťová žaluzie hliníková rozměru 900×900 mm (Aef = 0,59m2) se  sítí proti vniknutí ptactva</t>
  </si>
  <si>
    <t>01.14</t>
  </si>
  <si>
    <t>Montážní rám protidešťové žaluzie rozměru 900×900mm</t>
  </si>
  <si>
    <t>01.15</t>
  </si>
  <si>
    <t>Protidešťová žaluzie hliníková rozměru 1400×1000 mm (Aef = 1,12m2) se širokými lamelami a  sítí proti vniknutí ptactva</t>
  </si>
  <si>
    <t>01.16</t>
  </si>
  <si>
    <t>Montážní rám protidešťové žaluzie rozměru 1400×1000mm</t>
  </si>
  <si>
    <t>01.17</t>
  </si>
  <si>
    <t>01.18</t>
  </si>
  <si>
    <t>01.19</t>
  </si>
  <si>
    <t>01.20</t>
  </si>
  <si>
    <t>01.21</t>
  </si>
  <si>
    <t>Multidýzový stropní difuzor kruhový s připojovacím hrdlem Ø200mm</t>
  </si>
  <si>
    <t>01.22</t>
  </si>
  <si>
    <t>Talířový ventil kovový přívodní Ø100mm vč. montážního rámečku</t>
  </si>
  <si>
    <t>01.23</t>
  </si>
  <si>
    <t>Talířový ventil kovový přívodní Ø125mm vč. montážního rámečku</t>
  </si>
  <si>
    <t>01.24</t>
  </si>
  <si>
    <t>Talířový ventil kovový odvodní Ø100mm vč. montážního rámečku</t>
  </si>
  <si>
    <t>01.25</t>
  </si>
  <si>
    <t>Talířový ventil kovový odvodní Ø125mm vč. montážního rámečku</t>
  </si>
  <si>
    <t>01.26</t>
  </si>
  <si>
    <t>Talířový ventil kovový odvodní Ø200mm vč. montážního rámečku</t>
  </si>
  <si>
    <t>01.27</t>
  </si>
  <si>
    <t>Vyústka do hranatého potrubí, dvojřadá rozměru 500×200mm</t>
  </si>
  <si>
    <t>01.28</t>
  </si>
  <si>
    <t>Vyústka do hranatého potrubí, jednořadá rozměru 500×200mm</t>
  </si>
  <si>
    <t>01.29</t>
  </si>
  <si>
    <t>Přetlaková komora pro mřížku s integrovanou regulační klapkou a připojovacím hrdlem zezadu</t>
  </si>
  <si>
    <t>01.30</t>
  </si>
  <si>
    <t>Přetlaková komora pro mřížku s integrovanou regulační klapkou a připojovacím hrdlem zboku</t>
  </si>
  <si>
    <t>01.31</t>
  </si>
  <si>
    <t>Regulátoru konstatního průtoku do kruhového potrubí Ø100mm, 30m3/h</t>
  </si>
  <si>
    <t>bm</t>
  </si>
  <si>
    <t>01.32</t>
  </si>
  <si>
    <t>Regulátoru konstatního průtoku do kruhového potrubí Ø100mm, 60m3/h</t>
  </si>
  <si>
    <t>01.33</t>
  </si>
  <si>
    <t>Regulátoru konstatního průtoku do kruhového potrubí Ø100mm, 70m3/h</t>
  </si>
  <si>
    <t>01.34</t>
  </si>
  <si>
    <t>Regulátoru konstatního průtoku do kruhového potrubí Ø100mm, 80m3/h</t>
  </si>
  <si>
    <t>01.35</t>
  </si>
  <si>
    <t>Regulátoru konstatního průtoku do kruhového potrubí Ø125mm, 60m3/h</t>
  </si>
  <si>
    <t>01.36</t>
  </si>
  <si>
    <t>Regulátoru konstatního průtoku do kruhového potrubí Ø125mm, 110m3/h</t>
  </si>
  <si>
    <t>01.37</t>
  </si>
  <si>
    <t>Regulátoru konstatního průtoku do kruhového potrubí Ø160mm, 260m3/h</t>
  </si>
  <si>
    <t>01.38</t>
  </si>
  <si>
    <t>Revizní dvířka pro osazení reguátoru průtoku do potrubí Ø100mm</t>
  </si>
  <si>
    <t>01.39</t>
  </si>
  <si>
    <t>Revizní dvířka pro osazení reguátoru průtoku do potrubí Ø125mm</t>
  </si>
  <si>
    <t>01.40</t>
  </si>
  <si>
    <t>Revizní dvířka pro osazení reguátoru průtoku do potrubí Ø160mm</t>
  </si>
  <si>
    <t>01.41</t>
  </si>
  <si>
    <t>Ohebné zvuktlumící potrubí s izolací Ø100mm</t>
  </si>
  <si>
    <t>01.42</t>
  </si>
  <si>
    <t>Ohebné zvuktlumící potrubí s izolací Ø125mm</t>
  </si>
  <si>
    <t>01.43</t>
  </si>
  <si>
    <t>Ohebné zvuktlumící potrubí s izolací Ø160mm</t>
  </si>
  <si>
    <t>01.44</t>
  </si>
  <si>
    <t>Ohebné zvuktlumící potrubí s izolací Ø200mm</t>
  </si>
  <si>
    <t>PK01.01</t>
  </si>
  <si>
    <t>Požární klapka 400×200 se servopohonem 230 V (AC) s pružinou, dále vybavená termoelektrickým spouštěcím čidlem, součástí servopohonu jsou i pomocné spínače se signalizací polohy listu klapky.</t>
  </si>
  <si>
    <t>PK01.02</t>
  </si>
  <si>
    <t>Požární klapka 355×200 se servopohonem 230 V (AC) s pružinou, dále vybavená termoelektrickým spouštěcím čidlem, součástí servopohonu jsou i pomocné spínače se signalizací polohy listu klapky.</t>
  </si>
  <si>
    <t>PK01.03</t>
  </si>
  <si>
    <t>PK01.04</t>
  </si>
  <si>
    <t>PK01.05</t>
  </si>
  <si>
    <t>PK01.06</t>
  </si>
  <si>
    <t>PK01.07</t>
  </si>
  <si>
    <t>PK01.08</t>
  </si>
  <si>
    <t>PK01.09</t>
  </si>
  <si>
    <t>Požární klapka 315×200 se servopohonem 230 V (AC) s pružinou, dále vybavená termoelektrickým spouštěcím čidlem, součástí servopohonu jsou i pomocné spínače se signalizací polohy listu klapky.</t>
  </si>
  <si>
    <t>PK01.10</t>
  </si>
  <si>
    <t>PK01.11</t>
  </si>
  <si>
    <t>PK01.12</t>
  </si>
  <si>
    <t>PK01.13</t>
  </si>
  <si>
    <t>Požární klapka 710×315 se servopohonem 230 V (AC) s pružinou, dále vybavená termoelektrickým spouštěcím čidlem, součástí servopohonu jsou i pomocné spínače se signalizací polohy listu klapky.</t>
  </si>
  <si>
    <t>PK01.14</t>
  </si>
  <si>
    <t>Požární klapka 500×250 se servopohonem 230 V (AC) s pružinou, dále vybavená termoelektrickým spouštěcím čidlem, součástí servopohonu jsou i pomocné spínače se signalizací polohy listu klapky.</t>
  </si>
  <si>
    <t>PK01.15</t>
  </si>
  <si>
    <t>Požární klapka 560×400 se servopohonem 230 V (AC) s pružinou, dále vybavená termoelektrickým spouštěcím čidlem, součástí servopohonu jsou i pomocné spínače se signalizací polohy listu klapky.</t>
  </si>
  <si>
    <t>PK01.16</t>
  </si>
  <si>
    <t>Požární klapka 710×400 se servopohonem 230 V (AC) s pružinou, dále vybavená termoelektrickým spouštěcím čidlem, součástí servopohonu jsou i pomocné spínače se signalizací polohy listu klapky.</t>
  </si>
  <si>
    <t>PK01.17</t>
  </si>
  <si>
    <t>Požární větrací mřížka 200×300mm s aktivačním mechanismem s pružinovým servopohonem 230V AC s termoelektrickou pojistkou 72°C a koncovými mikrospínači.</t>
  </si>
  <si>
    <t>PK01.18</t>
  </si>
  <si>
    <t>Požární větrací mřížka 400×300mm s aktivačním mechanismem s pružinovým servopohonem 230V AC s termoelektrickou pojistkou 72°C a koncovými mikrospínači.</t>
  </si>
  <si>
    <t>Potrubí kruhové Spiro z oboustranně pozinkovaného plechu</t>
  </si>
  <si>
    <t>∅100 mm vč. 10% tvarovek</t>
  </si>
  <si>
    <t>∅125 mm vč. 80% tvarovek</t>
  </si>
  <si>
    <t>∅160 mm vč. 10% tvarovek</t>
  </si>
  <si>
    <t>∅200 mm vč. 20% tvarovek</t>
  </si>
  <si>
    <t>Potrubí čtyřhranné skupiny I z oboustranně pozinkovaného plechu</t>
  </si>
  <si>
    <t>do obvodu 1050 mm vč. 30% tvarovek</t>
  </si>
  <si>
    <t>do obvodu 1500 mm vč. 20% tvarovek</t>
  </si>
  <si>
    <t>do obvodu 1890 mm vč. 30% tvarovek</t>
  </si>
  <si>
    <t>do obvodu 2630 mm vč. 30% tvarovek</t>
  </si>
  <si>
    <t>do obvodu 3500 mm vč. 20% tvarovek</t>
  </si>
  <si>
    <t>do obvodu 4000 mm vč. 20% tvarovek</t>
  </si>
  <si>
    <t>do obvodu 5600 mm vč. 100% tvarovek</t>
  </si>
  <si>
    <t>Tepelná izolace z minerální vlny tl.40mm s AL fólií</t>
  </si>
  <si>
    <t>Hluková izolace z minerální vlny tl.60mm s AL fólií (součinitel útlmu 0,81)</t>
  </si>
  <si>
    <t>Požární izolace s požární odolností 30 minut</t>
  </si>
  <si>
    <t>Větrání kuchyně a skladů potravin</t>
  </si>
  <si>
    <t>02.01</t>
  </si>
  <si>
    <t xml:space="preserve">Sestavná VZT jednotka ve vnitřním provedení vč. nosného rámu
PŘÍVOD: 
- připojovací pružná manžeta
 - regulační klapka
 - filtr F5
 - deskový výměník ZZT s bypassovou klapkou
 - vodní chladič (spád 6/12°C)
 - vodní ohřívač (spád 50/30°C)
 - ventilátor s volným oběžným kolem a prokabelovaným FM
 - připojovací pružná manžeta
ODVOD: 
- Připojovací pružná manžeta
 - filtr G4
 - deskový výměník ZZT s bypassovou klapkou
 - ventilátor s volným oběžným kolem a prokabelovaným FM
 - regulační klapka
 - připojovací pružná manžeta
</t>
  </si>
  <si>
    <t>02.02</t>
  </si>
  <si>
    <t>Regulátor konstantního průtoku izolovaný do kruhového potrubí Ø250mm se servopohonem</t>
  </si>
  <si>
    <t>02.03</t>
  </si>
  <si>
    <t>02.04</t>
  </si>
  <si>
    <t>02.05</t>
  </si>
  <si>
    <t>Regulátor konstantního průtoku izolovaný do kruhového potrubí Ø200mm se servopohonem</t>
  </si>
  <si>
    <t>02.06</t>
  </si>
  <si>
    <t>02.07</t>
  </si>
  <si>
    <t>02.08</t>
  </si>
  <si>
    <t>Jádrový tlumič hluku pro osazení do  čtyrhranného vzduchotechnického potrubí o rozměrech 300×500×1000 mm. Jádra tlumičů hluku z pozinkovaného plechu s náběhy.</t>
  </si>
  <si>
    <t>02.09</t>
  </si>
  <si>
    <t>Jádrový tlumič hluku pro osazení do  čtyrhranného vzduchotechnického potrubí o rozměrech 400×300×1000 mm. Jádra tlumičů hluku z pozinkovaného plechu s náběhy.</t>
  </si>
  <si>
    <t>02.10</t>
  </si>
  <si>
    <t>Jádrový tlumič hluku pro osazení do  čtyrhranného vzduchotechnického potrubí o rozměrech 400×300×1500 mm. Jádra tlumičů hluku z pozinkovaného plechu s náběhy.</t>
  </si>
  <si>
    <t>02.11</t>
  </si>
  <si>
    <t>Protidešťová žaluzie hliníková rozměru 560×710 mm (Aef = 0,24m2) se  sítí proti vniknutí ptactva</t>
  </si>
  <si>
    <t>02.12</t>
  </si>
  <si>
    <t>Montážní rám protidešťové žaluzie rozměru 560×710mm</t>
  </si>
  <si>
    <t>02.13</t>
  </si>
  <si>
    <t>Protidešťová žaluzie hliníková rozměru 710×710 mm (Aef = 0,34m2) se  sítí proti vniknutí ptactva</t>
  </si>
  <si>
    <t>02.14</t>
  </si>
  <si>
    <t>Montážní rám protidešťové žaluzie rozměru 710×710mm</t>
  </si>
  <si>
    <t>02.15</t>
  </si>
  <si>
    <t>Vyústka dvouřadá do hranatého potrubí o rozměru 400×150 mm s regulací průtoku</t>
  </si>
  <si>
    <t>02.16</t>
  </si>
  <si>
    <t>02.17</t>
  </si>
  <si>
    <t>02.18</t>
  </si>
  <si>
    <t>02.19</t>
  </si>
  <si>
    <t>02.20</t>
  </si>
  <si>
    <t>Talířový ventil kovový přívodní Ø160mm vč. montážního rámečku</t>
  </si>
  <si>
    <t>02.21</t>
  </si>
  <si>
    <t>02.22</t>
  </si>
  <si>
    <t>02.23</t>
  </si>
  <si>
    <t>Talířový ventil kovový odvodní Ø160mm vč. montážního rámečku</t>
  </si>
  <si>
    <t>02.24</t>
  </si>
  <si>
    <t>02.25</t>
  </si>
  <si>
    <t>02.26</t>
  </si>
  <si>
    <t>02.29</t>
  </si>
  <si>
    <t>02.30</t>
  </si>
  <si>
    <t>02.31</t>
  </si>
  <si>
    <t>PK02.01</t>
  </si>
  <si>
    <t>Požární klapka 900×200 se servopohonem 230 V (AC) s pružinou, dále vybavená termoelektrickým spouštěcím čidlem, součástí servopohonu jsou i pomocné spínače se signalizací polohy listu klapky.</t>
  </si>
  <si>
    <t>PK02.02</t>
  </si>
  <si>
    <t>PK02.03</t>
  </si>
  <si>
    <t>PK02.04</t>
  </si>
  <si>
    <t>∅100 mm vč. 20% tvarovek</t>
  </si>
  <si>
    <t>∅125 mm vč. 20% tvarovek</t>
  </si>
  <si>
    <t>∅160 mm vč. 40% tvarovek</t>
  </si>
  <si>
    <t>∅250 mm vč. 10% tvarovek</t>
  </si>
  <si>
    <t>∅315 mm vč. 10% tvarovek</t>
  </si>
  <si>
    <t>do obvodu 1500 mm vč. 40% tvarovek</t>
  </si>
  <si>
    <t>do obvodu 1890 mm vč. 60% tvarovek</t>
  </si>
  <si>
    <t>do obvodu 2630 mm vč. 40% tvarovek</t>
  </si>
  <si>
    <t>do obvodu 3500 mm vč. 100% tvarovek</t>
  </si>
  <si>
    <t>Větrání bytu správce</t>
  </si>
  <si>
    <t>03.01</t>
  </si>
  <si>
    <t>Residenční VZT jednotka v nástěnném provedení s deskovým výměníkem</t>
  </si>
  <si>
    <t>03.02</t>
  </si>
  <si>
    <t>Ovladač nástěnný bílý</t>
  </si>
  <si>
    <t>03.04</t>
  </si>
  <si>
    <t>Rychloupínací manžeta Ø200 mm</t>
  </si>
  <si>
    <t>03.05</t>
  </si>
  <si>
    <t>Tlumič do kruhového potrubí Ø200mm, délky 900mm
(útlumový výkon Lw,TOT = 36dB)</t>
  </si>
  <si>
    <t>03.06</t>
  </si>
  <si>
    <t>Protidešťová žaluzie hliníková rozměru 400×200 mm (Aef = 0,05m2) se  sítí proti vniknutí ptactva</t>
  </si>
  <si>
    <t>03.07</t>
  </si>
  <si>
    <t>Montážní rám protidešťové žaluzie rozměru 400×200mm</t>
  </si>
  <si>
    <t>03.08</t>
  </si>
  <si>
    <t>Výfuková/sací žaluziová hlavice do kruhového potrubí Ø200 mm</t>
  </si>
  <si>
    <t>03.09</t>
  </si>
  <si>
    <t>Výfuková/sací žaluziová hlavice do kruhového potrubí Ø250 mm</t>
  </si>
  <si>
    <t>03.10</t>
  </si>
  <si>
    <t>03.11</t>
  </si>
  <si>
    <t>03.12</t>
  </si>
  <si>
    <t>03.13</t>
  </si>
  <si>
    <t>03.14</t>
  </si>
  <si>
    <t>03.15</t>
  </si>
  <si>
    <t>PK03.01</t>
  </si>
  <si>
    <t>Požární klapka cartridgeová Ø100, odolnost 60min
Základní vybavení požární klapky (spouštěcí pružinou a 
tavnou pojistkou při 72 ºC s tolerancí ±1,5 ºC) + dva koncové spínače se signalizací polohy otevřeno/zavřeno (napájení 24/230V).</t>
  </si>
  <si>
    <t>∅100 mm vč. 30% tvarovek</t>
  </si>
  <si>
    <t>∅160 mm vč. 20% tvarovek</t>
  </si>
  <si>
    <t>Tepelná izolace z minerální vlny tl.60mm s oplechováním</t>
  </si>
  <si>
    <t>Samostatný odtah hygienické zázemí tříd</t>
  </si>
  <si>
    <t>04.01</t>
  </si>
  <si>
    <t>Ventilátor s regulací VAV, EC motorem</t>
  </si>
  <si>
    <t>04.02</t>
  </si>
  <si>
    <t>Regulátor konstantního průtoku izolovaný do kruhového potrubí Ø100mm se servopohonem
min. 25 m3/h
max. 80 m3/h</t>
  </si>
  <si>
    <t>04.03</t>
  </si>
  <si>
    <t>Regulátor konstantního průtoku izolovaný do kruhového potrubí Ø200mm se servopohonem
min. 100 m3/h
max. 480 m3/h</t>
  </si>
  <si>
    <t>04.04</t>
  </si>
  <si>
    <t>04.05</t>
  </si>
  <si>
    <t>04.06</t>
  </si>
  <si>
    <t>04.07</t>
  </si>
  <si>
    <t>04.08</t>
  </si>
  <si>
    <t>04.09</t>
  </si>
  <si>
    <t>04.10</t>
  </si>
  <si>
    <t>04.11</t>
  </si>
  <si>
    <t>04.12</t>
  </si>
  <si>
    <t>04.13</t>
  </si>
  <si>
    <t>Servopohon 10Nm</t>
  </si>
  <si>
    <t xml:space="preserve">kus </t>
  </si>
  <si>
    <t>04.14</t>
  </si>
  <si>
    <t>Pružná manžeta</t>
  </si>
  <si>
    <t>04.15</t>
  </si>
  <si>
    <t>Protidešťová žaluzie hliníková rozměru 560×560 mm (Aef = 0,24m2) se  sítí proti vniknutí ptactva</t>
  </si>
  <si>
    <t>04.16</t>
  </si>
  <si>
    <t>Montážní rám protidešťové žaluzie rozměru 560×560mm</t>
  </si>
  <si>
    <t>04.17</t>
  </si>
  <si>
    <t>04.18</t>
  </si>
  <si>
    <t>04.19</t>
  </si>
  <si>
    <t>04.20</t>
  </si>
  <si>
    <t>04.21</t>
  </si>
  <si>
    <t>04.22</t>
  </si>
  <si>
    <t>∅125 mm vč. 30% tvarovek</t>
  </si>
  <si>
    <t>∅160 mm vč. 30% tvarovek</t>
  </si>
  <si>
    <t>∅200 mm vč. 80% tvarovek</t>
  </si>
  <si>
    <t>do obvodu 1050 mm vč. 20% tvarovek</t>
  </si>
  <si>
    <t>do obvodu 1890 mm vč. 20% tvarovek</t>
  </si>
  <si>
    <t>do obvodu 2630 mm vč. 100% tvarovek</t>
  </si>
  <si>
    <t>Samostatný odtah hygienické zázemí kuchyně</t>
  </si>
  <si>
    <t>05.01</t>
  </si>
  <si>
    <t>Radiální ventilátor do kruhového potrubí Ø125mm
- parametry dle tabulky výkonů</t>
  </si>
  <si>
    <t>05.02</t>
  </si>
  <si>
    <t>Rychloupínací spona  Ø125mm</t>
  </si>
  <si>
    <t>05.03</t>
  </si>
  <si>
    <t>Zpětná klapka  Ø125mm</t>
  </si>
  <si>
    <t>05.04</t>
  </si>
  <si>
    <t>Regulační klapka s ručním ovládáním Ø125mm</t>
  </si>
  <si>
    <t>05.05</t>
  </si>
  <si>
    <t>Tlumič do kruhového potrubí Ø125mm, délky 600mm
(útlumový výkon Lw,TOT = 41dB)</t>
  </si>
  <si>
    <t>05.06</t>
  </si>
  <si>
    <t>Výfuková/sací žaluziová hlavice do kruhového potrubí Ø160 mm</t>
  </si>
  <si>
    <t>05.07</t>
  </si>
  <si>
    <t>05.08</t>
  </si>
  <si>
    <t>∅160 mm vč. 100% tvarovek</t>
  </si>
  <si>
    <t>Samostatný odtah hygienické zázemí 2NP</t>
  </si>
  <si>
    <t>06.01</t>
  </si>
  <si>
    <t>Radiální ventilátor do kruhového potrubí Ø160mm
- parametry dle tabulky výkonů</t>
  </si>
  <si>
    <t>06.02</t>
  </si>
  <si>
    <t>Rychloupínací spona  Ø160mm</t>
  </si>
  <si>
    <t>06.03</t>
  </si>
  <si>
    <t>Zpětná klapka  Ø160mm</t>
  </si>
  <si>
    <t>06.04</t>
  </si>
  <si>
    <t>Regulační klapka s ručním ovládáním Ø160mm</t>
  </si>
  <si>
    <t>06.05</t>
  </si>
  <si>
    <t>Tlumič do kruhového potrubí Ø160mm, délky 600mm
(útlumový výkon Lw,TOT = 32dB)</t>
  </si>
  <si>
    <t>06.06</t>
  </si>
  <si>
    <t>06.07</t>
  </si>
  <si>
    <t>06.08</t>
  </si>
  <si>
    <t>06.09</t>
  </si>
  <si>
    <t>06.10</t>
  </si>
  <si>
    <t>∅160 mm vč. 50% tvarovek</t>
  </si>
  <si>
    <t>∅200 mm vč. 100% tvarovek</t>
  </si>
  <si>
    <t>Samostatný odtah příprava jídla I.</t>
  </si>
  <si>
    <t>07.01</t>
  </si>
  <si>
    <t>07.02</t>
  </si>
  <si>
    <t>07.03</t>
  </si>
  <si>
    <t>07.04</t>
  </si>
  <si>
    <t>07.05</t>
  </si>
  <si>
    <t>07.06</t>
  </si>
  <si>
    <t>07.07</t>
  </si>
  <si>
    <t>07.08</t>
  </si>
  <si>
    <t>Samostatný odtah příprava jídla II.</t>
  </si>
  <si>
    <t>08.01</t>
  </si>
  <si>
    <t>08.02</t>
  </si>
  <si>
    <t>08.03</t>
  </si>
  <si>
    <t>08.04</t>
  </si>
  <si>
    <t>08.05</t>
  </si>
  <si>
    <t>08.06</t>
  </si>
  <si>
    <t>08.07</t>
  </si>
  <si>
    <t>08.08</t>
  </si>
  <si>
    <t>Samostatný odtah příprava jídla III.</t>
  </si>
  <si>
    <t>09.01</t>
  </si>
  <si>
    <t>09.02</t>
  </si>
  <si>
    <t>09.03</t>
  </si>
  <si>
    <t>09.04</t>
  </si>
  <si>
    <t>09.05</t>
  </si>
  <si>
    <t>09.06</t>
  </si>
  <si>
    <t>09.07</t>
  </si>
  <si>
    <t>09.08</t>
  </si>
  <si>
    <t>Samostatný odtah příprava jídla IV.</t>
  </si>
  <si>
    <t>10.01</t>
  </si>
  <si>
    <t>10.02</t>
  </si>
  <si>
    <t>10.03</t>
  </si>
  <si>
    <t>10.04</t>
  </si>
  <si>
    <t>10.05</t>
  </si>
  <si>
    <t>10.06</t>
  </si>
  <si>
    <t>10.07</t>
  </si>
  <si>
    <t>10.08</t>
  </si>
  <si>
    <t>Chlazení tříd, společenské místnosti, učebny, kabinetu a ředitelny</t>
  </si>
  <si>
    <t>11.01</t>
  </si>
  <si>
    <t>Vnitřní nástěnný fancoil dvoutrubkový 2,5kW vč. rozhranní Modbus</t>
  </si>
  <si>
    <t>11.02</t>
  </si>
  <si>
    <t>11.03</t>
  </si>
  <si>
    <t>11.04</t>
  </si>
  <si>
    <t>11.05</t>
  </si>
  <si>
    <t>11.06</t>
  </si>
  <si>
    <t>11.07</t>
  </si>
  <si>
    <t>11.08</t>
  </si>
  <si>
    <t>11.09</t>
  </si>
  <si>
    <t>11.10</t>
  </si>
  <si>
    <t>11.11</t>
  </si>
  <si>
    <t>11.12</t>
  </si>
  <si>
    <t>Vnitřní nástěnný fancoil dvoutrubkový 1,5kW vč. rozhranní Modbus</t>
  </si>
  <si>
    <t>11.13</t>
  </si>
  <si>
    <t>Vnitřní nástěnný fancoil dvoutrubkový 3,11kW vč. rozhranní Modbus</t>
  </si>
  <si>
    <t>Chlazení varny</t>
  </si>
  <si>
    <t>12.01</t>
  </si>
  <si>
    <t>12.02</t>
  </si>
  <si>
    <t>12.03</t>
  </si>
  <si>
    <t>Chlazení bytu správce</t>
  </si>
  <si>
    <t>13.01</t>
  </si>
  <si>
    <t>13.02</t>
  </si>
  <si>
    <t>13.03</t>
  </si>
  <si>
    <t>13.04</t>
  </si>
  <si>
    <t>Větrání technické mísntosti</t>
  </si>
  <si>
    <t>14.01</t>
  </si>
  <si>
    <t>14.02</t>
  </si>
  <si>
    <t>14.03</t>
  </si>
  <si>
    <t>14.04</t>
  </si>
  <si>
    <t>14.05</t>
  </si>
  <si>
    <t>14.06</t>
  </si>
  <si>
    <t>14.07</t>
  </si>
  <si>
    <t>14.08</t>
  </si>
  <si>
    <t>Vyústka dvouřadá do kruhového potrubí o rozměru 300×100 mm s regulací průtoku</t>
  </si>
  <si>
    <t>∅125 mm vč. 100% tvarovek</t>
  </si>
  <si>
    <t>Větrání venkovní WC</t>
  </si>
  <si>
    <t>15.01</t>
  </si>
  <si>
    <t>Malý axiální ventilátor</t>
  </si>
  <si>
    <t>15.02</t>
  </si>
  <si>
    <t>Protidešťová žaluzie Ø100mm</t>
  </si>
  <si>
    <t>Ostatní</t>
  </si>
  <si>
    <t>Spojovací, tesnící, montážní, závěsný a pomocný materiál</t>
  </si>
  <si>
    <t xml:space="preserve">Kompletní montáž vč. lešení, zapojení na elektrický proud, sprovoznění, vyregulování soustavy vč.protokolu o zaregulovaní, zaškolení obsluhy a předání </t>
  </si>
  <si>
    <t>POZNÁMKA:
- všechny položky musí obsahovat dodávku i montáž, včetně drobného spojovacího a kotvícího materiálu (např. kotvy, závěsy...)
-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 všechna zařízení, systémy rozvody, instalace a konstrukce budou oceňovány a dodávány plně funkční, tj. včetně všech komponentů, upevňovacích prvků, podpor, prostupů apod.
- do všech činností musí zhotovitel zohlednit stavební přípomoc (např. drážky, prostupy...)
- zhotovitel bere na vědomí, že musí v ceně zohlednit jak dílčí tak celkové revize, zkoušky, regulace, atd.
- zhotovitel musí v ceně zohlednit provizorní opatření vedoucí k zajištění stavby před vnějšími vlivy, zejména pak dešti
- zhotovitel musí provést na svůj náklad i zaškolení obsluhy a údržby na všech částech dodávky
- zhotovitel musí v ceně zohlednit náklady na pomocné lešení a konstrukce, které bude potřebovat pro realizaci díla</t>
  </si>
  <si>
    <t>Doprava</t>
  </si>
  <si>
    <t>Přesuny</t>
  </si>
  <si>
    <t>Zaregulování, vyzkoušení, předávací řízení</t>
  </si>
  <si>
    <t>M24.01</t>
  </si>
  <si>
    <t>M24.02</t>
  </si>
  <si>
    <t>M24.16</t>
  </si>
  <si>
    <t>M24.15</t>
  </si>
  <si>
    <t>M24.14</t>
  </si>
  <si>
    <t>M24.13</t>
  </si>
  <si>
    <t>M24.12</t>
  </si>
  <si>
    <t>M24.11</t>
  </si>
  <si>
    <t>M24.10</t>
  </si>
  <si>
    <t>M24.09</t>
  </si>
  <si>
    <t>M24.08</t>
  </si>
  <si>
    <t>M24.07</t>
  </si>
  <si>
    <t>M24.06</t>
  </si>
  <si>
    <t>M24.05</t>
  </si>
  <si>
    <t>M24.04</t>
  </si>
  <si>
    <t>M24.03</t>
  </si>
  <si>
    <t>D.1.4d Silnoproudé instalace</t>
  </si>
  <si>
    <t>Kabely a elektrické vedení</t>
  </si>
  <si>
    <t>1.01</t>
  </si>
  <si>
    <t>Typ / Druh</t>
  </si>
  <si>
    <t xml:space="preserve">CYKY-J 3x1,5mm2 </t>
  </si>
  <si>
    <t xml:space="preserve">CYKY-J 3x2,5mm2 </t>
  </si>
  <si>
    <t xml:space="preserve">CYKY-J 3x4mm2 </t>
  </si>
  <si>
    <t xml:space="preserve">CYKY-J 3x6mm2 </t>
  </si>
  <si>
    <t xml:space="preserve">CYKY-J 4x1,5mm2 </t>
  </si>
  <si>
    <t xml:space="preserve">CYKY-J 4x2,5mm2 </t>
  </si>
  <si>
    <t xml:space="preserve">CYKY-J 5x1,5mm2 </t>
  </si>
  <si>
    <t xml:space="preserve">CYKY-J 5x2,5mm2 </t>
  </si>
  <si>
    <t xml:space="preserve">CYKY-J 5x4mm2 </t>
  </si>
  <si>
    <t xml:space="preserve">CYKY-J 5x6mm2 </t>
  </si>
  <si>
    <t xml:space="preserve">CYKY-J 5x10mm2 </t>
  </si>
  <si>
    <t xml:space="preserve">CYKY-J 5x16mm2 </t>
  </si>
  <si>
    <t>CYKY 5x50mm2</t>
  </si>
  <si>
    <t>CY6 zelenožlutý</t>
  </si>
  <si>
    <t>Pomocný montážní materiál pro kabely (svorky, štítky, pásky apod.)</t>
  </si>
  <si>
    <t>1.02</t>
  </si>
  <si>
    <t>Další práce spojené s instalací, montáží, demontáží, sekání,..</t>
  </si>
  <si>
    <t>Trubky a kanály pro kabely</t>
  </si>
  <si>
    <t>2.01</t>
  </si>
  <si>
    <t>Instalační trubka</t>
  </si>
  <si>
    <t>Kabelový žlab 150x110 mm včetně příslušenství</t>
  </si>
  <si>
    <t>Příslušenství instalační trubky (úchytky, tvarovky, spojky apod.)</t>
  </si>
  <si>
    <t>2.02</t>
  </si>
  <si>
    <t>Další práce spojené s instalací, montáží, demontáží</t>
  </si>
  <si>
    <t xml:space="preserve">Spínače </t>
  </si>
  <si>
    <t>3.01</t>
  </si>
  <si>
    <t>Spínač jednopólový s krytem,řazení 1 ,včetně příslušenství</t>
  </si>
  <si>
    <t>Přepínač sériový s krytem, řazení 5,včetně příslušenství</t>
  </si>
  <si>
    <t>Vypínač s krytem, řazení 6,včetně příslušenství</t>
  </si>
  <si>
    <t>Vypínač s krytem, řazení 7,včetně příslušenství</t>
  </si>
  <si>
    <t>Stmívač, včetně příslušenství</t>
  </si>
  <si>
    <t>Dvojitý stmívač, včetně příslušenství</t>
  </si>
  <si>
    <t>3 pólový vypínač, včetně příslušenství</t>
  </si>
  <si>
    <t>Stropní pohybové čidlo pro spínaní světel  360°</t>
  </si>
  <si>
    <t>Tlačítko TOTAL STOP</t>
  </si>
  <si>
    <t>3.02</t>
  </si>
  <si>
    <t>Další práce spojené s instalací, montáží, demontáží, vykroužení otvoru,..</t>
  </si>
  <si>
    <t>sada</t>
  </si>
  <si>
    <t>Zásuvky</t>
  </si>
  <si>
    <t>4.01</t>
  </si>
  <si>
    <t>Zásuvka jednonásobná,včetně příslušenství</t>
  </si>
  <si>
    <t>4.02</t>
  </si>
  <si>
    <t>Krabice</t>
  </si>
  <si>
    <t>5.01</t>
  </si>
  <si>
    <t>Krabice přístrojová rozvodná</t>
  </si>
  <si>
    <t>Krabice přístrojová kruhová</t>
  </si>
  <si>
    <t>5.02</t>
  </si>
  <si>
    <t>6</t>
  </si>
  <si>
    <t>Svítidla</t>
  </si>
  <si>
    <t>6.01</t>
  </si>
  <si>
    <t xml:space="preserve">A, sv. vestavné LED 22W/3000K, těleso sv. Al
slitina, barva bílá, opálový difuzor, IP43, 230V
</t>
  </si>
  <si>
    <t xml:space="preserve">A1, sv. vestavné LED 27W/3000K, teleso sv. Al 
slitina, barva bílá, opálový difuzor, IP43, 230V
</t>
  </si>
  <si>
    <t xml:space="preserve">B, sv. nástěnné LED 37W/3000K, těleso sv. Al
slitina, barva bílá, opálový difuzor, 230V, l=
1170mm
</t>
  </si>
  <si>
    <t>C, sv. vestavné LED 53,5W/3000K, těleso sv. Al  slitina, barva bílá, opálový difuzor, d=620mm,
stmívatelné DALI, 230V</t>
  </si>
  <si>
    <t xml:space="preserve">C.p, DALI jednotka 
</t>
  </si>
  <si>
    <t xml:space="preserve">F, sv. vestavné LED 12W3000K, těleso sv. Al slitina, barva bílá, čirá optika, 230V
</t>
  </si>
  <si>
    <t xml:space="preserve">G, sv. vestavné LED 35W/4000K, těleso sv ocelový plech, bíle lakovaný, mikroprismatický
difuzor, IP54, 230V
</t>
  </si>
  <si>
    <t xml:space="preserve">H, sv. vestavné LED 35W/4000K, těleso sv. ocelový plech, bíle lakovaný, mikroprismatický
difuzor, IP20, 230V
</t>
  </si>
  <si>
    <t xml:space="preserve">H1, sv. vestavné LED 35W/4000K, těleso sv. ocelový plech, bíle lakovaný, mikroprismatický
difuzor, IP20, 230V
</t>
  </si>
  <si>
    <t xml:space="preserve">H1.p rámeček pro přisazení
</t>
  </si>
  <si>
    <t xml:space="preserve">I, sv. přisazené LED 9W/3000K, těleso sv ocelový plech, bíle lakovaný, d= 164mm, 230V
</t>
  </si>
  <si>
    <t xml:space="preserve">J, sv. vestavné LED 20W/3000K, barva bílá, IP44, d=220mm, 230V
</t>
  </si>
  <si>
    <t xml:space="preserve">K, sv. přisazené, LED 43W, 4000K, IP66, 1272x111x95mm
</t>
  </si>
  <si>
    <t xml:space="preserve">M, sv. závěsné LED 89W/4000K, opálový difuzor l=2050mm, d=150mm, transparentní kabel,
230V
</t>
  </si>
  <si>
    <t xml:space="preserve">N, sv. nouzové LED 2,1W, značící směr úniku, přisazené svítící 1hod po výpadku, autotest
</t>
  </si>
  <si>
    <t xml:space="preserve">N1, sv. nouzové LED 2W protipanické, vestavné, optika koridor, svítící 1hod po výpadku,
autotest
</t>
  </si>
  <si>
    <t xml:space="preserve">N2, sv. nouzové LED 2W, protipanické, vestavné, optika area, svítící 1hod po výpadku, autotest
</t>
  </si>
  <si>
    <t xml:space="preserve">N3, sv. nouzové LED 2W protipanické, přisazené, optika area, svítící 3hod po výpadku, autotest
</t>
  </si>
  <si>
    <t xml:space="preserve">N3.p, držák pro vestavění 
</t>
  </si>
  <si>
    <t xml:space="preserve">N4, sv. nouzové LED 1W značící směr úniku, svítící 3hod po výpadku, autotest, IP65
</t>
  </si>
  <si>
    <t>O, sv. závěsné LED 87W/3000K, těleso sv. Al slitina, vysoký opálový kryt, stmívatelné DALI,
230V</t>
  </si>
  <si>
    <t xml:space="preserve">P, sv. přisazené LED 4,5W/3000K, 36° těleso sv Al slitina, barva šedá RAL 9006, temperované
sklo, IP65, IK08
</t>
  </si>
  <si>
    <t xml:space="preserve">P1, sv. nástěnné LED 7W/3000K, 36° těleso sv. Al slitina, barva šedá RAL 9006, temperované
sklo, IP65, IK08
</t>
  </si>
  <si>
    <t xml:space="preserve">Q, sv. závěsné LED 87W/3000K, těleso sv. Al slitina, elox, opálový difuzor, 2880mm, 230V
</t>
  </si>
  <si>
    <t xml:space="preserve">Q1, sv. přisazené LED 158W/3000K, těleso sv. Al slitina, elox, opálový difuzor, l= 5190mm, 230V
</t>
  </si>
  <si>
    <t xml:space="preserve">R, sv. vestavné LED 22W/3000K, bílý rámeček, opálový difuor, d= 220mm, 230V
</t>
  </si>
  <si>
    <t xml:space="preserve">R1, sv. přisazené LED 22W/3000K, bílý rámeček, opálový difuor, d= 220mm, 230V
</t>
  </si>
  <si>
    <t xml:space="preserve">S, sv. přisazené LED 60W/3000K, těleso sv. kov bílé barvy, opálový difuzor, d=600mm
</t>
  </si>
  <si>
    <t xml:space="preserve">T, LED pás 24W/m 3000K 3700lm/m
</t>
  </si>
  <si>
    <t xml:space="preserve">T, T1 opálový kryt, L=3000mm
</t>
  </si>
  <si>
    <t xml:space="preserve">T, T1 koncovka, barva bílá
</t>
  </si>
  <si>
    <t xml:space="preserve">T, T1 přisazený / závěsný hlíníkový profil, bílá RAL 9003 mat, L=3000mm
</t>
  </si>
  <si>
    <t xml:space="preserve">T, T1 stmívač
</t>
  </si>
  <si>
    <t xml:space="preserve">T, T1 LED napáječ 100W, 24V, 4,2A, 190x52x37mm
</t>
  </si>
  <si>
    <t xml:space="preserve">T1, LED pás 24W/m 3000K 3700lm/m
</t>
  </si>
  <si>
    <t xml:space="preserve">T1.p, Lankový závěs, válcová krytka, L=1200mm 
</t>
  </si>
  <si>
    <t xml:space="preserve">T1.p, Lankový závěs, čtvercová krytka, L=1200mm, bílá RAL 9003 mat,
</t>
  </si>
  <si>
    <t xml:space="preserve">U, sv. přisazené LED 12W/3000K, těleso sv. PC černý, opálový difuzor, IP66, 230V
</t>
  </si>
  <si>
    <t xml:space="preserve">V, sv. LED velkoformátové VECTA design, rozměry dle půdorysů, včetně instalace a
podružného materiálu
</t>
  </si>
  <si>
    <t xml:space="preserve">V.p, LED DALI board 150W 840K
</t>
  </si>
  <si>
    <t xml:space="preserve">V.p, zdroj pro LED 24V 
</t>
  </si>
  <si>
    <t xml:space="preserve">V.p, DALI jednotka
</t>
  </si>
  <si>
    <t>6.02</t>
  </si>
  <si>
    <t>7</t>
  </si>
  <si>
    <t>Hromosvod - vnější ochrana</t>
  </si>
  <si>
    <t>7.01</t>
  </si>
  <si>
    <t>Držák střešních vedení nebo svodu</t>
  </si>
  <si>
    <t>Zkušební svorka</t>
  </si>
  <si>
    <t>Zkušební svorka-krabice</t>
  </si>
  <si>
    <t>Spojovací svorka MV</t>
  </si>
  <si>
    <t>Spojovací svorka pásek-drát</t>
  </si>
  <si>
    <t>Spojovací svorka pro zemnící pásky</t>
  </si>
  <si>
    <t>MEP, Hlavní ochranná přípojnice</t>
  </si>
  <si>
    <t>Jímací tyč 0,5m</t>
  </si>
  <si>
    <t>Jímací tyč 1m</t>
  </si>
  <si>
    <t>Svorka k jímací tyči</t>
  </si>
  <si>
    <t>Zemnící pásek FeZn 30x4</t>
  </si>
  <si>
    <t>Drát AlMgSi 8mm</t>
  </si>
  <si>
    <t>Drát AlMgSi 8mm potažený PVC fólií</t>
  </si>
  <si>
    <t>Chránička pro poplastovaný Drát AlMgSi 8mm</t>
  </si>
  <si>
    <t>Drát FeZn 10mm</t>
  </si>
  <si>
    <t>7.02</t>
  </si>
  <si>
    <t>Rozvádeče</t>
  </si>
  <si>
    <t>8.01</t>
  </si>
  <si>
    <t>RH</t>
  </si>
  <si>
    <t>Oceloplechová skříň, min. krytí IP54, rozvodná soustava,3NPE, 50Hz, 230/400V/TN-C-S, 264 modulů
základní rozměry podle vnitřní náplně – cca 800x2000x400mm ,mont.deska, oceloplechový+ 100mm podstavec</t>
  </si>
  <si>
    <t>Jističe/Chrániče/Relé</t>
  </si>
  <si>
    <t>Svodič přepětí, 4p, SPD TYP 1+2</t>
  </si>
  <si>
    <t>Jistič 6 A 1 pól. charakteristika B</t>
  </si>
  <si>
    <t>Jistič 6 A 1 pól. charakteristika C</t>
  </si>
  <si>
    <t>Jistič 16 A 1 pól. charakteristika C</t>
  </si>
  <si>
    <t>Jistič 16 A 3 pól. charakteristika B</t>
  </si>
  <si>
    <t>Jistič 16 A 3 pól. charakteristika C</t>
  </si>
  <si>
    <t>Jistič 20 A 3 pól. charakteristika B</t>
  </si>
  <si>
    <t>Jistič 40 A 3 pól. charakteristika C</t>
  </si>
  <si>
    <t xml:space="preserve">Jistič 160 A 3 pól. </t>
  </si>
  <si>
    <t>Kombinovaný jistič chránič 2p, 10 kA, In=10 A / B, 30mA typ A, 2 HP</t>
  </si>
  <si>
    <t>Kombinovaný jistič chránič 2p, 10 kA, In=16 A / B, 30mA typ A, 2 HP</t>
  </si>
  <si>
    <t>Kombinovaný jistič chránič 4p, 10 kA, In=16 A / B, 30mA, typ A, 4 HP</t>
  </si>
  <si>
    <t>Stykač, 4 rozp. Kontakty, do 500A</t>
  </si>
  <si>
    <t>Výkonový jistič 400A 3 pól.</t>
  </si>
  <si>
    <t>Sestavení rozvaděče, zkoušky, ostatní pomocný materiál (svorky, vodiče, štítky, apod.)</t>
  </si>
  <si>
    <t>R.100</t>
  </si>
  <si>
    <t>Modulární, oceloplechový, min. krytí IP30, zapuštěná instalace, rozvodná soustava,3NPE, 50Hz, 230/400V/TN-S, 144 modulů, 400V, v základní barvě, max šířka 800mm, EI 30 DP1 - požární odolnost</t>
  </si>
  <si>
    <t>Svodič přepětí, 3f, SPD TYP 2</t>
  </si>
  <si>
    <t>Jistič 16 A 1 pól. charakteristika B</t>
  </si>
  <si>
    <t>Jistič 40 A 3 pól. charakteristika B</t>
  </si>
  <si>
    <t>Jistič 50 A 3 pól. charakteristika B</t>
  </si>
  <si>
    <t>Jistič 100 A 3 pól. charakteristika B</t>
  </si>
  <si>
    <t>Proudový chránič 4p, 10 kA, In=40 A/30 mA</t>
  </si>
  <si>
    <t>Proudový chránič 4p, 10 kA, In=63 A/30 mA</t>
  </si>
  <si>
    <t>Proudový chránič 4p, 20 kA, In=100 A/30 mA</t>
  </si>
  <si>
    <t>Hlavní vypínač 3p, 25 kA, In=160 A, typ B, 3 HP</t>
  </si>
  <si>
    <t>R.BYT</t>
  </si>
  <si>
    <t>Plastový přisazený IP30, 36 modulů,  rozvodná soustava,3NPE, 50Hz, 230/400V/TN-C-S, v základní barvě, max šířka 350mm</t>
  </si>
  <si>
    <t>Hlavní vypínač 3p, 10 kA, In=20 A, typ B, 3 HP</t>
  </si>
  <si>
    <t>9.01</t>
  </si>
  <si>
    <t>Odvoz a likvidace odpadu</t>
  </si>
  <si>
    <t>Drobné stavbení přípomoce, prostupy konstrukcemi, zapravení</t>
  </si>
  <si>
    <t>Koordinace postrupu s ostatními profesemi</t>
  </si>
  <si>
    <t>D.1.4e Slaboproudé instalace</t>
  </si>
  <si>
    <t>Kabel Datový kábel UTP CAT.6A</t>
  </si>
  <si>
    <t xml:space="preserve">CC - 02 </t>
  </si>
  <si>
    <t>Koaxiální kabel</t>
  </si>
  <si>
    <t xml:space="preserve">Krabice KU 68-1901_KA 400 V/16 A - kulatá univerzální </t>
  </si>
  <si>
    <t>Datová  technika</t>
  </si>
  <si>
    <t xml:space="preserve"> Přístupový bod (Access point) Ubiquiti UniFi UAP-AC-LR WiFi 802.11 a/b/g/n/ac, až 450Mbps + 867Mbps, Dual-Band 2.4GHz + 5GHz, 3x3 MIMO, funkce AP/Hotspot, 1x GLAN, PoE</t>
  </si>
  <si>
    <t>Systém SAT+TV+R</t>
  </si>
  <si>
    <t>Multipřepínač MS9/8PIU-5 V10</t>
  </si>
  <si>
    <t>Rozváděčová skřín</t>
  </si>
  <si>
    <t>SAT+TV+R Satelitní parabola - satelitní anténa</t>
  </si>
  <si>
    <t>Terr anténa</t>
  </si>
  <si>
    <t>Zásuvka TV+R+SAT (Kryt zásuvky + Rámeček pro elektroinstalační přístroj)</t>
  </si>
  <si>
    <t>Elektronická zabezpečovací signalizace</t>
  </si>
  <si>
    <t>JA-107K Ústředna systému  s GSM a LAN komunikátorem, 2x BUS, 1200mA, místo pro AKU 18Ah</t>
  </si>
  <si>
    <t xml:space="preserve">JA 114E Sběrnicový přístupový modul s displejem a klávesnicí </t>
  </si>
  <si>
    <t xml:space="preserve">JA 110P Sběrnicový PIR detektor pohybu </t>
  </si>
  <si>
    <t xml:space="preserve">JA 120PB Sběrnicový kombinovaný PIR detektor pohybu s rozbitím skla </t>
  </si>
  <si>
    <t xml:space="preserve">JA 110ST Sběrnicový kombinovaný detektor kouře a vysoké teploty </t>
  </si>
  <si>
    <t xml:space="preserve">Ei208DW Detektor CO s bat. napájením, ak./opt. signalizace, LCD displej </t>
  </si>
  <si>
    <t xml:space="preserve">JA 111A-BASE-RB Sběrnicová siréna venkovní </t>
  </si>
  <si>
    <t xml:space="preserve">JA 111M Sběrnicový magnetický detektor otevření miniaturní, </t>
  </si>
  <si>
    <t xml:space="preserve"> 
Provozní kniha EZS - zavedení  </t>
  </si>
  <si>
    <t>Audiovrátny</t>
  </si>
  <si>
    <t>Elektrický zámek BeFo</t>
  </si>
  <si>
    <t>Bezpečnostní prvek - Tampere switch, který připojený přes I/O modul hlídá násilné otevření vrátníka a Security relé</t>
  </si>
  <si>
    <t>Odpovídací video jednotky</t>
  </si>
  <si>
    <t>Rozvaděč DT</t>
  </si>
  <si>
    <t>Gigabitový switch 24 portů s 10Gbit uplinkem a PoE (Podle bližší specifikace v Technické zprávě)</t>
  </si>
  <si>
    <t>Gigabitový switch 24 portů s 10Gbit uplinkem (Podle bližší specifikace v Technické zprávě)</t>
  </si>
  <si>
    <t>UTP patch kabel CAT. 6A, 1m</t>
  </si>
  <si>
    <t>Vyvazovací panel 19" 2U</t>
  </si>
  <si>
    <t>Modulární Keystone Patch panel UTP pro 24 x RJ45</t>
  </si>
  <si>
    <t>UPS Eaton řady 9SX 1/1fáze, 3000VA/2700W, IEC zásuvky, Tower provedení</t>
  </si>
  <si>
    <t>Keystone S CAT6 UTP RJ45</t>
  </si>
  <si>
    <t>Zakončení kabeláže a kompletace</t>
  </si>
  <si>
    <t>Systém ERO</t>
  </si>
  <si>
    <t>Rozvaděč  42U, 600x600 RAL 7035, skleněné dveře</t>
  </si>
  <si>
    <t>Nouzovy napajeci zdroj PSU 24V-1</t>
  </si>
  <si>
    <t>Akumulator 12V / 65 Ah pro PSU</t>
  </si>
  <si>
    <t>Nast. repro. L-VWM06A EN EN54-24</t>
  </si>
  <si>
    <t>Ostatní materiál a příslusenstvi</t>
  </si>
  <si>
    <t>Ostatní montážni materiál</t>
  </si>
  <si>
    <t>M21.1</t>
  </si>
  <si>
    <t>M21.2</t>
  </si>
  <si>
    <t>M21.9</t>
  </si>
  <si>
    <t>M21.8</t>
  </si>
  <si>
    <t>M21.7</t>
  </si>
  <si>
    <t>M21.6</t>
  </si>
  <si>
    <t>M21.5</t>
  </si>
  <si>
    <t>M21.4</t>
  </si>
  <si>
    <t>M21.3</t>
  </si>
  <si>
    <t>M22.1</t>
  </si>
  <si>
    <t>M22.2</t>
  </si>
  <si>
    <t>M22.3</t>
  </si>
  <si>
    <t>M22.4</t>
  </si>
  <si>
    <t>M22.5</t>
  </si>
  <si>
    <t>M22.6</t>
  </si>
  <si>
    <t>M22.7</t>
  </si>
  <si>
    <t>M22.8</t>
  </si>
  <si>
    <t>M22.9</t>
  </si>
  <si>
    <t>M22.10</t>
  </si>
  <si>
    <t xml:space="preserve">D.1.4f Měření a regulace </t>
  </si>
  <si>
    <t>Dodávky</t>
  </si>
  <si>
    <t>Rozvaděč MaR – DT-1</t>
  </si>
  <si>
    <t>skříňový rozvaděč 1 pole</t>
  </si>
  <si>
    <t>rozměry 800x2000x400 (S x V x H)</t>
  </si>
  <si>
    <t>krytí IP 43/00</t>
  </si>
  <si>
    <t>přívod horem</t>
  </si>
  <si>
    <t>vývod horem</t>
  </si>
  <si>
    <t>Napájecí soustava:</t>
  </si>
  <si>
    <t>3NPE 50Hz 400/230V TNC/TNC-S</t>
  </si>
  <si>
    <t>Ovládací napětí:</t>
  </si>
  <si>
    <t>1N-230V AC, 50Hz</t>
  </si>
  <si>
    <t>2-24V DV / AC</t>
  </si>
  <si>
    <t>Příslušenství rozvaděče</t>
  </si>
  <si>
    <t>Jistící, ovládací a signalizační prvky, zdroje, svorkovnice, DIN lišty, vývodky, atd.</t>
  </si>
  <si>
    <t>Montáž ŘS vč. terminálu</t>
  </si>
  <si>
    <t>Zkoušky rozvaděče</t>
  </si>
  <si>
    <t>Podružný materiál</t>
  </si>
  <si>
    <t>Řídící systém pro min. 12xAI, 78xDI, 1xAO, 32xDO, RS485, Ethernet</t>
  </si>
  <si>
    <t>Kompaktní CPU řídícího systému  15xAI, 24xDI, příprava 4xAO, 19xRDO, 4xDO, RS485, RS232</t>
  </si>
  <si>
    <t>Modul komunikační RS485 pro CPU</t>
  </si>
  <si>
    <t>Modul 2xAO 0-10V pro CPU</t>
  </si>
  <si>
    <t>Rozšiřující modul digitálních vstupů, 24x DI – 24VDC, RS485</t>
  </si>
  <si>
    <t>Rozšiřující modul digitálních výstupů, 12x DO – 24VDC, RS485</t>
  </si>
  <si>
    <t>Terminál grafický, barevný, dotykový,  7", 800 × 480 bodů,  Ethernet, 2× RS485</t>
  </si>
  <si>
    <t>Převodník RS232 na RS485 na DIN lištu</t>
  </si>
  <si>
    <t>Ethernetový switch do rozvaděče 5x100Mbit, RJ45</t>
  </si>
  <si>
    <t>Aplikační software pro CPU dle počtu datových bodů, vč. oživení a uvedení do provozu</t>
  </si>
  <si>
    <t>db</t>
  </si>
  <si>
    <t>Vizuializační software dle počtu datových bodů, vč. oživení a uvedení do provozu</t>
  </si>
  <si>
    <t>Regulátor místnosti nástěnný, RS485, displej, snímání prostorové teploty, 1xAO, napájení 24V</t>
  </si>
  <si>
    <t>Regulátor místnosti nástěnný, RS485, displej, snímání prostorové teploty a CO2, 1xAO, napájení 24V</t>
  </si>
  <si>
    <t>Periferie:</t>
  </si>
  <si>
    <t>Čidlo prostorové vlhkosti, výstup 0-100% rH / 4-20mA, do interiéru</t>
  </si>
  <si>
    <t>Montážní materiál</t>
  </si>
  <si>
    <t>Kabely celoplastové</t>
  </si>
  <si>
    <t>JYTY-O 3x1mm2</t>
  </si>
  <si>
    <t>Jy(St)Y 1x2x0,8mm2</t>
  </si>
  <si>
    <t>Jy(St)Y 2x2x0,8mm2</t>
  </si>
  <si>
    <t>Jy(St)Y 3x2x0,8mm2</t>
  </si>
  <si>
    <t>CYKY-J 3x1,5mm2</t>
  </si>
  <si>
    <t>CY 4mm2 zelená/žlutá</t>
  </si>
  <si>
    <t>Ostatní montážní materiál</t>
  </si>
  <si>
    <t>Krabicová rozvodka IP54, A8 75x75mm</t>
  </si>
  <si>
    <t>Kabelový žlab MARS včetně dílů a příslušenství (s přepážkami), 62/50 s víkem</t>
  </si>
  <si>
    <t>Trubka plastová 8029 D 29 mm</t>
  </si>
  <si>
    <t>Příchytka 5329 D 29   mm</t>
  </si>
  <si>
    <t>Ostatní podružný materiál (kabel. pásky, popisovací kabel. štítky, svorky, úchyty, ucpávky…)</t>
  </si>
  <si>
    <t>Hodinové zúčtovací sazby</t>
  </si>
  <si>
    <t>Doprava a přesun</t>
  </si>
  <si>
    <t>Odvoz a likvidace odpadu, demontáže</t>
  </si>
  <si>
    <t>Oživení a zkoušky, zaškolení</t>
  </si>
  <si>
    <t>Koordinace postupu prací s ostatními profesemi</t>
  </si>
  <si>
    <t>Provedení revizních zkoušek dle ČSN 331500</t>
  </si>
  <si>
    <t>M36.1</t>
  </si>
  <si>
    <t>M36.2</t>
  </si>
  <si>
    <t>M36.3</t>
  </si>
  <si>
    <t>M36.4</t>
  </si>
  <si>
    <t>M36.5</t>
  </si>
  <si>
    <t>Kabel  2x1,5 P60-R</t>
  </si>
  <si>
    <t>Ohebná trubka se střední mechanickou odolností (EN) 1220_L50 (Ø = 20mm)</t>
  </si>
  <si>
    <t>Zásuvka dátová 2xRJ45 cat.6A (Přístroj zásuvky datové Modular Jack RJ 45-8 Cat. 6A +  Kryt zásuvky komunikační + Rámeček pro elektroinstalační přístroje)</t>
  </si>
  <si>
    <t>Vnitřní/venkovní  IP ball kamera   5 Megapixel IR přísvit 30 m  12 V DC; PoE ( DOME )</t>
  </si>
  <si>
    <t>Vnitřní/venkovní  IP ball kamera   5 Megapixel IR přísvit 30 m  12 V DC; PoE ( BULLET )</t>
  </si>
  <si>
    <t>Hlavní jednotka s kamerou</t>
  </si>
  <si>
    <t>Rám pro instalaci do zdi, 2 moduly</t>
  </si>
  <si>
    <t>Krabice pro instalaci do zdi, 2 moduly</t>
  </si>
  <si>
    <t>Rám pro instalaci do zdi, 1 moduly</t>
  </si>
  <si>
    <t>Krabice pro instalaci do zdi, 1 moduly</t>
  </si>
  <si>
    <t xml:space="preserve"> IP Verso  - 13.56MHz čtečka RFID karet, příprava pro NFC, čte UID</t>
  </si>
  <si>
    <t xml:space="preserve"> IP interkom - Gold licence</t>
  </si>
  <si>
    <t xml:space="preserve"> IP Verso Bezpečné Dveře (set - obsahuje I/O modul (9155034), tamper switch (9155038) a Security Relé (9159010)</t>
  </si>
  <si>
    <t xml:space="preserve"> Indoor Touch 2.0, Black/White</t>
  </si>
  <si>
    <t>ridici jednotka s vestav. 500W zesilovač</t>
  </si>
  <si>
    <t>vykonovy zesilovac 500W, trida D</t>
  </si>
  <si>
    <t>stanice hlasatele</t>
  </si>
  <si>
    <t>pojistka 200A pro kabelaz zaloznich aku</t>
  </si>
  <si>
    <t>SO 101</t>
  </si>
  <si>
    <t>Mateřská škola</t>
  </si>
  <si>
    <t>SO 102</t>
  </si>
  <si>
    <t>SO 102.1</t>
  </si>
  <si>
    <t>SO 102.2</t>
  </si>
  <si>
    <t>SO 102.3</t>
  </si>
  <si>
    <t>SO 102.4</t>
  </si>
  <si>
    <t>SO 102.5</t>
  </si>
  <si>
    <t>SO 102.6</t>
  </si>
  <si>
    <t>SO 102.7</t>
  </si>
  <si>
    <t>SO 103</t>
  </si>
  <si>
    <t>SO 104</t>
  </si>
  <si>
    <t>SO 105</t>
  </si>
  <si>
    <t>SO 106</t>
  </si>
  <si>
    <t>IO 100</t>
  </si>
  <si>
    <t>IO 101</t>
  </si>
  <si>
    <t>IO 200</t>
  </si>
  <si>
    <t>IO 300</t>
  </si>
  <si>
    <t>IO 301</t>
  </si>
  <si>
    <t>IO 310</t>
  </si>
  <si>
    <t>IO 400</t>
  </si>
  <si>
    <t>IO 401</t>
  </si>
  <si>
    <t>IO 402</t>
  </si>
  <si>
    <t>IO 402.1</t>
  </si>
  <si>
    <t>IO 410</t>
  </si>
  <si>
    <t>IO 411</t>
  </si>
  <si>
    <t>IO 600</t>
  </si>
  <si>
    <t>IO 610</t>
  </si>
  <si>
    <t>IO 620</t>
  </si>
  <si>
    <t>IO 701</t>
  </si>
  <si>
    <t>IO 702</t>
  </si>
  <si>
    <t>IO 800</t>
  </si>
  <si>
    <t>PI</t>
  </si>
  <si>
    <t>PS 1000</t>
  </si>
  <si>
    <t>PS 2000</t>
  </si>
  <si>
    <t>VN+ON</t>
  </si>
  <si>
    <r>
      <t>Zahrada mateřské školy - herní prvky</t>
    </r>
    <r>
      <rPr>
        <b/>
        <sz val="10"/>
        <rFont val="Arial"/>
        <family val="2"/>
        <charset val="238"/>
      </rPr>
      <t xml:space="preserve"> </t>
    </r>
    <r>
      <rPr>
        <b/>
        <i/>
        <sz val="8"/>
        <rFont val="Arial"/>
        <family val="2"/>
        <charset val="238"/>
      </rPr>
      <t>- viz. IO 800</t>
    </r>
  </si>
  <si>
    <r>
      <t>Mlhoviště se skluzavkou</t>
    </r>
    <r>
      <rPr>
        <b/>
        <sz val="10"/>
        <rFont val="Arial"/>
        <family val="2"/>
        <charset val="238"/>
      </rPr>
      <t xml:space="preserve"> </t>
    </r>
    <r>
      <rPr>
        <b/>
        <i/>
        <sz val="8"/>
        <rFont val="Arial"/>
        <family val="2"/>
        <charset val="238"/>
      </rPr>
      <t>- viz. IO 800</t>
    </r>
  </si>
  <si>
    <r>
      <t>Pískoviště s prolézačkami</t>
    </r>
    <r>
      <rPr>
        <b/>
        <sz val="10"/>
        <rFont val="Arial"/>
        <family val="2"/>
        <charset val="238"/>
      </rPr>
      <t xml:space="preserve"> </t>
    </r>
    <r>
      <rPr>
        <b/>
        <i/>
        <sz val="8"/>
        <rFont val="Arial"/>
        <family val="2"/>
        <charset val="238"/>
      </rPr>
      <t>- viz. IO 800</t>
    </r>
  </si>
  <si>
    <r>
      <t>Houpačky</t>
    </r>
    <r>
      <rPr>
        <b/>
        <i/>
        <sz val="8"/>
        <rFont val="Arial"/>
        <family val="2"/>
        <charset val="238"/>
      </rPr>
      <t xml:space="preserve"> - viz. IO 800</t>
    </r>
  </si>
  <si>
    <r>
      <t>Zahradní domek pro děti</t>
    </r>
    <r>
      <rPr>
        <b/>
        <i/>
        <sz val="8"/>
        <rFont val="Arial"/>
        <family val="2"/>
        <charset val="238"/>
      </rPr>
      <t xml:space="preserve"> - viz. IO 800</t>
    </r>
  </si>
  <si>
    <r>
      <t>Zemní trampolíny</t>
    </r>
    <r>
      <rPr>
        <b/>
        <i/>
        <sz val="8"/>
        <rFont val="Arial"/>
        <family val="2"/>
        <charset val="238"/>
      </rPr>
      <t xml:space="preserve"> - viz. IO 800</t>
    </r>
  </si>
  <si>
    <r>
      <t>Venkovní učebna</t>
    </r>
    <r>
      <rPr>
        <b/>
        <i/>
        <sz val="8"/>
        <rFont val="Arial"/>
        <family val="2"/>
        <charset val="238"/>
      </rPr>
      <t xml:space="preserve"> - viz. IO 800</t>
    </r>
  </si>
  <si>
    <r>
      <t>Amfiteátr</t>
    </r>
    <r>
      <rPr>
        <b/>
        <i/>
        <sz val="8"/>
        <rFont val="Arial"/>
        <family val="2"/>
        <charset val="238"/>
      </rPr>
      <t xml:space="preserve"> - viz. IO 200 a IO 800</t>
    </r>
  </si>
  <si>
    <t>Oplocení</t>
  </si>
  <si>
    <t>Sklad zahradního nábytku</t>
  </si>
  <si>
    <t>Přístřešek na odpadky a zahradní techniku</t>
  </si>
  <si>
    <t>Příprava území, terénní úpravy</t>
  </si>
  <si>
    <r>
      <t>Konečné terénní úpravy</t>
    </r>
    <r>
      <rPr>
        <b/>
        <i/>
        <sz val="8"/>
        <rFont val="Arial"/>
        <family val="2"/>
        <charset val="238"/>
      </rPr>
      <t xml:space="preserve"> - viz. IO 800</t>
    </r>
  </si>
  <si>
    <t>Komunikace a zpevněné plochy</t>
  </si>
  <si>
    <t>Přípojka vodovodu</t>
  </si>
  <si>
    <t>Venkovní rozvody vodovodu</t>
  </si>
  <si>
    <r>
      <t>Páteřní rozvody závlahové vody</t>
    </r>
    <r>
      <rPr>
        <b/>
        <i/>
        <sz val="8"/>
        <rFont val="Arial"/>
        <family val="2"/>
        <charset val="238"/>
      </rPr>
      <t xml:space="preserve"> - viz. IO 301</t>
    </r>
  </si>
  <si>
    <r>
      <t>Retenční nádrž</t>
    </r>
    <r>
      <rPr>
        <b/>
        <i/>
        <sz val="8"/>
        <rFont val="Arial"/>
        <family val="2"/>
        <charset val="238"/>
      </rPr>
      <t xml:space="preserve"> - viz. IO 300 a IO 301</t>
    </r>
  </si>
  <si>
    <r>
      <t>Přípojka kanalizace splaškové</t>
    </r>
    <r>
      <rPr>
        <b/>
        <i/>
        <sz val="8"/>
        <rFont val="Arial"/>
        <family val="2"/>
        <charset val="238"/>
      </rPr>
      <t xml:space="preserve"> - viz. IO 300</t>
    </r>
  </si>
  <si>
    <r>
      <t>Venkovní rozvody kanalizace splaškové</t>
    </r>
    <r>
      <rPr>
        <b/>
        <i/>
        <sz val="8"/>
        <rFont val="Arial"/>
        <family val="2"/>
        <charset val="238"/>
      </rPr>
      <t xml:space="preserve"> - viz. IO 301</t>
    </r>
  </si>
  <si>
    <t>Přípojka silnoproudu</t>
  </si>
  <si>
    <t>Veřejné venkovní osvětlení</t>
  </si>
  <si>
    <t>Venkovní rozvody venkovního osvětlení</t>
  </si>
  <si>
    <t>Venkovní rozvody slaboproudu</t>
  </si>
  <si>
    <t>Přeložka Cetin</t>
  </si>
  <si>
    <t>Sadové úpravy</t>
  </si>
  <si>
    <t>Projekt interiéru</t>
  </si>
  <si>
    <r>
      <t>Herní prvky</t>
    </r>
    <r>
      <rPr>
        <b/>
        <i/>
        <sz val="8"/>
        <rFont val="Arial"/>
        <family val="2"/>
        <charset val="238"/>
      </rPr>
      <t xml:space="preserve"> - viz. IO 800</t>
    </r>
  </si>
  <si>
    <r>
      <t>Přípojka kanalIzace dešťové</t>
    </r>
    <r>
      <rPr>
        <b/>
        <i/>
        <sz val="8"/>
        <rFont val="Arial"/>
        <family val="2"/>
        <charset val="238"/>
      </rPr>
      <t xml:space="preserve"> - viz. IO 300</t>
    </r>
  </si>
  <si>
    <r>
      <t>Venkovní rozvody kanalizace dešťové</t>
    </r>
    <r>
      <rPr>
        <b/>
        <i/>
        <sz val="8"/>
        <rFont val="Arial"/>
        <family val="2"/>
        <charset val="238"/>
      </rPr>
      <t xml:space="preserve"> - viz. IO 301</t>
    </r>
  </si>
  <si>
    <r>
      <t>Akumulační nádrž</t>
    </r>
    <r>
      <rPr>
        <b/>
        <i/>
        <sz val="8"/>
        <rFont val="Arial"/>
        <family val="2"/>
        <charset val="238"/>
      </rPr>
      <t xml:space="preserve"> - viz. IO 300 a IO 301</t>
    </r>
  </si>
  <si>
    <r>
      <t>Tepelná čerpadla</t>
    </r>
    <r>
      <rPr>
        <b/>
        <i/>
        <sz val="8"/>
        <rFont val="Arial"/>
        <family val="2"/>
        <charset val="238"/>
      </rPr>
      <t xml:space="preserve"> - viz. D.1.4a - Vytápení / chlazení</t>
    </r>
  </si>
  <si>
    <t>Gastrotechnologie</t>
  </si>
  <si>
    <t>Vedlejší a ostatní náklady</t>
  </si>
  <si>
    <t>SO 104 Oplocení</t>
  </si>
  <si>
    <t>patka pilíře ŽB:0,7*0,5*0,8</t>
  </si>
  <si>
    <t>patky sloupků:0,3*0,3*0,7*120</t>
  </si>
  <si>
    <t>patky vzpěr:0,3*0,3*0,7*45</t>
  </si>
  <si>
    <t>132301110R00</t>
  </si>
  <si>
    <t>Hloubení rýh š.do 60 cm v hor.4 do 50 m3,STROJNĚ</t>
  </si>
  <si>
    <t>pro podhrab desky:0,3*0,2*(283,98+14,65)</t>
  </si>
  <si>
    <t>132301119R00</t>
  </si>
  <si>
    <t>Přípl.za lepivost,hloubení rýh 60 cm,hor.4,STROJNĚ</t>
  </si>
  <si>
    <t>výkopek:10,675+17,9178</t>
  </si>
  <si>
    <t>patka pilíře ŽB:0,2*(0,5*0,8-0,25*0,6)</t>
  </si>
  <si>
    <t>patky sloupků:0,3*0,3*0,2*120</t>
  </si>
  <si>
    <t>patky vzpěr:0,3*0,3*0,2*45</t>
  </si>
  <si>
    <t>kolem podhrab desky:0,055*(283,98+14,65)</t>
  </si>
  <si>
    <t>výkopek na deponii:10,675+17,9178</t>
  </si>
  <si>
    <t>výkopek z deponie k zásypům:19,44465*1</t>
  </si>
  <si>
    <t>přebytek výkopku na skládku:10,675+17,9178-19,44465</t>
  </si>
  <si>
    <t>přebytek výkopku na skládku:(10,675+17,9178-19,44465)*10</t>
  </si>
  <si>
    <t>275313611R00</t>
  </si>
  <si>
    <t>Beton základových patek prostý C 16/20</t>
  </si>
  <si>
    <t>patky sloupků:0,3*0,3*0,5*120</t>
  </si>
  <si>
    <t>patky vzpěr:0,3*0,3*0,5*45</t>
  </si>
  <si>
    <t>275313621R00</t>
  </si>
  <si>
    <t>Beton základových patek prostý C 20/25</t>
  </si>
  <si>
    <t>patka pilíře ŽB:0,5*0,5*0,8</t>
  </si>
  <si>
    <t>330321411R0X</t>
  </si>
  <si>
    <t>Beton sloupů a pilířů železový C 30/37 pohledový, PB2,XC4-XF1,vodostavební</t>
  </si>
  <si>
    <t>ŽB pilíř:0,25*0,6*1,7</t>
  </si>
  <si>
    <t>331351101R0X</t>
  </si>
  <si>
    <t>Bednění sloupů čtyřúhelníkového průřezu - zřízení, pohledové bednění</t>
  </si>
  <si>
    <t>ŽB pilíř:2*(0,25+0,6)*1,7</t>
  </si>
  <si>
    <t>331351102R0X</t>
  </si>
  <si>
    <t>Bednění sloupů čtyřúhelníkového průřezu-odstranění, pohledové bednění</t>
  </si>
  <si>
    <t>331361821R00</t>
  </si>
  <si>
    <t>Výztuž sloupů hranatých z betonář. oceli 10505 (R)</t>
  </si>
  <si>
    <t>ŽB pilíř:0,25*0,6*1,7*130/1000</t>
  </si>
  <si>
    <t>318110011RTX</t>
  </si>
  <si>
    <t>Osazení beton. podhrabové desky do ZN držáků, vč. bet. desky 245x20x5cm,držák na sloupek,D+M</t>
  </si>
  <si>
    <t>SO 104:283,98/2,5+0,408</t>
  </si>
  <si>
    <t>SO 104.2:14,65/2,5+0,14</t>
  </si>
  <si>
    <t>998231311R00</t>
  </si>
  <si>
    <t>Přesun hmot pro sadovnické a krajin. úpravy do 5km</t>
  </si>
  <si>
    <t>29,89*1</t>
  </si>
  <si>
    <t>Oplocení drátěné,svařované pletivo,v. 1,5m,á 2,5m, oka 50/200,PZ,sloupky,vzpěry,kotvy,doplňky,D+M</t>
  </si>
  <si>
    <t>SO 104:283,98*1</t>
  </si>
  <si>
    <t>SO 104.2:14,65*1</t>
  </si>
  <si>
    <t>Oplocení drátěné,svařované pletivo,v. 1,5m,á 2,5m, oka 50/200,PZ,sloupky,vzpěry,patky PZ,kotvy,D+M</t>
  </si>
  <si>
    <t>SO 104.1:56,05*1</t>
  </si>
  <si>
    <t>Branka oplocení,1,0x1,5m,1-křídlá,svař. pletivo, sloupky,kování,zámek,kotvení,doplňky,detaily,D+M</t>
  </si>
  <si>
    <t>767.4</t>
  </si>
  <si>
    <t>Brána oplocení,1,5+1,5/1,5m,2-křídlá,svař.pletivo, sloupky,kování,zámek,kotvení,doplňky,detaily,D+M</t>
  </si>
  <si>
    <t>767.5</t>
  </si>
  <si>
    <t>Brána oplocení,3,0+3,0/1,5m,2-křídlá,svař.pletivo, pohon,dálk.ovlád,sloupky,kotvy,doplňky,detaily,D+M</t>
  </si>
  <si>
    <t>Zvonkové tlačítkové tablo 418/124/46mm+AV vrátný, kryt,zapojení,kotvení,doplňky,detaily,D+M</t>
  </si>
  <si>
    <t>767.6</t>
  </si>
  <si>
    <t>Elektrický bzučák pro otevření branky při odchodu, kryt,zapojení,kotvení,doplňky,detaily,D+M</t>
  </si>
  <si>
    <t>998767201R00</t>
  </si>
  <si>
    <t>Přesun hmot pro zámečnické konstr., výšky do 6 m</t>
  </si>
  <si>
    <t>D.1.1</t>
  </si>
  <si>
    <t>Architektonicko-stavební řešení</t>
  </si>
  <si>
    <t>SO 105 Sklad zahradního nábytku</t>
  </si>
  <si>
    <t>0.01</t>
  </si>
  <si>
    <t>Vytyčení a ochrana rozvodů a zařízení IS, a profesí</t>
  </si>
  <si>
    <t>121101103R00</t>
  </si>
  <si>
    <t>Sejmutí ornice s přemístěním přes 100 do 250 m</t>
  </si>
  <si>
    <t>0,2*36,5</t>
  </si>
  <si>
    <t>jáma:2,75*7,6</t>
  </si>
  <si>
    <t>patky sloupků:0,55*0,3*0,3*4</t>
  </si>
  <si>
    <t>pas opěrky:0,4*0,55*6,2</t>
  </si>
  <si>
    <t>výkopek:21,098+1,364</t>
  </si>
  <si>
    <t>kolem objektu:0,09*20,5</t>
  </si>
  <si>
    <t>výkopek z deponie k zásypům:1,845*1</t>
  </si>
  <si>
    <t>přebytek výkopku na skládku:21,098+1,364-1,845</t>
  </si>
  <si>
    <t>ornice na deponii:7,3*1</t>
  </si>
  <si>
    <t>výkopek na deponii:21,098+1,364</t>
  </si>
  <si>
    <t>ornice na skládku:7,3*1</t>
  </si>
  <si>
    <t>přebytek výkopku na skládku:(21,098+1,364-1,845)*10</t>
  </si>
  <si>
    <t>ornice na skládku:7,3*10</t>
  </si>
  <si>
    <t>199000001R00</t>
  </si>
  <si>
    <t>Poplatek za skládku - ornice</t>
  </si>
  <si>
    <t>pod desku, pas a patky:23,6*1</t>
  </si>
  <si>
    <t>271531113R00</t>
  </si>
  <si>
    <t>Polštář základu z kameniva hr. drceného 16-32 mm</t>
  </si>
  <si>
    <t>pod podlahu F.1/01:0,1*22,13</t>
  </si>
  <si>
    <t>274310020RA0</t>
  </si>
  <si>
    <t>Základový pas z betonu C 12/15</t>
  </si>
  <si>
    <t>pas opěrky:0,4*0,65*6,2</t>
  </si>
  <si>
    <t>275310020RA0</t>
  </si>
  <si>
    <t>Základová patka z betonu C 12/15</t>
  </si>
  <si>
    <t>patky sloupků:0,3*0,3*0,65*4</t>
  </si>
  <si>
    <t>Železobeton základových desek C 25/30-XC2</t>
  </si>
  <si>
    <t>deska:0,15*23,6</t>
  </si>
  <si>
    <t>deska:0,15*19,9</t>
  </si>
  <si>
    <t>273361921RT8</t>
  </si>
  <si>
    <t>Výztuž základových desek ze svařovaných sítí, průměr drátu  8,0, oka 100/100 mm KY81</t>
  </si>
  <si>
    <t>deska:23,6*7,9*1,1/1000</t>
  </si>
  <si>
    <t>311321826R0X</t>
  </si>
  <si>
    <t>Železobeton nadzákladových zdí pohledový C 30/37, XC4,XF1,vodostavební,PB2</t>
  </si>
  <si>
    <t>stěna:0,2*2,4*5,99</t>
  </si>
  <si>
    <t>311351805R00</t>
  </si>
  <si>
    <t>Bednění nadzákl.zdí,pohled.hl.,oboustranné-zřízení</t>
  </si>
  <si>
    <t>stěna:2*2,4*5,99+0,2*2,4*2</t>
  </si>
  <si>
    <t>311351806R00</t>
  </si>
  <si>
    <t>Bednění nadzákl.zdí,pohled.hl.,oboustr.-odstranění</t>
  </si>
  <si>
    <t>stěna:0,2*2,4*5,99*130/1000</t>
  </si>
  <si>
    <t>provedení dle skladeb konstrukcí, technické zprávy a standardů!!!:</t>
  </si>
  <si>
    <t>okna:(1,82*0,4+1,83*0,4)</t>
  </si>
  <si>
    <t>dveře:(1,82*2,025)</t>
  </si>
  <si>
    <t>Dřevěný obklad fasády,vodovzdorná překližka,P+D, tl.21mm,rošt,lazura,kotvení,doplňky,D+M</t>
  </si>
  <si>
    <t>W/01:2,75*6+0,25*6+10,2*2</t>
  </si>
  <si>
    <t>okna:-(1,82*0,4+1,83*0,4)</t>
  </si>
  <si>
    <t>dveře:-(1,82*2,025)</t>
  </si>
  <si>
    <t>632443211R00</t>
  </si>
  <si>
    <t>Potěr cementový,25MPa, plocha do 100 m2, tl. 50 mm</t>
  </si>
  <si>
    <t>F.1/01:22,13</t>
  </si>
  <si>
    <t>Broušení cementových potěrů - odstranění šlemu</t>
  </si>
  <si>
    <t>(2,8-1,8)*(19,9+1,5*4)</t>
  </si>
  <si>
    <t>(2,8-1,8)*(19,9+1,5*4)*2</t>
  </si>
  <si>
    <t>5+5</t>
  </si>
  <si>
    <t>0,5*1</t>
  </si>
  <si>
    <t>998012021R00</t>
  </si>
  <si>
    <t>Přesun hmot pro budovy monolitické výšky do 6 m</t>
  </si>
  <si>
    <t>34,48*1</t>
  </si>
  <si>
    <t>Pás modifikovaný asfalt skleněná vložka, tl.4mm</t>
  </si>
  <si>
    <t>F.1/01:22,13*1,15</t>
  </si>
  <si>
    <t>Pás modifikovaný asfalt PE vložka, tl. 4mm</t>
  </si>
  <si>
    <t>998711201R00</t>
  </si>
  <si>
    <t>Přesun hmot pro izolace proti vodě, výšky do 6 m</t>
  </si>
  <si>
    <t>712341559RT1</t>
  </si>
  <si>
    <t>Povlaková krytina střech do 10°, NAIP přitavením, 1 vrstva - materiál ve specifikaci</t>
  </si>
  <si>
    <t>R/01:4,05*6</t>
  </si>
  <si>
    <t>Pás modifikovaný asfalt SBS,PE vložky, tl.4mm</t>
  </si>
  <si>
    <t>R/01:4,05*6*1,15</t>
  </si>
  <si>
    <t>998712201R00</t>
  </si>
  <si>
    <t>Přesun hmot pro povlakové krytiny, výšky do 6 m</t>
  </si>
  <si>
    <t>krokve 60/160:3,86*7</t>
  </si>
  <si>
    <t>762712120R00</t>
  </si>
  <si>
    <t>Montáž vázaných konstrukcí hraněných do 224 cm2</t>
  </si>
  <si>
    <t>pozednice 140/140:5,95*2</t>
  </si>
  <si>
    <t>sloupky 120/140:2,5*4+2,6*2</t>
  </si>
  <si>
    <t>605158635R</t>
  </si>
  <si>
    <t>Hranol konstrukční masivní KVH Si, Si - pohledový, SM, kvalita S10, vlhkost 15%</t>
  </si>
  <si>
    <t>krokve 60/160:3,86*7*0,06*0,16</t>
  </si>
  <si>
    <t>pozednice 140/140:5,95*2*0,14*0,14</t>
  </si>
  <si>
    <t>sloupky 120/140:(2,5*4+2,6*2)*0,12*0,14</t>
  </si>
  <si>
    <t>prořez 15%:0,74799*0,15</t>
  </si>
  <si>
    <t>762795000R00</t>
  </si>
  <si>
    <t>Spojovací prostředky pro vázané konstrukce</t>
  </si>
  <si>
    <t>R/01:4,05*6*1,1</t>
  </si>
  <si>
    <t>R/01:4,05*6*1,1*0,022</t>
  </si>
  <si>
    <t>Přesun hmot pro tesařské konstrukce, výšky do 6 m</t>
  </si>
  <si>
    <t>Žlaby z Pz plechu podokapní čtyřhranné,100x100mm, tl.0,6mm,RAL,háky,čela,kotlíky,kotvy,doplňky,D+M</t>
  </si>
  <si>
    <t>K/102</t>
  </si>
  <si>
    <t>Odpadní trouby z Pz plechu, čtvercové o str. 100mm, tl.0,6mm,RAL,kolena,objímky,kotvy,doplňky,D+M</t>
  </si>
  <si>
    <t>K/103</t>
  </si>
  <si>
    <t>Okapní plech z Pz plechu,rš 240mm,příponky, tl.0,6mm,RAL,kotvení,doplňky,detaily,D+M</t>
  </si>
  <si>
    <t>Závětrná lišta z taženého Al plechu,rš 320mm, příponky,tl.0,7mm,lak RAL,kotvení,doplňky,D+M</t>
  </si>
  <si>
    <t>Mřížka proti ptákům,žár.pozink,oko 6x4,5mm, lak RAL,kotvení,doplňky,D+M</t>
  </si>
  <si>
    <t>0,25*6,39</t>
  </si>
  <si>
    <t>998764201R00</t>
  </si>
  <si>
    <t>Přesun hmot pro klempířské konstr., výšky do 6 m</t>
  </si>
  <si>
    <t>O/101,102</t>
  </si>
  <si>
    <t>Okno do skladu,1830/400,rám dřevo,1-sklo,FIX, lazura,vnitř.parapet,doplňky,detaily,D+M</t>
  </si>
  <si>
    <t>D/01</t>
  </si>
  <si>
    <t>Dveře dřevěné 885+885/1970,plné,obklad překližka, rám,lazura,bezp.kování+zámek,doplňky,detaily,D+M</t>
  </si>
  <si>
    <t>998766201R00</t>
  </si>
  <si>
    <t>Přesun hmot pro truhlářské konstr., výšky do 6 m</t>
  </si>
  <si>
    <t>Montáž kovových atypických konstrukcí do 5 kg</t>
  </si>
  <si>
    <t>spojovací a kotvící prvky:25*1</t>
  </si>
  <si>
    <t>Montáž kovových atypických konstrukcí do 10 kg</t>
  </si>
  <si>
    <t>spojovací a kotvící prvky:50*1</t>
  </si>
  <si>
    <t>777572010R0X</t>
  </si>
  <si>
    <t>Podlaha stěrková polyuretanová,sokl, příměs pryskyřice,2-složková,tl.2mm,</t>
  </si>
  <si>
    <t>sokl:0,1*6</t>
  </si>
  <si>
    <t>998777201R00</t>
  </si>
  <si>
    <t>Přesun hmot pro podlahy syntetické, výšky do 6 m</t>
  </si>
  <si>
    <t>783825110R00</t>
  </si>
  <si>
    <t>Nátěr uzavírací betonových povrchů 2x, bezprašný</t>
  </si>
  <si>
    <t>W/02:(2,55+1,5)*6,4</t>
  </si>
  <si>
    <t>783726200R00</t>
  </si>
  <si>
    <t>Nátěr synt. lazurovací tesařských konstr. 2x lak</t>
  </si>
  <si>
    <t>krokve 60/160:3,86*7*(0,06+0,16)*2</t>
  </si>
  <si>
    <t>pozednice 140/140:5,95*2*0,14*4</t>
  </si>
  <si>
    <t>sloupky 120/140:(2,5*4+2,6*2)*(0,12+0,14)*2</t>
  </si>
  <si>
    <t>783781002R00</t>
  </si>
  <si>
    <t>Nátěr tesařských konstrukcí impregnace 2x</t>
  </si>
  <si>
    <t>obvod fasáda W/01 do v. 0,5m:0,5*13,5</t>
  </si>
  <si>
    <t>Skladby podlah a konstrukcí, - neoceňovat, jen pomocné výpočty!!!</t>
  </si>
  <si>
    <t>Ostatní materiál a příslušenství</t>
  </si>
  <si>
    <t>Odstranění travnatého porostu  kosení a zhrabávání trávy</t>
  </si>
  <si>
    <t>Sejmutí drnu uložení na hromadu nebo naložení na dopr.prostředek jekékoliv tloušťky</t>
  </si>
  <si>
    <t>Naložení výkopu ručně, z hornin tř.1-4</t>
  </si>
  <si>
    <t>Zřízení kabelového lože včetne podsypu a urovnání povrchu z písku tloš.5cm nad kabel do 65 cm</t>
  </si>
  <si>
    <t>Výkop kabelové rýhy 50/80 cm hor.3  strojní výkop rýhy</t>
  </si>
  <si>
    <t>Zásyp kabelových rýh strojně ve volném terénu</t>
  </si>
  <si>
    <t>Krytí kabelu, spojek výstražnou folií z PVC šiřky 25cm</t>
  </si>
  <si>
    <t>SO 106 Přístřešek na odpadky a zahradní techniku</t>
  </si>
  <si>
    <t>ornice:0,2*33,5</t>
  </si>
  <si>
    <t>131301111R00</t>
  </si>
  <si>
    <t>Hloubení nezapaž. jam hor.4 do 100 m3, STROJNĚ</t>
  </si>
  <si>
    <t>jáma:16,5*6,5</t>
  </si>
  <si>
    <t>pasy:0,4*0,7*(20+2,6)</t>
  </si>
  <si>
    <t>výkopek:107,25+6,328</t>
  </si>
  <si>
    <t>kolem objektu:1,3*6,4+0,6*2,1</t>
  </si>
  <si>
    <t>výkopek z deponie k zásypům:9,58*1</t>
  </si>
  <si>
    <t>přebytek výkopku na skládku:107,25+6,328-9,58</t>
  </si>
  <si>
    <t>ornice na deponii:6,7*1</t>
  </si>
  <si>
    <t>výkopek na deponii:107,25+6,328</t>
  </si>
  <si>
    <t>ornice na skládku:6,7*1</t>
  </si>
  <si>
    <t>přebytek výkopku na skládku:(107,25+6,328-9,58)*10</t>
  </si>
  <si>
    <t>ornice na skládku:6,7*10</t>
  </si>
  <si>
    <t>pod desku a pasy:22,5*1</t>
  </si>
  <si>
    <t>pod podlahu F.1/01:18*0,15</t>
  </si>
  <si>
    <t>pasy:0,4*0,85*(20+2,6)</t>
  </si>
  <si>
    <t>deska:0,15*22,5</t>
  </si>
  <si>
    <t>deska:0,15*20</t>
  </si>
  <si>
    <t>deska:22,5*7,9*1,1/1000</t>
  </si>
  <si>
    <t>stěny:0,2*(2,29*6,6+2,34*(3+3,4)+0,35*10)+0,15*0,122*13,4</t>
  </si>
  <si>
    <t>stěny:2*(2,29*6,6+2,34*(3+3,4)+0,35*10)+2*0,122*13,4+0,2*(2,29*2+2,34*2)+0,2*10</t>
  </si>
  <si>
    <t>stěny:(0,2*(2,29*6,6+2,34*(3+3,4)+0,35*10)+0,15*0,122*13,4)*130/1000</t>
  </si>
  <si>
    <t>411321515R0X</t>
  </si>
  <si>
    <t>Stropy deskové ze železobetonu C 30/37 pohledový, XC4,XF1,vodostavební,PB2</t>
  </si>
  <si>
    <t>strop:0,15*22,5</t>
  </si>
  <si>
    <t>strop:22,5+0,15*20</t>
  </si>
  <si>
    <t>411354171R00</t>
  </si>
  <si>
    <t>Podpěrná konstr. stropů do 5 kPa - zřízení</t>
  </si>
  <si>
    <t>strop:22,5*1</t>
  </si>
  <si>
    <t>411354172R00</t>
  </si>
  <si>
    <t>Podpěrná konstr. stropů do 5 kPa - odstranění</t>
  </si>
  <si>
    <t>Výztuž stropů z betonářské oceli 10505(R)</t>
  </si>
  <si>
    <t>strop:0,15*22,5*130/1000</t>
  </si>
  <si>
    <t>otvory:3*2*2</t>
  </si>
  <si>
    <t>F.1/01:18</t>
  </si>
  <si>
    <t>(2,8-1,8)*(20+1,5*4)</t>
  </si>
  <si>
    <t>(2,8-1,8)*(20+1,5*4)*2</t>
  </si>
  <si>
    <t>79,19*1</t>
  </si>
  <si>
    <t>deska:22,5*1</t>
  </si>
  <si>
    <t>Izolace proti vlhkosti svis. nátěr ALP, za studena, 1x nátěr - včetně dodávky asfaltového laku</t>
  </si>
  <si>
    <t>stěny pod terénem:2*6,4+1,1*2,1</t>
  </si>
  <si>
    <t>711142559RT1</t>
  </si>
  <si>
    <t>Izolace proti vlhkosti svislá pásy přitavením, 1 vrstva - materiál ve specifikaci</t>
  </si>
  <si>
    <t>deska:22,5*1,15</t>
  </si>
  <si>
    <t>stěny pod terénem:(2*6,4+1,1*2,1)*1,15</t>
  </si>
  <si>
    <t>711132311R00</t>
  </si>
  <si>
    <t>Prov. izolace nopovou fólií svisle, vč.uchyc.prvků, vč. dodávky nopové folie</t>
  </si>
  <si>
    <t>R/01:6,3*3,25</t>
  </si>
  <si>
    <t>atiky:0,28*13,5</t>
  </si>
  <si>
    <t>712841559RT1</t>
  </si>
  <si>
    <t>Samostatné vytažení izolace, pásy přitavením, 1 vrstva - asf.pás ve specifikaci</t>
  </si>
  <si>
    <t>Pás modifikovaný asfalt SBS,PE vložka,tl. 4mm</t>
  </si>
  <si>
    <t xml:space="preserve">  R/01:6,3*3,25</t>
  </si>
  <si>
    <t xml:space="preserve">  atiky:0,28*13,5</t>
  </si>
  <si>
    <t>24,255*1,15</t>
  </si>
  <si>
    <t>Oplechování atiky z Al plechu taženého,rš 255 mm, lak RAL,příponky,klotvení,doplňky,detaily,D+M</t>
  </si>
  <si>
    <t>Stěna z plechu 3x2m, s dveřmi 1,2x2m,rám jekl 40/2, lak RAL,kování,zámek,kotvení,doplňky,detaily,D+M</t>
  </si>
  <si>
    <t>Dveře plechové 3x2m,posuvné,rám jekl 40/2mm, lak RAL,kování,zámek,kotvení,doplňky,detaily,D+M</t>
  </si>
  <si>
    <t>Podlaha stěrková polyuretanová,sokl, příměs pryskyřice,2-složková,tl.2mm</t>
  </si>
  <si>
    <t>sokl:0,1*(12*2-3*2)</t>
  </si>
  <si>
    <t>W/01:2*(2,29*6,6+2,34*(3+3,4)+0,35*10)+2*0,122*13,4+0,2*(2,29*2+2,34*2)+0,2*10</t>
  </si>
  <si>
    <t>Dopravné</t>
  </si>
  <si>
    <t>Staveništní přesun</t>
  </si>
  <si>
    <t>Výchozí revize</t>
  </si>
  <si>
    <t>Pohybové čidlo pro spínaní světel  180°</t>
  </si>
  <si>
    <t>3f zásuvka,včetně příslušenství</t>
  </si>
  <si>
    <t>IO 100 Příprava území a HTÚ</t>
  </si>
  <si>
    <t>111200001RA0</t>
  </si>
  <si>
    <t>Odstranění křovin a stromů do 100 mm, spálení</t>
  </si>
  <si>
    <t>náletové křoviny a drobné stromy:214,89+260,23</t>
  </si>
  <si>
    <t>112100001RAA</t>
  </si>
  <si>
    <t>Kácení stromů do 500 mm a odstranění pařezů, včetně odvozu, spálení větví</t>
  </si>
  <si>
    <t>stromy:3*1</t>
  </si>
  <si>
    <t>ornice-travnaté plochy:0,2*(942,21+707,57+200,21)</t>
  </si>
  <si>
    <t>131301113R00</t>
  </si>
  <si>
    <t>Hloubení nezapaž. jam hor.4 do 10000 m3, STROJNĚ</t>
  </si>
  <si>
    <t>odkop zemních valů-pumptracková dráha:1,2*1013,36</t>
  </si>
  <si>
    <t>výměry dle T.Z. !!!:</t>
  </si>
  <si>
    <t>výkopy:4435*1</t>
  </si>
  <si>
    <t>jámy:5651,032*0,03</t>
  </si>
  <si>
    <t>násypy, úpravy zemní pláně:365*1</t>
  </si>
  <si>
    <t>terénní valy (modelace terénu):350*1</t>
  </si>
  <si>
    <t>ornice na skládku:369,998*1</t>
  </si>
  <si>
    <t>výkopek na deponii:5651,032*1</t>
  </si>
  <si>
    <t>ornice na deponii:369,998*1</t>
  </si>
  <si>
    <t>ornice na skládku:369,998*10</t>
  </si>
  <si>
    <t>113151111R00</t>
  </si>
  <si>
    <t>panelové plochy:86,93+1864,10</t>
  </si>
  <si>
    <t>113109320R00</t>
  </si>
  <si>
    <t>monol. beton. plocha:4,78*1</t>
  </si>
  <si>
    <t>113107620R00</t>
  </si>
  <si>
    <t>Odstranění podkladu nad 50 m2,kam.drcené tl.20 cm</t>
  </si>
  <si>
    <t>štěrkové plochy:374,34+12,98</t>
  </si>
  <si>
    <t>113107630R00</t>
  </si>
  <si>
    <t>Odstranění podkladu nad 50 m2,kam.drcené tl.30 cm</t>
  </si>
  <si>
    <t>767914830R0X</t>
  </si>
  <si>
    <t>Demontáž oplocení rámového H do 2 m,brány,branky, v. 1,8m,patky,sloupky,vzpěry,kotvení,doplňky</t>
  </si>
  <si>
    <t>oplocení:195,99+9,37+55,34</t>
  </si>
  <si>
    <t>981010010RA0</t>
  </si>
  <si>
    <t>chlívek:2,4*4,3*3</t>
  </si>
  <si>
    <t>96.1</t>
  </si>
  <si>
    <t>Demontáž stožáru venkovního areálového osvětlení, v.5m,vč. svítidla a betonové patky,kotvení,doplňky</t>
  </si>
  <si>
    <t>3*1</t>
  </si>
  <si>
    <t>979999998R00</t>
  </si>
  <si>
    <t>Poplatek za skládku suti 5% příměsí</t>
  </si>
  <si>
    <t>IO 200 Komunikace a zpevněné plochy</t>
  </si>
  <si>
    <t xml:space="preserve">Zemní práce   </t>
  </si>
  <si>
    <t>113106123</t>
  </si>
  <si>
    <t xml:space="preserve">Rozebrání dlažeb ze zámkových dlaždic komunikací pro pěší ručně   </t>
  </si>
  <si>
    <t xml:space="preserve">varovný pruh v napojení stávajícího chodníku na plochu parkoviště   </t>
  </si>
  <si>
    <t xml:space="preserve">4,0*0,4   </t>
  </si>
  <si>
    <t>113202111</t>
  </si>
  <si>
    <t xml:space="preserve">Vytrhání obrub krajníků obrubníků stojatých   </t>
  </si>
  <si>
    <t xml:space="preserve">Obrubník stávající vozovky v místě napojení nové příjezdové komunikace   </t>
  </si>
  <si>
    <t xml:space="preserve">19,20   </t>
  </si>
  <si>
    <t>113204111</t>
  </si>
  <si>
    <t xml:space="preserve">Vytrhání obrub záhonových   </t>
  </si>
  <si>
    <t xml:space="preserve">Obrubník stávajícího chodníku un parkoviště   </t>
  </si>
  <si>
    <t xml:space="preserve">6,6+6,5   </t>
  </si>
  <si>
    <t>122251104</t>
  </si>
  <si>
    <t xml:space="preserve">Odkopávky a prokopávky nezapažené v hornině třídy těžitelnosti I skupiny 3 objem do 500 m3 strojně   </t>
  </si>
  <si>
    <t xml:space="preserve">Zlepšení zeminy v podloží vozovky-   </t>
  </si>
  <si>
    <t xml:space="preserve">- výkop z úrovně zemní pláně vozovky v tl. 300mm   </t>
  </si>
  <si>
    <t xml:space="preserve">703,7*0,3   </t>
  </si>
  <si>
    <t>122252204</t>
  </si>
  <si>
    <t xml:space="preserve">Odkopávky a prokopávky nezapažené pro silnice a dálnice v hornině třídy těžitelnosti I objem do 500 m3 strojně   </t>
  </si>
  <si>
    <t xml:space="preserve">Odkopy mimo areál MŠ - pro zřízení zemní pláně vozovky, chodníků a TU   </t>
  </si>
  <si>
    <t xml:space="preserve">- odkopy v úseku po vjezd - navázání na odkopy HTU v areálu+hospod. vjezd   </t>
  </si>
  <si>
    <t xml:space="preserve">354,4+10,0   </t>
  </si>
  <si>
    <t xml:space="preserve">-odkopy svahu za zdí- navázání na hranu HTU   </t>
  </si>
  <si>
    <t xml:space="preserve">12,2   </t>
  </si>
  <si>
    <t xml:space="preserve">Součet   </t>
  </si>
  <si>
    <t>132251102</t>
  </si>
  <si>
    <t xml:space="preserve">Hloubení rýh nezapažených š do 800 mm v hornině třídy těžitelnosti I skupiny 3 objem do 50 m3 strojně   </t>
  </si>
  <si>
    <t xml:space="preserve">rýhy pro trativody- pod vozovkou+za objektem odpadků   </t>
  </si>
  <si>
    <t xml:space="preserve">(81,6+8,4+11,2)*0,10   </t>
  </si>
  <si>
    <t>132351102</t>
  </si>
  <si>
    <t xml:space="preserve">Hloubení rýh nezapažených š do 800 mm v hornině třídy těžitelnosti II skupiny 4 objem do 50 m3 strojně   </t>
  </si>
  <si>
    <t xml:space="preserve">rýha pro vsak pod patou svahu   </t>
  </si>
  <si>
    <t xml:space="preserve">4. tř. těžitelnosti   </t>
  </si>
  <si>
    <t xml:space="preserve">44*0,375   </t>
  </si>
  <si>
    <t>132351252</t>
  </si>
  <si>
    <t xml:space="preserve">Hloubení rýh nezapažených š do 2000 mm v hornině třídy těžitelnosti II skupiny 4 objem do 50 m3 strojně   </t>
  </si>
  <si>
    <t xml:space="preserve">Rýha pro základový pas opěrné zdi   </t>
  </si>
  <si>
    <t xml:space="preserve">odkop z úrovně pláně HTU - 4. tř.těž.   </t>
  </si>
  <si>
    <t xml:space="preserve">52,0   </t>
  </si>
  <si>
    <t>162251102</t>
  </si>
  <si>
    <t xml:space="preserve">Vodorovné přemístění přes 20 do 50 m výkopku/sypaniny z horniny třídy těžitelnosti I skupiny 1 až 3   </t>
  </si>
  <si>
    <t xml:space="preserve">Přesun zeminy na stavbě - na mezideponii pro zpětné použití   </t>
  </si>
  <si>
    <t xml:space="preserve">Přesun z odkopávek + přesun zpět do místa uložení - výměra 2x   </t>
  </si>
  <si>
    <t xml:space="preserve">(160,30+1,0)*2   </t>
  </si>
  <si>
    <t>162751117</t>
  </si>
  <si>
    <t xml:space="preserve">Vodorovné přemístění přes 9 000 do 10000 m výkopku/sypaniny z horniny třídy těžitelnosti I skupiny 1 až 3   </t>
  </si>
  <si>
    <t xml:space="preserve">Odvoz přebývající zeminy z odkopů na skládku   </t>
  </si>
  <si>
    <t xml:space="preserve">(354,4+12,2+10,0)+(10,12+16,5+52,0)-161,3   </t>
  </si>
  <si>
    <t xml:space="preserve">Dovoz zahradní zeminy pro ohumusování ploch-   </t>
  </si>
  <si>
    <t xml:space="preserve">-předpokládaný dovoz na vzd.37km   </t>
  </si>
  <si>
    <t xml:space="preserve">564,5*0,15   </t>
  </si>
  <si>
    <t>162751119</t>
  </si>
  <si>
    <t xml:space="preserve">Příplatek k vodorovnému přemístění výkopku/sypaniny z horniny třídy těžitelnosti I skupiny 1 až 3 ZKD 1000 m přes 10000 m   </t>
  </si>
  <si>
    <t xml:space="preserve">Odvážená zemina na skládku   </t>
  </si>
  <si>
    <t xml:space="preserve">skládka 1,0km přes 10km   </t>
  </si>
  <si>
    <t xml:space="preserve">293,92*1,0   </t>
  </si>
  <si>
    <t xml:space="preserve">Dovoz zahradní zeminy   </t>
  </si>
  <si>
    <t xml:space="preserve">dovoz přes 10km do 37km   </t>
  </si>
  <si>
    <t xml:space="preserve">84,675*27   </t>
  </si>
  <si>
    <t>167151111</t>
  </si>
  <si>
    <t xml:space="preserve">Nakládání výkopku z hornin třídy těžitelnosti I skupiny 1 až 3 přes 100 m3   </t>
  </si>
  <si>
    <t xml:space="preserve">Nakládání zeminy na mezideponii na stavbě   </t>
  </si>
  <si>
    <t xml:space="preserve">pro zpětný přesun   </t>
  </si>
  <si>
    <t xml:space="preserve">161,30   </t>
  </si>
  <si>
    <t>171201221</t>
  </si>
  <si>
    <t xml:space="preserve">Poplatek za uložení na skládce (skládkovné) zeminy a kamení kód odpadu 17 05 04   </t>
  </si>
  <si>
    <t xml:space="preserve">Přebývající zemina   </t>
  </si>
  <si>
    <t xml:space="preserve">293,92*2,1   </t>
  </si>
  <si>
    <t>171251201</t>
  </si>
  <si>
    <t xml:space="preserve">Uložení sypaniny na skládky nebo meziskládky   </t>
  </si>
  <si>
    <t xml:space="preserve">Zemina na mezideponii na stavbě   </t>
  </si>
  <si>
    <t>174151101</t>
  </si>
  <si>
    <t xml:space="preserve">Zásyp jam, šachet rýh nebo kolem objektů sypaninou se zhutněním   </t>
  </si>
  <si>
    <t xml:space="preserve">Zásyp za opěrnou zdí a objektem na odpadky   </t>
  </si>
  <si>
    <t xml:space="preserve">+zásyp za gabiony   </t>
  </si>
  <si>
    <t xml:space="preserve">160,3+1,0   </t>
  </si>
  <si>
    <t>181152302</t>
  </si>
  <si>
    <t xml:space="preserve">Úprava pláně pro silnice a dálnice v zářezech se zhutněním   </t>
  </si>
  <si>
    <t xml:space="preserve">Komunikace+vjezd+chodník vně   </t>
  </si>
  <si>
    <t xml:space="preserve">703,6+24,4+93,5   </t>
  </si>
  <si>
    <t xml:space="preserve">zpevněné plochy v areálu MŠ- chodníky v zahradě   </t>
  </si>
  <si>
    <t xml:space="preserve">100,75+68,5+55,0+25,5+388,75+164,1+40,6   </t>
  </si>
  <si>
    <t>181351103</t>
  </si>
  <si>
    <t xml:space="preserve">Rozprostření ornice tl vrstvy do 200 mm pl přes 100 do 500 m2 v rovině nebo ve svahu do 1:5 strojně   </t>
  </si>
  <si>
    <t xml:space="preserve">volné plochy vně areálu MŠ   </t>
  </si>
  <si>
    <t xml:space="preserve">564,5   </t>
  </si>
  <si>
    <t>181951111</t>
  </si>
  <si>
    <t xml:space="preserve">Úprava pláně v hornině třídy těžitelnosti I skupiny 1 až 3 bez zhutnění strojně   </t>
  </si>
  <si>
    <t xml:space="preserve">volný terén vně areálu   </t>
  </si>
  <si>
    <t xml:space="preserve">-úprava pod ohumusování   </t>
  </si>
  <si>
    <t xml:space="preserve">plochy vně areálu MŠ  a za budovou u komunikace   </t>
  </si>
  <si>
    <t xml:space="preserve">a za opěrnou zdí   </t>
  </si>
  <si>
    <t xml:space="preserve">80,5+21,6+161+26+37,6+64+173,8   </t>
  </si>
  <si>
    <t>R1001</t>
  </si>
  <si>
    <t xml:space="preserve">Nákup zahradní zeminy pro ohumusování   </t>
  </si>
  <si>
    <t xml:space="preserve">Zakládání   </t>
  </si>
  <si>
    <t>211521111</t>
  </si>
  <si>
    <t xml:space="preserve">Výplň odvodňovacích žeber nebo trativodů kamenivem hrubým drceným frakce 63 až 125 mm   </t>
  </si>
  <si>
    <t xml:space="preserve">Vsakovací rýha pod patou svahu   </t>
  </si>
  <si>
    <t xml:space="preserve">45*0,5*0,75   </t>
  </si>
  <si>
    <t>211561111</t>
  </si>
  <si>
    <t xml:space="preserve">Výplň odvodňovacích žeber nebo trativodů kamenivem hrubým drceným frakce 4 až 16 mm   </t>
  </si>
  <si>
    <t xml:space="preserve">Obsyp trativodů v rýze pod komunikací +za objektem odpadků   </t>
  </si>
  <si>
    <t xml:space="preserve">(14,6+12,8+17,0+36,5+7,4+11)*0,08   </t>
  </si>
  <si>
    <t xml:space="preserve">Trativod podél paty opěrné zdi   </t>
  </si>
  <si>
    <t xml:space="preserve">55,95*0,3+0,85*0,15   </t>
  </si>
  <si>
    <t>211971121</t>
  </si>
  <si>
    <t xml:space="preserve">Zřízení opláštění žeber nebo trativodů geotextilií v rýze nebo zářezu sklonu přes 1:2 š do 2,5 m   </t>
  </si>
  <si>
    <t xml:space="preserve">trativod pod komunikací+za objektem   </t>
  </si>
  <si>
    <t xml:space="preserve">(80,9+7,4+11)*1,2   </t>
  </si>
  <si>
    <t xml:space="preserve">trativod za zdí   </t>
  </si>
  <si>
    <t xml:space="preserve">55,95*2,7+0,85*1,0   </t>
  </si>
  <si>
    <t xml:space="preserve">Vsakovací rýha   </t>
  </si>
  <si>
    <t xml:space="preserve">45,0*2,5   </t>
  </si>
  <si>
    <t>69311069</t>
  </si>
  <si>
    <t xml:space="preserve">geotextilie netkaná separační, ochranná, filtrační, drenážní PP 350g/m2   </t>
  </si>
  <si>
    <t xml:space="preserve">rýha trativodu vozovky + za zdí+vsakovací rýha   </t>
  </si>
  <si>
    <t xml:space="preserve">ztratné 20%   </t>
  </si>
  <si>
    <t xml:space="preserve">383,575*1,20   </t>
  </si>
  <si>
    <t>212572111</t>
  </si>
  <si>
    <t xml:space="preserve">Lože pro trativody ze štěrkopísku tříděného   </t>
  </si>
  <si>
    <t xml:space="preserve">Trativod pod vozovkou - lože tl. 50mm   </t>
  </si>
  <si>
    <t xml:space="preserve">88,3*0,3*0,05   </t>
  </si>
  <si>
    <t>212755214</t>
  </si>
  <si>
    <t xml:space="preserve">Trativody z drenážních trubek plastových flexibilních D 100 mm bez lože   </t>
  </si>
  <si>
    <t xml:space="preserve">80,9+7,4+57,6+11,0   </t>
  </si>
  <si>
    <t>213141111</t>
  </si>
  <si>
    <t xml:space="preserve">Zřízení vrstvy z geotextilie v rovině nebo ve sklonu do 1:5 š do 3 m   </t>
  </si>
  <si>
    <t xml:space="preserve">gabiony v zahradě-   </t>
  </si>
  <si>
    <t xml:space="preserve">-separační vrstva za rubem gabionů   </t>
  </si>
  <si>
    <t xml:space="preserve">33,3*0,6+5,25*0,6   </t>
  </si>
  <si>
    <t>213141112</t>
  </si>
  <si>
    <t xml:space="preserve">Zřízení vrstvy z geotextilie v rovině nebo ve sklonu do 1:5 š přes 3 do 6 m   </t>
  </si>
  <si>
    <t xml:space="preserve">Plocha u garáže+ hospodářský vjezd-   </t>
  </si>
  <si>
    <t xml:space="preserve">- separační vrstva na pláni   </t>
  </si>
  <si>
    <t xml:space="preserve">25,4+22,6   </t>
  </si>
  <si>
    <t xml:space="preserve">-okapový chodník s kačírkem-separace   </t>
  </si>
  <si>
    <t xml:space="preserve">28,2+7,2+4+15   </t>
  </si>
  <si>
    <t>69311082</t>
  </si>
  <si>
    <t xml:space="preserve">geotextilie netkaná separační, ochranná, filtrační, drenážní PP 500g/m2   </t>
  </si>
  <si>
    <t xml:space="preserve">geotextilie - ztr.20%   </t>
  </si>
  <si>
    <t xml:space="preserve">- v zahradě za gabiony   </t>
  </si>
  <si>
    <t xml:space="preserve">23,13*1,20   </t>
  </si>
  <si>
    <t xml:space="preserve">- pod zpevněnými plochami   </t>
  </si>
  <si>
    <t xml:space="preserve">102,40*1,20   </t>
  </si>
  <si>
    <t>271532212</t>
  </si>
  <si>
    <t xml:space="preserve">Podsyp pod základové konstrukce se zhutněním z hrubého kameniva frakce 16 až 32 mm   </t>
  </si>
  <si>
    <t xml:space="preserve">lože pod gabiony v zahradě   </t>
  </si>
  <si>
    <t xml:space="preserve">(24,2+9,1+0,8)*0,7*0,2+(5,25+0,4)*0,7*0,2   </t>
  </si>
  <si>
    <t>273313511</t>
  </si>
  <si>
    <t xml:space="preserve">Základové desky z betonu tř. C 12/15   </t>
  </si>
  <si>
    <t xml:space="preserve">Opěrná zeď   </t>
  </si>
  <si>
    <t xml:space="preserve">- podkladní beton pod základový pas   </t>
  </si>
  <si>
    <t xml:space="preserve">(1,5*56,20+0,55*0,6)*0,1   </t>
  </si>
  <si>
    <t xml:space="preserve">Shodná položka   </t>
  </si>
  <si>
    <t xml:space="preserve">Spádový beton na základovém pasu zdi   </t>
  </si>
  <si>
    <t xml:space="preserve">(1,0*0,05+0,2*0,05)*55,90   </t>
  </si>
  <si>
    <t>273362021</t>
  </si>
  <si>
    <t xml:space="preserve">Výztuž základových desek svařovanými sítěmi Kari   </t>
  </si>
  <si>
    <t xml:space="preserve">Betonový okružní chodník v zahradě   </t>
  </si>
  <si>
    <t xml:space="preserve">výztuž sití KARI 100/100/5/5 - 2x   </t>
  </si>
  <si>
    <t xml:space="preserve">111,93*0,8*0,00308   </t>
  </si>
  <si>
    <t>274321511</t>
  </si>
  <si>
    <t xml:space="preserve">Základové pasy ze ŽB bez zvýšených nároků na prostředí tř. C 25/30   </t>
  </si>
  <si>
    <t xml:space="preserve">Opěrná zeď - zákaldový pas do zemní rýhy   </t>
  </si>
  <si>
    <t xml:space="preserve">0,3*1,5*56,20+0,55*0,6*0,3   </t>
  </si>
  <si>
    <t>274352241</t>
  </si>
  <si>
    <t xml:space="preserve">Zřízení bednění základových pasů kruhového r přes 4 m   </t>
  </si>
  <si>
    <t xml:space="preserve">Zahrada- okružní betonový chodník   </t>
  </si>
  <si>
    <t xml:space="preserve">-bednění desky   </t>
  </si>
  <si>
    <t xml:space="preserve">111,93*0,15*2   </t>
  </si>
  <si>
    <t>274352242</t>
  </si>
  <si>
    <t xml:space="preserve">Odstranění bednění základových pasů kruhového r přes 4 m   </t>
  </si>
  <si>
    <t xml:space="preserve">Svislé a kompletní konstrukce   </t>
  </si>
  <si>
    <t>311321815</t>
  </si>
  <si>
    <t xml:space="preserve">Nosná zeď ze ŽB pohledového tř. C 30/37 bez výztuže   </t>
  </si>
  <si>
    <t xml:space="preserve">- dřík zdi   </t>
  </si>
  <si>
    <t xml:space="preserve">2,8*0,3*56,75   </t>
  </si>
  <si>
    <t>311351121</t>
  </si>
  <si>
    <t xml:space="preserve">Zřízení oboustranného bednění nosných nadzákladových zdí   </t>
  </si>
  <si>
    <t xml:space="preserve">Bednění dříku zdi   </t>
  </si>
  <si>
    <t xml:space="preserve">2,8*56,75*2+2,8*0,3*2   </t>
  </si>
  <si>
    <t>311351122</t>
  </si>
  <si>
    <t xml:space="preserve">Odstranění oboustranného bednění nosných nadzákladových zdí   </t>
  </si>
  <si>
    <t>311361821</t>
  </si>
  <si>
    <t xml:space="preserve">Výztuž nosných zdí betonářskou ocelí 10 505   </t>
  </si>
  <si>
    <t xml:space="preserve">Opěrná zeď - výztuž , 120kg/m3   </t>
  </si>
  <si>
    <t xml:space="preserve">(47,67+25,39)*0,12   </t>
  </si>
  <si>
    <t>327215311</t>
  </si>
  <si>
    <t xml:space="preserve">Obklady opěrných zdí ze svařovaných gabionů s úpravou galfan vyplněné lomovým kamenem   </t>
  </si>
  <si>
    <t xml:space="preserve">SHODNÁ POLOŽKA   </t>
  </si>
  <si>
    <t xml:space="preserve">Zahrada- gabiony pro lavičky s rozměrem 0,40/0,40m   </t>
  </si>
  <si>
    <t xml:space="preserve">výplň kamenivem lícovaným, pohledovým a horní plocha   </t>
  </si>
  <si>
    <t xml:space="preserve">zarovnaná   </t>
  </si>
  <si>
    <t xml:space="preserve">lavice v amfiteatru+u mlhoviště   </t>
  </si>
  <si>
    <t xml:space="preserve">(24,2+9,1)*0,4*0,4+5,25*0,4*0,4   </t>
  </si>
  <si>
    <t>R3001</t>
  </si>
  <si>
    <t xml:space="preserve">Asfaltový nátěr proti zemní vlhkosti   </t>
  </si>
  <si>
    <t xml:space="preserve">Opěrná zeď - izolační nátěr ploch pod úrovní terénu   </t>
  </si>
  <si>
    <t xml:space="preserve">124+(0,8+0,2)*56,75+0,75*56,75   </t>
  </si>
  <si>
    <t>R3002</t>
  </si>
  <si>
    <t xml:space="preserve">Dilatační spáry - zatření viditelných spár trvale pružným silikon. tmelem   </t>
  </si>
  <si>
    <t xml:space="preserve">3,5*7   </t>
  </si>
  <si>
    <t xml:space="preserve">Komunikace pozemní   </t>
  </si>
  <si>
    <t>561041111</t>
  </si>
  <si>
    <t xml:space="preserve">Zřízení podkladu ze zeminy upravené vápnem, cementem, směsnými pojivy tl přes 250 do 300 mm pl do 1000 m2   </t>
  </si>
  <si>
    <t xml:space="preserve">zlepšení zeminy v aktivní zoně vozovky v tl.300mm   </t>
  </si>
  <si>
    <t xml:space="preserve">přidáním hydraulických pojiv .- DOROSOL -cement+vápno- pojížděné plochy   </t>
  </si>
  <si>
    <t xml:space="preserve">161,2+542,5   </t>
  </si>
  <si>
    <t>58591003</t>
  </si>
  <si>
    <t xml:space="preserve">pojivo hydraulické pro stabilizaci zeminy 70% vápna   </t>
  </si>
  <si>
    <t xml:space="preserve">Zlepšení zeminy podloží směsí cement 70%+vápno 30% - DOROSOL 70   </t>
  </si>
  <si>
    <t xml:space="preserve">Předběžně 3%   </t>
  </si>
  <si>
    <t xml:space="preserve">Zemina 2,1 t/m3   </t>
  </si>
  <si>
    <t xml:space="preserve">703,70*0,3*2,1=443,331t   </t>
  </si>
  <si>
    <t xml:space="preserve">443,331 *0,03   </t>
  </si>
  <si>
    <t>564710111</t>
  </si>
  <si>
    <t xml:space="preserve">Podklad z kameniva hrubého drceného vel. 16-32 mm tl 50 mm   </t>
  </si>
  <si>
    <t xml:space="preserve">plocha u garáže   </t>
  </si>
  <si>
    <t xml:space="preserve">25,5   </t>
  </si>
  <si>
    <t>564831111</t>
  </si>
  <si>
    <t xml:space="preserve">Podklad ze štěrkodrtě ŠD tl 100 mm   </t>
  </si>
  <si>
    <t xml:space="preserve">podklad pod plochu z kačírku - za zadní stranou budovy   </t>
  </si>
  <si>
    <t xml:space="preserve">15,0   </t>
  </si>
  <si>
    <t>564851111</t>
  </si>
  <si>
    <t xml:space="preserve">Podklad ze štěrkodrtě ŠD tl 150 mm   </t>
  </si>
  <si>
    <t xml:space="preserve">obvodový chodnk+učebna+betonový chodník+   </t>
  </si>
  <si>
    <t xml:space="preserve">+amfiteátr+sklad   </t>
  </si>
  <si>
    <t xml:space="preserve">388,75+54,1+110,0+100,75+64,9+3,6   </t>
  </si>
  <si>
    <t>564861111</t>
  </si>
  <si>
    <t xml:space="preserve">Podklad ze štěrkodrtě ŠD tl 200 mm   </t>
  </si>
  <si>
    <t xml:space="preserve">vozovka+přístupový chodník+kruhová plocha   </t>
  </si>
  <si>
    <t xml:space="preserve">703,7+93,5+40,6   </t>
  </si>
  <si>
    <t>564871111</t>
  </si>
  <si>
    <t xml:space="preserve">Podklad ze štěrkodrtě ŠD tl 250 mm   </t>
  </si>
  <si>
    <t xml:space="preserve">plocha u garáže + hospodářský vjezd   </t>
  </si>
  <si>
    <t xml:space="preserve">25,5+22,6   </t>
  </si>
  <si>
    <t>564871116</t>
  </si>
  <si>
    <t xml:space="preserve">Podklad ze štěrkodrtě ŠD tl. 300 mm   </t>
  </si>
  <si>
    <t xml:space="preserve">pruh kačírku podél komunikace-podkladní vrstva   </t>
  </si>
  <si>
    <t xml:space="preserve">28,2+7,2+4,0   </t>
  </si>
  <si>
    <t>564952111</t>
  </si>
  <si>
    <t xml:space="preserve">Podklad z mechanicky zpevněného kameniva MZK tl 150 mm   </t>
  </si>
  <si>
    <t xml:space="preserve">kryt ploch- amfiteátr+sklad+hospodářský vjezd   </t>
  </si>
  <si>
    <t xml:space="preserve">64,9+3,6+22,6   </t>
  </si>
  <si>
    <t>567114111</t>
  </si>
  <si>
    <t xml:space="preserve">Podklad ze směsi stmelené cementem SC C 20/25 (PB I) tl 100 mm   </t>
  </si>
  <si>
    <t xml:space="preserve">zatížené pochůzí plochy -   </t>
  </si>
  <si>
    <t xml:space="preserve">-obvodový chodník+terasa   </t>
  </si>
  <si>
    <t xml:space="preserve">74,8+33,2+178,1+100,0   </t>
  </si>
  <si>
    <t>567122114</t>
  </si>
  <si>
    <t xml:space="preserve">Podklad ze směsi stmelené cementem SC C 8/10 (KSC I) tl 150 mm   </t>
  </si>
  <si>
    <t xml:space="preserve">komunikace +manipulační plocha   </t>
  </si>
  <si>
    <t xml:space="preserve">542,5+161,2   </t>
  </si>
  <si>
    <t>571908111</t>
  </si>
  <si>
    <t xml:space="preserve">Kryt vymývaným dekoračním kamenivem (kačírkem) tl 200 mm   </t>
  </si>
  <si>
    <t xml:space="preserve">pruhy podél komunikace - u zdi+u budovy   </t>
  </si>
  <si>
    <t xml:space="preserve">pruh podél chodníku za budovou   </t>
  </si>
  <si>
    <t>581121311</t>
  </si>
  <si>
    <t xml:space="preserve">Kryt cementobetonový vozovek skupiny CB III tl 150 mm   </t>
  </si>
  <si>
    <t xml:space="preserve">kryt okružního chodníku v zahradě   </t>
  </si>
  <si>
    <t xml:space="preserve">vyztuženého sítí KARI   </t>
  </si>
  <si>
    <t xml:space="preserve">100,75   </t>
  </si>
  <si>
    <t>593532111</t>
  </si>
  <si>
    <t xml:space="preserve">Kladení dlažby z plastových vegetačních dlaždic pozemních komunikací se zámkem tl 60 mm pl do 50 m2   </t>
  </si>
  <si>
    <t xml:space="preserve">6,35*4,0   </t>
  </si>
  <si>
    <t>56245142</t>
  </si>
  <si>
    <t xml:space="preserve">dlažba zatravňovací recyklovaný PE nosnost 300t/m2 500x500x40mm   </t>
  </si>
  <si>
    <t xml:space="preserve">vegetační tvárnice VT 500/500/40mm, barva zelená   </t>
  </si>
  <si>
    <t xml:space="preserve">výplň ok línou se zatravněním   </t>
  </si>
  <si>
    <t xml:space="preserve">25,4*1,01   </t>
  </si>
  <si>
    <t>59245270</t>
  </si>
  <si>
    <t xml:space="preserve">dlažba tvar čtverec betonová 100x100x60mm barevná   </t>
  </si>
  <si>
    <t xml:space="preserve">Ztratné 3%   </t>
  </si>
  <si>
    <t xml:space="preserve">Zahrada - kruhová shromaždovací plocha   </t>
  </si>
  <si>
    <t xml:space="preserve">dlažba - mozaika 100/100/60mm- barva BÍLÁ   </t>
  </si>
  <si>
    <t xml:space="preserve">40,6*1,03   </t>
  </si>
  <si>
    <t>59245018</t>
  </si>
  <si>
    <t xml:space="preserve">dlažba tvar obdélník betonová 200x100x60mm přírodní   </t>
  </si>
  <si>
    <t xml:space="preserve">ZTRATNÉ 2%   </t>
  </si>
  <si>
    <t xml:space="preserve">Přístupový chodník od parkoviště   </t>
  </si>
  <si>
    <t xml:space="preserve">93,5*1,02   </t>
  </si>
  <si>
    <t>59245006</t>
  </si>
  <si>
    <t xml:space="preserve">dlažba tvar obdélník betonová pro nevidomé 200x100x60mm barevná   </t>
  </si>
  <si>
    <t xml:space="preserve">ztratné 3%   </t>
  </si>
  <si>
    <t xml:space="preserve">Varovný pruh u parkovacího stání v areálu   </t>
  </si>
  <si>
    <t xml:space="preserve">2,65*1,03   </t>
  </si>
  <si>
    <t>596211131</t>
  </si>
  <si>
    <t xml:space="preserve">Kladení zámkové dlažby komunikací pro pěší tl 60 mm skupiny C pl přes 50 do 100 m2   </t>
  </si>
  <si>
    <t xml:space="preserve">přístupový chodník od parkoviště   </t>
  </si>
  <si>
    <t xml:space="preserve">40,7+1,7+31,4+11,40+8,3   </t>
  </si>
  <si>
    <t xml:space="preserve">zahrada- kruhová shromaždovací plocha   </t>
  </si>
  <si>
    <t xml:space="preserve">28,1+6,6+1,4+4,5   </t>
  </si>
  <si>
    <t>596212213</t>
  </si>
  <si>
    <t xml:space="preserve">Kladení zámkové dlažby pozemních komunikací tl 80 mm skupiny A pl přes 300 m2   </t>
  </si>
  <si>
    <t xml:space="preserve">dlažba vozovky a manipulační plochy   </t>
  </si>
  <si>
    <t>59245020</t>
  </si>
  <si>
    <t xml:space="preserve">dlažba tvar obdélník betonová 200x100x80mm přírodní   </t>
  </si>
  <si>
    <t xml:space="preserve">Ztratné 1%   </t>
  </si>
  <si>
    <t xml:space="preserve">703,70*1,01   </t>
  </si>
  <si>
    <t>596212312</t>
  </si>
  <si>
    <t xml:space="preserve">Kladení zámkové dlažby pozemních komunikací tl do 100 mm skupiny A pl do 300 m2   </t>
  </si>
  <si>
    <t xml:space="preserve">obvodový chodník u budovy - rozvolnéné plochy   </t>
  </si>
  <si>
    <t xml:space="preserve">(5,4+3,4+5,75+4,05+5,8+3,7)+26   </t>
  </si>
  <si>
    <t xml:space="preserve">venkovní učebna   </t>
  </si>
  <si>
    <t xml:space="preserve">110,0   </t>
  </si>
  <si>
    <t>596841123</t>
  </si>
  <si>
    <t xml:space="preserve">Kladení betonové dlažby komunikací pro pěší do lože z cement malty velikosti do 0,09 m2 pl přes 300 m2   </t>
  </si>
  <si>
    <t xml:space="preserve">Obvodový chodník podél budovy zatížený +terasa   </t>
  </si>
  <si>
    <t xml:space="preserve">dlaždice 600/100/100mm, barva -BÍLÁ,   </t>
  </si>
  <si>
    <t>R5001</t>
  </si>
  <si>
    <t xml:space="preserve">Betonová dlažba 600/100/100, barva bílá, povrch tryskaný   </t>
  </si>
  <si>
    <t xml:space="preserve">obvodový chodník - zatížený + rozvolněný   </t>
  </si>
  <si>
    <t xml:space="preserve">(386,1+54,1)*1,01   </t>
  </si>
  <si>
    <t xml:space="preserve">110,0*1,01   </t>
  </si>
  <si>
    <t>8</t>
  </si>
  <si>
    <t xml:space="preserve">Trubní vedení   </t>
  </si>
  <si>
    <t>895270012</t>
  </si>
  <si>
    <t xml:space="preserve">Proplachovací a kontrolní šachta z PVC-U vnější průměr 315 mm pro drenáže budov bez lapače písku užitné výšky 650 mm   </t>
  </si>
  <si>
    <t>895270021</t>
  </si>
  <si>
    <t xml:space="preserve">Proplachovací a kontrolní šachta z PVC-U vnější průměr 315 mm pro drenáže budov šachtové prodloužení světlé hloubky 800 mm   </t>
  </si>
  <si>
    <t>895270031</t>
  </si>
  <si>
    <t xml:space="preserve">Proplachovací a kontrolní šachta z PVC-U vnější průměr 315 mm pro drenáže budov redukce DN 200/100-150   </t>
  </si>
  <si>
    <t>895270051</t>
  </si>
  <si>
    <t xml:space="preserve">Proplachovací a kontrolní šachta z PVC-U vnější průměr 315 mm pro drenáže budov poklop litinový pro třídu zatížení B 125   </t>
  </si>
  <si>
    <t>895270052</t>
  </si>
  <si>
    <t xml:space="preserve">Proplachovací a kontrolní šachta z PVC-U vnější průměr 315 mm pro drenáže budov poklop litinový pro třídu zatížení D 400   </t>
  </si>
  <si>
    <t>895270067</t>
  </si>
  <si>
    <t xml:space="preserve">Příplatek k rourám proplachovací a kontrolní šachty z PVC-U vnější průměr 315 mm pro drenáže budov za uříznutí šachtové roury   </t>
  </si>
  <si>
    <t>R8901</t>
  </si>
  <si>
    <t xml:space="preserve">Napojení trativodu do tělesa uliční vpusti- kopletní práce   </t>
  </si>
  <si>
    <t>ks</t>
  </si>
  <si>
    <t>9</t>
  </si>
  <si>
    <t xml:space="preserve">Ostatní konstrukce a práce, bourání   </t>
  </si>
  <si>
    <t>914111111</t>
  </si>
  <si>
    <t xml:space="preserve">Montáž svislé dopravní značky do velikosti 1 m2 objímkami na sloupek nebo konzolu   </t>
  </si>
  <si>
    <t>40445620</t>
  </si>
  <si>
    <t xml:space="preserve">zákazové, příkazové dopravní značky B1-B34, C1-15 700mm   </t>
  </si>
  <si>
    <t xml:space="preserve">značka č. B1   </t>
  </si>
  <si>
    <t xml:space="preserve">1,0   </t>
  </si>
  <si>
    <t>40445625</t>
  </si>
  <si>
    <t xml:space="preserve">informativní značky provozní IP8, IP9, IP11-IP13 500x700mm   </t>
  </si>
  <si>
    <t xml:space="preserve">značka č. IP 12 se symbolem O1   </t>
  </si>
  <si>
    <t>40445650</t>
  </si>
  <si>
    <t xml:space="preserve">dodatkové tabulky E7, E12, E13 500x300mm   </t>
  </si>
  <si>
    <t xml:space="preserve">Dodatková tabulka E13   </t>
  </si>
  <si>
    <t xml:space="preserve">text - Mimo dopravní obsluhu a zaměstance MŠ   </t>
  </si>
  <si>
    <t>914511112</t>
  </si>
  <si>
    <t xml:space="preserve">Montáž sloupku dopravních značek délky do 3,5 m s betonovým základem a patkou   </t>
  </si>
  <si>
    <t>40445225</t>
  </si>
  <si>
    <t xml:space="preserve">sloupek pro dopravní značku Zn D 60mm v 3,5m   </t>
  </si>
  <si>
    <t>40445253</t>
  </si>
  <si>
    <t xml:space="preserve">víčko plastové na sloupek D 60mm   </t>
  </si>
  <si>
    <t>40445256</t>
  </si>
  <si>
    <t xml:space="preserve">svorka upínací na sloupek dopravní značky D 60mm   </t>
  </si>
  <si>
    <t>915111111</t>
  </si>
  <si>
    <t xml:space="preserve">Vodorovné dopravní značení dělící čáry souvislé š 125 mm základní bílá barva   </t>
  </si>
  <si>
    <t xml:space="preserve">vyznačení parkovacích stání   </t>
  </si>
  <si>
    <t xml:space="preserve">5,0*7   </t>
  </si>
  <si>
    <t>915131111</t>
  </si>
  <si>
    <t xml:space="preserve">Vodorovné dopravní značení přechody pro chodce, šipky, symboly základní bílá barva   </t>
  </si>
  <si>
    <t xml:space="preserve">vyhrazené stání - symbol V10f   </t>
  </si>
  <si>
    <t>916111123</t>
  </si>
  <si>
    <t xml:space="preserve">Osazení obruby z drobných kostek s boční opěrou do lože z betonu prostého   </t>
  </si>
  <si>
    <t xml:space="preserve">obruba ploch s krytem MZK v zahradě   </t>
  </si>
  <si>
    <t xml:space="preserve">- amfiteatr+ sklad   </t>
  </si>
  <si>
    <t xml:space="preserve">7,5+3,6+7,8+0,5+0,5+2,7+1,8   </t>
  </si>
  <si>
    <t xml:space="preserve">kruhová shromaždovací plocha-   </t>
  </si>
  <si>
    <t xml:space="preserve">- vnější obvodový pruh z betonové mozaiky   </t>
  </si>
  <si>
    <t xml:space="preserve">6,7+3+6+1,5+1,0+3,7+3,3+11   </t>
  </si>
  <si>
    <t>58381007</t>
  </si>
  <si>
    <t xml:space="preserve">kostka dlažební žula drobná 8/10   </t>
  </si>
  <si>
    <t xml:space="preserve">amfiteátr+sklad   </t>
  </si>
  <si>
    <t xml:space="preserve">24,4*0,1   </t>
  </si>
  <si>
    <t>916131213</t>
  </si>
  <si>
    <t xml:space="preserve">Osazení silničního obrubníku betonového stojatého s boční opěrou do lože z betonu prostého   </t>
  </si>
  <si>
    <t xml:space="preserve">Obruba komunikace   </t>
  </si>
  <si>
    <t xml:space="preserve">83,8+4,5+5,25+21,3+15,8+30,2+3,15+4,0+4,15   </t>
  </si>
  <si>
    <t xml:space="preserve">19,2+0,5+4,0+6,5+2,0*4+4,75+4,3+5,0   </t>
  </si>
  <si>
    <t>59217029</t>
  </si>
  <si>
    <t xml:space="preserve">obrubník betonový silniční nájezdový 1000x150x150mm   </t>
  </si>
  <si>
    <t xml:space="preserve">3,15+4,0+4,15=11,30   </t>
  </si>
  <si>
    <t xml:space="preserve">12,0   </t>
  </si>
  <si>
    <t>59217030</t>
  </si>
  <si>
    <t xml:space="preserve">obrubník betonový silniční přechodový 1000x150x150-250mm   </t>
  </si>
  <si>
    <t>59217031</t>
  </si>
  <si>
    <t xml:space="preserve">obrubník betonový silniční 1000x150x250mm   </t>
  </si>
  <si>
    <t xml:space="preserve">(83,8+4,5+5,25+21,3+15,8+30,2-1,0)*1,0=161,449   </t>
  </si>
  <si>
    <t xml:space="preserve">162,0   </t>
  </si>
  <si>
    <t>59217017</t>
  </si>
  <si>
    <t xml:space="preserve">obrubník betonový chodníkový 1000x100x250mm   </t>
  </si>
  <si>
    <t xml:space="preserve">(19,2+0,5+4,0+6,5+2,0*4+4,75+4,3+5,0)*1,01=52,773   </t>
  </si>
  <si>
    <t xml:space="preserve">53,0   </t>
  </si>
  <si>
    <t>916231213</t>
  </si>
  <si>
    <t xml:space="preserve">Osazení chodníkového obrubníku betonového stojatého s boční opěrou do lože z betonu prostého   </t>
  </si>
  <si>
    <t xml:space="preserve">6,3+15+1+1+18+28,4+0,8+22,2+10,5   </t>
  </si>
  <si>
    <t>919111112</t>
  </si>
  <si>
    <t xml:space="preserve">Řezání dilatačních spár š 4 mm hl přes 60 do 80 mm příčných nebo podélných v čerstvém CB krytu   </t>
  </si>
  <si>
    <t xml:space="preserve">Zahrada- betobový chodník- dilatační spáry po 5,0m   </t>
  </si>
  <si>
    <t xml:space="preserve">22*0,9   </t>
  </si>
  <si>
    <t>935111111</t>
  </si>
  <si>
    <t xml:space="preserve">Osazení příkopového žlabu do štěrkopísku tl 100 mm z betonových tvárnic š 500 mm   </t>
  </si>
  <si>
    <t xml:space="preserve">záchytný žlábek za objektem odpadků a garáže   </t>
  </si>
  <si>
    <t xml:space="preserve">žlábek šířky 0,25m   </t>
  </si>
  <si>
    <t xml:space="preserve">6,7+3,7   </t>
  </si>
  <si>
    <t>R9001</t>
  </si>
  <si>
    <t xml:space="preserve">Příkopový žláb malý - 340/200 mm,dodání   </t>
  </si>
  <si>
    <t xml:space="preserve">betonový žlab šíře 340mm, dl. 200mm - 5 ks/m   </t>
  </si>
  <si>
    <t xml:space="preserve">34+18   </t>
  </si>
  <si>
    <t>953312122</t>
  </si>
  <si>
    <t xml:space="preserve">Vložky do svislých dilatačních spár z extrudovaných polystyrénových desek tl. přes 10 do 20 mm   </t>
  </si>
  <si>
    <t xml:space="preserve">Opěrná zeď - vložky do dilatačních spár tl. 20mm   </t>
  </si>
  <si>
    <t xml:space="preserve">(2,8*0,3+1,3*0,5)*7   </t>
  </si>
  <si>
    <t>997</t>
  </si>
  <si>
    <t xml:space="preserve">Přesun sutě   </t>
  </si>
  <si>
    <t>997221561</t>
  </si>
  <si>
    <t xml:space="preserve">Vodorovná doprava suti z kusových materiálů do 1 km   </t>
  </si>
  <si>
    <t xml:space="preserve">Vybourané sutě- odvoz na skládku   </t>
  </si>
  <si>
    <t xml:space="preserve">19,2*0,205+13,0*0,04+1,6*0,26   </t>
  </si>
  <si>
    <t>997221569</t>
  </si>
  <si>
    <t xml:space="preserve">Příplatek ZKD 1 km u vodorovné dopravy suti z kusových materiálů   </t>
  </si>
  <si>
    <t xml:space="preserve">skládka 11km   </t>
  </si>
  <si>
    <t xml:space="preserve">4,872*10   </t>
  </si>
  <si>
    <t>997221615</t>
  </si>
  <si>
    <t xml:space="preserve">Poplatek za uložení na skládce (skládkovné) stavebního odpadu betonového kód odpadu 17 01 01   </t>
  </si>
  <si>
    <t>998</t>
  </si>
  <si>
    <t xml:space="preserve">Přesun hmot   </t>
  </si>
  <si>
    <t>998223011</t>
  </si>
  <si>
    <t xml:space="preserve">Přesun hmot pro pozemní komunikace s krytem dlážděným   </t>
  </si>
  <si>
    <t>Přeložka Cetin - dodávka Cetin</t>
  </si>
  <si>
    <t>IO 600 Přípojka silnoproudu</t>
  </si>
  <si>
    <t>Elektroměrový rozvaděč, všetně jištění a příslušenství</t>
  </si>
  <si>
    <t xml:space="preserve">Spojovací svorka pro základový zemnič </t>
  </si>
  <si>
    <t>Pevný uzemňovací bod typ M s MV svorkou</t>
  </si>
  <si>
    <t>Zemnící pásek 30x4mm</t>
  </si>
  <si>
    <t>IO 610 Veřejné venkovní osvětlení</t>
  </si>
  <si>
    <t xml:space="preserve">CYKY 4Bx10mm2 </t>
  </si>
  <si>
    <t>Venkovní LED svítidlo veřejného osvětlení + stožár 4m</t>
  </si>
  <si>
    <t>IO 620 Venkovní rozvody venkovního osvětlení</t>
  </si>
  <si>
    <t>Výložník s lampou, kotvený do stěny</t>
  </si>
  <si>
    <t>IO 701 Venkovní rozvody slaboproudu</t>
  </si>
  <si>
    <t>Kabel Datový kábel UTP CAT.6A - Venkovní</t>
  </si>
  <si>
    <t>2N® IP Verso  - 13.56MHz čtečka RFID karet, příprava pro NFC, čte UID</t>
  </si>
  <si>
    <t>2N® IP interkom - Gold licence</t>
  </si>
  <si>
    <t>INTERIÉR</t>
  </si>
  <si>
    <t>790</t>
  </si>
  <si>
    <t>Vnitřní vybavení</t>
  </si>
  <si>
    <t>CHODBA</t>
  </si>
  <si>
    <t>B30</t>
  </si>
  <si>
    <t xml:space="preserve">Skříň na pojízdné kontejnery z LTD tl. 18 mm, rozměry: v. 2159 x š. 873 x hl. 550 mm, 2 křídlé dveře výšky 1400 mm, úchytka rozměr min 160 x 50 x 18 mm (výběr barev min. z 5 odstínů). 2 mobilní kontejnery 704x361x480 mm vvyrobeny z LTD min. tl. 18mm, hrana ABS min. 0,8mm. Bočnice kontejneru přetaženy přes horní hranu půdy, vzniká tak další odkládací prostor. Půda kontejnerů má 2 kovová madla v přední a zadní částí ke snadnější manipulaci. Dno kontejneru opatřeno 4 kolečky s brzdou o průměru 75mm. </t>
  </si>
  <si>
    <t>ŠATNA UČITELKY 1</t>
  </si>
  <si>
    <t>B02</t>
  </si>
  <si>
    <t xml:space="preserve">Skříň šatní dvoudv. na soklu, rozměry: 1850x600x500mm, základní barva RAL7035 sv.šedá na korpus, dveře v RAL7035 nebo 5012, police nahoře i dole, podložka pod boty. Vyroben z pevné svařovaná konstrukce z ocelového plechu tl. min. 0,7 mm, nosník tyče na ramínka, dno a spodní práh z ocelového plechu tl. min. 1 mm. Povrch šatníku je upraven nánosem práškových barev s předúpravou Fe fosfátem. Vnitřní uspořádání každé šatní buňky musí obsahovat odnímatelnou tyč na ramínka (přes celou šířku šatní buňky) se třemi plastovými háčky. Dvířka budou zavěšena na vnějších kovových pantech umožňujících otevření o 180°a budou perforovány otvory zajištění cirkulace vzduchu v horní i spodní části dvířek. Uzamykání skříněk řešeno cylindrickým zámkem se 2 klíči a jednobodovou závorou, s možností dodatečného dodání hlavního/generálního klíče. Kovové šatníky splňují bezpečnostní předpisy a vyhovují požadavkům hygieny jak z důvodu protipožárních, tak v prostředí se zvýšenou vlhkostí. </t>
  </si>
  <si>
    <t>B21</t>
  </si>
  <si>
    <t xml:space="preserve">Skříňka otevřená, rozměry: 1803x730x480 mm. Korpus i police LTD tl. 18 mm, pohledová záda LTD tl. 18 mm. Dno a půda naložena na bocích skříně. Hrany ABS tl. 0,7 mm. Jedna pevná police a 3 přestavitelné po 32 mm. Podpěry polic kovové válečky. Dno opatřeno rektifikacemi. </t>
  </si>
  <si>
    <t>D11</t>
  </si>
  <si>
    <t>Věšáková stěna šířky 600 mm, výška 1800 mm k přišroubování na zeď pomocí 4 ks vrutů a hmoždinek, 4 ks chromovaných dvojháčků, vyrobena z LTD dl. 18 mm, plastová hrana tl. 0,8 mm.</t>
  </si>
  <si>
    <t>TŘÍDA 1</t>
  </si>
  <si>
    <t>B01</t>
  </si>
  <si>
    <t>Skříň na matrace a lůžkoviny, 6 souprav, otevřená, rozměry: 1925x1010x670 mm. Vyrobena z LTD tl. 18 mm. Pohledová záda, rektifikace.</t>
  </si>
  <si>
    <t>B31</t>
  </si>
  <si>
    <t>Skíň otevřená s policemi, rozměry: v. 1930 x š. 850 x hl. 670 mm, 6 polic, celá z LTD tloušťky 18 mm. Pohledová záda, rektifikace.</t>
  </si>
  <si>
    <t>D09</t>
  </si>
  <si>
    <t xml:space="preserve">Matrace 1300x600x120 mm, 1/2 bavlna + 1/2 kortexin, označena spodní a horní část. </t>
  </si>
  <si>
    <t>C05</t>
  </si>
  <si>
    <t>Digitální pianoYamaha CLP-735 WH bílé vč. stoličky Boston PB1/3540 nebo typově obdobné</t>
  </si>
  <si>
    <t>B03</t>
  </si>
  <si>
    <t xml:space="preserve">Skříňka žákovská kombinovaná, rozměry: v. 1091x š. 706x hl. 480 mm, dvířka/12 párů vodících lišt, 6x plastová zásuvka v. 150x š. 312x hl. 427  mm.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Bezpečnostní panty bez viditelných šroubů včetně tlumičů pro pomalé dovírání dveří. Dveře LTD tl. 18 mm, opatřeny zapuštěnou plastovou ergonomickou úchytkou, která je osazena v dveřním křídle. Úchytka je plná a zakrývá celý otvor po frézování, aby nedošlo ke zranění prstů při manipulaci s dvířky. Rozměr úchytky min 160 x 50 x 18 mm (výběr barev min. z 5 odstínů) Dno skříně opatřeno rektifikacemi pro vyrovnání nerovnosti podlah. </t>
  </si>
  <si>
    <t>B04</t>
  </si>
  <si>
    <t xml:space="preserve">Skříňka kombinovaná, rozměry: v. 1091x š. 706x hl. 480 mm, police/12 párů vodících lišt, 6x plastová zásuvka v. 150x š. 312x hl. 427 mm.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Dno skříně opatřeno rektifikacemi pro vyrovnání nerovnosti podlah. </t>
  </si>
  <si>
    <t>B05</t>
  </si>
  <si>
    <t xml:space="preserve">Skříňka kombinovaná, rozměry: v. 1091x š. 706x hl.480 mm, dvířka/12 párů vodících lišt, 12x plastová zásuvka v. 75x š. 312x hl. 427 mm.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Bezpečnostní panty bez viditelných šroubů včetně tlumičů pro pomalé dovírání dveří. Dveře LTD tl. 18 mm, opatřeny zapuštěnou plastovou ergonomickou úchytkou, která je osazena v dveřním křídle. Úchytka je plná a zakrývá celý otvor po frézování, aby nedošlo ke zranění prstů při manipulaci s dvířky. Rozměr úchytky min 160 x 50 x 18 mm (výběr barev min. z 5 odstínů) Dno skříně opatřeno rektifikacemi pro vyrovnání nerovnosti podlah. </t>
  </si>
  <si>
    <t>D01</t>
  </si>
  <si>
    <r>
      <t xml:space="preserve">Domeček z </t>
    </r>
    <r>
      <rPr>
        <sz val="11"/>
        <rFont val="Calibri"/>
        <family val="2"/>
        <charset val="238"/>
        <scheme val="minor"/>
      </rPr>
      <t>LTD</t>
    </r>
    <r>
      <rPr>
        <sz val="10"/>
        <rFont val="Arial CE"/>
        <charset val="238"/>
      </rPr>
      <t>, rozměry: v. 1091x š. 1236x hl. 683 mm, vč. matrace, odnímatelný potah: plátno, látka jednobarevná výběr z: červená, modrá, zelená, žlutá, rozměry: 70x1200x600 mm</t>
    </r>
  </si>
  <si>
    <t>D08</t>
  </si>
  <si>
    <t>Lezecká stěna vč. obkladu, obklad je ze všech stran příčky, celkový rozměr: 2400x2050x300 mm, obklad je vyroben z bukové překližky o min. tl. 25 mm a jsou povrchově upraveny transparentním lakem se zvýšenou odolností proti otěru, na obklad jsou přilepené a přišroubované lezecké desky, lezecké desky - truhlářská překližka celobuková tl. 25 mm, mořené ve 3 různých odstínech v poměru 3:3:5 (celkem 11 desek), dále jsou desky upraveny transparentním lakem se zvýšenou odolností proti otěru, lezecké desky v počtu 11 ks jsou ve tvaru pravidelných šestiúhelníku o rozměru vepsaném v kružnici o průměru 600 mm, všechny dotykové hrany zaobleny min. R3, lezecké chyty - vyrobeny z polyesterové směsi, připevněny pomocí šroubů případně také vrutů, celkový počet na lezeckou stěnu je 40 chytů, které jsou rovnoměrně rozložené po všech lezeckých deskách, Lezecká stěna vč. obkladu
obklad je ze všech stran příčky
celkový rozměr: 2400x2050x250 mm
obklad je vyroben z bukové překližky o min. tl. 25 mm a jsou povrchově upraveny transparentním lakem se zvýšenou odolností proti otěru
na obklad jsou přilepené a přišroubované lezecké desky 
lezecké desky - truhlářská překližka celobuková tl. 25 mm, mořené ve 3 různých odstínech v poměru 3:3:5 (celkem 11 desek), dále jsou desky upraveny transparentním lakem se zvýšenou odolností proti otěru
lezecké desky v počtu 11 ks jsou ve tvaru pravidelných šestiúhelníku o rozměru vepsaném v kružnici o průměru 600 mm
všechny dotykové hrany zaobleny min. R3
lezecké chyty - vyrobeny z polyesterové směsi, připevněny pomocí šroubů případně také vrutů, celkový počet na lezeckou stěnu je 40 chytů, které jsou rovnoměrně rozložené po všech lezeckých deskách
chyty musí být vhodné pro děti a tomu musí i odpovídat velikost (XL, L, M)
chtyty jsou min ve dvou barevných provedeních a jsou dodány vč. příslušných šroubů</t>
  </si>
  <si>
    <t xml:space="preserve">D07 </t>
  </si>
  <si>
    <t>Matrace pod horolezeckou stěna, rozměr: 1600 x 600 mm. Tlouška min. 100 mm.</t>
  </si>
  <si>
    <t>B08</t>
  </si>
  <si>
    <t xml:space="preserve">Skříň otevřená s policemi, rozměry: v. 732x š. 800x hl. 400 mm. Korpus i police LTD tl. 18 mm, pohledová záda LTD tl. 18 mm. Dno a půda naložena na bocích skříně. Hrany ABS tl. 0,7 mm.  Podpěry polic kovové válečky. Dno opatřeno rektifikacemi. </t>
  </si>
  <si>
    <t>D02</t>
  </si>
  <si>
    <t xml:space="preserve">Kadeřnictví se zásuvkami, zrcadlo: acryl, rozměry: v. 1092x š. 706x hl. 480 mm. Materiál a konstrukce: Jedná se o stůl na dřevěné podnoži se zakulacenou zrcadlovou stěnou, pod stolovou deskou dvě zásuvky. Zásuvky - částečný výsuv, např. metabox. Čela se zafrézovanou plastovou úchytkou do horního čela zásuvky, rozměr: 200x60x20 mm. Materiál LTD tl. 18 mm, všechny hrany olepeny plastovou hranou - tl. 2 mm. Plastové kluzáky. </t>
  </si>
  <si>
    <t>A02</t>
  </si>
  <si>
    <t>Katedra se zásuvkami, rozměry: 760x1300x582 mm, pracovní deska LTD 25 mm, zámek horní zásuvky, 4x úchytka je plná a zakrývá celý otvor po frézování, aby nedošlo ke zranění prstů při manipulaci s dvířky. Rozměr úchytky min 160 x 50 x 18 mm (výběr barev min. z 5 odstínů), 2x kabelová průchodka stříbrná.</t>
  </si>
  <si>
    <t>C02</t>
  </si>
  <si>
    <t>Otočná pracovní židle např. Leaf 500 SY, synchronní mechanika SY s nastavením tuhosti odporu pod sedákem, 5x aretace, výškově stavitelná, čalouněný sedák a opěrák, výškově stavitelný opěrák, černý nylonový kryt opěráku, 5-ramenný nylonový kříž, černý, kolečka na koberce, černá, Ø 60 mm, bez područek, potah šedý - oděruvzdornost
Martindale 150.000 cycles, EN ISO 12947-2, složení: 100% Polyester</t>
  </si>
  <si>
    <t>A03</t>
  </si>
  <si>
    <t>Stůl čtvercový, deska UMAKART s ABS hranou, rozměry: 640x800x800 mm, stolová podnož: přírodní buk. Výška stolu bude určena normou EN 1729- 1 a EN1729 - 2</t>
  </si>
  <si>
    <t>C01</t>
  </si>
  <si>
    <t xml:space="preserve">Dětská židle dřevěná, kostra židlí masív, sedák a opěrák, stohovatelná, výška sedáku: bude určena normou EN 1729- 1 a EN1729 - 2, barevné provedení: přírodní. </t>
  </si>
  <si>
    <t>D03</t>
  </si>
  <si>
    <r>
      <t xml:space="preserve">Kuchyňka patrová, rozměry: v. 1200x š. 1049x hl.480 mm. Materiál a konstrukce: dětská kuchyňka s dvěma dvířky, naznačenými ovládacími prvky, dveře, 1x police. Materiál LTD tl. 18 mm, všechny hrany olepeny plastovou hranou - tl. 2 mm. 3 ks výškově stavitelná police, podpěry polic zabraňující vysunutí. V horní části 3 niky. Kovové panty s otvíráním 125 stupňů, s tlumičem dovírání, bez viditelných vrutů. Dveře se zafréhzovanou plastovou úchytkou do boku, výběr z šesti barev úchytek. Ovládací prkvy plotýnka - </t>
    </r>
    <r>
      <rPr>
        <sz val="11"/>
        <rFont val="Calibri"/>
        <family val="2"/>
        <charset val="238"/>
        <scheme val="minor"/>
      </rPr>
      <t>matně lakovaná MDF</t>
    </r>
    <r>
      <rPr>
        <sz val="10"/>
        <rFont val="Arial CE"/>
        <charset val="238"/>
      </rPr>
      <t>.</t>
    </r>
  </si>
  <si>
    <t>A01</t>
  </si>
  <si>
    <t>Pult na svačiny a čaj, rozměry: v. 1038x š. 2450 x hl. 600 mm. Pult je složen ze 3 stejných otevřených skříněk výšky 600 mm spojených postformingovou pracovní deskou. Zadní obkladová deska má výšku 400 mm, materiál postforming. Kromě pracovní desky a obkladové desky z postformingu je vše vyrobené z LTD tl. 18 mm. Pohledová záda, rektifikace.</t>
  </si>
  <si>
    <t>B06</t>
  </si>
  <si>
    <t xml:space="preserve">Skříňka kombinovaná, rozměry: v. 735x š. 1049x hl. 480 mm, dvířka/8 párů vodících lišt, 6 plastových zásuvek s rozměrem v. 75x š. 312x hl.427 mm.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Dno skříně opatřeno rektifikacemi pro vyrovnání nerovnosti podlah. </t>
  </si>
  <si>
    <t>B07</t>
  </si>
  <si>
    <t xml:space="preserve">Korpus skříně, rozměry: v. 735x š. 1049x hl. 480 mm, 24 párů vodících lišt, 9 plastových zásuvek - 6x rozměr v. 150x š. 312x hl. 427, 3x rozměr v. 300x š. 312x hl.430 mm, dno opatřeno kolečky . Korpus skříně vč. zad a polic bude vyroben z LTD tl. 18 mm, korpus lepený, všechny plochy olepeny ABS hranou tl. 2 mm, vyjma bočních hran půdy a dna, zde plastová hrana tl. 0,8 mm. Půda je naložená na boky skříně. Dno skříně opatřeno rektifikacemi pro vyrovnání nerovnosti podlah. </t>
  </si>
  <si>
    <t>C03</t>
  </si>
  <si>
    <t xml:space="preserve">Sedací vak ,,hruška" . Materiál: jednobarevný 100% polyester. Nosnost: 120 kg. Jednovrstvý sedací vak. dvojité švy. Nemá dodatečný vnitřní obal. Sedací vak je opatřen plnícím otvorem, díky němuž je možno kdykoliv v budoucnu doplňovat jeho EPS výplň. Plnící otvor je bezpečně zajištěn dvojitým zipem se schovaným jezdcem. Samotná EPS náplň je potravinářské kvality, zdravotně nezávadná s certifikací a kuličky jsou dostatečně husté a malé, aby nedocházelo k rychlému sesednutí. </t>
  </si>
  <si>
    <t>D04</t>
  </si>
  <si>
    <t xml:space="preserve">Knihovna pojízdná oboustranná, rozměry: 950x900x600 mm, vyrobená z LTD tl. 18 mm. 4 kolečka s brzdou. </t>
  </si>
  <si>
    <t>UMÝVÁRNA 1</t>
  </si>
  <si>
    <t>B11</t>
  </si>
  <si>
    <t>Věšák na ručníky zavěsný, 8 háčků, rozměry: v. 650x š. 800x hl.118 mm, vč. kotvícího materiálu. Věšák se skládá ze zad, záda jsou rozdělena příčkami, tak aby vzniklo 8 oddělení pro jednotlivé ručníky. Každé oddělení má kovový dvojháček a horní polici. Materiál LTD tl. 18 mm, všechny hrany olepeny plastovou hranou - tl. 2 mm.</t>
  </si>
  <si>
    <t>B12</t>
  </si>
  <si>
    <t>Věšák na ručníky zavěsný, 3 háčky, rozměry: 650x312x118 mm, vč. kotvícího materiálu. Věšák se skládá ze zad, záda jsou rozdělena příčkami, tak aby vznikly 3 oddělení pro jednotlivé ručníky. Každé oddělení má kovový dvojháček a horní polici. Materiál LTD tl. 18 mm, všechny hrany olepeny plastovou hranou - tl. 2 mm.</t>
  </si>
  <si>
    <t>ŠATNA DĚTI 1</t>
  </si>
  <si>
    <t>B09</t>
  </si>
  <si>
    <t>Šatnička s lavicí otevřená -čtyřmodul, rozměry: v. 1200x š. 1000 x hl. 350 mm. Korpus skříně vč. zad a polic - LTD tl. 18 mm, všechny hrany olepeny plastovou hranou - tl. 2 mm, vyjma bočních hran půdy a dna, zde plastová hrana - tl. 0,8 mm. Dno opatřeno rektifikacemi.</t>
  </si>
  <si>
    <t>B10</t>
  </si>
  <si>
    <t>Šatnička s lavicí otevřená - trojmodul, rozměry: v. 1200x š. 750x hl. 350 mm. Korpus skříně vč. zad a polic - LTD tl. 18 mm, všechny hrany olepeny plastovou hranou - tl. 2 mm, vyjma bočních hran půdy a dna, zde plastová hrana - tl. 0,8 mm. Dno opatřeno rektifikacemi.</t>
  </si>
  <si>
    <t>C04</t>
  </si>
  <si>
    <t>Kruhové sezení, materiál LTD tl. minimálně 18 a 25 mm, rozměry: v. 250 mm x š. 1000 x hl. 1000 mm, rektifikace</t>
  </si>
  <si>
    <t>PŘEZOUVÁRNA 1</t>
  </si>
  <si>
    <t>D06</t>
  </si>
  <si>
    <t>Korková nástěnka, rozměr: š.900 x v.1200 mm, hliníkový rám. Povrch z přírodního drceného korku umožní  vpichování celé délky špendlíků. Rám nástěnky z eloxovaného hliníku. Konstrukce nástěnky sendvičová tak, aby bylo zabráněno kroucení nástěnky. Rohy rámu plastové zakulacené. Rám umožňuje dodatečné přidělání police jednoduchým nacvaknutím. Police není součástí dodávky.</t>
  </si>
  <si>
    <t>D05</t>
  </si>
  <si>
    <t>Sušák na holínky a pláštěnky, rozměry: 1200x1030x350 mm</t>
  </si>
  <si>
    <t>B13</t>
  </si>
  <si>
    <t>Skříňka otevřená, rozměry: v.792x š.100x hl. 300 mm, 16 stejných otevřených boxů/nik. Vyrobena z LTD tl. 18 mm, pohledová záda, rektifikace.</t>
  </si>
  <si>
    <t>ŠATNA UČITELKY 2</t>
  </si>
  <si>
    <t>TŘÍDA 2</t>
  </si>
  <si>
    <t>Skříňka kombinovaná, rozměry: v. 1091x š. 706x hl. 480 mm, police/12 párů vodících lišt, 6x plastová zásuvka v. 150x š. 312x hl. 427 mm.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Dno skříně opatřeno rektifikacemi pro vyrovnání nerovnosti podlah.</t>
  </si>
  <si>
    <t>UMÝVÁRNA 2</t>
  </si>
  <si>
    <t>ŠATNA DĚTI 2</t>
  </si>
  <si>
    <t>PŘEZOUVÁRNA 2</t>
  </si>
  <si>
    <t>ŠATNA UČITELKY 3</t>
  </si>
  <si>
    <t>TŘÍDA 3</t>
  </si>
  <si>
    <t>UMÝVÁRNA 3</t>
  </si>
  <si>
    <t>ŠATNA DĚTI 3</t>
  </si>
  <si>
    <t>PŘEZOUVÁRNA 3</t>
  </si>
  <si>
    <t>ŠATNA UČITELKY 4</t>
  </si>
  <si>
    <t>TŘÍDA 4</t>
  </si>
  <si>
    <t>UMÝVÁRNA 4</t>
  </si>
  <si>
    <t>ŠATNA DĚTI 4</t>
  </si>
  <si>
    <t>PŘEZOUVÁRNA 4</t>
  </si>
  <si>
    <t>Korková nástěnka, rozměr: š.750 x v.1200 mm, hliníkový rám. Povrch z přírodního drceného korku umožní  vpichování celé délky špendlíků. Rám nástěnky z eloxovaného hliníku. Konstrukce nástěnky sendvičová tak, aby bylo zabráněno kroucení nástěnky. Rohy rámu plastové zakulacené. Rám umožňuje dodatečné přidělání police jednoduchým nacvaknutím. Police není součástí dodávky.</t>
  </si>
  <si>
    <t>KUCHAŘKY</t>
  </si>
  <si>
    <t>A04</t>
  </si>
  <si>
    <t>Stůl kancelářský, rozměry: v. 735x š. 1400x hl.800 mm, na válcových nohách prům. 60 mm, rámová podnož v barvě RAL9006, kabelová průchodka průměr 80mm, barva hliník. Stolová deska - LTD tl. 18 mm, plastová hrana v dekoru lamina tl. 2 mm. Výšková stavitelnost pomocí plastové rektifikace 110 mm</t>
  </si>
  <si>
    <t>B16</t>
  </si>
  <si>
    <t xml:space="preserve">Kontejner mobilní 4zásuvky na kolečkách, rozměry: 585x397x550 mm. Korpus vyroben z LTD min. tl. 18mm, čela zásuvek LTD tl. 18mm, vnitřní zásuvky celokovové. Úchytka hliníková "L" profil s roztečí vrtání 96mm. Centrální uzamykání, zámková vložka se sklopným klíčem. </t>
  </si>
  <si>
    <t>B14</t>
  </si>
  <si>
    <t xml:space="preserve">Skříňka s dveřmi, 4 police, se zámkem, rozměry: 1800x800x419 mm. Korpus i police LTD tl. 18 mm, pohledová záda LTD tl. 18 mm. Dno a půda naložena na bocích skříně. Hrany ABS tl. 0,7 mm. Dveře LDT tl. 18 mm naloženy na korpusu. Dveře mají miskové závěsy s úhlem otvírání od 95° do 110°. Jedna pevná police a 3 přestavitelné po 32 mm. Podpěry polic kovové válečky. Úchytka hliníková " L" profil s roztečí 96 mm. Dno opatřeno rektifikacemi. </t>
  </si>
  <si>
    <t>B15</t>
  </si>
  <si>
    <t xml:space="preserve">Skříň otevřená s policemi, rozměry: v. 1800x š. 600x hl. 400 mm. Korpus i police LTD tl. 18 mm, pohledová záda LTD tl. 18 mm. Dno a půda naložena na bocích skříně. Hrany ABS tl. 0,7 mm.  Podpěry polic kovové válečky. Dno opatřeno rektifikacemi. </t>
  </si>
  <si>
    <t>C06</t>
  </si>
  <si>
    <t>Trojnohá plastová židle,  rozměry: 776 x 537 x 553 mm, materiál: plast (dvousložkové vstřikování s vnitřním plynem, materiál: plast – polypropylen (dvousložkové vstřikování s vnitřním plynem),   tři nohy jako verpánek, trojúhelníkový tvar, minimalistický design, je vyrobená z jednoho kusu, stohovatelnost až 10 kusů, hnotnost: 4 kg, výběr ze 4 barev: tmavě modrá, černošedá, červená, světle zelená.</t>
  </si>
  <si>
    <t>ŠATNA KUCHAŘKY</t>
  </si>
  <si>
    <t>B17</t>
  </si>
  <si>
    <t xml:space="preserve">Skříň šatní dvoudv. na soklu, rozměry: 1850x600x500mm, materiál LTD tl. 18 mm, police nahoře i dole, podložka pod boty, vpravo pod horní policí je umístěn tvojháček. Vnitřní uspořádání každé šatní buňky musí obsahovat  tyč na ramínka (přes celou šířku šatní buňky). Sokl skříně má výšku 45 mm, spodní hrana je opatřena nábytkovými kluzáky s výškuo 4 mm. Dvířka jsou standartně pravá (panty vpravo, zamykání vlevo). Lze však zvolit i dvířka levá. Na jedné skříni však musí mít všechny dvířka orientaci stejnou. Všechna dvířka jsou nahoře a dole opatřena vzdušníky o průměru 50 mm. Uzamykání je buď na visací zámek nebo na nábytkový zámek se dvěma klíči doplněný úchytkou ve stříbrné barvě. </t>
  </si>
  <si>
    <t>C11</t>
  </si>
  <si>
    <t>Lavice šatnová, rozměry:420x1000x400mm, jeklová masivní šatnová lavice s roštem na boty a sedákem.</t>
  </si>
  <si>
    <t>DÍLNA</t>
  </si>
  <si>
    <t>B18</t>
  </si>
  <si>
    <t>Regál, rozměry: v. 2000x š. 1330 x hl. 600 mm, vč. zavětrování do rámu a zad, nosnost police 85 kg</t>
  </si>
  <si>
    <t>B19</t>
  </si>
  <si>
    <t>Skříň na nářadí, křídlové dveře, se zámkem, 4 přestavitelné police, rozměry: 1950x1044x625 mm, plná dvířka s výztuhami pro perfo, nosnost 600 kg.</t>
  </si>
  <si>
    <t>A05</t>
  </si>
  <si>
    <t>Pracovní stůl délka 2000x hloubka 700 x výška 880 mm, deska bukový masiv 40mm, 2x pevná noha v RAL7035</t>
  </si>
  <si>
    <t>SPOLEČENSKÁ MÍSNOST</t>
  </si>
  <si>
    <t>Věšáková stěna š.800 mm, k přišroubování na zeď, 6 ks chromovaných dvojháčků, výška 1800 mm k přišroubování na zeď pomocí 4 ks vrutů a hmoždinek, vyrobena z LTD dl. 18 mm, plastová hrana tl. 0,8 mm.</t>
  </si>
  <si>
    <t>C07</t>
  </si>
  <si>
    <t>Typ jako Seance 090-N4,BR-N1, konferenční židle, stohovatelná, čalouněný sedák a opěrák, nylonové područky, černé, plastové kluzáky na koberce se snadno vyměnitelným zakončením, barva čalounění dle výběru architekta - oděruvzdornost
Martindale 150.000 cycles, EN ISO 12947-2, složení: 100% Polyester, 4-nohá ocelová podnož v povrchové úpravě chrom</t>
  </si>
  <si>
    <t>A06</t>
  </si>
  <si>
    <t xml:space="preserve">Stůl na sklopné podnoži, podnož: chrom, rozměry: 715x1600x800 mm, deska tl. 25 mm, plastová hrana ABS v dekoru lamina tl. 2 mm. </t>
  </si>
  <si>
    <t>MÍSTNOST PRO KROUŽKY A DÍLNU</t>
  </si>
  <si>
    <t>B20</t>
  </si>
  <si>
    <t xml:space="preserve">Skříňka kombinovaná, rozměry: 1803x800x480 mm, dvířka/nika. Korpus skříně vč. zad a polic bude vyroben z LTD  tl. 18 mm,  korpus lepený, všechny plochy olepeny ABS hranou tl. 2 mm, vyjma bočních hran půdy a dna, zde plastová hrana tl. 0,8 mm. Půda je naložená na boky skříně. Police musí být výškově stavitelné, podpěry polic zabraňující jejich vysunutí. Bezpečnostní panty bez viditelných šroubů včetně tlumičů pro pomalé dovírání dveří. Dveře LTD tl. 18 mm, opatřeny zapuštěnou plastovou ergonomickou úchytkou, která je osazena v dveřním křídle. Úchytka je plná a zakrývá celý otvor po frézování, aby nedošlo ke zranění prstů při manipulaci s dvířky. Rozměr úchytky min 160 x 50 x 18 mm (výběr barev min. z 5 odstínů) Dno skříně opatřeno rektifikacemi pro vyrovnání nerovnosti podlah. </t>
  </si>
  <si>
    <t>A07</t>
  </si>
  <si>
    <t>Variabilní stůl tvaru jako puzzle, které na sebe vzájemně navazjí, válcové nohy, ocelový rám, rozměry: 1650x1140 mm</t>
  </si>
  <si>
    <t>C10</t>
  </si>
  <si>
    <t>Židle, skořepina polypropylen, kostra ocelová, pérová, opatřena kluzáky s filcem, certifikované dle EN 1729. Židle žákovská, kovová předpružená podnož - průměr trubky 22 mm, opatřená plastovými kluzáky s filcem. Povrchová úprava podnože vypalovanou práškovou barvou nebo chrom. Konstrukce židle musí umožňovat dynamické sezení čelem k opěráku. Plastový sedák i opěrák ze 100 % strukturovaného polypropylénu - ergonomicky tvarovaná skořepina s efektem vzduchového polštáře v barevné škále min. 11 odstínů, ve skořepině bude kruhový otvor v horní části opěradla pro snadný úchop. Velikost skořepin min. ve 4 velikostech dle normy EN1729:1 a ČSN EN 1729:2 pro tento druh nábytku. Uchazeč je povinen certifikát na vyžádání předložit.</t>
  </si>
  <si>
    <t>KANCELÁŘ ŘEDITELKY</t>
  </si>
  <si>
    <t>A08</t>
  </si>
  <si>
    <t>Stůl kancelářský A-BASE, na 'A' podnoži s kabelovým mostem, včetně bočních krytů podnože, barva podnože: RAL9006 hliník struktura, rozměry: 590-760x1400x800 mm, včetně průchodky průměr 80mm, barva hliník</t>
  </si>
  <si>
    <t>Kontejner mobilní 4zásuvky na kolečkách, rozměry: 585x397x550 mm. Korpus vyroben z LTD min. tl. 18mm, čela zásuvek LTD tl. 18mm, vnitřní zásuvky celokovové. Úchytka hliníková "L" profil s roztečí vrtání 96mm. Centrální uzamykání, zámková vložka se sklopným klíčem</t>
  </si>
  <si>
    <t>C12</t>
  </si>
  <si>
    <t>C09</t>
  </si>
  <si>
    <t>B22</t>
  </si>
  <si>
    <t>Svařená kartotéka s centrálním uzamykáním zásuvek, 100% výsuv zásuvky, blokace proti vysunutí dvou a více zásuvek najednou, rozměry: 1320 x 405 x 623 mm, počet zásuvek kartotéky 4, nosnost zásuvky: 35 kg, barva RAL7035</t>
  </si>
  <si>
    <t>B23</t>
  </si>
  <si>
    <t xml:space="preserve">Skříň otevřená, 1 police, rozměry: 732x800x400 mm. Korpus i police LTD tl. 18 mm, pohledová záda LTD tl. 18 mm. Dno a půda naložena na bocích skříně. Hrany ABS tl. 0,7 mm. Podpěry polic kovové válečky. Dno opatřeno rektifikacemi. </t>
  </si>
  <si>
    <t>B24</t>
  </si>
  <si>
    <t xml:space="preserve">Skříň otevřená, 2 police, rozměry: 1096x800x400 mm. Korpus i police LTD tl. 18 mm, pohledová záda LTD tl. 18 mm. Dno a půda naložena na bocích skříně. Hrany ABS tl. 0,7 mm. Podpěry polic kovové válečky. Dno opatřeno rektifikacemi. </t>
  </si>
  <si>
    <t>B25</t>
  </si>
  <si>
    <t xml:space="preserve">Skříň s dveřmi, 3 police, s jednocestným zámkem, rozměry: 1448x800x419 mm. Korpus i police LTD tl. 18 mm, pohledová záda LTD tl. 18 mm. Dno a půda naložena na bocích skříně. Hrany ABS tl. 0,7 mm. Dveře LDT tl. 18 mm naloženy na korpusu. Dveře mají miskové závěsy s úhlem otvírání od 95° do 110°. Jedna pevná police a 3 přestavitelné po 32 mm. Podpěry polic kovové válečky. Úchytka hliníková " L" profil s roztečí 96 mm. Skříní uzamykatelná. Dno opatřeno rektifikacemi. </t>
  </si>
  <si>
    <t>B26</t>
  </si>
  <si>
    <t>Skříň otevřená na tiskárnu, rozměry: 380x800x600 mm. Celá z LTD 18 mm, pohledová záda. Dno opatřeno rektifikacemi.</t>
  </si>
  <si>
    <t>SBOROVNA</t>
  </si>
  <si>
    <t>A09</t>
  </si>
  <si>
    <t>Stůl konferenční čtvercový, barva podnože RAL9006 hliník, rozměry: 750x2000x2000 mm. Stolová deska LTD tl. 18 mm, plastová hrana ABS v dekoru lamina tl. 2 mm. Samostatná rámová podnož bez viditelných stpojů, povrchová úprava RAL9006 hliník, výšková stavitelnost pomocí rektifikace v noze 10 mm.</t>
  </si>
  <si>
    <t>Elektrifikace - 6 zásuvek, stříbrný rámeček</t>
  </si>
  <si>
    <t>Projektor, typ DLP,zdroj světla lampa,rozlišení 4K UHD 3840x2160,poměr stran 16:9,světelný výkon 3000 Lumen,kontrast 10000:1,rozhraní:HDMI, USB, audio výstup, audio vstup, VGA,funkce:reproduktory, 3D, dálkové ovládání,životnost světelného zdroje:4000hod,hlučnost ventilátoru:33dB</t>
  </si>
  <si>
    <t>Konferenční židle typově jako Stream 282-Z, celočalouněný korpus, stohovatelná, područky s černou nylonovou krytkou, plastové kluzáky, ocelová pérová podnož v povrchové úpravě černá prášková barva,  výběr potahoviny dle architekta - oděruvzdornost
Martindale 150.000 cycles, EN ISO 12947-2, složení: 100% Polyester</t>
  </si>
  <si>
    <t>D10</t>
  </si>
  <si>
    <t>Klasický stojací dřevěný věšák z dřevěného přírodního celomasivu, v klasickém tonovském ohýbaném stylu, tmavě hnědá barva, výška 185cm, šířka 55cm.</t>
  </si>
  <si>
    <t>B27</t>
  </si>
  <si>
    <t>Kuchyňka délky 2400 vč. vestavné myčky viz. výkres - neoceňovat, součást rozpočtu SO 101 - ARS část, prvek T/205</t>
  </si>
  <si>
    <t>KUCHYŇKA</t>
  </si>
  <si>
    <t>B28</t>
  </si>
  <si>
    <t>Kuchyňská linka délky 3600 mm, včetně vestavné myčky, vestavné trouby, vestavné lednice, vestavná myčky a digestoře, viz. výkres - neoceňovat, součást rozpočtu SO 101 - ARS část, prvek T/206</t>
  </si>
  <si>
    <t>Doprava interiéru na stavbu</t>
  </si>
  <si>
    <t>Montáž interiéru</t>
  </si>
  <si>
    <t>PS 2000 Gastrotechnologie</t>
  </si>
  <si>
    <t>791</t>
  </si>
  <si>
    <t>Montáž zařízení velkokuchyní</t>
  </si>
  <si>
    <t>Kuchyně (místnost č. 1.35)</t>
  </si>
  <si>
    <t>Doprava a stěhování</t>
  </si>
  <si>
    <t>Montážní práce</t>
  </si>
  <si>
    <t>OSTATNÍ</t>
  </si>
  <si>
    <t>791.1</t>
  </si>
  <si>
    <t>791.2</t>
  </si>
  <si>
    <t>791.3</t>
  </si>
  <si>
    <t>791.4</t>
  </si>
  <si>
    <t>791.5</t>
  </si>
  <si>
    <t>791.6</t>
  </si>
  <si>
    <t>791.7</t>
  </si>
  <si>
    <t>791.8</t>
  </si>
  <si>
    <t>791.9</t>
  </si>
  <si>
    <t>791.10</t>
  </si>
  <si>
    <t>791.11</t>
  </si>
  <si>
    <t>791.12</t>
  </si>
  <si>
    <t>791.13</t>
  </si>
  <si>
    <t>791.20</t>
  </si>
  <si>
    <t>791.21</t>
  </si>
  <si>
    <t>791.22</t>
  </si>
  <si>
    <t>791.23</t>
  </si>
  <si>
    <t>791.24</t>
  </si>
  <si>
    <t>791.25</t>
  </si>
  <si>
    <t>791.26</t>
  </si>
  <si>
    <t>791.30</t>
  </si>
  <si>
    <t>791.31</t>
  </si>
  <si>
    <t>791.32</t>
  </si>
  <si>
    <t>791.34</t>
  </si>
  <si>
    <t>791.35</t>
  </si>
  <si>
    <t>791.36</t>
  </si>
  <si>
    <t>791.37</t>
  </si>
  <si>
    <t>791.38</t>
  </si>
  <si>
    <t>791.39</t>
  </si>
  <si>
    <t>791.40</t>
  </si>
  <si>
    <t>791.50</t>
  </si>
  <si>
    <t>791.51</t>
  </si>
  <si>
    <t>791.52</t>
  </si>
  <si>
    <t>791.53</t>
  </si>
  <si>
    <t>791.54</t>
  </si>
  <si>
    <t>791.55</t>
  </si>
  <si>
    <t>791.56</t>
  </si>
  <si>
    <t>791.57</t>
  </si>
  <si>
    <t>791.58</t>
  </si>
  <si>
    <t>791.59</t>
  </si>
  <si>
    <t>791.80</t>
  </si>
  <si>
    <t>791.81</t>
  </si>
  <si>
    <t>791.82</t>
  </si>
  <si>
    <t>791.83</t>
  </si>
  <si>
    <t>791.84</t>
  </si>
  <si>
    <t>791.85</t>
  </si>
  <si>
    <t>791.86</t>
  </si>
  <si>
    <t>791.87</t>
  </si>
  <si>
    <t>791.88</t>
  </si>
  <si>
    <t>791.90</t>
  </si>
  <si>
    <t>791.91</t>
  </si>
  <si>
    <t>791.92</t>
  </si>
  <si>
    <t>791.93</t>
  </si>
  <si>
    <t>791.94</t>
  </si>
  <si>
    <t>791.95</t>
  </si>
  <si>
    <t>791.96</t>
  </si>
  <si>
    <t>791.100</t>
  </si>
  <si>
    <t>791.101</t>
  </si>
  <si>
    <t>791.102</t>
  </si>
  <si>
    <t>791.103</t>
  </si>
  <si>
    <t>791.104</t>
  </si>
  <si>
    <t>791.110</t>
  </si>
  <si>
    <t>791.111</t>
  </si>
  <si>
    <t>791.112</t>
  </si>
  <si>
    <t>791.113</t>
  </si>
  <si>
    <t>791.114</t>
  </si>
  <si>
    <t>791.115</t>
  </si>
  <si>
    <t>791.116</t>
  </si>
  <si>
    <t>791.117</t>
  </si>
  <si>
    <t>Chladící šuplíková podstavba pod pracovní desku. 4x zásuvka GN1/1 hloubka zásuvky minimálně 152mm. Kompletní vnější i vnitřní provedení z potravinářského nerezu AISI304, izolace minimálně 50mm, vnitřní hygienický design se zaoblenými rohy, zásuvka s plným vysunutím s pojezdy z nerezové oceli, digitální podsvětlený LCD ovládací displej s indikátory stavu, ekologické chladivo R290, Kontrola teplot dle HACCP, senzory a alarmy otevřených dveří, pokles teploty pod kritickou úroveň. Možnost nastavení zasílání alarmů e-mailem, možnost stažení HACCP dat v tabulkovém a grafickém znázornění teplotních křivek pro dokladování teplot. ECO mód pro snížení spotřeby energie. Spotřeba energie max 2,4 kWh za 24h. Příkon maximálně 0,32kW.  Klimatická třída 5 nebo lepší. Třída chlazení C nebo vyšší, Objem minimálně 92L dle normy EU 2015/1094-I pro provedení se čtyřmi zásuvkami, rozsah teplot od +2°C do +12°C nebo širší rozsah teplot. Wifi modul pro vzdálené připojení do cloudu - HACCP alarmy, sledování a ukládání teplot vzdáleně, teplotní a servisní alarmy, vzdálená servisní a provozní diagnostika stroje přes internet. Funkce odmrazování pomocí horkého plynu. Chladící výkon minimálně 280W. Maximální šířka 950mm. Maximální hloubka 680mm vzhledem k dispozičnímu uspořádání. ,230 V,příkon kW=0,32,1250,700,860,kotvení,doplňky,detaily,D+M</t>
  </si>
  <si>
    <t>Koš na odpady, nerezový, na kolečkách, objem 50 litrů,kotvení,doplňky,detaily,D+M</t>
  </si>
  <si>
    <t>Digestoř nad myčku - ceĺonerezové provedení s labyrintovými filtry,230 V,příkon kW=0,2,1200,1100,400,kotvení,doplňky,detaily,D+M</t>
  </si>
  <si>
    <t>Celonerezový regál, police nerezové, plné,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Min nosnost police 350 Kg. AFNOR certifikace hygienického provedení pro použití v potravinářském průmyslu v souladu s pravidly NF031,230 V,příkon kW=0,3,700,600,1800,kotvení,doplňky,detaily,D+M</t>
  </si>
  <si>
    <t>Lapač skrobů a slupek,kotvení,doplňky,detaily,D+M</t>
  </si>
  <si>
    <t>Chladnička na odpadky, objem min 555 l, statické chlazení, bílý plášť, Objem užitný: min 526 l, Nosnost police: min. 60 kg, Maximální okolní teplota: +10°C až +43°C Klimatická třída: SN-T Způsob odmrazování: automatický, maximální spotřeba energie: 0,63 kWh / 24 h,230 V,příkon kW=0,3,600,600,850,kotvení,doplňky,detaily,D+M</t>
  </si>
  <si>
    <t>Podstolová chladnička se statickým chlazením, Objem užitný: minimálně 160 l,  Nosnost police: 50 kg, Teplotní rozsah: +2°C až +10°C, Spotřeba energie: maximálně 0,7 kWh / 24 h, Způsob odmrazování: automatický, Ekologické Chladivo: R600a, 3 nastavitelné kovové rošty potažené plastem. Dveřní zámek. Nerezové dveře s nerezovým madlem. Digitální displej s ukazatelem teploty. 
,230 V,příkon kW=0,2,600,600,850,kotvení,doplňky,detaily,D+M</t>
  </si>
  <si>
    <t>Startovací sada kanystrů mycího a oplachového prostředku k myčce na nádobí,kotvení,doplňky,detaily,D+M</t>
  </si>
  <si>
    <t>Realizační projektová dokumentace ve stupni Dokumentace pro provedení stavby pro všechny profese, které mají vliv na gastro část - Elektro, ZTI, podklady pro VZT, chlazení, Stavební otvory a sokly. Dodání projektové dokumentace do 2 týdnů od podepsání kupní smlouvy v elektronické formě PDF a DWG a 6 paré v tištěné verzi s autorizací.
Projektová dokumentace ve stupni Dokumentace skutečného provedení stavby pro všechny profese, které mají vliv na gastro část - Elektro, ZTI, podklady pro VZT, chlazení, Stavební otvory a sokly. Součástí bude soubor fotodokumentace dodaných technologií a výrobních štítků. Projektová dokumentace DSP bude předána elektronicky na USB disku v termínu předání zařízení (viz Smlouva),</t>
  </si>
  <si>
    <t>Myčka na provozní nádobí, odpadní čerpadlo. Dávkovač mycího i oplach prostředku, nerezové trubice na mycí i oplachový prostředek, Světlá vstupní výška min 820mm, Mycí koš min 550x670 mm, minimálně 4 mycí programy. Nerezová mycí vana se zaoblenými rohy, Příkon minimálně 7,6kW. Kapacita bojleru minimálně 10 litrů. Oplachové čerpadlo. Systém pro zajištění konstatního tlaku a teploty při mytí a oplachu.  Funkce automatického čištění. Dotykový ovládací panel s digitálním displejem. Funkce automatického mytí při zavření dveří. Vyvážené dveře, které se při otevření rozdělí na dvě části a umožňují pohodlný přístup. Dvouplášťové provedení. Spotřeba vody na mycí cyklus maximálně 4,5l. Hlučnost: &lt; 70 dB (A). Možnost úpravy a programování jednotlivých mycích cyklů s ohledem na aktuální podmínky a typ předmětů určených k mytí. Rekuperace odpadních par pro minimalizaci úniků par do okolí.  Maximální šířka 720mm, Maximální hloubka 820mm vzhledem k prostzorovému uspořádání. HACCP provozní diagnostika stroje.,400 V,příkon kW=7,1,720,858,1712,odpad DN 50,kotvení,doplňky,detaily,D+M</t>
  </si>
  <si>
    <t>Konvektomat 7+10 GN 1/1, Elektrický konvektomat s dělenou komorou, samostatné vyvíječe páry, dolní komora s bojlerovým vyvíječem, horní komora s nástřikovým vyvíječem páry, Kapacita horní komory 7x GN 1/1 nebo 14x GN 1/2. Dolní komora s kapacitou 10x GN 1/1 nebo 20x GN 1/2 s roztečí minimálně 70mm. Dva nezávislé ovládací dotykové panely pro nastavení horní a dolní komory konvektomatu. Dotykový ovládací panel s HD rozlišením, kapacitní obrazovka s možností ovládání i v rukavicích, velikost min 10". Výška vrchního displeje max 1500mm, Výška spodního displeje min 1200mm z hlediska ergonomie obsluhy.  Vrchní zásuv na GN ve výšce max 1600mm. Automatické mytí (minimálně 6 mycích programů dle stupně znečištění), zvláštní  čistící cyklus na odvápnění bojleru uživatelem, bez nutnosti servisního zásahu. Alarm v případě zavápnění stroje s nastavitelným vynucením provedení odvápňovacího programu uživatelem. Pravostranné otevírání dveří, bezdrátové WIFI připojení do cloudu pro účely vzdálené diagnostiky servisním technikem, možnost bezdrátové tvorby a úpravy receptů profesionálním kuchařem, automatická aktualizace software a ovládacího systému. Synchronizace nastavení konvektomatu a uložených programů a receptur v reálném čase bez nutnosti servisního zásahu. Vzdálený monitoring HACCP. Interaktivní systém vaření, historie úpravy pokrmů, postupy. Displej konfigurovatelný dle potřeb uživatele, možnost zjednodušení k nejvíce užívaným programům a recepturám, Organizace receptů ve zložkách, Okamžité zobrazení HACCP grafu během vaření. Regulace vlhkosti ve varné komoře s přesností 1%, fuknce pro rychlý automatický odtah páry z varné komory. Funkce pro rychlé zchlazení komory. Předehřev na minimálně 318°C. Automaticky regulovaná kondenzace páry s přesností 1%, Automatický předehřev bojleru při zapnutí stroje, Otevíravý deflektor pro možnost uživatelského čištění prostoru ventilátoru. Možnost automatického vypnutí konvektomatu na konci programu automatického mytí, čtyřbodová teplotní sonda, minimálně 12 rychlostí ventilátoru. Samonavíjecí sprcha. Autoreversní ventilátor pro optimální a rovnoměrné vaření a pečení. Recepty pro pečení a vaření, regeneraci a udržování pokrmů. Režim víceúrovňového vaření pro kontrolu vaření na každém zásuvu 2 různých receptů/pokrmů současně pro každou GN 1/2 zvlášť. Reversní víceúrovňové  vaření a regenerace dle nastaveného cílového času přípravy hotového pokrmu. Možnost ukládání a třídění receptur a postupů dle stejných parametrů pro přípravu ve více úrovních. Možnost bezdrátové tvorby a úpravy receptů profesionálním kuchařem včetně ingrediencí a vlastní fotografie. Okamžitá synchronizace nastavení mezi horním ovládacím displejem a spodním ovládacím displejem. Při manuální úpravě možnost spuštění úpravy z hlavní strany displeje již s přednastavenou teplotou jedních dotykem. Energy star certifikace, Energy monitor - funkce pro sledování spotřeby energie, vody, mycího detergentu v období minimálně jeden rok nazpět s možností statistiky a sledování provozních nákladů. Minimální kontrukční požadavky: Minimálně dvojité temperované sklo, Klika s otevíráním doleva i doprava, Třída ochrany min IPX5, regulovatelné panty dveří. Regulace teploty v jádru suroviny pomocí sondy s min 4 detekčními body. Sonda je součástí dodávky stroje.  Součástí dodávky je i jednodenní kuchařské školení obsluhy a údržby v konvektomatu s živým vařením. Kuchařské školení musí být provedeno v českém jazyce a to odborným kuchařem s kuchařským certifikátem od výrobce dodaného konvektomatu, případně kuchařem, který je přímým zaměstnancem výrobce dodaného konvektomatu tak aby byla zajištěna odpovídající kvalita a úroveň školení obsluhy.  Maximální hloubka stroje 800mm a maximální šířka stroje 860mm vzhledem k prostorovému uspořádání. Příkon maximálně 31kW.,400 V 
47A,příkon kW=31,930,825,1040,odpad DN 50,kotvení,doplňky,detaily,D+M</t>
  </si>
  <si>
    <t>Nerezový pracovní stůl s dřezem 400x500x250 mm vlevo,  pracovní deska tl. 40 mm, hygienický zadní a levý lem v= 100 mm, zaoblená přední hrana r 10mm, hygienická přední okapová hrana min 10 mm.  Jeklová konstrukce z profilů minimálně 40x40 mm, celonerezové provedení z nerezové oceli AISI 304, pracovní deska z plechu o tloušťce minimálně 1,5 mm. Výška nožiček max 160 mm, korpus výšky min 700 mm. Korpus musí opticky navazovat na sousedící nerezové prvky. Sešroubování na tupo s pozicí 6 bez spáry. Provedení na stavební sokl výšky 150mm,2300,700,900,kotvení,doplňky,detaily,D+M</t>
  </si>
  <si>
    <t>Chladící podstavba 2 sekce. Sestava: 1. modul 3x zásuvka GN1/1 hloubka zásuvky min 115mm, 2. modul dveře se zásuvy na 11x  GN1/1. Kompletní vnější i vnitřní provedení z potravinářského nerezu AISI304, izolace minimálně 50mm, vnitřní hygienický design se zaoblenými rohy, zásuvka s plným vysunutím s pojezdy z nerezové oceli, digitální podsvětlený LCD ovládací displej s indikátory stavu, ekologické chladivo R290, Kontrola teplot dle HACCP, senzory a alarmy otevřených dveří, pokles teploty pod kritickou úroveň. Možnost nastavení zasílání alarmů e-mailem, možnost stažení HACCP dat v tabulkovém a grafickém znázornění teplotních křivek pro dokladování teplot. ECO mód pro snížení spotřeby energie. Spotřeba energie max 2,46 kWh za 24h. Příkon maximálně 0,38 kW. Maximální šířka 1248 mm. Klimatická třída 5 nebo lepší. Třída chlazení C nebo vyšší, Objem minimálně 143L dle normy EU 2015/1094-I, rozsah teplot 0°C / +15°C nebo větší. Wifi modul pro vzdálené připojení do cloudu - HACCP alarmy, sledování a ukládání teplot vzdáleně, teplotní a servisní alarmy, vzdálená servisní a provozní diagnostika stroje přes internet. Funkce odmrazování pomocí horkého plynu.,230 V,příkon kW=0,38,kotvení,doplňky,detaily,D+M</t>
  </si>
  <si>
    <t>Nerezový pracovní stůl s dřezem 400x500x250 mm a malým dřezem na ruce,  pracovní deska tl. 40 mm, hygienický zadní  lem v= 100 mm, zaoblená přední hrana r 10mm, hygienická přední okapová hrana min 10 mm.  Jeklová konstrukce z profilů minimálně 40x40 mm, celonerezové provedení z nerezové oceli AISI 304, pracovní deska z plechu o tloušťce minimálně 1,5 mm. Výška nožiček max 160 mm, korpus výšky min 700 mm. Korpus musí opticky navazovat na sousedící nerezové prvky. Sešroubování na tupo s pozicí 1 a 8 bez spáry. Provedení na stavební sokl výšky 150mm,2200,700,900,kotvení,doplňky,detaily,D+M</t>
  </si>
  <si>
    <t>Chladící podstavba 2 sekce. Sestava: 1. modul 2x zásuvka GN1/1 hloubka zásuvky min 215mm, 2. modul dveře se zásuvy na 11x  GN1/1. Kompletní vnější i vnitřní provedení z potravinářského nerezu AISI304, izolace minimálně 50mm, vnitřní hygienický design se zaoblenými rohy, zásuvka s plným vysunutím s pojezdy z nerezové oceli, digitální podsvětlený LCD ovládací displej s indikátory stavu, ekologické chladivo R290, Kontrola teplot dle HACCP, senzory a alarmy otevřených dveří, pokles teploty pod kritickou úroveň. Možnost nastavení zasílání alarmů e-mailem, možnost stažení HACCP dat v tabulkovém a grafickém znázornění teplotních křivek pro dokladování teplot. ECO mód pro snížení spotřeby energie. Spotřeba energie max 2,46 kWh za 24h. Příkon maximálně 0,38 kW. Maximální šířka 1248 mm. Klimatická třída 5 nebo lepší. Třída chlazení C nebo vyšší, Objem minimálně 143L dle normy EU 2015/1094-I, rozsah teplot 0°C / +15°C nebo větší. Wifi modul pro vzdálené připojení do cloudu - HACCP alarmy, sledování a ukládání teplot vzdáleně, teplotní a servisní alarmy, vzdálená servisní a provozní diagnostika stroje přes internet. Funkce odmrazování pomocí horkého plynu.,230 V,příkon kW=0,38,kotvení,doplňky,detaily,D+M</t>
  </si>
  <si>
    <t>Nerezový pracovní stůl s dřezem 400x500x250 mm vlevo,  skříňový modul s posuvnými dveřmi a dvěma policemi pracovní deska tl. 40 mm, hygienický zadní lem v= 100 mm, zaoblená přední hrana r 10mm, hygienická přední okapová hrana min 10 mm.  Jeklová konstrukce z profilů minimálně 40x40 mm, celonerezové provedení z nerezové oceli AISI 304, pracovní deska z plechu o tloušťce minimálně 1,5 mm. Výška nožiček max 160 mm, korpus výšky min 700 mm. Korpus musí opticky navazovat na sousedící nerezové prvky. Sešroubování na tupo s pozicí 6 bez spáry. Provedení na stavební sokl výšky 150mm,1850,700,900,kotvení,doplňky,detaily,D+M</t>
  </si>
  <si>
    <t>Univerzální hnětací a šlehací stroj pro zpracování těžkých tuhých těst i šlehání krémů. Funkce zdvihu za chodu úr lepší promíchání směsí. Bezpěčnostní mechanický spínač ochranného krytu kotlíku. Minimálně 3 rychlosti. Motorický zdvih kotlíku. Časovač pro nastavení doby práce.  Maximální hloubka 1080mm, maximální šířka 580mm. Příkon elektromotoru maximálně 2,9 kW. Součástí přípojný strojek na mletí máku, kotlík 60l, hák, míchač, šlehací metla, vozík a podstavec,400 V,příkon kW=2,9,kotvení,doplňky,detaily,D+M</t>
  </si>
  <si>
    <t>Krouhač celeniny, celokovové tělo, šnekový pohon. Podavač pro větší kousky zeleniny, podavač pro dlouhé a úzké suroviny (okurka, mrkev, petržel, ...).  Funkce plátkování, strouhání, nudličkování, hranolkování a kostičkování. Bezpečnostní mechanismus spuštění motoru pomocí přitlačovací páky. Start / stop tlačítko. Možnost hygienického umývání hlavy i všech mycích disků v průmyslové myčce na nádobí bez ztráty ostrosti u krouhacích disků. Celonerezové krouhací disky s možností broušení a nebo výměny ostří. Nakloněná rovina krouhací hlavy zabraňující zatékání tekutiny z krájené zeleniny přes hřídel do motoru. Výkon minimálně 5Kg za minutu. Integrovaná madla na těle robotu pro snadnější manipulaci. Součástí robotu disk na plátkování 2mm, disk na přípravu pyré, disk na přípravu jemné bramborové kaše. Maximální hloubka 440mm pro umístění na pracovní desku. ,230 V,příkon kW=0,3,kotvení,doplňky,detaily,D+M</t>
  </si>
  <si>
    <t>Stolní kutr se minimálně trojitou stěrkou  -  nerezová nádoba o objemu 3 litry, pulsní tlačítko, minimálně dvě rychlosti. Možnost mytí nádoby včetně průhledného krytu v myčce bez ztráty vlastností. Výkon motoru minimálně 1000W.  Integrovaná madla pro snadné přenášení a manipulaci. Nerozbitné odolné víko odolávající nárazům a teplotám strojního hygienického mytí. Využití pro přípravu pomazánek, krémových polévek, sekání a míchání masa, zeleninových směsí, sekání ořechů, čokolády, strouhanky, ...,230 V,příkon kW=1,kotvení,doplňky,detaily,D+M</t>
  </si>
  <si>
    <t>Velký nerezový dřez s policí, skříňové provedení s křídlovými dveřmi, hygienický zadní a pravý lem v= 200 mm, pracovní výška 900mm, hloubka vany 300mm. Celonerezové provedení s nemagnetického v nerezového materiálu AISI 304i. Zaoblená přední hrana pracovní desky. Hygienická přední okapnička 10 mm. Hygienický zadní a levý lem. Jeklová konstrukce z profilů minimálně 40x40 mm. Celonerezové provedení z nerezové oceli AISI 304, pracovní deska z plechu o tloušťce min. 1,5 mm. ,1200,800,900,kotvení,doplňky,detaily,D+M</t>
  </si>
  <si>
    <t>Celonerezový regál, police nerezové, plné,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Min nosnost police 350 Kg. AFNOR certifikace hygienického provedení pro použití v potravinářském průmyslu v souladu s pravidly NF031,700,600,1800,kotvení,doplňky,detaily,D+M</t>
  </si>
  <si>
    <t>Výdejní vyhřívaný vozík, kapacita: 2x dělená vana GN 1/1. Police ve spodní části, 4 nerezová kolečka z toho dvě s brzdou. Funkce vyhřívání GN pomocí vodní lázně nebo suchý ohřev bez vody. Jednotlivé vany jsou určeny pro výdej z gastronádob GN 1/1 hloubky 200 mm, popř. menších, každá vana disponuje samostatným vyhříváním topným tělesem a samostatným termostatem, plynulá regulace teploty od +30°C do +95 °C samostatně zvlášť pro každou vanu. Ohřevné vany vybaveny vypouštěcími kohouty s bezpečnostním mechanismem proti náhodnému otevření, přívod el. energie zajištěn točeným kabelem o dosahu minimálně 2 m. Ovládání na kratší straně. Krytí IPX5 nebo vyšší. Příkon minimálně  1,4 kW ,230 V,příkon kW=1,4,kotvení,doplňky,detaily,D+M</t>
  </si>
  <si>
    <t>Celonerezový pracovní skříňový stůl. 2x police, posuvné dveře, pracovní deska tl. 40 mm, hygienický zadní lem v= 100 mm, zaoblená přední hrana r 10mm, hygienická přední okapová hrana min 10 mm.  Jeklová konstrukce z profilů minimálně 40x40 mm, celonerezové provedení z nerezové oceli AISI 304, pracovní deska z plechu o tloušťce minimálně 1,5 mm. Hygienické seskupení s pozicí č. 35 s maximálně vlasovou spárou o tl 0,1mm. Provedení na stavebním soklu výšky 150mm.,1800,700,40,kotvení,doplňky,detaily,D+M</t>
  </si>
  <si>
    <t>Nástěnná skříňka, celonerezové provedení z oceli AISI 304. Nastavitelná police. Posuvné dveře,1600,400,600,kotvení,doplňky,detaily,D+M</t>
  </si>
  <si>
    <t>Celonerezový pracovní skříňový stůl. dřez 500x600mm, křídlové dveře, modul pod dřezem s policí, pracovní deska tl. 40 mm, hygienický zadní lem v= 100 mm, zaoblená přední hrana r 10mm, hygienická přední okapová hrana min 10 mm.  Jeklová konstrukce z profilů minimálně 40x40 mm, celonerezové provedení z nerezové oceli AISI 304, pracovní deska z plechu o tloušťce minimálně 1,5 mm. Hygienické seskupení s pozicí č. 31 a 37 s maximálně vlasovou spárou o tl 0,1mm. Provedení na stavebním soklu výšky 150mm.,2300,700,900,kotvení,doplňky,detaily,D+M</t>
  </si>
  <si>
    <t>Chladící podstavba 3 sekce. Sestava: 1. modul 3x zásuvka GN1/1 hloubka zásuvky min 115mm, 2. modul 2x zásuvka GN1/1 hloubka zásuvky minimálně 215mm, 3. modul dveře se zásuvy na 11x  GN1/1. Kompletní vnější i vnitřní provedení z potravinářského nerezu AISI304, izolace minimálně 50mm, vnitřní hygienický design se zaoblenými rohy, zásuvka s plným vysunutím s pojezdy z nerezové oceli, digitální podsvětlený LCD ovládací displej s indikátory stavu, ekologické chladivo R290, Kontrola teplot dle HACCP, senzory a alarmy otevřených dveří, pokles teploty pod kritickou úroveň. Možnost nastavení zasílání alarmů e-mailem, možnost stažení HACCP dat v tabulkovém a grafickém znázornění teplotních křivek pro dokladování teplot. ECO mód pro snížení spotřeby energie. Spotřeba energie max 2,8 kWh za 24h. Příkon maximálně 0,4kW. Maximální šířka 1725mm. Klimatická třída 5 nebo lepší. Třída chlazení C nebo vyšší, Objem minimálně 218L dle normy EU 2015/1094-I, rozsah teplot 0°C / +12°C nebo větší. Wifi modul pro vzdálené připojení do cloudu - HACCP alarmy, sledování a ukládání teplot vzdáleně, teplotní a servisní alarmy, vzdálená servisní a provozní diagnostika stroje přes internet. Funkce odmrazování pomocí horkého plynu.,230 V,příkon kW=0,37,kotvení,doplňky,detaily,D+M</t>
  </si>
  <si>
    <t>Celonerezový pracovní skříňový stůl. Posuvné dveře, police, pracovní deska tl. 40 mm, hygienický zadní a levý lem v= 100 mm, zaoblená přední hrana r 10mm, hygienická přední okapová hrana min 10 mm.  Jeklová konstrukce z profilů minimálně 40x40 mm, celonerezové provedení z nerezové oceli AISI 304, pracovní deska z plechu o tloušťce minimálně 1,5 mm. Hygienické seskupení s pozicí č. 35 s maximálně vlasovou spárou o tl 0,1mm. Provedení na stavebním soklu výšky 150mm.,1600,400,600,kotvení,doplňky,detaily,D+M</t>
  </si>
  <si>
    <t>Digestoř nad konvektomat ,2500,800,900,kotvení,doplňky,detaily,D+M</t>
  </si>
  <si>
    <t>Vozík na ukládání podnosů a speciálních GN. Nerezové provedení z nerezové oceli AISI 304, na kolečkách z toho dvě s brzdou. Celková výška 1800mm, hodní police. Vyrobeno z profilu 30x30mm. Rozteč mezi zásuvy vertikálně 100mm. Zásuvy ve tvaru L profilu s zadní zarážkou. Šířka zásuvu 22mm. Čistá vnitřní míra mezi dvěma zásuvy 301mm, čistá vnitřní míra mezi stojnami profily vozíku 345mm. Vnější rozměr vozíku - hloubka 550 mm, řířka 405mm. ,400,540,1700,kotvení,doplňky,detaily,D+M</t>
  </si>
  <si>
    <t>Nerezový neutrální stůl. Neutralní pracovní plocha. Spodní police, soklové provedení na stavební sokl 150 mm . Pracovní deska o tl.minimálně 1,5 mm .Zařízení musí umožňovat hygienické seskupení s dalšímí zařízeními do varného bloku  s maximalně vlasovou spárou o tl. 0,1 mm s pozici č.51 a 57.,1750,400,900,kotvení,doplňky,detaily,D+M</t>
  </si>
  <si>
    <t>Indukční sporák, Indukční plotna 4ks, příkon min. 4 x 3,5kW ,sepnutí cívky  od průměru hrnce 120mm do průměru 400mm, udržovací režim s nastavením teploty - 7 úrovní v rozmezí 35-90°C , varný režim nastavení minimálně 9 výkonových stupňů, zobrazení nastavených hodnot na displeji. Vaření s možnosti nastavení  přesné teploty v pokrmu v rozmezi 50 - 240 C .  Rychlost zavaření: 10l z 25°C na 100°C za 20 minut. Konstrukce  uzavřená ze tří stran bez větracích otvorů z boků, zad, vrchní desky a boků vnitřního skříňového prostoru, spodní police. vč. elektrické 230V/500W zásuvky pro napojení příslušenství (např. tyčový mixér). Ovládání ploten z čela sporáku pomocí ovladacího panelu s LCD displejem kde je zobrazena  jak požadavoná, tak i okamžitá teplota. Zařízení musí umožňovat hygienické seskupení s dalšímí zařízeními do varného bloku  s maximalně vlasovou spárou o tl. 0,1 mm s pozicí č. 50, 52 .Napouštěcí rameno na studenou vodu. Napouštěcí armatura pro studenou vodu. Hygienický žlab vrchní pracovní desky napojený na odpad.  Provedení na stavebení sokl o výšce 150 mm. Maximální el. příkon 16 kW . Maximalní rozměry  šířka 1300 mm
,400 V,příkon kW=16,kotvení,doplňky,detaily,D+M</t>
  </si>
  <si>
    <t>Multifunkční pánev se dvěma nezávisle ovládanými vanami, objem minimálně 2x40 l, hloubka vany minimálně 220 mm, maximální šířka 1550mm, maximální hloubka 850mm. Příkon maximálně 23kW. Vaření, intenzivní a šetrné, smažení, fritování, dušení, nízkoteplotní úpravy grilování, restování, opékání, konfitování, úprava sous – vide (vaření ve vakuu při konstantní nízké teplotě). Rozsah teplot: 30 °C–250 °C. Automatický a manuální režim úpravy pokrmů. Barevná dotyková obrazovka 10“s intuitivním ovládáním. Ovládací panel na levé straně. Kompletní ovládání v českém jazyce. Jazykové mutace.  Možnost uložení vlastních programů. Technologické postupy. Paměť pro 350 programů o 20 krocích. Zobrazování průběhu úprav na displeji. Přesné senzorické měření teplot. Indikace nastavených a skutečných hodnot. Zobrazení poruchových hlášení na displeji. Technické a servisní informace. Tlačítko Zapnutí / Vypnutí. Uzamykání obrazovky. Základní rám materiál AISI 304, minimální tloušťka 3 mm. Kryt rámu materiál AISI 304. Robustní nohy s rektifikací. Vana materiál AISI 316, tloušťka 3 mm. Speciální sendvičové dno vany. Topný systém SUPER BLOCK JPX 17 blok s celoplošným rozvodem tepla topnými tělesy z ušlechtilé oceli. Předehřátí dna na 200 °C z provozní teploty za 2 minuty. Dvojité robustní izolované víko s automatickým zdvihem. Bezpečnostní proces ovládání víka zabraňující úrazu. Odvod nadbytečné páry otvorem na středu víka. Kondenzace páry je zajištěna bez nástřiku a spotřeby vody. Centrální připojení vody, odpadu a elektřiny ze stěny nebo podlahy. Servisní přístup z přední a horní části přístroje. Výsuvný panel elektrického rozvaděče v pravé noze, umožňující sestavení více pánví do bloku bez mezer.C ertifikační značka CE, TÜV-SÜD. Automatický systém napouštění vany s dávkováním vody s přesností na 1dcl. Měrka množství tekutiny. Vyklápění vany s proměnlivou rychlostí bez trhavých pohybů. Osa vyklápění vany umožňuje kompletní vyprázdnění. Čtyřbodová sonda pro měření teploty jádra suroviny. Integrovaný odpad ve dně vany s automatickým uzávěrem. Automatický zdvih košů – možnost použití se zavřeným víkem. Bezpečnostní snímač rozpoznání ramene košů. Integrovaná sprcha s automatickým navíjením a kovovou hlavicí. Regulátor tlaku vody. Integrovaná zásuvka 230 V /16 A. Zásuvka USB pro zálohování dat. Provedení na stavební sokl.,400 V 3x80A,příkon kW=23,studená voda 3/4",odpad DN 50,kotvení,doplňky,detaily,D+M</t>
  </si>
  <si>
    <t>Neutrální nerezový pracovní stůl. Spodní police, provedení na stavební sokl v 150mm. Zásuvkový blok se dvěma zásuvkami pro preacovní plochou. Spodní police, soklové provedení na stavební sokl 150 mm. Pracovní deska o tl.minimálně 1,5 mm. Zařízení musí umožňovat hygienické seskupení s dalšímí zařízeními do varného bloku  s maximalně vlasovou spárou o tl. 0,1 mm s pozicí č. 50.,1550,850,kotvení,doplňky,detaily,D+M</t>
  </si>
  <si>
    <t>Ponorný mixér, variabilní rychlost. Délka ramene 400mm. Variabilní rychlost: 2300 - 9600 otáček za minutu.  Rozebíratelný zvon i nůž pro snadné čištění a údržbu. Nerezový nůž, zvon i noha mixéru.,230 V,příkon kW=0,5,kotvení,doplňky,detaily,D+M</t>
  </si>
  <si>
    <t>Elektricko-bateriový zdvižný vozík - GN 1/1 pro snadnou manipulaci při vyprazdňování pánve, možnost mobilního používání bez stálého připojení k elektrické síti. Zdvih výška: 750mm s tolerancí +/- 5%. ,230 V,příkon kW=1,kotvení,doplňky,detaily,D+M</t>
  </si>
  <si>
    <t>Sestava celonerezových regálů s plynulým spojením bez zdvojených noh, police nerezové, plné,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Každý modul sestavy bude obsahovat 4 police. Hloubka regálu 600mm, Výška 1800 mm. Moduly: 1400 mm (min nosnost police 300 Kg) + 1400 mm (min nosnost police 300 Kg). AFNOR certifikace hygienického provedení pro použití v potravinářském průmyslu v souladu s pravidly NF031,2870,670,1800,kotvení,doplňky,detaily,D+M</t>
  </si>
  <si>
    <t>Celonerezová mrazící skříň s prosklenými dveřmi. Otevírání dveří doprava. Pedál pro otevírání dveří. Objem hrubý min 700 litrů.  Objemová kapacita kapacita min 462 l dle normy 2015/1094-IV,  kompletní provedení vnitřního i vnějšího prostoru z potravinářského nerezu AISI 304, Ventilované chlazení. Monobloková chladící jednotka. Kapacita min 21x GN 2/1, rozsah teplot od -22°C do -2°C nebo větší rozsah teplot. Hygienický vnitřní design se zaoblenými rohy pro lepší udržování a sanitaci, bezvýparníkový systém, digitální podsvětlený LCD ovládací displej, minimálně 60 mm izolace prostoru, LED osvětlení vnitřního prostoru. Chladící výkon minimálně 670W.  Ekologické chladivo R290. Ekologicky a energeticky úsporná chladící jednotka - příkon maximálně 450W. Energetická třída D nebo vyšší, klimatická třída 5 nebo lepší. Kontrola teplot dle HACCP, senzory a alarmy otevřených dveří, pokles teploty pod kritickou úroveň. ECO mód pro snížení spotřeby energie. Wifi vzdálené připojení - HACCP alarmy, sledování a ukládání teplot vzdáleně do cloudu, teplotní a servisní alarmy, vzdálená servisní a provozní diagnostika stroje. Možnost nastavení zasílání alarmů e-mailem, možnost stažení HACCP dat v tabulkovém a grafickém znázornění teplotních křivek pro dokladování teplot. Nerezové zásuvy - policové rošty s vysokou nosností,  4 rošty,  zámek dveří.  Spotřeba maximálně 5,7 kWh / 24h.   Šířka maximálně 700mm, hloubka maximálně 810mm - dáno uspořádáním v místnosti. Funkce odmrazování pomocí horkého plynu.,230 V,příkon kW=0,45,kotvení,doplňky,detaily,D+M</t>
  </si>
  <si>
    <t>Celonerezová mrazící skříň objem hrubý min 700 litrů, Plné nerezové dveře - otevírání dveří doleva. Objemová kapacita kapacita min 462 l dle normy 2015/1094-IV,  kompletní provedení vnitřního i vnějšího prostoru z potravinářského nerezu AISI 304, Ventilované chlazení. Monobloková chladící jednotka. Kapacita min 21x GN 2/1, rozsah teplot od -22°C do -15°C nebo větší rozsah teplot. Hygienický vnitřní design se zaoblenými rohy pro lepší udržování a sanitaci, bezvýparníkový systém, digitální podsvětlený LCD ovládací displej, minimálně 60 mm izolace prostoru, LED osvětlení vnitřního prostoru. Chladící výkon minimálně 670W.  Ekologické chladivo R290. Ekologicky a energeticky úsporná chladící jednotka - příkon maximálně 450W. Energetická třída C nebo vyšší, klimatická třída 5 nebo lepší. Kontrola teplot dle HACCP, senzory a alarmy otevřených dveří, pokles teploty pod kritickou úroveň. ECO mód pro snížení spotřeby energie. Wifi vzdálené připojení - HACCP alarmy, sledování a ukládání teplot vzdáleně do cloudu, teplotní a servisní alarmy, vzdálená servisní a provozní diagnostika stroje. Možnost nastavení zasílání alarmů e-mailem, možnost stažení HACCP dat v tabulkovém a grafickém znázornění teplotních křivek pro dokladování teplot. Nerezové zásuvy - policové rošty s vysokou nosností,  5 roštů,  zámek dveří.  Spotřeba maximálně 5,1 kWh / 24h.  Pedál pro otevírání dveří.  Šířka maximálně 700mm, hloubka maximálně 810mm - dáno uspořádáním v místnosti. Funkce odmrazování pomocí horkého plynu.,230 V,příkon kW=0,34,kotvení,doplňky,detaily,D+M</t>
  </si>
  <si>
    <t>Celonerezová chladící skříň s prosklenými dveřmi. Otevírání dveří doprava. Pedál pro otevírání dvěří nohou. Kompletní provedení vnitřního i vnějšího prostoru z potravinářského nerezu AISI 304, Ventilované chlazení. Monobloková chladící jednotka. Kapacita min 21x GN 2/1, rozsah teplot v rozmezí od +2°C do +16°C nebo širší rozsah teplot pro univerzální použití - zelenina, mléčné výrobky, maso, uzeniny, vejce, zákusky, ovoce, čokoláda. Hygienický vnitřní design se zaoblenými rohy pro lepší udržování a sanitaci, bezvýparníkový systém, digitální podsvětlený LCD ovládací displej, minimálně 60 mm izolace prostoru, LED osvětlení vnitřního prostoru, kapacita min 461 l dle normy 2015/1094-IV, energetická třída C nebo vyšší, Klimatická třída 5 nebo lepší. Chladící výkon minimálně 340W. Kontrola teplot dle HACCP, senzory a alarmy otevřených dveří, pokles teploty pod kritickou úroveň. ECO mód pro snížení spotřeby energie. Wifi vzdálené připojení - HACCP alarmy, sledování a ukládání teplot vzdáleně do cloudu, teplotní a servisní alarmy, vzdálená servisní a provozní diagnostika stroje. Možnost nastavení zasílání alarmů e-mailem, možnost stažení HACCP dat v tabulkovém a grafickém znázornění teplotních křivek pro dokladování teplot. Nerezové zásuvy - policové rošty s vysokou nosností,  5 roštů, zámek,  ekologické chladivo R290.  Spotřeba maximálně 1,6 kWh / 24h, maximální příkon 0,28kW. Zámek dveří. Šířka maximálně 700mm, hloubka maximálně 810mm - dáno uspořádáním v místnosti. Funkce odmrazování pomocí horkého plynu.,230 V,příkon kW=0,28,kotvení,doplňky,detaily,D+M</t>
  </si>
  <si>
    <t>Celonerezová chladnička. Prosklené dveře se zámkem - otevírání dveří doprava. S LED osvětlením vnitřního prostoru. Nerezové police s perforací umístěné ve stavitelných zásuvech, nosnost police min 50Kg.  Šířka roštu minimálně 530mm. Hloubka roštu minimálně 410mm. Počet roštových polic 5. Celonerezové provedení vnějšího i vnitřního pláště z vysokojakostní nerezové nemagnetické oceli AISI 304i. Vnitřní hygienické provedení se zaoblenými rohy. Monoblokový systém chlazení. Wifi modul pro vzálené připojení, ukládání HACCP alarmů a teplot. Vzdálená technická a servisní diagnostika všech parametrů chladícího systému. Možnost nastavení zasílání alarmů e-mailem, možnost stažení HACCP dat v tabulkovém a grafickém znázornění teplotních křivek pro dokladování teplot. Ventilované chlazení. Ekologické chladivo R290. Rozsah teplot +2°C - +16°C nebo větší. Ekologická třída chlazení D nebo lepší. Chladící výkon min 280 W. Klimatická třída 5 nebo lepší. Objem minimálně 262 litrů dle Evropské normy dle normy 2015/1094-IV. Spotřeba maximálně 1,96 kWh / 24 hodin, příkon maximálně 280W. ECO mód pro snížení spotřeby energie. Minimálně 60mm izolace chladícího prostoru pro zajištění stálé teploty a ohřevu vnitřního prostoru okolní teplotou. Maximální šířka 650mm, Maximální hloubka 590mm - dáno prostorovým uspořádáním a dodržením dispozičního řešení.,230 V,příkon kW=2,8,kotvení,doplňky,detaily,D+M</t>
  </si>
  <si>
    <t>Nerezový pracovní stůl se dřezem na ruce 238x297x200 mm vpravo, hygienický zadní a pravý lem v=100 mm. Provedení se dvěma policemi,1200,700,900,kotvení,doplňky,detaily,D+M</t>
  </si>
  <si>
    <t>Velký nerezový dřez, hygienický zadní a levý lem v=100 mm, pracovní výška 900mm, hloubka vany 300mm - možnost zavěšení GN 1/1, sešroubováno na tupo s sousedící pozicí 90. V sestavě s pozicí 90 musí lícovat odsazení noh a provedení, navazující pracovní plochy bez spáry- napojení na tupo. Pracovní deska tl. 40 mm.   Zaoblená přední hrana pracovní desky. Hygienická přední okapnička 10 mm. Hygienický zadní a levý lem. Jeklová konstrukce z profilů minimálně 40x40 mm.   Celonerezové provedení z nerezové oceli AISI 304, pracovní deska z plechu o tloušťce min. 1,5 mm. Doměrek - dodavatel přesně zaměří prostor tak, aby stůl byl umístěn v prostoru od stěny ke stěně s tolerancí mezery max. 2mm mezi stolem a stěnou.,800,700,900,kotvení,doplňky,detaily,D+M</t>
  </si>
  <si>
    <t>Škrabka zeleniny a brambor, celonerezové provedení, Výkon 300 kg/h, dávka 10-12 kg, celonerezové provedení. Včetně lapače slupek a škrobů,400 V,příkon kW=0,75,480,630,820,studená voda 1/2",odpad DN 50,kotvení,doplňky,detaily,D+M</t>
  </si>
  <si>
    <t>Celonerezový regál - police s perforací,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Každý modul sestavy bude obsahovat 4 police. Hloubka regálu 500mm, Výška 1800 mm. Moduly: 800 mm (min nosnost police 350 Kg). AFNOR certifikace hygienického provedení pro použití v potravinářském průmyslu v souladu s pravidly NF031,870,570,1800,kotvení,doplňky,detaily,D+M</t>
  </si>
  <si>
    <t>Celonerezová chladící skříň - plné nerezové dveře, otevírání dveří doprava kompletní provedení vnitřního i vnějšího prostoru z potravinářského nerezu AISI 304, Ventilované chlazení. Monobloková chladící jednotka. Kapacita min 21x GN 2/1, rozsah teplot v rozmezí od -2°C do +15°C nebo širší rozsah teplot pro univerzální použití - zelenina, mléčné výrobky, maso, uzeniny, vejce, zákusky, ovoce. Hygienický vnitřní design se zaoblenými rohy pro lepší udržování a sanitaci, bezvýparníkový systém, digitální podsvětlený LCD ovládací displej, minimálně 60 mm izolace prostoru, LED osvětlení vnitřního prostoru, kapacita min 462 l dle normy 2015/1094-IV, energetická třída B nebo vyšší, Klimatická třída 5 nebo lepší. Kontrola teplot dle HACCP, senzory a alarmy otevřených dveří, pokles teploty pod kritickou úroveň. ECO mód pro snížení spotřeby energie. Wifi vzdálené připojení - HACCP alarmy, sledování a ukládání teplot vzdáleně do cloudu, teplotní a servisní alarmy, vzdálená servisní a provozní diagnostika stroje. Možnost nastavení zasílání alarmů e-mailem, možnost stažení HACCP dat v tabulkovém a grafickém znázornění teplotních křivek pro dokladování teplot. Nerezové zásuvy - policové rošty s vysokou nosností,  4 rošty,  zámek,  ekologické chladivo R290.  Spotřeba maximálně 1,31 kWh / 24h, maximální příkon 0,28kW. Pedál pro otevírání dvěří nohou. Zámek dveří. Šířka maximálně 700mm, hloubka maximálně 810mm - dáno uspořádáním v místnosti. Funkce odmrazování pomocí horkého plynu.,230 V,příkon kW=0,28,kotvení,doplňky,detaily,D+M</t>
  </si>
  <si>
    <t>Celonerezový regál - police s perforací,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Každý modul sestavy bude obsahovat 4 police. Hloubka regálu 600mm, Výška 1800 mm. Moduly: 1400 mm (min nosnost police 300 Kg). AFNOR certifikace hygienického provedení pro použití v potravinářském průmyslu v souladu s pravidly NF031,1470,670,1800,kotvení,doplňky,detaily,D+M</t>
  </si>
  <si>
    <t>Modulární regál 1000x400x1800 mm, police s perforací s certifikací pro použití v potravinářském průmyslu, Police s možností umývání v myčce, vyztužené police vysokonosné, nerezové výškově stavitelné stojny, samosvorný systém, nosnost modulu mezi stojnami min. 1000 Kg, bezšroubové sestavení, fixace na stěnu, možnost doplnění police dle potřeby bez nutnosti šroubování, plná variabilita polic, možnost horizontálního nastavení police po 50-100 mm. Modul sestavy bude obsahovat 4 police. Minimální nosnost police 200 Kg.  ,1000,400,1800,kotvení,doplňky,detaily,D+M</t>
  </si>
  <si>
    <t>Modulární regál 700x500x1800 mm, police s perforací s certifikací pro použití v potravinářském průmyslu, Police s možností umývání v myčce, vyztužené police vysokonosné, nerezové výškově stavitelné stojny, samosvorný systém, nosnost modulu mezi stojnami min. 1000 Kg, bezšroubové sestavení, fixace na stěnu, možnost doplnění police dle potřeby bez nutnosti šroubování, plná variabilita polic, možnost horizontálního nastavení police po 50-100 mm. Modul sestavy bude obsahovat 4 polic. Minimální nosnost police 200 Kg.  ,700,500,1800,kotvení,doplňky,detaily,D+M</t>
  </si>
  <si>
    <t>Sestava celonerezových regálů s plynulým spojením bez zdvojených noh, police nerezové, plné, vyztužené, tloušťky min 50 mm; nerezové výškově stavitelné stojny, samosvorný systém, nosnost modulu mezi stojnami min 1200 Kg, bez šroubové sestavení, fixace do podlahy, fixace na stěnu, destičky na rozložení hmotnosti v podlaze možnost doplnění police dle potřeby, plná variabilita polic, možnost horizontálního nastavení police po 50-100 mm. Každý modul sestavy bude obsahovat 4 police. Hloubka regálu 400mm, Výška 1800 mm. Moduly: 1300 mm (min nosnost police 300 Kg) + 1300 mm (min nosnost police 300 Kg). AFNOR certifikace hygienického provedení pro použití v potravinářském průmyslu v souladu s pravidly NF031,2670,570,1800,kotvení,doplňky,detaily,D+M</t>
  </si>
  <si>
    <t>Nerezový pracovní stůl se dřezem 400x400x250 mm vpravo, hygienický zadní, levý a pravý lem v=100 mm. Zaoblená přední hrana r 10mm, hygienická přední okapová hrana min 10 mm.  Jeklová konstrukce z profilů minimálně 40x40 mm, celonerezové provedení z nerezové oceli AISI 304, pracovní deska z plechu o tloušťce minimálně 1,5 mm,1400,700,900,kotvení,doplňky,detaily,D+M</t>
  </si>
  <si>
    <t>Nerezový pracovní stůl, hygienický zadní a levý lem v=100 mm. Dřez 400x400mm. Modul pod dřezem s křídlovými dvířky a policí. Skříňové provedení. Modul s dvěma policemi a křídlovými dvířky. Zaoblená přední hrana r 10mm, hygienická přední okapová hrana min 10 mm.  Jeklová konstrukce z profilů minimálně 40x40 mm, celonerezové provedení z nerezové oceli AISI 304, pracovní deska z plechu o tloušťce minimálně 1,5 mm,1900,600,900,kotvení,doplňky,detaily,D+M</t>
  </si>
  <si>
    <t>Nerezový servírovací vozík, 3-police,545,810,900,kotvení,doplňky,detaily,D+M</t>
  </si>
  <si>
    <t>Nerezový pracovní stůl se dvěma dřezy: 1x 400x500x250 mm vpravo a 238x297x200 mm vlevo, hygienický zadní a levý lem v=100 mm. Modul pod dřezy s křídlovými dvířky a policí pro uskladnění kanystrů s mycími detergenty a čistícími prostředky. Skříňové provedení. Zaoblená přední hrana r 10mm, hygienická přední okapová hrana min 10 mm.  Jeklová konstrukce z profilů minimálně 40x40 mm, celonerezové provedení z nerezové oceli AISI 304, pracovní deska z plechu o tloušťce minimálně 1,5 mm. Modul s prostorem pro odpadkový koš, Modul s dvěma policemi.,2600,700,900,kotvení,doplňky,detaily,D+M</t>
  </si>
  <si>
    <t>Stolní baterie s loketním ovládáním pomocí pružného pákového ramena aby se zabránilo rázům na směšovací kartuš pomocí ovládání uživatelem. Délka ovládacího ramena páky 250mm - 270mm. Směšovací páková kartuš monobloková, celonerezové provedení, hloubka ramene 210-220 mm, výška 150-170 mm. ,studená voda 3/8",teplá voda 3/8",odpad DN 50,kotvení,doplňky,detaily,D+M</t>
  </si>
  <si>
    <t>Automatický změkčovač vody. Digitální ovládací displej s možností nastavení parametrů regenerace. Kapacita  minimálně 75 m3 na 1°dH. Objem pryskyřice minimálně 25 litrů. Kapacita zásobníku na sůl mninimálně 25 Kg. Maximální spotřeba soli na regeneraci 3Kg. Maximální šířka 270mm. Maximální výška 520mm. Tlaková ztráta maximálně 1bar. Součástí filtr pevných částic s manuálním proplachem.,230 V,příkon kW=0,1,studená voda 3/4",uprav. voda 3/4",odpad DN 50,kotvení,doplňky,detaily,D+M</t>
  </si>
  <si>
    <t>Univerzální modularní varné centrum.  Objem varné vložky  120 l . Vypouštěcí  anti-rostřikový pokrmový ventil s pojistkou proti otevření s těsněním ventilového kužele z materialu EPDM v nerezovém provedení AISI 316  o velikosti  minimálně 2 " . Zařízení musí umožňovat hygienické seskupení s dalšímí zařízeními do varného bloku  s maximalně vlasovou spárou o tl. 0,1 mm s pozici č. 51. Izolované víko. Rozsah teplot 50 - 240 C . Funkce : vaření , smažení , restovaní, dlohodobé vaření  s pokrmovovou sondou , vaření mlečných produktu . Ovladaní pomocí dotykového disleje s  elektronickým řízením výkonu stroje. Přednastavené programy pro přípravu jídel .Možnost vytvaření a ukládaní receptu v českém jazyce. Automatické elektronické napouštění vody s možnosti nastavení požadovaného množství vody s přesnosti na 0,1 l  . Možnost vaření ve varných koších  a v GN 1/1 - 200 mm. Provedení na stavbní sokl o výšce 150 mm ,  Maximalní šířka 1100 mm . Stroj v provedení celo nerezové . Minimalní el. příkon 20kW  , maximální příkon 28 kW  400  V.  Vč. příslušenství: rameno pro  vaření ve varných koších, 3 x varný koš, scezovací síto, měrka objemu vložky, vozík na vypouštění vařeného obsahu, 3 x rošt na dno pánve, čistící houbička,400 V,příkon kW=27,5,kotvení,doplňky,detaily,D+M</t>
  </si>
  <si>
    <t>Digestoř nad varné centrum, nerezové provedení s labyrintovými lapači tuku. S osvětlením,3500,2300,studená voda 1/2",kotvení,doplňky,detaily,D+M</t>
  </si>
  <si>
    <t>Myčka na nádobí. Koš 450x450 mm.  Oplachové čerpadlo a Odpadní čerpadlo, diagnostika chyb, grafický displej. Program pro sanitaci a čištění myčky. Dávkovače mycího a oplachového prostředku. Zobrazení konfigurace, nastavení myčky, provozních informací na displeji. Diagnostický systém provozních chyb, hlášení a stavu myčky s informacemi na ovládacím displeji. Maximální hloubka 610mm vzhledem k prostorovému uspořádání. Maximální vnější šířka myčky 530mm.  Minimálně 4 mycí programy dle druhu nádobí. Možnost konfigurace mycích cyklů dle teploty a času. Ukazatel průběhu mycího cyklu s odpočtem. Celonerezové provedení, nerezové mycí ramena. Rychlé nahřátí myčky pro spuštění. Příkon minimálně 7,4 kW. Připojení 400V.,400 V,příkon kW=7,5,studená voda 3/8",teplá voda 3/8",odpad DN 50,kotvení,doplňky,detaily,D+M</t>
  </si>
  <si>
    <t>Mytí provozního nádobí</t>
  </si>
  <si>
    <t>Suchý sklad (místnost č. 1.40)</t>
  </si>
  <si>
    <t>Sklad ledniček (místnost č. 1.41)</t>
  </si>
  <si>
    <t>Hrubá přípravna zeleniny (místnost č. 1.42)</t>
  </si>
  <si>
    <t>Sklad hrubé zeleniny (místnost č. 1.43)</t>
  </si>
  <si>
    <t>Sklad odpadků a obalů (místnost č. 1.38)</t>
  </si>
  <si>
    <t>Sklad DKP (místnost č. 1.37)</t>
  </si>
  <si>
    <t>Přípravna vajec (místnost č. 1.36)</t>
  </si>
  <si>
    <t>Přípravna jídla (místnost č. 1.07)</t>
  </si>
  <si>
    <t>Přípravna jídla (místnost č. 1.15)</t>
  </si>
  <si>
    <t>Přípravna jídla (místnost č. 1.23)</t>
  </si>
  <si>
    <t>Přípravna jídla (místnost č. 1.31)</t>
  </si>
  <si>
    <t>MŠ DUBEČ</t>
  </si>
  <si>
    <t>cena / MJ (Kč)</t>
  </si>
  <si>
    <t>celkem (Kč)</t>
  </si>
  <si>
    <t>00512 Náklady spojené s prováděním stavby</t>
  </si>
  <si>
    <t>9+9589</t>
  </si>
  <si>
    <t>005124010R</t>
  </si>
  <si>
    <t>Zajištění kompletační a koordinační činnosti spojených s realizací stavby a následným dáním do užívání</t>
  </si>
  <si>
    <t>Soubor</t>
  </si>
  <si>
    <t>Zajištění a projednání všech nezbytných administrativních úkonů spojených s realizací stavby</t>
  </si>
  <si>
    <t>005121 Zařízení staveniště</t>
  </si>
  <si>
    <t>005121010R</t>
  </si>
  <si>
    <t>Vybudování zařízení staveniště</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</si>
  <si>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</si>
  <si>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</si>
  <si>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</si>
  <si>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 náklady na energie -platí investor ,náklady na potřebný průběžný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</si>
  <si>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</si>
  <si>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</si>
  <si>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</si>
  <si>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 Provozní vlivy</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</si>
  <si>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</si>
  <si>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005122 R</t>
  </si>
  <si>
    <t>Provozní vlivy</t>
  </si>
  <si>
    <t>00521 Staveniště</t>
  </si>
  <si>
    <t>Náklady spojené s provozem staveniště, které vzniknou dodavateli podle podmínek smlouvy.</t>
  </si>
  <si>
    <t>00521 R</t>
  </si>
  <si>
    <t>Staveniště</t>
  </si>
  <si>
    <t>005211010R</t>
  </si>
  <si>
    <t>Předání a převzetí staveniště</t>
  </si>
  <si>
    <t>Náklady spojené s účastí zhotovitele na předání a převzetí staveniště.</t>
  </si>
  <si>
    <t>005211020R</t>
  </si>
  <si>
    <t>Ochrana stávajících inženýrských sítí na staveništi, vč. zajištění vytyčení inženýrských sítí</t>
  </si>
  <si>
    <t>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</si>
  <si>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</si>
  <si>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</si>
  <si>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</si>
  <si>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1.0</t>
  </si>
  <si>
    <t xml:space="preserve">Vyčištění území, vč. naložení,odvozu a uložení materiálu na skládku, uvedení prostoru zařízení staveniště do původního stavu, vyčištění </t>
  </si>
  <si>
    <t>005211080R</t>
  </si>
  <si>
    <t xml:space="preserve">Bezpečnostní, hygienická a protiprašná opatření na staveništi </t>
  </si>
  <si>
    <t>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</si>
  <si>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1.2</t>
  </si>
  <si>
    <t>1.3</t>
  </si>
  <si>
    <t>Vytýčení inženýrských sítí  - vč. případných kopaných sond, vč.  projednání se správci, apod.</t>
  </si>
  <si>
    <t>1.4</t>
  </si>
  <si>
    <t>1.5</t>
  </si>
  <si>
    <t>Zajištění všech podkladů a dokumentů pro vydání kolaudačního souhlasu, včetně jeho vydání.</t>
  </si>
  <si>
    <t>1.6</t>
  </si>
  <si>
    <t>1.7</t>
  </si>
  <si>
    <t>Plán organizace výstavby</t>
  </si>
  <si>
    <t>1.8</t>
  </si>
  <si>
    <t>Zpracování harmonogramu stavby a ZOV včetně průběžné aktualizace</t>
  </si>
  <si>
    <t>1.9</t>
  </si>
  <si>
    <t xml:space="preserve">Vypracování dokumentace skutečného provedení stavby  dle SoD, platné legislativy, podmínek a požadavků investora a uživatele. </t>
  </si>
  <si>
    <t>1.10</t>
  </si>
  <si>
    <t>Bezpečnostní opatření na ochranu osob a majetku v rozsahu platné legislativy a dle podmínek v SoD</t>
  </si>
  <si>
    <t>1.11</t>
  </si>
  <si>
    <t>Bezpečnostní hrazení, oplocení, zajištění přístupu na staveniště apod.</t>
  </si>
  <si>
    <t>1.12</t>
  </si>
  <si>
    <t>Vytýčení prostorové polohy dopravní a technické infrastruktury</t>
  </si>
  <si>
    <t>1.13</t>
  </si>
  <si>
    <t>Zajištění ostrahy majetku a osob v průběhu realizace stavby a až do předání stavby do užívání, např. kamerový systém</t>
  </si>
  <si>
    <t>1.14</t>
  </si>
  <si>
    <t>Povinná publicita stavby, 1 ks - stálá pamětní deska v místě realizace – rozměr 0,3 x 0,4 m, dle vzoru odsouhlaseného objednatelem, z odolného a trvalého materiálu, 1 ks - velkoplošný informační billboard v místě realizace – rozměr 5,1 x 2,4 m, dle vzoru odsouhlaseného objednatelem, z materiálu odolného proti povětrnostním podmínkám, instalace po celou dobu realizace projektu na viditelném místě</t>
  </si>
  <si>
    <t>1.15</t>
  </si>
  <si>
    <t>Provedení veškerých měření a zkoušek, revizních zpráv apod. dle platné legislativy a dle SoD.</t>
  </si>
  <si>
    <t>1.16</t>
  </si>
  <si>
    <t>Jednání s dotčenými institucemi, s dotčenými orgány státní správy a samosprávy - například zajištění dokladů nutných k získání kolaudačního souhlasu, povolení a rozhodnutí nutných k ralizací stavby apod.</t>
  </si>
  <si>
    <t>1.17</t>
  </si>
  <si>
    <t>Součinnost se všemi zúčastněnými stranami - investorem, budoucím uživatelem, projektantem, zástupci organizací státní správy, koordinátorem BOZP, technickým dozorem stavebníka apod.</t>
  </si>
  <si>
    <t>1.18</t>
  </si>
  <si>
    <t>Zajištění průzkumů, zkoušek, atestů, sond a revizí apod. uvedených v rozhodnutích a v projektové dokumetnaci nezbytně nutných k provedení díla</t>
  </si>
  <si>
    <t>1.19</t>
  </si>
  <si>
    <t>Technická řešení rozdílů skutečně zjištěného stavu se stavem předpokládaného projektantem apod.</t>
  </si>
  <si>
    <t>1.20</t>
  </si>
  <si>
    <t>Dopravní opatření - dopravní a informační značení na komunikacích pro motorová a nemotorová vozidla a pro pěší, zajištění průchodů apod., projednání s příslušným odborem dopravy, zajištění údržby, čištění apod. dopravního značení a komunikací apod.</t>
  </si>
  <si>
    <t>1.21</t>
  </si>
  <si>
    <t>Provedení dočasné úpravy vjezdu a areálových komunikací pro potřebu realizace díla</t>
  </si>
  <si>
    <t>1.22</t>
  </si>
  <si>
    <t>Zaškolení obsluhy a investorem pověřených osob, vypracování a odsouhlasení provozních a manipulačních řádů, proškolení provozovatele s provozováním a užíváním realizovaného díla dle SoD a jiných podmínek</t>
  </si>
  <si>
    <t>1.23</t>
  </si>
  <si>
    <t>Řešení věcí, které nemohl projektant při rekonstrukci a výstavbě předpokládat</t>
  </si>
  <si>
    <t>1.28</t>
  </si>
  <si>
    <t>Fotodokumentace průběhu výstavby a dle specifikace uvedené SoD a podmínek dotačního titulu</t>
  </si>
  <si>
    <t>Pasportizace území stavby a jejího okolí, zejména stavu příjezdových komunikací staveništní dopravy, předpokládaných dotčených ploch zasažených realizací stavby, požadavků vlastníků a uživatelů sousedních nemovitostí, DOSS apod.</t>
  </si>
  <si>
    <t>Spolupráce generálního projektanta nad rámec autorského dozoru na technických řešení stavby odchylek zjištěných v průběhu stavby, zapracování konkrétních výrobků do PD a jejich posouzení, zpracování kladečských plánů atd.</t>
  </si>
  <si>
    <t>Celkem za</t>
  </si>
  <si>
    <t>Ostatní a vedlejší náklady</t>
  </si>
  <si>
    <t>Ohebná dvouplášťová korugovaná chránička KF 09075_BA (Ø = 75mm)</t>
  </si>
  <si>
    <t>Bezpečné Dveře (set - obsahuje I/O modul (9155034), tamper switch (9155038) a Security Relé (9159010)</t>
  </si>
  <si>
    <t>Krytina profilovaná z Al, tabule 2 x 1 m, do 30°,RAL, vč. hřebene,lemů,prostupů,doplňků,detailů,D+M</t>
  </si>
  <si>
    <t>Zpracování geodetického zaměření skutečného provedení stavby, podrobné zaměření fasády z lešení a geometrických plánů dle SoD a dle požadavků DOSS a zápisu do KN.</t>
  </si>
  <si>
    <t xml:space="preserve">Zpracování výrobní a dílenské dokumentace (výrobků dodávaných na stavbu, včetně klempířských konstrukcí, výkresy výztuže, ocelové konstrukce, schéma zapojení rozáděčů, </t>
  </si>
  <si>
    <t>Konstrukční, dílenské a montážní výkresy nosných a pomocných konstrukcí, kompletačních prvků, konstrukcí včetně ocelových a zámečnických konstrukcí, silových a ovládacích zařízení (včetně rozváděčů), statické a jiné výpočty, výkaz materiálů, dílenský deník, technické přejímací podmínky
Podrobné výkresy výztuže železobetonových prvků
Výkresy trubkování v železobetonových konstrukcích
Schémata zařízení a přístrojů 
Průvodně technická dokumentace
Kontrolní a zkušební plány
Technologické nebo pracovní postupy stavebních prací včetně časových plánů
Dokumentace pro ostatní výrobní a montážní přípravu včetně vytyčení stavby
Výkresy pomocných stavebních a montážních zařízení (např.lešení, bednění, výtahy, jeřábové dráhy apod.)
Detailní kladečské plány rozvodů, podhledů, obkladů, dlažeb (vnitřních, venkovních)
Specifikace materiálů</t>
  </si>
  <si>
    <t>1.24</t>
  </si>
  <si>
    <t>1.25</t>
  </si>
  <si>
    <t>1.26</t>
  </si>
  <si>
    <t>Náklady na provedení všech vzorků dle požadavku investora kromě vzorků omítek (vzorky omítek viz podrobné položky), vedení kníhy vzorkování</t>
  </si>
  <si>
    <t>1.27</t>
  </si>
  <si>
    <t>Práce spojené s administrativou projektu (např.: změnové listy…)</t>
  </si>
  <si>
    <t>Jistič 10 A 1 pól. charakteristika C</t>
  </si>
  <si>
    <t>Dodavatelská a výrobní dokumentace</t>
  </si>
  <si>
    <t>D.1.4a Vytápění / chlazení</t>
  </si>
  <si>
    <t>720.1</t>
  </si>
  <si>
    <t>Zdroj tepla/chladu</t>
  </si>
  <si>
    <t>Tepelné čerpadlo vzduch/voda 54kW (B-15/W50), včetně hydromodulu,</t>
  </si>
  <si>
    <t>Elektrický ohřívač výparníku,</t>
  </si>
  <si>
    <t>Provoz s nízkou teplotou výstupní vody,</t>
  </si>
  <si>
    <t>Doplňková deska pro externí řízení,</t>
  </si>
  <si>
    <t>Doplňková řídící jednotka,</t>
  </si>
  <si>
    <t>Digitální manometr,</t>
  </si>
  <si>
    <t>Doplňková deska pro snížení požadavku hluku,</t>
  </si>
  <si>
    <t>Rozhraní Modbus,</t>
  </si>
  <si>
    <t>CE certifikát,</t>
  </si>
  <si>
    <t>Softstartér,</t>
  </si>
  <si>
    <t>Hlavní vypínač,</t>
  </si>
  <si>
    <t>Viktaulické navařovací protikusy,</t>
  </si>
  <si>
    <t>Uvedení do provozu,</t>
  </si>
  <si>
    <t>Jeřáb pro usazení jednotek,nosnost 0,6t/35m</t>
  </si>
  <si>
    <t>Doprava jeřábu,</t>
  </si>
  <si>
    <t>km</t>
  </si>
  <si>
    <t>Strojní zařízení</t>
  </si>
  <si>
    <t>Nepřímotopný zásobník 970l; vložka 9,2m2,</t>
  </si>
  <si>
    <t>Elektrické topné těleso 9,0kW, 400V,</t>
  </si>
  <si>
    <t>Akumulační nádoba topné/chladné vody 500l,</t>
  </si>
  <si>
    <t>Izolace pro akumulační nádobu,</t>
  </si>
  <si>
    <t>Kombinovaný rozdělovač/sběrač 23m3/h,M150, l=2,2m</t>
  </si>
  <si>
    <t>Rozdělovač/sběrač,DN150, l=1,45m</t>
  </si>
  <si>
    <t>Nástěnná konzola pro RS KOMBI,80/150</t>
  </si>
  <si>
    <t>Oběhové čerpadlo el. regulace 230V, PN6 - UT PDL,DN40, Q=7,5m3/h, dP=25kPa</t>
  </si>
  <si>
    <t>Oběhové čerpadlo el. regulace 230V, PN6 - UT VZT,DN25, Q=1,81m3/h, dP=18kPa</t>
  </si>
  <si>
    <t>Oběhové čerpadlo el. regulace 230V, PN6 - CHL FC,DN40, Q=10,57m3/h, dP=60kPa</t>
  </si>
  <si>
    <t>Oběhové čerpadlo el. regulace 400V, PN6 - CHL VZT,DN40, Q=11,41m3/h, dP=28kPa</t>
  </si>
  <si>
    <t>Membránová expanzní nádoba 6Bar, 70°C,200L</t>
  </si>
  <si>
    <t>Kul. kohout se zajištěním,MK 1"</t>
  </si>
  <si>
    <t>Kompaktní automatické dopouštěcí zařízení,3/4"</t>
  </si>
  <si>
    <t>Dávkovací nádoba 3,0l,DN100 ocel</t>
  </si>
  <si>
    <t>Demineralizační kolona 17l, m=0,15m3/h,</t>
  </si>
  <si>
    <t>Mixbedová pryskyřice,</t>
  </si>
  <si>
    <t>l</t>
  </si>
  <si>
    <t>Montážní blok s vodoměrem,3/4"</t>
  </si>
  <si>
    <t>Pár připojovacích flexi hadic,3/4"</t>
  </si>
  <si>
    <t>Filtr,3/4"</t>
  </si>
  <si>
    <t>Potrubní oddělovač, třída 3,DN20</t>
  </si>
  <si>
    <t>pár</t>
  </si>
  <si>
    <t>Armatury</t>
  </si>
  <si>
    <t>Pojistný ventil pružinový - závit,G 1"x5/4"</t>
  </si>
  <si>
    <t>Trojcest. ventil Kvs=16,0m3/h,DN32</t>
  </si>
  <si>
    <t>Trojcest. ventil Kvs=40,0m3/h,DN50</t>
  </si>
  <si>
    <t>Servopohon 24V, 0.10V,</t>
  </si>
  <si>
    <t>Uzavírací klapka Kvs=170,0m3/h + pohon 230V, 3B,DN65</t>
  </si>
  <si>
    <t>Uzavírací klapka Kvs=260,0m3/h + pohon 230V, 3B,DN80</t>
  </si>
  <si>
    <t>Kulový kohout - voda - FF, plnoprůtokový,G 5/4"</t>
  </si>
  <si>
    <t>Kulový kohout - voda - FF, plnoprůtokový,G 6/4"</t>
  </si>
  <si>
    <t>Kulový kohout - voda - FF, plnoprůtokový,G 2 1/2"</t>
  </si>
  <si>
    <t>Uzavírací motýlková klapka - litina, PN16,DN65</t>
  </si>
  <si>
    <t>Uzavírací motýlková klapka - litina, PN16,DN80</t>
  </si>
  <si>
    <t>Filtr typ "Y" - FF,G 6/4"</t>
  </si>
  <si>
    <t>Filtr typ "Y" - FF,G 2 1/2"</t>
  </si>
  <si>
    <t>Filtr typ "Y" - přírubový, PN6,DN65</t>
  </si>
  <si>
    <t>Zpětný ventil - FF,G 6/4"</t>
  </si>
  <si>
    <t>Zpětný ventil - FF,G 2 1/2"</t>
  </si>
  <si>
    <t>Zpětný ventil - mezipřírubový, PN6,DN65</t>
  </si>
  <si>
    <t>Pryžový kompenzátor - přírubový,DN65</t>
  </si>
  <si>
    <t>Vyvažovací ventil, Kvs=85,0m3/h,DN65</t>
  </si>
  <si>
    <t>Aut. odvzduš ventil,G 1/2"</t>
  </si>
  <si>
    <t>Zpětná klapka k OV,ZK 1/2"Mx1/2"F</t>
  </si>
  <si>
    <t>Vypouštěcí kul. kohout,G 1/2"</t>
  </si>
  <si>
    <t>Teploměr s jímkou axiální, D63mm, 120°C,D63/L50mm</t>
  </si>
  <si>
    <t>Teploměr s jímkou axiální, D63mm, 120°C,D63/L75mm</t>
  </si>
  <si>
    <t>Teploměr s jímkou axiální, D63mm, 120°C,D63/L200mm</t>
  </si>
  <si>
    <t>Tlakoměr def. radiální, D63mm,D63 0…4Bar</t>
  </si>
  <si>
    <t>Zpětný ventil,1/4"Fx1/2"M</t>
  </si>
  <si>
    <t>Kohout manometrový zkušební,M20x1,5mm</t>
  </si>
  <si>
    <t>Manopřechodka,M20x1,5/G 1/2"</t>
  </si>
  <si>
    <t>Ocel. potrubí</t>
  </si>
  <si>
    <t>Trubka ocel. závit. tř. 11 353,1"</t>
  </si>
  <si>
    <t>Trubka ocel. hladká tř. 11 353,D76x2,9</t>
  </si>
  <si>
    <t>Trubka ocel. hladká tř. 11 353,D89x3,6</t>
  </si>
  <si>
    <t>Spojovací materiál,</t>
  </si>
  <si>
    <t>Nosný materiál,</t>
  </si>
  <si>
    <t>Cu potrubí</t>
  </si>
  <si>
    <t>Trubka Cu Supersan,D28x1,5mm</t>
  </si>
  <si>
    <t>Trubka Cu Supersan,D42x1,5mm</t>
  </si>
  <si>
    <t>Trubka Cu Supersan,D64x2mm</t>
  </si>
  <si>
    <t>Trubka Cu Supersan,D76x2mm</t>
  </si>
  <si>
    <t>Spojovací fitinky Cu - lisovací,do D28</t>
  </si>
  <si>
    <t>Spojovací fitinky Cu - lisovací,do D54</t>
  </si>
  <si>
    <t>Spojovací fitinky Cu - lisovací,nad D54</t>
  </si>
  <si>
    <t>PPR potrubí</t>
  </si>
  <si>
    <t>Trubka PPR PN16,D25x3,5</t>
  </si>
  <si>
    <t>Spojovací fitinky PPR,do D32</t>
  </si>
  <si>
    <t>Nátěr potrubí Z,do DN50</t>
  </si>
  <si>
    <t>Nátěr potrubí Z,do DN100</t>
  </si>
  <si>
    <t>Izolace</t>
  </si>
  <si>
    <t>Tepelná izolace z pěněného PE,20x28</t>
  </si>
  <si>
    <t>Tepelná izolace z min. vláken,s AL 25x35</t>
  </si>
  <si>
    <t>Tepelná izolace z min. vláken,s AL 30x42</t>
  </si>
  <si>
    <t>Tepelná izolace z min. vláken,s AL 40x64</t>
  </si>
  <si>
    <t>Tepelná izolace z min. vláken,s AL 40x89</t>
  </si>
  <si>
    <t>Tepelná izolace z min. vláken,Alu tl.100mm</t>
  </si>
  <si>
    <t>Povrch. úprava Al plech,tl. 02mm</t>
  </si>
  <si>
    <t>Tep. izolace ze synt. kaučuku,32x76</t>
  </si>
  <si>
    <t>Tep. izolace ze synt. kaučuku,32x89</t>
  </si>
  <si>
    <t>Tep. izolace ze synt. kaučuku,PL 32</t>
  </si>
  <si>
    <t>Tep. izolace ze synt. kaučuku,PL 50</t>
  </si>
  <si>
    <t>Závěsný systém,</t>
  </si>
  <si>
    <t>Lepidlo Kaiflex,2,6l</t>
  </si>
  <si>
    <t>Speciální čistidlo,1l</t>
  </si>
  <si>
    <t>Samolepící páska,černá 25m/30mm</t>
  </si>
  <si>
    <t>Spojovací a montážní materiál,</t>
  </si>
  <si>
    <t>Ocel. nosná konstrukce</t>
  </si>
  <si>
    <t>Ocel. nosná konstrukce pro tech. zařízení,</t>
  </si>
  <si>
    <t>Podružný montážní materiál</t>
  </si>
  <si>
    <t>Závěsný systém volně vedeného potrubí,Hilti, Müpro, Sikla…</t>
  </si>
  <si>
    <t>Značení potrubí a zařízení,popisné štítky, šipky</t>
  </si>
  <si>
    <t>720.2</t>
  </si>
  <si>
    <t>720.3</t>
  </si>
  <si>
    <t>720.4</t>
  </si>
  <si>
    <t>720.5</t>
  </si>
  <si>
    <t>720.6</t>
  </si>
  <si>
    <t>720.7</t>
  </si>
  <si>
    <t>720.8</t>
  </si>
  <si>
    <t>720.9</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</si>
  <si>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</si>
  <si>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</si>
  <si>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</si>
  <si>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</si>
  <si>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</si>
  <si>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</si>
  <si>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</si>
  <si>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</si>
  <si>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</si>
  <si>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</si>
  <si>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</si>
  <si>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</si>
  <si>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</si>
  <si>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</si>
  <si>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</si>
  <si>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</si>
  <si>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</si>
  <si>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</si>
  <si>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</si>
  <si>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</si>
  <si>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</si>
  <si>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</si>
  <si>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</si>
  <si>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</si>
  <si>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</si>
  <si>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</si>
  <si>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</si>
  <si>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</si>
  <si>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</si>
  <si>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</si>
  <si>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</si>
  <si>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</si>
  <si>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</si>
  <si>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</si>
  <si>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</si>
  <si>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</si>
  <si>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</si>
  <si>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</si>
  <si>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</si>
  <si>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720.49</t>
  </si>
  <si>
    <t>720.50</t>
  </si>
  <si>
    <t>720.51</t>
  </si>
  <si>
    <t>720.52</t>
  </si>
  <si>
    <t>720.53</t>
  </si>
  <si>
    <t>720.54</t>
  </si>
  <si>
    <t>720.55</t>
  </si>
  <si>
    <t>720.56</t>
  </si>
  <si>
    <t>720.57</t>
  </si>
  <si>
    <t>720.58</t>
  </si>
  <si>
    <t>720.59</t>
  </si>
  <si>
    <t>720.60</t>
  </si>
  <si>
    <t>720.61</t>
  </si>
  <si>
    <t>720.62</t>
  </si>
  <si>
    <t>720.63</t>
  </si>
  <si>
    <t>720.64</t>
  </si>
  <si>
    <t>720.65</t>
  </si>
  <si>
    <t>720.66</t>
  </si>
  <si>
    <t>720.67</t>
  </si>
  <si>
    <t>720.68</t>
  </si>
  <si>
    <t>720.69</t>
  </si>
  <si>
    <t>720.70</t>
  </si>
  <si>
    <t>720.71</t>
  </si>
  <si>
    <t>720.72</t>
  </si>
  <si>
    <t>720.73</t>
  </si>
  <si>
    <t>720.74</t>
  </si>
  <si>
    <t>720.75</t>
  </si>
  <si>
    <t>720.76</t>
  </si>
  <si>
    <t>720.77</t>
  </si>
  <si>
    <t>720.78</t>
  </si>
  <si>
    <t>720.79</t>
  </si>
  <si>
    <t>720.80</t>
  </si>
  <si>
    <t>720.81</t>
  </si>
  <si>
    <t>720.82</t>
  </si>
  <si>
    <t>720.83</t>
  </si>
  <si>
    <t>720.84</t>
  </si>
  <si>
    <t>720.85</t>
  </si>
  <si>
    <t>720.86</t>
  </si>
  <si>
    <t>720.87</t>
  </si>
  <si>
    <t>720.88</t>
  </si>
  <si>
    <t>720.89</t>
  </si>
  <si>
    <t>720.90</t>
  </si>
  <si>
    <t>720.91</t>
  </si>
  <si>
    <t>720.92</t>
  </si>
  <si>
    <t>720.93</t>
  </si>
  <si>
    <t>720.94</t>
  </si>
  <si>
    <t>720.95</t>
  </si>
  <si>
    <t>720.96</t>
  </si>
  <si>
    <t>720.97</t>
  </si>
  <si>
    <t>720.98</t>
  </si>
  <si>
    <t>720.99</t>
  </si>
  <si>
    <t>720.100</t>
  </si>
  <si>
    <t>Díl</t>
  </si>
  <si>
    <t>Topný systém - podlahové topení, otopná tělesa</t>
  </si>
  <si>
    <t>Rad. ventil rohový, Kv=0,67,G 1/2"</t>
  </si>
  <si>
    <t>Rad. ventil axiální, Kv=0,67,G 1/2"</t>
  </si>
  <si>
    <t>Rad. Šroubení rohové, Kv=1,31,G 1/2"</t>
  </si>
  <si>
    <t>Svorné šroubení pro Cu potrubí,D15</t>
  </si>
  <si>
    <t>Termostat. Hlavice,</t>
  </si>
  <si>
    <t>Otopná tělesa</t>
  </si>
  <si>
    <t>Otopná lavice,OL 160.30.27</t>
  </si>
  <si>
    <t>Otopná lavice,OL 200.30.27</t>
  </si>
  <si>
    <t>Podlahové topení</t>
  </si>
  <si>
    <t>Skříň pod omítku,pro max 7 okruhů</t>
  </si>
  <si>
    <t>Skříň pod omítku,pro max 10 okruhů</t>
  </si>
  <si>
    <t>Skříň pod omítku,pro max 12 okruhů</t>
  </si>
  <si>
    <t>Sestava rozdělovač/sběrač bez skříně,6 okruhů</t>
  </si>
  <si>
    <t>Sestava rozdělovač/sběrač bez skříně,8 okruhů</t>
  </si>
  <si>
    <t>Sestava rozdělovač/sběrač bez skříně,9 okruhů</t>
  </si>
  <si>
    <t>Sestava rozdělovač/sběrač bez skříně,11 okruhů</t>
  </si>
  <si>
    <t>Sestava rozdělovač/sběrač bez skříně,12 okruhů</t>
  </si>
  <si>
    <t>Uzavírací kohout, 2ks, s regulačním ventilem,G 1"</t>
  </si>
  <si>
    <t>Adaptér pro trubku,16x2</t>
  </si>
  <si>
    <t>Adaptér pro trubku,18x2</t>
  </si>
  <si>
    <t>Trubka PB,16x2,0</t>
  </si>
  <si>
    <t>Trubka PB,18x2,0</t>
  </si>
  <si>
    <t>Ochranná trubka,D25</t>
  </si>
  <si>
    <t>Dilatační pás,</t>
  </si>
  <si>
    <t>Press-spojka,18/18</t>
  </si>
  <si>
    <t>Plastifikátor,10l</t>
  </si>
  <si>
    <t>Trubka Cu Supersan,D35x1,5mm</t>
  </si>
  <si>
    <t>Trubka Cu Supersan,D54x2mm</t>
  </si>
  <si>
    <t>Tepelná izolace z pěněného PE,6x18</t>
  </si>
  <si>
    <t>Tepelná izolace z min. vláken,s AL 25x28</t>
  </si>
  <si>
    <t>Tepelná izolace z min. vláken,s AL 30x35</t>
  </si>
  <si>
    <t>Tepelná izolace z min. vláken,s AL 40x54</t>
  </si>
  <si>
    <t>Systémová fólie s výstupky - OBSAŽENO V ČÁSTI D11-ASŘ - NEOCEŇOVAT!!!</t>
  </si>
  <si>
    <t>720.101</t>
  </si>
  <si>
    <t>720.102</t>
  </si>
  <si>
    <t>720.103</t>
  </si>
  <si>
    <t>720.104</t>
  </si>
  <si>
    <t>720.105</t>
  </si>
  <si>
    <t>720.106</t>
  </si>
  <si>
    <t>720.107</t>
  </si>
  <si>
    <t>720.108</t>
  </si>
  <si>
    <t>720.109</t>
  </si>
  <si>
    <t>720.110</t>
  </si>
  <si>
    <t>720.111</t>
  </si>
  <si>
    <t>720.112</t>
  </si>
  <si>
    <t>720.113</t>
  </si>
  <si>
    <t>720.114</t>
  </si>
  <si>
    <t>720.115</t>
  </si>
  <si>
    <t>720.116</t>
  </si>
  <si>
    <t>720.117</t>
  </si>
  <si>
    <t>720.118</t>
  </si>
  <si>
    <t>720.119</t>
  </si>
  <si>
    <t>720.120</t>
  </si>
  <si>
    <t>720.121</t>
  </si>
  <si>
    <t>720.122</t>
  </si>
  <si>
    <t>720.123</t>
  </si>
  <si>
    <t>720.124</t>
  </si>
  <si>
    <t>720.125</t>
  </si>
  <si>
    <t>720.126</t>
  </si>
  <si>
    <t>720.127</t>
  </si>
  <si>
    <t>720.128</t>
  </si>
  <si>
    <t>720.129</t>
  </si>
  <si>
    <t>720.130</t>
  </si>
  <si>
    <t>720.131</t>
  </si>
  <si>
    <t>720.132</t>
  </si>
  <si>
    <t>720.133</t>
  </si>
  <si>
    <t>720.134</t>
  </si>
  <si>
    <t>720.135</t>
  </si>
  <si>
    <t>720.136</t>
  </si>
  <si>
    <t>720.137</t>
  </si>
  <si>
    <t>720.138</t>
  </si>
  <si>
    <t>720.139</t>
  </si>
  <si>
    <t>720.140</t>
  </si>
  <si>
    <t>720.141</t>
  </si>
  <si>
    <t>720.142</t>
  </si>
  <si>
    <t>720.143</t>
  </si>
  <si>
    <t>720.144</t>
  </si>
  <si>
    <t>Topný/chladící systém - VZT</t>
  </si>
  <si>
    <t>Oběhové čerpadlo el. regulace 230V, PN6 - UT 1,DN25, Q=1,46m3/h, dP=14kPa</t>
  </si>
  <si>
    <t>Oběhové čerpadlo el. regulace 230V, PN6 - UT 2,DN25, Q=0,35m35/h, dP=12kPa</t>
  </si>
  <si>
    <t>Trojcest. ventil Kvs=1,6m3/h + pohon 24V, 0…10V,DN15</t>
  </si>
  <si>
    <t>Trojcest. ventil Kvs=6,3m3/h + pohon 24V, 0…10V,DN25</t>
  </si>
  <si>
    <t>Kulový kohout - voda - FF, plnoprůtokový,G 3/4"</t>
  </si>
  <si>
    <t>Filtr typ "Y" - FF,G 3/4"</t>
  </si>
  <si>
    <t>Filtr typ "Y" - FF,G 5/4"</t>
  </si>
  <si>
    <t>Zpětný ventil - FF,G 1/2"</t>
  </si>
  <si>
    <t>Vyvažovací ventil, Kvs=1,36m3/h,DN10</t>
  </si>
  <si>
    <t>Vyvažovací ventil, Kvs=2,56m3/h,DN15</t>
  </si>
  <si>
    <t>Vyvažovací ventil, Kvs=8,59m3/h,DN25</t>
  </si>
  <si>
    <t>Vyvažovací ventil, Kvs=14,2m3/h,DN32</t>
  </si>
  <si>
    <t>Vyvažovací ventil, Kvs=32,3m3/h,DN50</t>
  </si>
  <si>
    <t>Trubka Cu Supersan,D22x1mm</t>
  </si>
  <si>
    <t>Tepelná izolace z min. vláken,s AL 25x22</t>
  </si>
  <si>
    <t>Tepelná izolace z min. vláken,s AL 30x48</t>
  </si>
  <si>
    <t>Tep. izolace ze synt. kaučuku,19x48</t>
  </si>
  <si>
    <t>Tep. izolace ze synt. kaučuku,32x64</t>
  </si>
  <si>
    <t>720.145</t>
  </si>
  <si>
    <t>720.146</t>
  </si>
  <si>
    <t>720.147</t>
  </si>
  <si>
    <t>720.148</t>
  </si>
  <si>
    <t>720.149</t>
  </si>
  <si>
    <t>720.150</t>
  </si>
  <si>
    <t>720.151</t>
  </si>
  <si>
    <t>720.152</t>
  </si>
  <si>
    <t>720.153</t>
  </si>
  <si>
    <t>720.154</t>
  </si>
  <si>
    <t>720.155</t>
  </si>
  <si>
    <t>720.156</t>
  </si>
  <si>
    <t>720.157</t>
  </si>
  <si>
    <t>720.158</t>
  </si>
  <si>
    <t>720.159</t>
  </si>
  <si>
    <t>720.160</t>
  </si>
  <si>
    <t>720.161</t>
  </si>
  <si>
    <t>720.162</t>
  </si>
  <si>
    <t>720.163</t>
  </si>
  <si>
    <t>720.164</t>
  </si>
  <si>
    <t>720.165</t>
  </si>
  <si>
    <t>720.166</t>
  </si>
  <si>
    <t>720.167</t>
  </si>
  <si>
    <t>720.168</t>
  </si>
  <si>
    <t>720.169</t>
  </si>
  <si>
    <t>720.170</t>
  </si>
  <si>
    <t>720.171</t>
  </si>
  <si>
    <t>720.172</t>
  </si>
  <si>
    <t>720.173</t>
  </si>
  <si>
    <t>720.174</t>
  </si>
  <si>
    <t>720.175</t>
  </si>
  <si>
    <t>720.176</t>
  </si>
  <si>
    <t>720.177</t>
  </si>
  <si>
    <t>720.178</t>
  </si>
  <si>
    <t>720.179</t>
  </si>
  <si>
    <t>720.180</t>
  </si>
  <si>
    <t>720.181</t>
  </si>
  <si>
    <t>720.182</t>
  </si>
  <si>
    <t>720.183</t>
  </si>
  <si>
    <t>720.184</t>
  </si>
  <si>
    <t>720.185</t>
  </si>
  <si>
    <t>720.186</t>
  </si>
  <si>
    <t>720.187</t>
  </si>
  <si>
    <t>720.188</t>
  </si>
  <si>
    <t>720.189</t>
  </si>
  <si>
    <t>720.190</t>
  </si>
  <si>
    <t>720.191</t>
  </si>
  <si>
    <t>Chladící systém - FC</t>
  </si>
  <si>
    <t>Vyvaž. ventil s regulátorem průtoku 210-1150l/h,DN20</t>
  </si>
  <si>
    <t>Připojení s vnitřním závitem,G1"/G3/4"</t>
  </si>
  <si>
    <t>Termopohon 230V, NC, 2B,</t>
  </si>
  <si>
    <t>Kulový kohout - voda - FF, plnoprůtokový,G 1"</t>
  </si>
  <si>
    <t>Hadice nerez,M-F G 3/4", l=0,5m</t>
  </si>
  <si>
    <t>Tep. izolace ze synt. kaučuku,19x28</t>
  </si>
  <si>
    <t>Tep. izolace ze synt. kaučuku,19x35</t>
  </si>
  <si>
    <t>Tep. izolace ze synt. kaučuku,19x42</t>
  </si>
  <si>
    <t>Tep. izolace ze synt. kaučuku,25x54</t>
  </si>
  <si>
    <t>Tep. izolace ze synt. kaučuku,25x64</t>
  </si>
  <si>
    <t>720.192</t>
  </si>
  <si>
    <t>720.193</t>
  </si>
  <si>
    <t>720.194</t>
  </si>
  <si>
    <t>720.195</t>
  </si>
  <si>
    <t>720.196</t>
  </si>
  <si>
    <t>720.197</t>
  </si>
  <si>
    <t>720.198</t>
  </si>
  <si>
    <t>720.199</t>
  </si>
  <si>
    <t>720.200</t>
  </si>
  <si>
    <t>720.201</t>
  </si>
  <si>
    <t>720.202</t>
  </si>
  <si>
    <t>720.203</t>
  </si>
  <si>
    <t>720.204</t>
  </si>
  <si>
    <t>720.205</t>
  </si>
  <si>
    <t>720.206</t>
  </si>
  <si>
    <t>720.207</t>
  </si>
  <si>
    <t>720.208</t>
  </si>
  <si>
    <t>720.209</t>
  </si>
  <si>
    <t>720.210</t>
  </si>
  <si>
    <t>720.211</t>
  </si>
  <si>
    <t>720.212</t>
  </si>
  <si>
    <t>720.213</t>
  </si>
  <si>
    <t>720.214</t>
  </si>
  <si>
    <t>720.215</t>
  </si>
  <si>
    <t>720.216</t>
  </si>
  <si>
    <t>720.217</t>
  </si>
  <si>
    <t>720.218</t>
  </si>
  <si>
    <t>720.219</t>
  </si>
  <si>
    <t>720.220</t>
  </si>
  <si>
    <t>HZS, přesun hmot</t>
  </si>
  <si>
    <t>Vyregulování topného systému</t>
  </si>
  <si>
    <t>Tlaková zkouška</t>
  </si>
  <si>
    <t>Topná zkouška</t>
  </si>
  <si>
    <t>Uvedení do provozu</t>
  </si>
  <si>
    <t>720.221</t>
  </si>
  <si>
    <t>720.222</t>
  </si>
  <si>
    <t>720.223</t>
  </si>
  <si>
    <t>720.224</t>
  </si>
  <si>
    <t>720.225</t>
  </si>
  <si>
    <t>720.226</t>
  </si>
  <si>
    <t>720.227</t>
  </si>
  <si>
    <t>720.228</t>
  </si>
  <si>
    <t>720.229</t>
  </si>
  <si>
    <t>IO 800 Sadové úpravy</t>
  </si>
  <si>
    <t>Mobiliář</t>
  </si>
  <si>
    <t>167103201</t>
  </si>
  <si>
    <t>Nakládání neulehlého výkopku z hromad  kamenouhelných hlušin</t>
  </si>
  <si>
    <t>Poznámka k položce:_x000D_
naložení kačírku pro mlhoviště_x000D_
naložení písku pro pískoviště</t>
  </si>
  <si>
    <t>55*0,2</t>
  </si>
  <si>
    <t>85*0,4</t>
  </si>
  <si>
    <t>Součet</t>
  </si>
  <si>
    <t>162706211</t>
  </si>
  <si>
    <t>Vodorovné přemístění výkopku bez naložení, avšak se složením  kamenouhelných hlušin a výsypkových materiálů, na vzdálenost přes 5000 do 6000 m</t>
  </si>
  <si>
    <t>Poznámka k položce:_x000D_
dovoz kačírku na stavbu pro mlhoviště_x000D_
dovoz písku na pískoviště</t>
  </si>
  <si>
    <t>122211101</t>
  </si>
  <si>
    <t>Odkopávky a prokopávky ručně zapažené i nezapažené v hornině třídy těžitelnosti I skupiny 3</t>
  </si>
  <si>
    <t>Poznámka k položce:_x000D_
výkop jam pro kotvení sdřevěných stojek stínící plachty_x000D_
5 ks pískoviště + 5 ks venkovní učebna</t>
  </si>
  <si>
    <t>5*0,4*0,4*0,8</t>
  </si>
  <si>
    <t>338950135</t>
  </si>
  <si>
    <t>Osazení dřevěných kůlových konstrukcí svislých  Příplatek k cenám jednotlivých kůlů do jam se zadusáním do betonu, výšky kůlů nad terénem přes 2,0 do 3,0 m</t>
  </si>
  <si>
    <t>Poznámka k položce:_x000D_
pískoviště - 5 ks_x000D_
venkovní učebna - 5 ks_x000D_
součástí je dodání betonové směsi</t>
  </si>
  <si>
    <t>M15</t>
  </si>
  <si>
    <t>dřevěná kulatina (akátové dřevo, impregnace, lazura), výška 2500 mm, průměr 160 mm, pevnostní třída C24)</t>
  </si>
  <si>
    <t>Poznámka k položce:_x000D_
pískoviště - 5 ks_x000D_
venkovní učebna - 5 ks</t>
  </si>
  <si>
    <t>M16</t>
  </si>
  <si>
    <t xml:space="preserve">Poznámka k položce:_x000D_
včetně 15 ks kovových ok na uchycení plachty a nainstalování na dřevěných sloupech _x000D_
</t>
  </si>
  <si>
    <t>M31</t>
  </si>
  <si>
    <t>stínící plachta, úchytová oka s lankem, krémová barva; rozměr 10 000 x 10 000 x 7 000 mm trojúhelníkový tvar</t>
  </si>
  <si>
    <t xml:space="preserve">Poznámka k položce:_x000D_
včetně 15 kskovových ok na uchycení plachty a nainstalování na dřevěných sloupech _x000D_
</t>
  </si>
  <si>
    <t>Ostatní konstrukce a práce, bourání</t>
  </si>
  <si>
    <t>Osazení silniční obruby z dlažebních kostek v jedné řadě  s ložem tl. přes 50 do 100 mm, s vyplněním a zatřením spár cementovou maltou z drobných kostek s boční opěrou z betonu prostého, do lože z betonu prostého téže značky</t>
  </si>
  <si>
    <t>Poznámka k položce:_x000D_
mlhoviště - obruba kačírkové plochy 13,8 m_x000D_
pískoviště - obruba plochy pískoviště  20,5 m</t>
  </si>
  <si>
    <t>13,8+20,5</t>
  </si>
  <si>
    <t>M1</t>
  </si>
  <si>
    <t>betonová dlažba 100/100/80 natur</t>
  </si>
  <si>
    <t>Poznámka k položce:_x000D_
obruba mlhoviště_x000D_
obruba pískoviště</t>
  </si>
  <si>
    <t>13,8*0,1+20,5*0,1</t>
  </si>
  <si>
    <t>936001001</t>
  </si>
  <si>
    <t>Montáž prvků městské a zahradní architektury  hmotnosti do 0,1 t</t>
  </si>
  <si>
    <t>Poznámka k položce:_x000D_
tryska pro rozptyl vody v mlhovišti_x000D_
montáž dřevěných podsedáků na gabionovou podezdívku - mlhoviště_x000D_
montáž dřevěných podsedáků na gabionovou podezdívku- amfiteátr</t>
  </si>
  <si>
    <t>M3</t>
  </si>
  <si>
    <t>tryska pro jemný rozptyl vody s dosahem o průměru cca 2000 mm</t>
  </si>
  <si>
    <t>Poznámka k položce:_x000D_
pro funkci mlhoviště</t>
  </si>
  <si>
    <t>M10</t>
  </si>
  <si>
    <t>dřevěný podsedák  na gabionovou zídku včetně dřevěného podkladového hranolu - šířka 400 mm, výška 280 mm, délka 2900 mm lazura</t>
  </si>
  <si>
    <t>Poznámka k položce:_x000D_
 lavice na gabionové zídce - mlhoviště práce včetně materiálu a dopravy</t>
  </si>
  <si>
    <t>M11</t>
  </si>
  <si>
    <t>dřevěný podsedák  na gabionovou zídku včetně dřevěného podkladového hranolu - šířka 400 mm, výška 280 mm, délka 2300 mm</t>
  </si>
  <si>
    <t>Poznámka k položce:_x000D_
mlhoviště - lavice na gabionové zídce, práce včetně materiálu a dopravy</t>
  </si>
  <si>
    <t>M23</t>
  </si>
  <si>
    <t>zahradní lavička</t>
  </si>
  <si>
    <t>Poznámka k položce:_x000D_
zahradní vybavení</t>
  </si>
  <si>
    <t>M24</t>
  </si>
  <si>
    <t>dřevěný podsedák na gabionovou zídku včetně dřevěného podkladového hranolu, rozměr 9 000 x 400 mm (impregnace, lazura)</t>
  </si>
  <si>
    <t>936009113</t>
  </si>
  <si>
    <t>Bezpečnostní dopadová plocha na dětském hřišti  tloušťky 30 cm z kačírku</t>
  </si>
  <si>
    <t>Poznámka k položce:_x000D_
plocha mlhoviště - v ceně je započteno položení mulčovací textilie</t>
  </si>
  <si>
    <t>M2</t>
  </si>
  <si>
    <t>kačírek praný fr. 4-8 mm</t>
  </si>
  <si>
    <t>Poznámka k položce:_x000D_
kačírek pro mlhoviště</t>
  </si>
  <si>
    <t>55*0,2*1,6</t>
  </si>
  <si>
    <t>936009122</t>
  </si>
  <si>
    <t>Bezpečnostní dopadová plocha na dětském hřišti  tloušťky 40 cm z písku</t>
  </si>
  <si>
    <t>Poznámka k položce:_x000D_
 v ceně je započteno položení mulčovací textilie</t>
  </si>
  <si>
    <t>M12</t>
  </si>
  <si>
    <t>písek fr. 0-4 mm praný pro dětská pískoviště</t>
  </si>
  <si>
    <t>85*0,4*1,5</t>
  </si>
  <si>
    <t>M4</t>
  </si>
  <si>
    <t>geotextilie netkaná separační, ochranná, filtrační, drenážní 400g/m2</t>
  </si>
  <si>
    <t>Poznámka k položce:_x000D_
30% přesah  a strany kačírkové plochy</t>
  </si>
  <si>
    <t>71,5+102</t>
  </si>
  <si>
    <t>K1</t>
  </si>
  <si>
    <t>instalace svahové skluzavky včetně dopravy a kotvení (základu)</t>
  </si>
  <si>
    <t>Poznámka k položce:_x000D_
včetně zřízení 5 betonových základových patek, výkopu zeminy, zapracování vykopané zeminy do okolního terénu, dorovnání k patkám</t>
  </si>
  <si>
    <t>M5</t>
  </si>
  <si>
    <t>svahová skluzavka</t>
  </si>
  <si>
    <t xml:space="preserve">Poznámka k položce:_x000D_
laminátová skluzavka 4000 x 1000 mm, základ tvoře ze stojek z konstrukční oceli tvořící čtvercový profil 100x100 cm, které jsou kotveny v zemi do betonových patek, madla a konstrukce jsou opatřeny pozinkováním a vypalovanou barvou komaxit v odstínu RAL, skluzavka je vyrobena z laminátu, podesty, nášlapné výlezy a zábradlí jsou vyrobeny z makromolekulárního vysoce odolného plastu_x000D_
</t>
  </si>
  <si>
    <t>K2</t>
  </si>
  <si>
    <t>kotvení akátové kulatiny do svahu</t>
  </si>
  <si>
    <t>Poznámka k položce:_x000D_
práce včetně materiálu a dopravy kulatiny na stavbu</t>
  </si>
  <si>
    <t>M6</t>
  </si>
  <si>
    <t>akátové dřevěné klády,délka 1500 (impregnace, lazura), průměr 150 mm</t>
  </si>
  <si>
    <t>M7</t>
  </si>
  <si>
    <t>akátové dřevěné klády, délka 2000 (impregnace, lazura), průměr 150 mm, materiál včetně impregnace</t>
  </si>
  <si>
    <t>M8</t>
  </si>
  <si>
    <t>akátové dřevěné klády, délka 2500 (impregnace, lazura), průměr 150 mm</t>
  </si>
  <si>
    <t>K3</t>
  </si>
  <si>
    <t>Kotvení balvanů do svahu</t>
  </si>
  <si>
    <t>Poznámka k položce:_x000D_
valouny pro mlhoviště a pískoiviště, práce včetně materiálu a dopravy</t>
  </si>
  <si>
    <t>M9</t>
  </si>
  <si>
    <t>žulové říční valouny - solitéry, materiál včetně dopravy</t>
  </si>
  <si>
    <t>K4</t>
  </si>
  <si>
    <t>Instalace průlazky - dřevěná kladina</t>
  </si>
  <si>
    <t>Poznámka k položce:_x000D_
včetně zřízení 3 betonových základových patek, výkopu zeminy, zapracování vykopané zeminy do okolního terénu, dorovnání k patkám</t>
  </si>
  <si>
    <t>M13</t>
  </si>
  <si>
    <t>dřevěná kladina</t>
  </si>
  <si>
    <t>Poznámka k položce:_x000D_
dřevěná kladina (akátové dřevo, impregnace, lazura): 3 kotvené sloupy, 4 kladiny v různách výškách, certifikovaný herní prvek dle EN 1176 pro MŠ</t>
  </si>
  <si>
    <t>K5</t>
  </si>
  <si>
    <t>Instalace průlezky - dřevěné autíčko</t>
  </si>
  <si>
    <t>Poznámka k položce:_x000D_
instalace a montáž včetně přesunu</t>
  </si>
  <si>
    <t>M14</t>
  </si>
  <si>
    <t>dřevěné autíčko, certifikovaný herní prvek dle EN 1176 pro MŠ</t>
  </si>
  <si>
    <t>K6</t>
  </si>
  <si>
    <t xml:space="preserve">Montáž dětské houpačky  </t>
  </si>
  <si>
    <t>Poznámka k položce:_x000D_
včetně zřízení 4 betonových základových patek, výkopu zeminy, zapracování vykopané zeminy do okolního terénu, dorovnání k patkám</t>
  </si>
  <si>
    <t>M17</t>
  </si>
  <si>
    <t>kruhová houpačka</t>
  </si>
  <si>
    <t xml:space="preserve">Poznámka k položce:_x000D_
kruhová houpačka, rozměr 3300 x 1000 x výška sloupku 1500 mm; akátové dřevo (impregnace, lazura), hnízdo houpačky polypropylenové lano, zavěšeno pomocí pozinkovaných řetězů na kovovém nosníku, certifikovaný herní prvek dle EN 1176 pro MŠ_x000D_
</t>
  </si>
  <si>
    <t>K7</t>
  </si>
  <si>
    <t>Instalace, montáž a kotvení dřevěného domečku</t>
  </si>
  <si>
    <t>M18</t>
  </si>
  <si>
    <t>Zahradní domek pro děti (rozměr 2000 x 3000 x výška 1500 mm), akátové dřevo (impregnace, lazura); certifikovaný herní prvek dle EN 1176 pro MŠ</t>
  </si>
  <si>
    <t>Poznámka k položce:_x000D_
rozměr 2000 x 3000 x výška 1500 mm, akátové dřevo (impregnace, lazura); certifikovaný herní prvek dle EN 1176 pro MŠ</t>
  </si>
  <si>
    <t>K8</t>
  </si>
  <si>
    <t>Instalace průlezky - zemní trampolína</t>
  </si>
  <si>
    <t xml:space="preserve">Poznámka k položce:_x000D_
výkop (při hloubce 500 mm, objem výkopu 1,5 m3), zřízení propustného podloží (zapracování drcenného kameniva do stávajícího podloží), instalace, montáž a kotvení zemní skluzavky včetně přesunu v rámci stavby do 50 m, vyčištění a zarovnání okolního terénu_x000D_
_x000D_
</t>
  </si>
  <si>
    <t>M19</t>
  </si>
  <si>
    <t>zemní trampolína</t>
  </si>
  <si>
    <t>Poznámka k položce:_x000D_
 průměr skákací rohože 840 mm , pryžový obvodový lem (průměr 1410 mm); certifikovaný herní prvek dle EN 1176 pro MŠ</t>
  </si>
  <si>
    <t>M20</t>
  </si>
  <si>
    <t>drcenné kamenivo fr. 16/32 (propustné podloží)</t>
  </si>
  <si>
    <t>0,6*1,7</t>
  </si>
  <si>
    <t>M21</t>
  </si>
  <si>
    <t>stojan na kola</t>
  </si>
  <si>
    <t>Poznámka k položce:_x000D_
 kapacita 20 míst (včetně instalace, montáže na místě, kotvení a přesunu v rámci stavby do 50 m)</t>
  </si>
  <si>
    <t>M22</t>
  </si>
  <si>
    <t>Poznámka k položce:_x000D_
rozměr 1500 x 400 x 450 mm, včetně instalace, montáže na místě, kotvení a přesunu v rámci stavby do 50 m + náklady na dopravu</t>
  </si>
  <si>
    <t>K9</t>
  </si>
  <si>
    <t xml:space="preserve"> Instalace kruhové lavice včetně montáže na místě, kotvení a přesunu v rámci stavby do 50 m + náklady na dopravu</t>
  </si>
  <si>
    <t>M25</t>
  </si>
  <si>
    <t>M26</t>
  </si>
  <si>
    <t>M27</t>
  </si>
  <si>
    <t>M28</t>
  </si>
  <si>
    <t xml:space="preserve">ohniště </t>
  </si>
  <si>
    <t>Poznámka k položce:_x000D_
mobilní, ocelové, průměr 1200 mm) (včetně  přesunu v rámci stavby do 50 m + náklady na dopravu</t>
  </si>
  <si>
    <t>K10</t>
  </si>
  <si>
    <t>Instalace pítka</t>
  </si>
  <si>
    <t xml:space="preserve">Poznámka k položce:_x000D_
instalace, montáž na místě, napojení na hl.řád vody a odpad, kotvení a přesun v rámci stavby do 50 m + náklady na dopravu_x000D_
</t>
  </si>
  <si>
    <t>M29</t>
  </si>
  <si>
    <t>Pítko - nerezová pitná fontánka, výška 500 mm</t>
  </si>
  <si>
    <t>M30</t>
  </si>
  <si>
    <t>M32</t>
  </si>
  <si>
    <t>set mobilní stůl + 2 lavice</t>
  </si>
  <si>
    <t xml:space="preserve">Poznámka k položce:_x000D_
rozměr stolu 1100 x 450 x výška 530 mm; rozměr lavice 1100 x 250 x výška 370 mm_x000D_
</t>
  </si>
  <si>
    <t>K11</t>
  </si>
  <si>
    <t>Instalace dvojkřídlé tabule</t>
  </si>
  <si>
    <t>Poznámka k položce:_x000D_
včetně betonových základů</t>
  </si>
  <si>
    <t>M33</t>
  </si>
  <si>
    <t>dvoukřídlá křídová tabule</t>
  </si>
  <si>
    <t>Poznámka k položce:_x000D_
 stojky akátová kulatina; rozměr 2400 x 2000 mm; kotveno do země</t>
  </si>
  <si>
    <t>Přesun hmot</t>
  </si>
  <si>
    <t>998231411</t>
  </si>
  <si>
    <t>Přesun hmot pro sadovnické a krajinářské úpravy - ručně bez užití mechanizace vodorovná dopravní vzdálenost do 100 m</t>
  </si>
  <si>
    <t>VRN</t>
  </si>
  <si>
    <t>Vedlejší rozpočtové náklady</t>
  </si>
  <si>
    <t>VRN1</t>
  </si>
  <si>
    <t>Průzkumné, geodetické a projektové práce</t>
  </si>
  <si>
    <t>012203000</t>
  </si>
  <si>
    <t>Geodetické práce při provádění stavby</t>
  </si>
  <si>
    <t>Poznámka k položce:_x000D_
vyzyčení herních prvků a dopadových zön</t>
  </si>
  <si>
    <t>VRN4</t>
  </si>
  <si>
    <t>Inženýrská činnost</t>
  </si>
  <si>
    <t>043194000</t>
  </si>
  <si>
    <t>Ostatní zkoušky</t>
  </si>
  <si>
    <t>185804213</t>
  </si>
  <si>
    <t>Vypletí v rovině nebo na svahu do 1:5 dřevin solitérních</t>
  </si>
  <si>
    <t>Poznámka k položce:_x000D_
vypletí výsadbových mís solitérních stromů + solitérních keřů + popínavek ve štěrku</t>
  </si>
  <si>
    <t>(34*0,8+9*0,2+11*0,2)*3</t>
  </si>
  <si>
    <t>184215113</t>
  </si>
  <si>
    <t>Ukotvení dřeviny kůly jedním kůlem, délky přes 2 do 3 m</t>
  </si>
  <si>
    <t>3*3</t>
  </si>
  <si>
    <t>60591257</t>
  </si>
  <si>
    <t>kůl vyvazovací dřevěný impregnovaný D 8cm dl 3m</t>
  </si>
  <si>
    <t>184911111</t>
  </si>
  <si>
    <t>Znovuuvázání dřeviny jedním úvazkem ke stávajícímu kůlu</t>
  </si>
  <si>
    <t>184852321</t>
  </si>
  <si>
    <t>Řez stromů prováděný lezeckou technikou výchovný (S-RV) špičáky a keřové stromy, výšky do 4 m</t>
  </si>
  <si>
    <t>185804214</t>
  </si>
  <si>
    <t>Vypletí v rovině nebo na svahu do 1:5 dřevin ve skupinách</t>
  </si>
  <si>
    <t>815*2</t>
  </si>
  <si>
    <t>185804514</t>
  </si>
  <si>
    <t>Odplevelení výsadeb v rovině nebo na svahu do 1:5 souvislých keřových skupin</t>
  </si>
  <si>
    <t>184851412</t>
  </si>
  <si>
    <t>Zpětný řez keřů po výsadbě netrnitých, výšky přes 0,5 m do 1 m</t>
  </si>
  <si>
    <t>185804211</t>
  </si>
  <si>
    <t>Vypletí v rovině nebo na svahu do 1:5 záhonu květin</t>
  </si>
  <si>
    <t>84*7</t>
  </si>
  <si>
    <t>185804252</t>
  </si>
  <si>
    <t>Odstranění odkvetlých a odumřelých částí rostlin ze záhonů trvalek</t>
  </si>
  <si>
    <t>84*2</t>
  </si>
  <si>
    <t>111111411</t>
  </si>
  <si>
    <t>Odstranění stařiny ze souvislé plochy do 100 m2 v rovině nebo na svahu do 1:5</t>
  </si>
  <si>
    <t>185804311</t>
  </si>
  <si>
    <t>Zalití rostlin vodou plochy záhonů jednotlivě do 20 m2</t>
  </si>
  <si>
    <t>34*60*10/1000</t>
  </si>
  <si>
    <t>9*20*10/1000</t>
  </si>
  <si>
    <t>683*10*10/1000</t>
  </si>
  <si>
    <t>11*10*10/1000</t>
  </si>
  <si>
    <t>84*15*6/1000</t>
  </si>
  <si>
    <t>voda pro zálivku</t>
  </si>
  <si>
    <t>111151221</t>
  </si>
  <si>
    <t>Pokosení trávníku při souvislé ploše přes 1000 do 10000 m2 parkového v rovině nebo svahu do 1:5</t>
  </si>
  <si>
    <t>Poznámka k položce:_x000D_
v období IV-IX 1 x týdně</t>
  </si>
  <si>
    <t>1688*26</t>
  </si>
  <si>
    <t>185802113</t>
  </si>
  <si>
    <t>Hnojení půdy nebo trávníku  v rovině nebo na svahu do 1:5 umělým hnojivem na široko</t>
  </si>
  <si>
    <t>1688*3*0,025/1000</t>
  </si>
  <si>
    <t>biohnojivo pro trávníky, 25 g/m2, 3 x ročně</t>
  </si>
  <si>
    <t>1688*3*25/1000</t>
  </si>
  <si>
    <t>111151131</t>
  </si>
  <si>
    <t>Pokosení trávníku při souvislé ploše do 1000 m2 lučního v rovině nebo svahu do 1:5</t>
  </si>
  <si>
    <t>550*3</t>
  </si>
  <si>
    <t>Odborná povýsadbová péče - na 1 rok po výsadbě</t>
  </si>
  <si>
    <t>184802111</t>
  </si>
  <si>
    <t>Chemické odplevelení půdy před založením kultury, trávníku nebo zpevněných ploch  o výměře jednotlivě přes 20 m2 v rovině nebo na svahu do 1:5 postřikem na široko</t>
  </si>
  <si>
    <t>Poznámka k položce:_x000D_
plochy trávníku+plošné keřové výsadby+plochy trvalek</t>
  </si>
  <si>
    <t>1688+815+84</t>
  </si>
  <si>
    <t>184802211</t>
  </si>
  <si>
    <t>Chemické odplevelení půdy před založením kultury, trávníku nebo zpevněných ploch  o výměře jednotlivě přes 20 m2 na svahu přes 1:5 do 1:2 postřikem na široko</t>
  </si>
  <si>
    <t>Poznámka k položce:_x000D_
plochy květnaté louky</t>
  </si>
  <si>
    <t>herbicid totální neselektivní, 5 litrů / 1 ha</t>
  </si>
  <si>
    <t>litr</t>
  </si>
  <si>
    <t>(1688+550+815+84)*5/10000</t>
  </si>
  <si>
    <t>181114711</t>
  </si>
  <si>
    <t>Odstranění kamene z pozemku sebráním kamene, hmotnosti jednotlivě do 15 kg</t>
  </si>
  <si>
    <t>111311111</t>
  </si>
  <si>
    <t>Odstranění odumřelého travního drnu po aplikaci herbicidních přípravků ručně s pomocí drobné mechanizace v rovině nebo na svahu do 1:5, hloubky do 30 mm</t>
  </si>
  <si>
    <t>111311121</t>
  </si>
  <si>
    <t>Odstranění odumřelého travního drnu po aplikaci herbicidních přípravků ručně s pomocí drobné mechanizace na svahu přes 1:5 do 1:2 do 30 mm</t>
  </si>
  <si>
    <t>183403113</t>
  </si>
  <si>
    <t>Obdělání půdy  frézováním v rovině nebo na svahu do 1:5</t>
  </si>
  <si>
    <t>Poznámka k položce:_x000D_
práce provedeny pro trávník a luční trávník, keřové plošné výsadby a záhony trvalek- 2x</t>
  </si>
  <si>
    <t>(1688+815+84)*2</t>
  </si>
  <si>
    <t>183403213</t>
  </si>
  <si>
    <t>Obdělání půdy  frézováním na svahu přes 1:5 do 1:2</t>
  </si>
  <si>
    <t>550*2</t>
  </si>
  <si>
    <t>183403153</t>
  </si>
  <si>
    <t>Obdělání půdy  hrabáním v rovině nebo na svahu do 1:5</t>
  </si>
  <si>
    <t>(1688+815+84)*3</t>
  </si>
  <si>
    <t>183403253</t>
  </si>
  <si>
    <t>Obdělání půdy  hrabáním na svahu přes 1:5 do 1:2</t>
  </si>
  <si>
    <t>183403161</t>
  </si>
  <si>
    <t>Obdělání půdy  válením v rovině nebo na svahu do 1:5</t>
  </si>
  <si>
    <t>1688*2</t>
  </si>
  <si>
    <t>183403261</t>
  </si>
  <si>
    <t>Obdělání půdy  válením na svahu přes 1:5 do 1:2</t>
  </si>
  <si>
    <t>181451131</t>
  </si>
  <si>
    <t>Založení trávníku na půdě předem připravené plochy přes 1000 m2 výsevem včetně utažení parkového v rovině nebo na svahu do 1:5</t>
  </si>
  <si>
    <t>travní směs parková do sucha s vysokým podílem kostřavy drsnolisté</t>
  </si>
  <si>
    <t>Poznámka k položce:_x000D_
Složení:_x000D_
Lipnice luční 15%, kostřava červená dlouze výběžkatá 10%, kostřava červená krátce výběžkatá 15%, kostřava červená trsnatá 20%, kostřava drsnolistá 40%</t>
  </si>
  <si>
    <t>1688*0,03</t>
  </si>
  <si>
    <t>185802112</t>
  </si>
  <si>
    <t>Hnojení půdy nebo trávníku  v rovině nebo na svahu do 1:5 vitahumem, kompostem nebo chlévskou mrvou</t>
  </si>
  <si>
    <t>1688*0,025/1000</t>
  </si>
  <si>
    <t>biohnojivo - specifikace dle Technické zprávy</t>
  </si>
  <si>
    <t>1688*0,025</t>
  </si>
  <si>
    <t>181411122</t>
  </si>
  <si>
    <t>Založení trávníku na půdě předem připravené plochy do 1000 m2 výsevem včetně utažení lučního na svahu přes 1:5 do 1:2</t>
  </si>
  <si>
    <t>travní směs - květnatá louka do sucha s nižším vzrůstem, specifikace dle technické zprávy</t>
  </si>
  <si>
    <t>Poznámka k položce:_x000D_
Složení:_x000D_
Trávy 70%: Psineček obecný (Agrostis capillaris 'Highland') 5,8%, Tomka vonná (Anthoxanthum odoratum) 3%, Metlice trsnatá (Deschampsia caespiosa) 1%, Kostřava červená pravá (Festuca rubra rubra 'Tagera') 13%, Kostřava červená (Festuca rubra trichophylla 'Viktorka') 10%, Kostřava červená trsnatá (Festuca rubra commutata 'Zulu') 10%, Kostřava žlábkatá (Festuca rupicola) 6%, Kostřava drsnolistá (Festuca trachyphylla 'Dorotka') 13%, Smělek štíhlý (Koeleria macrantha) 1,6%, Smělek jehlancovitý (Koeleria pyramidata) 1,6%, Lipnice luční (Poa pratensis 'Balin') 5%_x000D_
_x000D_
Byliny 27%: Řepík lékařský (Agrimonia eupatoria) 1,3%, Řebříček chlumní (Achillea collina) 0,2%, Řebříček obecný (Achillea millefolium) 0,3%, Rmen barvířský (Anthemis tinctoria) 1%, Hvězdnice chlumní (Aster amellus) 0,1%, Šedivka šedivá (Berteora incana) 0,3%, Kmín kořenný (Carum carvi 'Prochan') 0,3%, Chrpa modrá (Centaurea cyanus) 0,5%, Chrpa luční (Centaurea jacea) 0,2%, Klinopád obecný (Clinopodium vulgare) 0,2%, Mrkev obecná (Daucus carota 'Táborská žlutá') 0,2%, Hvozdík svazčitý (Dianthus armeria) 1,6%, Hvozdík kartouzek (Dianthus carthusianorum) 1%, Hvozdík kropenatý (Dianthus deltoides) 0,5%, Svízel bílý (Galium album) 0,6%, Svízel syřišťový (Galium verum) 0,8%, Devaterník penízkovitý (Helianthemum nummularium) 0,5%, Třezalka tečkovaná (Hypericum perforatum) 0,8%, Yzop lékařský (Hyssopus officinalis 'Blankyt') 0,4%, Máchelka srstnatá (Leontodon hispidus) 0,1%, Kopretina bílá (Leucanthemum vulgare) 1,1%, Len vytrvalý (Linum perenne) 0,7%, Kohoutek věncový (Lychnis coronaria) 0,5%, Smolnička obecná (Lychnis viscaria) 0,7%, Heřmánek pravý (Matricaria chamomilla) 0,2%, Dobromysl obecná (Origanum vulgare) 0,9%, Mák vlčí (Papaver rhoeas) 0,2%, Jitrocel prostřední (Plantago media) 0,3%, Mochna stříbrná (Potentilla argentea) 1,7%, Mochna přímá (Potentilla recta) 1,9%, Černohlávek obecný (Prunella vulgaris) 0,6%, Řimbaba obecná (Pyrethrum parthenium) 0,1%, Šalvěj luční (Salvia pratensis) 1,4%, Šalvěj přeslenitá (Salvia verticillata) 0,4%, Krvavec menší (Sanguisorba minor) 1,7%, Hlaváč bledožlutý (Scabiosa ochroleuca) 0,3%, Silenka nící (Silene nutans) 0,2%, Silenka nadmutá (Silene vulgaris) 1,2%, Čistec přímý (Stachys recta) 0,5%, Řimbaba chocholičnatá (Tanacetum corymbosum) 0,4%, Mateřídouška vejčitá (Thymus pulegioides) 0,6%, Tymián obecný (Thymus vulgaris) 0,2%, Rozrazil ožankový (Veronica teucrium) 0,3%_x000D_
_x000D_
Jeteloviny 3%: Úročník bolhoj (Anthyllis vulneraria 'Pamir') 0,8%, Štírovník růžkatý (Lotus corniculatus 'Táborák') 0,7%, Tolice dětelová (Medicago lupulina 'Ekola') 0,2%, Vičenec ligrus (Onobrychis viciifolia 'Višňovský') 1,3%</t>
  </si>
  <si>
    <t>555*0,006</t>
  </si>
  <si>
    <t>182111111</t>
  </si>
  <si>
    <t>Zpevnění svahu jutovou, kokosovou nebo plastovou rohoží na svahu přes 1:2 do 1:1</t>
  </si>
  <si>
    <t>kokosová textilie biodegradační 400g/m2</t>
  </si>
  <si>
    <t>185803111</t>
  </si>
  <si>
    <t>Ošetření trávníku  jednorázové v rovině nebo na svahu do 1:5</t>
  </si>
  <si>
    <t>185803112</t>
  </si>
  <si>
    <t>Ošetření trávníku  jednorázové na svahu přes 1:5 do 1:2</t>
  </si>
  <si>
    <t>183101221</t>
  </si>
  <si>
    <t>Hloubení jamek pro vysazování rostlin v zemině tř.1 až 4 s výměnou půdy z 50% v rovině nebo na svahu do 1:5, objemu přes 0,40 do 1,00 m3</t>
  </si>
  <si>
    <t>substrát pro výsadbu dřevin pro výměnu půdy v jamkách</t>
  </si>
  <si>
    <t>34*0,2</t>
  </si>
  <si>
    <t>167103101</t>
  </si>
  <si>
    <t>Nakládání neulehlého výkopku z hromad  zeminy schopné zúrodnění</t>
  </si>
  <si>
    <t>Poznámka k položce:_x000D_
dovoz substrátu pro výměnu půdy v jamkách</t>
  </si>
  <si>
    <t>162751137</t>
  </si>
  <si>
    <t>Vodorovné přemístění výkopku nebo sypaniny po suchu na obvyklém dopravním prostředku, bez naložení výkopku, avšak se složením bez rozhrnutí z horniny třídy těžitelnosti II skupiny 4 a 5 na vzdálenost přes 9 000 do 10 000 m</t>
  </si>
  <si>
    <t>181006111</t>
  </si>
  <si>
    <t>Rozprostření zemin schopných zúrodnění  v rovině a ve sklonu do 1:5, tloušťka vrstvy do 0,10 m</t>
  </si>
  <si>
    <t>Poznámka k položce:_x000D_
rozprostření zeiny z výkopu jamek po výměně půdy</t>
  </si>
  <si>
    <t>34*0,3</t>
  </si>
  <si>
    <t>184102115</t>
  </si>
  <si>
    <t>Výsadba dřeviny s balem do předem vyhloubené jamky se zalitím  v rovině nebo na svahu do 1:5, při průměru balu přes 500 do 600 mm</t>
  </si>
  <si>
    <t>M7-1</t>
  </si>
  <si>
    <t>Acer platanoides, alejový strom s balem ok 16-18 cm</t>
  </si>
  <si>
    <t>M7-2</t>
  </si>
  <si>
    <t xml:space="preserve">Acer rubrum alejový strom s balem OK 18-20 </t>
  </si>
  <si>
    <t>M7-3</t>
  </si>
  <si>
    <t>Aesculus hippocastanum alejový strom s balem OK 16-18 cm</t>
  </si>
  <si>
    <t>M7-4</t>
  </si>
  <si>
    <t xml:space="preserve">Amelanchier lamarckii vícekmen výška 250-300 cm s balem </t>
  </si>
  <si>
    <t>M7-5</t>
  </si>
  <si>
    <t xml:space="preserve">Betula pendula alejový strom s balem OK 14-16cm </t>
  </si>
  <si>
    <t>M7-6</t>
  </si>
  <si>
    <t>Carpinus betulus ´Fastigiata´ nasazení koruny 50 cm nad zemí, výška 350-400 cm</t>
  </si>
  <si>
    <t>M7-7</t>
  </si>
  <si>
    <t>Fraxinus ornus alejový strom s balem OK 12-14 cm</t>
  </si>
  <si>
    <t>M7-8</t>
  </si>
  <si>
    <t>Juglans regia alejový strom s balem OK 14-16 cm</t>
  </si>
  <si>
    <t>M7-9</t>
  </si>
  <si>
    <t>Prunus avium ´Karešova´ vysokokmen s vbalem OK 14-16 cm</t>
  </si>
  <si>
    <t>M7-10</t>
  </si>
  <si>
    <t>Tilia cordata ´Greenspire´alejový strom s balem OK 16-18 cm</t>
  </si>
  <si>
    <t>184801121</t>
  </si>
  <si>
    <t>Ošetření vysazených dřevin  solitérních v rovině nebo na svahu do 1:5</t>
  </si>
  <si>
    <t>Poznámka k položce:_x000D_
stromy + solitérní keře + popínavé dřeviny</t>
  </si>
  <si>
    <t>34+9+11</t>
  </si>
  <si>
    <t>184215133</t>
  </si>
  <si>
    <t>Ukotvení dřeviny kůly třemi kůly, délky přes 2 do 3 m</t>
  </si>
  <si>
    <t>33*3</t>
  </si>
  <si>
    <t>příčka z půlené frézované kulatiny průměru 80 mm, délka příčky 50 cm</t>
  </si>
  <si>
    <t>páska vyvazovací šíře 40 mm, 3 úvazky á 1 m/strom</t>
  </si>
  <si>
    <t>33*1*3</t>
  </si>
  <si>
    <t>184215213</t>
  </si>
  <si>
    <t>Ukotvení dřeviny podzemním kotvením do volné zeminy tř. 1 až 4, obvodu kmene přes 400 do 750 mm</t>
  </si>
  <si>
    <t>set pro podzemní kotvení stromů</t>
  </si>
  <si>
    <t>Poznámka k položce:_x000D_
tří textilní popruhy,  kotvy z "černého železa" a jeden popruh s ráčnovým napínákem:_x000D_
 kotva vel. I s textilním POP popruhem o šířce 35 mm a šitým okem - 3 ks_x000D_
kotvící ráčna s POP popruhem o šířce 35 mm a délce 4 m - 1 ks</t>
  </si>
  <si>
    <t>zatloukací tyč</t>
  </si>
  <si>
    <t>184215412</t>
  </si>
  <si>
    <t>Zhotovení závlahové mísy u solitérních dřevin v rovině nebo na svahu do 1:5, o průměru mísy přes 0,5 do 1 m</t>
  </si>
  <si>
    <t>Poznámka k položce:_x000D_
stromy + solitérní keře</t>
  </si>
  <si>
    <t>34+9</t>
  </si>
  <si>
    <t>184813111</t>
  </si>
  <si>
    <t>Ošetřování a ochrana stromů proti škodám způsobeným zvěří  nátěrem nebo postřikem</t>
  </si>
  <si>
    <t>Poznámka k položce:_x000D_
nátěr kmenů stromů - ochrana před poškozením, včetně použitého materiálu - ochranný nátěr listnatých stromů proti škodám způsobeným teplotními vlivy</t>
  </si>
  <si>
    <t>Poznámka k položce:_x000D_
přimíchání půdního kondicionéru pro zvýšení zádržnosti vody v půdě</t>
  </si>
  <si>
    <t>34*1,5/1000</t>
  </si>
  <si>
    <t>půdní hydrogel pro zvýšení zádržnosti vody v půdě</t>
  </si>
  <si>
    <t>34*1,5</t>
  </si>
  <si>
    <t>185802114</t>
  </si>
  <si>
    <t>Hnojení půdy nebo trávníku  v rovině nebo na svahu do 1:5 umělým hnojivem s rozdělením k jednotlivým rostlinám</t>
  </si>
  <si>
    <t>34*5*10/1000/1000</t>
  </si>
  <si>
    <t>tabletové hnojivo zíásobní s postupným uvplňováním živin, tableta á 10g/5ks/strom</t>
  </si>
  <si>
    <t>34*5*10/1000</t>
  </si>
  <si>
    <t>183205111</t>
  </si>
  <si>
    <t>Založení záhonu pro výsadbu rostlin v rovině nebo na svahu do 1:5 v zemině tř. 1 až 2</t>
  </si>
  <si>
    <t>Poznámka k položce:_x000D_
keře + trvalky</t>
  </si>
  <si>
    <t>815+84</t>
  </si>
  <si>
    <t>183111113</t>
  </si>
  <si>
    <t>Hloubení jamek pro vysazování rostlin v zemině tř.1 až 4 bez výměny půdy  v rovině nebo na svahu do 1:5, objemu přes 0,005 do 0,01 m3</t>
  </si>
  <si>
    <t>Poznámka k položce:_x000D_
pro solitérní keře + dřeviny ve skupinách + popínavé dřeviny</t>
  </si>
  <si>
    <t>9+683+11</t>
  </si>
  <si>
    <t>183111111</t>
  </si>
  <si>
    <t>Hloubení jamek pro vysazování rostlin v zemině tř.1 až 4 bez výměny půdy  v rovině nebo na svahu do 1:5, objemu do 0,002 m3</t>
  </si>
  <si>
    <t>550+498</t>
  </si>
  <si>
    <t>184102113</t>
  </si>
  <si>
    <t>Výsadba dřeviny s balem do předem vyhloubené jamky se zalitím  v rovině nebo na svahu do 1:5, při průměru balu přes 300 do 400 mm</t>
  </si>
  <si>
    <t>184102111</t>
  </si>
  <si>
    <t>Výsadba dřeviny s balem do předem vyhloubené jamky se zalitím  v rovině nebo na svahu do 1:5, při průměru balu přes 100 do 200 mm</t>
  </si>
  <si>
    <t>Poznámka k položce:_x000D_
keře + popínavé dřeviny</t>
  </si>
  <si>
    <t>683+11</t>
  </si>
  <si>
    <t>184102110</t>
  </si>
  <si>
    <t>Výsadba dřeviny s balem do předem vyhloubené jamky se zalitím  v rovině nebo na svahu do 1:5, při průměru balu do 100 mm</t>
  </si>
  <si>
    <t>M14-1</t>
  </si>
  <si>
    <t>Hamamelis x intermedia ´Amethyst´, keř, výška 80-120 cm kontejner</t>
  </si>
  <si>
    <t>M14-2</t>
  </si>
  <si>
    <t>Hamamelis x intermedia ´Aurora´, keř, výška 80-120 cm, kontejner</t>
  </si>
  <si>
    <t>M14-3</t>
  </si>
  <si>
    <t>Hamamelis x intermedia ´Pallida´, keř, výška 80-120 cm kontejner</t>
  </si>
  <si>
    <t>M14-4</t>
  </si>
  <si>
    <t>Hibiscus syriacus ´Hamabo´, keř, výška 80-120 cm kontejner</t>
  </si>
  <si>
    <t>M14-5</t>
  </si>
  <si>
    <t>Hibiscus syriacus´Lavender Chiffon´, keř, výška 80-120 cm kontejner</t>
  </si>
  <si>
    <t>M14-6</t>
  </si>
  <si>
    <t>Hibiscus syriacus´Marina´, keř, výška 80-120 cm kontejner</t>
  </si>
  <si>
    <t>M14-7</t>
  </si>
  <si>
    <t>Hibiscus syriacus´Magenta Chiffon´, keř, výška 80-120 cm kontejner</t>
  </si>
  <si>
    <t>M14-8</t>
  </si>
  <si>
    <t>Hibiscus syriacus ´Pink Chiffon´, keř, výška 80-120 cm kontejner</t>
  </si>
  <si>
    <t>M14-9</t>
  </si>
  <si>
    <t>Corylus avellana, výška 60-80 cm kontejner</t>
  </si>
  <si>
    <t>M14-10</t>
  </si>
  <si>
    <t>Cornus mas, výška 60-80 cm kontejner</t>
  </si>
  <si>
    <t>M14-11</t>
  </si>
  <si>
    <t>Cornus sanguinea, výška 60-80 cm kontejner</t>
  </si>
  <si>
    <t>M14-12</t>
  </si>
  <si>
    <t>Hedera helix, K9x9 - K11x11</t>
  </si>
  <si>
    <t>M14-13</t>
  </si>
  <si>
    <t>Hypericum calycinum, výška 20 cm kontejner</t>
  </si>
  <si>
    <t>M14-14</t>
  </si>
  <si>
    <t>Lonicera xylosteum, výška 60-80 cm kontejner</t>
  </si>
  <si>
    <t>M14-15</t>
  </si>
  <si>
    <t>Philadelphus coronarius, výška 60-80 cm kontejner</t>
  </si>
  <si>
    <t>M14-16</t>
  </si>
  <si>
    <t>Ribes sanguineum ´King Edward VII´, výška 60-80 cm kontejner</t>
  </si>
  <si>
    <t>M14-17</t>
  </si>
  <si>
    <t>Spiraea x arguta, výška 60-80 cm kontejner</t>
  </si>
  <si>
    <t>M14-18</t>
  </si>
  <si>
    <t>Staphylea pinnata, výška 60-80 cm kontejner</t>
  </si>
  <si>
    <t>M14-19</t>
  </si>
  <si>
    <t>Vinca minor, K9x9 - K11x11 kontejner</t>
  </si>
  <si>
    <t>M14-20</t>
  </si>
  <si>
    <t>Vinca minor ´Atropurpurea´, K9x9 - K11x11 kontejner</t>
  </si>
  <si>
    <t>M14-21</t>
  </si>
  <si>
    <t>Viburnum opulus, výška 60-80 cm kontejner</t>
  </si>
  <si>
    <t>M14-22</t>
  </si>
  <si>
    <t>Parthenocissus quinquefolia, výška 30-50 cm kontejner</t>
  </si>
  <si>
    <t>184801131</t>
  </si>
  <si>
    <t>Ošetření vysazených dřevin  ve skupinách v rovině nebo na svahu do 1:5</t>
  </si>
  <si>
    <t>183211322</t>
  </si>
  <si>
    <t>Výsadba květin do připravené půdy se zalitím do připravené půdy, se zalitím květin krytokořenných o průměru kontejneru přes 80 do 120 mm</t>
  </si>
  <si>
    <t>M15-1</t>
  </si>
  <si>
    <t>Alchemilla mollis, K9x9 -  K11x11</t>
  </si>
  <si>
    <t>M15-2</t>
  </si>
  <si>
    <t>Bergenia ´Bressingham White´, K9x9 -  K11x11</t>
  </si>
  <si>
    <t>M15-3</t>
  </si>
  <si>
    <t>Coreopsis verticillata ´Moonbeam´, K9x9 -  K11x11</t>
  </si>
  <si>
    <t>M15-4</t>
  </si>
  <si>
    <t>Echinacea purpurea 'Alba' , K9x9 -  K11x11</t>
  </si>
  <si>
    <t>M15-5</t>
  </si>
  <si>
    <t>Echinacea purpurea Magnus´, K9x9 -  K11x11</t>
  </si>
  <si>
    <t>M15-6</t>
  </si>
  <si>
    <t>Euphorbia polychroma , K9x9 -  K11x11</t>
  </si>
  <si>
    <t>M15-7</t>
  </si>
  <si>
    <t>Gypsophila hybrida ´Rosenchleier´, K9x9 -  K11x11</t>
  </si>
  <si>
    <t>M15-8</t>
  </si>
  <si>
    <t>Gaura lindheimeri 'Whirling Butterflies' , K9x9 -  K11x11</t>
  </si>
  <si>
    <t>M15-9</t>
  </si>
  <si>
    <t>Iris x barbata Elatior ´Carolina Gold´, K11x11</t>
  </si>
  <si>
    <t>M15-10</t>
  </si>
  <si>
    <t>Iris x barbata Elatior ´Glacier´, K11x11</t>
  </si>
  <si>
    <t>M15-11</t>
  </si>
  <si>
    <t>Iris x barbata Elatior ´Vivien´, K11x11</t>
  </si>
  <si>
    <t>M15-12</t>
  </si>
  <si>
    <t>Lavandula angustifolia ´Hidcote Blue´, K9x9 -  K11x11</t>
  </si>
  <si>
    <t>M15-13</t>
  </si>
  <si>
    <t>Rudbeckia fulgida  'Goldsturm' , K9x9 -  K11x11</t>
  </si>
  <si>
    <t>M15-14</t>
  </si>
  <si>
    <t>Salvia nemorosa ´Caradonna´, K9x9 -  K11x11</t>
  </si>
  <si>
    <t>M15-15</t>
  </si>
  <si>
    <t>Sedum album, K9x9</t>
  </si>
  <si>
    <t>M15-16</t>
  </si>
  <si>
    <t>Sedum telephium ´Herbstfreude´, K9x9 -  K11x11</t>
  </si>
  <si>
    <t>M15-17</t>
  </si>
  <si>
    <t>Sedum kamtschaticum, K9x9</t>
  </si>
  <si>
    <t>M15-18</t>
  </si>
  <si>
    <t>Vinca minor ´Atropurpurea´, K9x9</t>
  </si>
  <si>
    <t>M15-19</t>
  </si>
  <si>
    <t xml:space="preserve">Sporobolus heterolepis, K9x9 -  K11x11_x000D_
</t>
  </si>
  <si>
    <t>185804111</t>
  </si>
  <si>
    <t>Ošetření vysazených květin  jednorázové v rovině</t>
  </si>
  <si>
    <t>184911421</t>
  </si>
  <si>
    <t>Mulčování vysazených rostlin mulčovací kůrou, tl. do 100 mm v rovině nebo na svahu do 1:5</t>
  </si>
  <si>
    <t>34*0,8+9*0,2+815</t>
  </si>
  <si>
    <t>10391100</t>
  </si>
  <si>
    <t>kůra mulčovací VL</t>
  </si>
  <si>
    <t>(34*0,8*9*0,2+815)*0,1</t>
  </si>
  <si>
    <t>184911161</t>
  </si>
  <si>
    <t>Mulčování záhonů kačírkem nebo drceným kamenivem tloušťky mulče přes 50 do 100 mm v rovině nebo na svahu do 1:5</t>
  </si>
  <si>
    <t>58343810</t>
  </si>
  <si>
    <t>kamenivo drcené hrubé frakce 4/8</t>
  </si>
  <si>
    <t>84*0,07*1,6</t>
  </si>
  <si>
    <t>Poznámka k položce:_x000D_
nakládání ostrohraného štěrku pro mulč záhonů</t>
  </si>
  <si>
    <t>84*0,07</t>
  </si>
  <si>
    <t>162751157</t>
  </si>
  <si>
    <t>Vodorovné přemístění výkopku nebo sypaniny po suchu na obvyklém dopravním prostředku, bez naložení výkopku, avšak se složením bez rozhrnutí z horniny třídy těžitelnosti III skupiny 6 a 7 na vzdálenost přes 9 000 do 10 000 m</t>
  </si>
  <si>
    <t>Poznámka k položce:_x000D_
dovoz osrtohranného štěrku na staveniště</t>
  </si>
  <si>
    <t>183211313</t>
  </si>
  <si>
    <t>Výsadba květin do připravené půdy se zalitím do připravené půdy, se zalitím cibulí nebo hlíz</t>
  </si>
  <si>
    <t>720+400</t>
  </si>
  <si>
    <t>M16-1</t>
  </si>
  <si>
    <t>Chionodoxa forbesii</t>
  </si>
  <si>
    <t>M16-2</t>
  </si>
  <si>
    <t>Narcissus ´Jack Snipe´</t>
  </si>
  <si>
    <t>M16-3</t>
  </si>
  <si>
    <t>Narcissus ´Tete-a-Tete´</t>
  </si>
  <si>
    <t>M16-4</t>
  </si>
  <si>
    <t>Tulipa saxatilis</t>
  </si>
  <si>
    <t>zahradnický substrát pro zásyp cibulovin v trávníku</t>
  </si>
  <si>
    <t>Poznámka k položce:_x000D_
stromy+solitérní keře+plošné výsadba keřů a trvalk+solitérní popínavky+trávník</t>
  </si>
  <si>
    <t>34*4*60/1000</t>
  </si>
  <si>
    <t>9*4*20/1000</t>
  </si>
  <si>
    <t>(815+84)*4*20/1000</t>
  </si>
  <si>
    <t>11*4*5/1000</t>
  </si>
  <si>
    <t>(1688+550)*4*20/1000</t>
  </si>
  <si>
    <t>Venkovní úpravy</t>
  </si>
  <si>
    <t>183402131</t>
  </si>
  <si>
    <t>Rozrušení půdy na hloubku přes 50 do 150 mm souvislé plochy přes 500 m2 v rovině nebo na svahu do 1:5</t>
  </si>
  <si>
    <t>181151331</t>
  </si>
  <si>
    <t>Plošná úprava terénu v zemině skupiny 1 až 4 s urovnáním povrchu bez doplnění ornice souvislé plochy přes 500 m2 při nerovnostech terénu přes 150 do 200 mm v rovině nebo na svahu do 1:5</t>
  </si>
  <si>
    <t>3137*0,15</t>
  </si>
  <si>
    <t>zahradnický substrát volně ložený, tl. vrstvy 20 cm</t>
  </si>
  <si>
    <t>Poznámka k položce:_x000D_
na ohumusování ploch pro sadové úpravy</t>
  </si>
  <si>
    <t>181006112</t>
  </si>
  <si>
    <t>Rozprostření zemin schopných zúrodnění  v rovině a ve sklonu do 1:5, tloušťka vrstvy přes 0,10 do 0,15 m</t>
  </si>
  <si>
    <t>Nakládání, skládání a překládání neulehlého výkopku nebo sypaniny strojně nakládání, množství přes 100 m3, z hornin třídy těžitelnosti II, skupiny 4 a 5</t>
  </si>
  <si>
    <t>162351103</t>
  </si>
  <si>
    <t>Vodorovné přemístění výkopku nebo sypaniny po suchu na obvyklém dopravním prostředku, bez naložení výkopku, avšak se složením bez rozhrnutí z horniny třídy těžitelnosti I skupiny 1 až 3 na vzdálenost přes 50 do 500 m</t>
  </si>
  <si>
    <t>171152501</t>
  </si>
  <si>
    <t>Zhutnění podloží pod násypy z rostlé horniny třídy těžitelnosti I a II, skupiny 1 až 4 z hornin soudružných a nesoudržných</t>
  </si>
  <si>
    <t>171151103</t>
  </si>
  <si>
    <t>Uložení sypanin do násypů strojně s rozprostřením sypaniny ve vrstvách a s hrubým urovnáním zhutněných z hornin soudržných jakékoliv třídy těžitelnosti</t>
  </si>
  <si>
    <t>182251101</t>
  </si>
  <si>
    <t>Svahování trvalých svahů do projektovaných profilů strojně s potřebným přemístěním výkopku při svahování násypů v jakékoliv hornině</t>
  </si>
  <si>
    <t>Povýsadbová péče v rámci realizace</t>
  </si>
  <si>
    <t>Poznámka k položce:_x000D_
vypletí výsadbových mís stromů +solitérních keřů+ popínavek</t>
  </si>
  <si>
    <t>34*0,8+9*0,02+11*0,2</t>
  </si>
  <si>
    <t>URS_II/2021</t>
  </si>
  <si>
    <t>Páteřní rozvody závlahové vody</t>
  </si>
  <si>
    <t>Venkovní rozvody kanalizace dešťové</t>
  </si>
  <si>
    <t>Venkovní rozvody kanalizace splaškové</t>
  </si>
  <si>
    <t>Přípojka kanalizace splaškové</t>
  </si>
  <si>
    <t>Akumulační nádrž</t>
  </si>
  <si>
    <t>Přípojka kanalizace dešťové</t>
  </si>
  <si>
    <t>Retenční nádrž - viz IO 401</t>
  </si>
  <si>
    <t>Akumulační nádrž - viz IO 401</t>
  </si>
  <si>
    <t>20_02</t>
  </si>
  <si>
    <t>Mateřská škola Praha-Dubeč</t>
  </si>
  <si>
    <t>SO101</t>
  </si>
  <si>
    <t>Mateřská škola Dubeč</t>
  </si>
  <si>
    <t>Množství</t>
  </si>
  <si>
    <t>Cena / MJ</t>
  </si>
  <si>
    <t>DPH</t>
  </si>
  <si>
    <t>Trubní vedení</t>
  </si>
  <si>
    <t>AGR.PVC-KG.100</t>
  </si>
  <si>
    <t>Vlastní</t>
  </si>
  <si>
    <t>POL2_</t>
  </si>
  <si>
    <t>AGR.PVC-KG.125</t>
  </si>
  <si>
    <t>AGR.PVC-KG.160</t>
  </si>
  <si>
    <t>AGR.NEREZ.75</t>
  </si>
  <si>
    <t>AGR.NEREZ.100</t>
  </si>
  <si>
    <t>AGR.NEREZ.125</t>
  </si>
  <si>
    <t>AGR.NEREZ.160</t>
  </si>
  <si>
    <t>721</t>
  </si>
  <si>
    <t>Vnitřní kanalizace</t>
  </si>
  <si>
    <t>721176102R00</t>
  </si>
  <si>
    <t>Potrubí HT připojovací D 40 x 1,8 mm</t>
  </si>
  <si>
    <t>POL1_</t>
  </si>
  <si>
    <t>Potrubí včetně tvarovek. Bez zednických výpomocí.</t>
  </si>
  <si>
    <t>POP</t>
  </si>
  <si>
    <t>721176103R00</t>
  </si>
  <si>
    <t>Potrubí HT připojovací D 50 x 1,8 mm</t>
  </si>
  <si>
    <t>721176104R00</t>
  </si>
  <si>
    <t>Potrubí HT připojovací D 75 x 1,9 mm</t>
  </si>
  <si>
    <t>721176114R00</t>
  </si>
  <si>
    <t>Potrubí HT odpadní svislé D 75 x 1,9 mm</t>
  </si>
  <si>
    <t>Potrubí včetně tvarovek, objímek a vložek pro tlumení hluku. Bez zednických výpomocí.</t>
  </si>
  <si>
    <t>Včetně zřízení a demontáže pomocného lešení.</t>
  </si>
  <si>
    <t>721176105R00</t>
  </si>
  <si>
    <t>Potrubí HT připojovací D 110 x 2,7 mm</t>
  </si>
  <si>
    <t>721176115R00</t>
  </si>
  <si>
    <t>Potrubí HT odpadní svislé D 110 x 2,7 mm</t>
  </si>
  <si>
    <t>721176222R00</t>
  </si>
  <si>
    <t>Potrubí KG svodné (ležaté) v zemi D 110 x 3,2 mm</t>
  </si>
  <si>
    <t>721176116R00</t>
  </si>
  <si>
    <t>Potrubí HT odpadní svislé D 125 x 3,1 mm</t>
  </si>
  <si>
    <t>721176117R00</t>
  </si>
  <si>
    <t>Potrubí HT odpadní svislé D 160 x 3,9 mm</t>
  </si>
  <si>
    <t>721151206R00</t>
  </si>
  <si>
    <t>Potrubí včetně tvarovek, objímek a elektrospojek. Bez zednických výpomocí.</t>
  </si>
  <si>
    <t>Včetně pomocného lešení o výšce podlahy do 1900 mm a pro zatížení do 1,5 kPa.</t>
  </si>
  <si>
    <t>721151208R00</t>
  </si>
  <si>
    <t>KAN10</t>
  </si>
  <si>
    <t xml:space="preserve">m     </t>
  </si>
  <si>
    <t>KAN11</t>
  </si>
  <si>
    <t>KAN12</t>
  </si>
  <si>
    <t>721273150R00</t>
  </si>
  <si>
    <t>Hlavice ventilační přivětrávací HL900</t>
  </si>
  <si>
    <t>721273180R00</t>
  </si>
  <si>
    <t>Ventil přivzdušňovací podomítkový HL905</t>
  </si>
  <si>
    <t>721273200RT3</t>
  </si>
  <si>
    <t>Souprava ventilační střešní HL souprava větrací hlavice PP HL810  D 110 mm</t>
  </si>
  <si>
    <t>721242110RT1</t>
  </si>
  <si>
    <t>Lapač střešních splavenin PP HL600, kloub zápachová klapka, koš na listí, DN 100</t>
  </si>
  <si>
    <t>721223423RT1</t>
  </si>
  <si>
    <t>Vpusť podlahová se zápachovou uzávěrkou HL 310N mřížka nerez 115 x 115 D 50/75/110 mm</t>
  </si>
  <si>
    <t>PV001</t>
  </si>
  <si>
    <t>Podlahová vpusť nerezová 130x130 se zápachovou uzávěrkou</t>
  </si>
  <si>
    <t>HŽ001</t>
  </si>
  <si>
    <t>ČS001</t>
  </si>
  <si>
    <t>998721293R00</t>
  </si>
  <si>
    <t>Příplatek zvětš. přesun, vnitřní kanaliz. do 500 m</t>
  </si>
  <si>
    <t>POL7_</t>
  </si>
  <si>
    <t>998721203R00</t>
  </si>
  <si>
    <t>Přesun hmot pro vnitřní kanalizaci, výšky do 24 m</t>
  </si>
  <si>
    <t>722</t>
  </si>
  <si>
    <t>Vnitřní vodovod</t>
  </si>
  <si>
    <t>722176112R00</t>
  </si>
  <si>
    <t>Montáž rozvodů z plastů polyfúz. svařováním D 20mm</t>
  </si>
  <si>
    <t>V položkách jsou započteny 3 svary na 1m délky rozvodu, náklady na montáž tvarovek, bez dodávky potrubí, tvarovek a závěsů. Včetně zednických výpomocí.</t>
  </si>
  <si>
    <t>722176113R00</t>
  </si>
  <si>
    <t>Montáž rozvodů z plastů polyfúz. svařováním D 25mm</t>
  </si>
  <si>
    <t>722176114R00</t>
  </si>
  <si>
    <t>Montáž rozvodů z plastů polyfúz. svařováním D 32mm</t>
  </si>
  <si>
    <t>722176115R00</t>
  </si>
  <si>
    <t>Montáž rozvodů z plastů polyfúz. svařováním D 40mm</t>
  </si>
  <si>
    <t>722176116R00</t>
  </si>
  <si>
    <t>Montáž rozvodů z plastů polyfúz. svařováním D 50mm</t>
  </si>
  <si>
    <t>722176117R00</t>
  </si>
  <si>
    <t>Montáž rozvodů z plastů polyfúz. svařováním D 63mm</t>
  </si>
  <si>
    <t>286151741R</t>
  </si>
  <si>
    <t>Trubka EVO PP-RCT D 20 x 2,3 mm, délka 4 m, S 4</t>
  </si>
  <si>
    <t>POL3_</t>
  </si>
  <si>
    <t>Odkaz na mn. položky pořadí 32 : 900,00000</t>
  </si>
  <si>
    <t>286151742R</t>
  </si>
  <si>
    <t>Trubka EVO PP-RCT D 25 x 2,8 mm, délka 4 m, S 4</t>
  </si>
  <si>
    <t>Odkaz na mn. položky pořadí 33 : 125,00000</t>
  </si>
  <si>
    <t>286151743R</t>
  </si>
  <si>
    <t>Trubka EVO PP-RCT D 32 x 3,6 mm, délka 4 m, S 4</t>
  </si>
  <si>
    <t>Odkaz na mn. položky pořadí 34 : 135,00000</t>
  </si>
  <si>
    <t>286151744R</t>
  </si>
  <si>
    <t>Trubka EVO PP-RCT D 40 x 4,5 mm, délka 4 m, S 4</t>
  </si>
  <si>
    <t>Odkaz na mn. položky pořadí 35 : 40,00000</t>
  </si>
  <si>
    <t>286151745R</t>
  </si>
  <si>
    <t>Trubka EVO PP-RCT D 50 x 5,6 mm, délka 4 m, S 4</t>
  </si>
  <si>
    <t>Odkaz na mn. položky pořadí 36 : 35,00000</t>
  </si>
  <si>
    <t>286151746R</t>
  </si>
  <si>
    <t>Trubka EVO PP-RCT D 63 x 7,1 mm, délka 4 m, S 4</t>
  </si>
  <si>
    <t>Odkaz na mn. položky pořadí 37 : 5,00000</t>
  </si>
  <si>
    <t>283773025R</t>
  </si>
  <si>
    <t>283773040R</t>
  </si>
  <si>
    <t>283773052R</t>
  </si>
  <si>
    <t>283773064R</t>
  </si>
  <si>
    <t>631547216R</t>
  </si>
  <si>
    <t>Pouzdro potrubní izolační ROCKWOOL 800  42/40 mm kamenná vlna s polepem Al fólií vyztuženou skleněnou mřížkou</t>
  </si>
  <si>
    <t>Odkaz na mn. položky pořadí 47 : 25,00000*-1</t>
  </si>
  <si>
    <t>283773082R</t>
  </si>
  <si>
    <t>283773092R</t>
  </si>
  <si>
    <t>IZOL001</t>
  </si>
  <si>
    <t>Montáž tepelné izolace na potrubí</t>
  </si>
  <si>
    <t>Odkaz na mn. položky pořadí 44 : 900,00000</t>
  </si>
  <si>
    <t>Odkaz na mn. položky pořadí 45 : 125,00000</t>
  </si>
  <si>
    <t>Odkaz na mn. položky pořadí 46 : 135,00000</t>
  </si>
  <si>
    <t>Odkaz na mn. položky pořadí 47 : 25,00000</t>
  </si>
  <si>
    <t>Odkaz na mn. položky pořadí 48 : 15,00000</t>
  </si>
  <si>
    <t>Odkaz na mn. položky pořadí 49 : 35,00000</t>
  </si>
  <si>
    <t>Odkaz na mn. položky pořadí 50 : 5,00000</t>
  </si>
  <si>
    <t>VOD002</t>
  </si>
  <si>
    <t>Dopojení do změkčovače vody pro gastro (změkčovač nedodává ZTI)</t>
  </si>
  <si>
    <t>VOD004</t>
  </si>
  <si>
    <t>Dopojení k ohřívači TV (Ohřívač dodává profese ÚT)</t>
  </si>
  <si>
    <t>722224212R00</t>
  </si>
  <si>
    <t>722237125R00</t>
  </si>
  <si>
    <t>722237124R00</t>
  </si>
  <si>
    <t>722237123R00</t>
  </si>
  <si>
    <t>722237121R00</t>
  </si>
  <si>
    <t>VOD001</t>
  </si>
  <si>
    <t>Směšovací ventil sanit. vod. 3/4", termostatický</t>
  </si>
  <si>
    <t>722237131R00</t>
  </si>
  <si>
    <t>722237132R00</t>
  </si>
  <si>
    <t>722237136R00</t>
  </si>
  <si>
    <t>VOD003</t>
  </si>
  <si>
    <t>Termostatický vyvažovací ventil, cirkulační, DN15</t>
  </si>
  <si>
    <t>722237665R00</t>
  </si>
  <si>
    <t>722236515R00</t>
  </si>
  <si>
    <t>722237135R00</t>
  </si>
  <si>
    <t>734421130R00</t>
  </si>
  <si>
    <t>Tlakoměr deformační 0-10 MPa č. 03313, D 160</t>
  </si>
  <si>
    <t>722231162R00</t>
  </si>
  <si>
    <t>Ventil vod.pojistný pružinový P10-237-616, G 3/4</t>
  </si>
  <si>
    <t>722237134R00</t>
  </si>
  <si>
    <t>722236514R00</t>
  </si>
  <si>
    <t>722237664R00</t>
  </si>
  <si>
    <t>EXP01</t>
  </si>
  <si>
    <t>EXP02</t>
  </si>
  <si>
    <t>Expanzní nádoba 25 l</t>
  </si>
  <si>
    <t>Č001</t>
  </si>
  <si>
    <t>Čerpadlo oběhové, 0,18 l/s, 0,9 m</t>
  </si>
  <si>
    <t>998722293R00</t>
  </si>
  <si>
    <t>Příplatek zvětš. přesun, vnitřní vodovod do 500 m</t>
  </si>
  <si>
    <t>998722203R00</t>
  </si>
  <si>
    <t>Přesun hmot pro vnitřní vodovod, výšky do 24 m</t>
  </si>
  <si>
    <t>725</t>
  </si>
  <si>
    <t>Zařizovací předměty</t>
  </si>
  <si>
    <t>725850145R11</t>
  </si>
  <si>
    <t>Sifon kondenzační HL 138</t>
  </si>
  <si>
    <t>725319101R00</t>
  </si>
  <si>
    <t>Montáž dřezů jednoduchých dřez není dodávkou ZTI</t>
  </si>
  <si>
    <t>725314290R00</t>
  </si>
  <si>
    <t>Příslušenství k dřezu v kuchyňské sestavě</t>
  </si>
  <si>
    <t>725823114RT1</t>
  </si>
  <si>
    <t>Baterie dřezová stojánková ruční, bez otvír.odpadu standardní</t>
  </si>
  <si>
    <t>725860201RT1</t>
  </si>
  <si>
    <t>Sifon dřezový HL100, 6/4 ", přípoj myčka, pračka zpětná klapka, D 40, 50 mm, kulový kloub na odtoku</t>
  </si>
  <si>
    <t>725814102R00</t>
  </si>
  <si>
    <t>Ventil rohový DN15</t>
  </si>
  <si>
    <t>725814123R11</t>
  </si>
  <si>
    <t>Ventil rohový DN20</t>
  </si>
  <si>
    <t>725334301R00</t>
  </si>
  <si>
    <t>Nálevka se sifonem PP HL21, DN 32</t>
  </si>
  <si>
    <t>725860182RT1</t>
  </si>
  <si>
    <t>Sifon pračkový HL405, D 40/50 mm podomítková uzávěrka s přípojem vody 1/2"</t>
  </si>
  <si>
    <t>725122231R11</t>
  </si>
  <si>
    <t>Pisoár s radarovým splachovačem, 230V, 24V DC</t>
  </si>
  <si>
    <t>725860168RT1</t>
  </si>
  <si>
    <t>Zápachová uzávěrka pro pisoáry HL430, D 40, 50 mm odsávací s nastavitelným sklonem odtoku</t>
  </si>
  <si>
    <t>725249102R00</t>
  </si>
  <si>
    <t>725249103R00</t>
  </si>
  <si>
    <t>S001</t>
  </si>
  <si>
    <t>55428083.AR.11</t>
  </si>
  <si>
    <t>725860227RT1</t>
  </si>
  <si>
    <t>Sifon ke sprchové vaničce PP HL520, D 50 mm HL 520, s krytkou z nerez oceli</t>
  </si>
  <si>
    <t>725845111R00</t>
  </si>
  <si>
    <t>Baterie sprchová nástěnná ruční, bez příslušenství</t>
  </si>
  <si>
    <t>55144163R.11</t>
  </si>
  <si>
    <t>Sprchová sada, ruční sprcha, sprchová tyč, sprchová hadice</t>
  </si>
  <si>
    <t>S002</t>
  </si>
  <si>
    <t>S003</t>
  </si>
  <si>
    <t>725845111RT1</t>
  </si>
  <si>
    <t>Baterie sprchová nástěnná ruční, bez příslušenství standardní</t>
  </si>
  <si>
    <t>725017162R11</t>
  </si>
  <si>
    <t>Umyvadlo na šrouby 55x46 cm vč. montážní sady</t>
  </si>
  <si>
    <t>725860251R00</t>
  </si>
  <si>
    <t>Sifon umyvadlový chromovaný Raf SV1410</t>
  </si>
  <si>
    <t>725860262R00</t>
  </si>
  <si>
    <t>Výpusť umyvadlová , s tlakovým uzávěrem SV1451</t>
  </si>
  <si>
    <t>725823111RT1</t>
  </si>
  <si>
    <t>Baterie umyvadlová stoján. ruční, bez otvír.odpadu</t>
  </si>
  <si>
    <t>725017321R11</t>
  </si>
  <si>
    <t>Umývátko na šrouby dětské 45 x 34 cm, bílé</t>
  </si>
  <si>
    <t>725017351R11</t>
  </si>
  <si>
    <t>Umývátko na šrouby na WC</t>
  </si>
  <si>
    <t>725018121R11</t>
  </si>
  <si>
    <t>725835111RT1</t>
  </si>
  <si>
    <t>Baterie vanová nástěnná ruční, bez příslušenství standardní</t>
  </si>
  <si>
    <t>725860300RT2</t>
  </si>
  <si>
    <t>Odtok vanový HL555N, odpad D 40/50 mm přepad, sifon, bez pohledových dílů</t>
  </si>
  <si>
    <t>725019103R00</t>
  </si>
  <si>
    <t>725014141R00</t>
  </si>
  <si>
    <t>Klozet závěsný ZTP + sedátko, bílý</t>
  </si>
  <si>
    <t>725014131R11</t>
  </si>
  <si>
    <t>Klozet závěsný + sedátko, bílý</t>
  </si>
  <si>
    <t>725014173R11</t>
  </si>
  <si>
    <t xml:space="preserve">Klozet závěsný Rimless + dětské sedátko, bílý, osazení níže </t>
  </si>
  <si>
    <t>998725203R00</t>
  </si>
  <si>
    <t>Přesun hmot pro zařizovací předměty, výšky do 24 m</t>
  </si>
  <si>
    <t>998725293R00</t>
  </si>
  <si>
    <t>Příplatek zvětš. přesun, zařiz. předměty do 500 m</t>
  </si>
  <si>
    <t>726</t>
  </si>
  <si>
    <t>Předstěnové systémy</t>
  </si>
  <si>
    <t>726211331R11</t>
  </si>
  <si>
    <t>Včetně dodávky a připevnění montážního prvku vč. napojení na kanalizační popř. vodovodní potrubí.</t>
  </si>
  <si>
    <t>726212367R00</t>
  </si>
  <si>
    <t>726211321R00</t>
  </si>
  <si>
    <t>726211323R00</t>
  </si>
  <si>
    <t>998726223R00</t>
  </si>
  <si>
    <t>Přesun hmot pro předstěnové systémy, výšky do 24 m</t>
  </si>
  <si>
    <t>722280106R00</t>
  </si>
  <si>
    <t>Tlaková zkouška vodovodního potrubí</t>
  </si>
  <si>
    <t>Včetně dodávky vody, uzavření a zabezpečení konců potrubí.</t>
  </si>
  <si>
    <t>722290234R00</t>
  </si>
  <si>
    <t>Proplach a dezinfekce vodovod.potrubí</t>
  </si>
  <si>
    <t>Včetně dodání desinfekčního prostředku.</t>
  </si>
  <si>
    <t>Odkaz na mn. položky pořadí 127 : 1240,00000</t>
  </si>
  <si>
    <t>R30</t>
  </si>
  <si>
    <t>Protokoly o zkouškách</t>
  </si>
  <si>
    <t>R31</t>
  </si>
  <si>
    <t>Stavební výpomoc nad rámec obsažený v položkách</t>
  </si>
  <si>
    <t>R33</t>
  </si>
  <si>
    <t>Tlaková zkouška vnitřní kanalizace</t>
  </si>
  <si>
    <t>R8</t>
  </si>
  <si>
    <t>Ochrana dokončených povrchů při montáži ZTI</t>
  </si>
  <si>
    <t>POL12_1</t>
  </si>
  <si>
    <t>END</t>
  </si>
  <si>
    <t>Potrubí  PE, dešťové, D 75 x 3,0 mm</t>
  </si>
  <si>
    <t>Potrubí  PE, dešťové, D 110 x 4,3 mm</t>
  </si>
  <si>
    <t>Potrubí nerezové  DN50</t>
  </si>
  <si>
    <t>Potrubí nerezové  DN70</t>
  </si>
  <si>
    <t>Potrubí nerezové  DN100</t>
  </si>
  <si>
    <t>Malá čerpací stanice sanitární, 60°C</t>
  </si>
  <si>
    <t>Izolace potrubí hadice z pružného extrudovaného izolačního materiálu 22 x 13 mm šedá</t>
  </si>
  <si>
    <t>Izolace potrubí hadice z pružného extrudovaného izolačního materiálu 28 x 30 mm šedá</t>
  </si>
  <si>
    <t>Izolace potrubí hadice z pružného extrudovaného izolačního materiálu 35 x 30 mm šedá</t>
  </si>
  <si>
    <t>Izolace potrubí hadice z pružného extrudovaného izolačního materiálu 42 x 30 mm šedá</t>
  </si>
  <si>
    <t>Izolace potrubí hadice z pružného extrudovaného izolačního materiálu 54 x 30 mm šedá</t>
  </si>
  <si>
    <t>Izolace potrubí hadice z pružného extrudovaného izolačního materiálu 64 x 20 mm šedá</t>
  </si>
  <si>
    <t>Ventil mrazuvzdorný DN 20</t>
  </si>
  <si>
    <t>Kohout vod.kul.,2xvnitř.záv. R250D DN 40</t>
  </si>
  <si>
    <t>Kohout vod.kul.,2xvnitř.záv. R250D DN 32</t>
  </si>
  <si>
    <t>Kohout vod.kul.,2xvnitř.záv. R250D DN 25</t>
  </si>
  <si>
    <t>Kohout vod.kul.,2xvnitř.záv. R250D DN 15</t>
  </si>
  <si>
    <t>Kohout vod.kulový s vypouš., R250DS DN 15</t>
  </si>
  <si>
    <t>Kohout vod.kulový s vypouš., R250DS DN 20</t>
  </si>
  <si>
    <t>Kohout vod.kulový s vypouš., R250DS DN 50</t>
  </si>
  <si>
    <t>Klapka zpětná,2xvnitřní závit  N5 DN 40</t>
  </si>
  <si>
    <t>Kohout vod.kulový s vypouš., R250DS DN 40</t>
  </si>
  <si>
    <t>Kohout vod.kulový s vypouš., R250DS DN 32</t>
  </si>
  <si>
    <t>Klapka zpětná,2xvnitř.závit  N5 DN 32,vod</t>
  </si>
  <si>
    <t>Filtr vod.,vel.oka 0,4mm,vnitřní závity DN 40</t>
  </si>
  <si>
    <t>Filtr vod.,vel.oka 0,4mm,vnitřní závity  DN 32</t>
  </si>
  <si>
    <t>Expanzní ventil 3/4"</t>
  </si>
  <si>
    <t>Výlevka závěsná s plastovou mřížkou</t>
  </si>
  <si>
    <t>Sifon umyvadlový chromovaný  SV1410</t>
  </si>
  <si>
    <t>Modul-WC , UP320, ZTP, h 112 cm + tlačítko chrom</t>
  </si>
  <si>
    <t>IO300</t>
  </si>
  <si>
    <t>ING</t>
  </si>
  <si>
    <t>460030081RT3</t>
  </si>
  <si>
    <t>16*2+1,5</t>
  </si>
  <si>
    <t>113108315R00</t>
  </si>
  <si>
    <t>16*2</t>
  </si>
  <si>
    <t>132201211R00</t>
  </si>
  <si>
    <t>Hloubení rýh š.do 200 cm hor.3 do 100 m3,STROJNĚ</t>
  </si>
  <si>
    <t>potrubí : 24*1*1,5</t>
  </si>
  <si>
    <t>šachta : 2,1*1,5*2,3</t>
  </si>
  <si>
    <t>131201209R00</t>
  </si>
  <si>
    <t>Příplatek za lepivost - hloubení zapaž.jam v hor.3</t>
  </si>
  <si>
    <t>Odkaz na mn. položky pořadí 3 : 43,24500</t>
  </si>
  <si>
    <t>151101101R00</t>
  </si>
  <si>
    <t>Pažení a rozepření stěn rýh - příložné - hl.do 2 m</t>
  </si>
  <si>
    <t>24*1,5*2</t>
  </si>
  <si>
    <t>151101111R00</t>
  </si>
  <si>
    <t>Odstranění pažení stěn rýh - příložné - hl. do 2 m</t>
  </si>
  <si>
    <t>Odkaz na mn. položky pořadí 5 : 72,00000</t>
  </si>
  <si>
    <t>451572111RK1</t>
  </si>
  <si>
    <t>Lože pod potrubí z kameniva těženého 0 - 4 mm kraj Jihomoravský</t>
  </si>
  <si>
    <t>potrubí : 24*0,15*1</t>
  </si>
  <si>
    <t>175101101RT2</t>
  </si>
  <si>
    <t>Obsyp potrubí bez prohození sypaniny s dodáním štěrkopísku frakce 0 - 8 mm</t>
  </si>
  <si>
    <t>potrubí : 24*1*0,45</t>
  </si>
  <si>
    <t>včetně strojního přemístění materiálu pro zásyp ze vzdálenosti do 10 m od okraje zásypu</t>
  </si>
  <si>
    <t>Odkaz na mn. položky pořadí 8 : 3,60000*-1</t>
  </si>
  <si>
    <t>Odkaz na mn. položky pořadí 9 : 10,80000*-1</t>
  </si>
  <si>
    <t>167101101R00</t>
  </si>
  <si>
    <t>Nakládání výkopku z hor.1-4 v množství do 100 m3</t>
  </si>
  <si>
    <t>Koeficient Nakypření: 0,3</t>
  </si>
  <si>
    <t>Odkaz na mn. položky pořadí 10 : 28,84500*-1</t>
  </si>
  <si>
    <t xml:space="preserve">Koeficient : </t>
  </si>
  <si>
    <t>162301102RT3</t>
  </si>
  <si>
    <t>Vodorovné přemístění výkopku z hor.1-4 do 1000 m nosnost 12 t</t>
  </si>
  <si>
    <t>Odkaz na mn. položky pořadí 11 : 12,97350</t>
  </si>
  <si>
    <t>162701109RT3</t>
  </si>
  <si>
    <t>Příplatek k vod. přemístění hor.1-4 za další 1 km nosnost 12 t</t>
  </si>
  <si>
    <t>Odkaz na mn. položky pořadí 12 : 12,97350*15</t>
  </si>
  <si>
    <t>979087212R00</t>
  </si>
  <si>
    <t>Odkaz na dem. hmot. položky pořadí 2 : 10,56000</t>
  </si>
  <si>
    <t>979083112R00</t>
  </si>
  <si>
    <t>Odkaz na mn. položky pořadí 15 : 10,56000</t>
  </si>
  <si>
    <t>566903111R00</t>
  </si>
  <si>
    <t>16*1*0,25*1,5</t>
  </si>
  <si>
    <t>566905111R00</t>
  </si>
  <si>
    <t>16*0,15*1</t>
  </si>
  <si>
    <t>566904111R00</t>
  </si>
  <si>
    <t>16*0,15*2*2,2</t>
  </si>
  <si>
    <t>573231111R00</t>
  </si>
  <si>
    <t>599142111R00</t>
  </si>
  <si>
    <t>Včetně odstranění zvětralé asfaltové zálivky, vyčištění spár, zalití spár asfaltovou zálivkou, nátěru asfaltovým lakem a posyp drtí.</t>
  </si>
  <si>
    <t>979082119R00</t>
  </si>
  <si>
    <t>Odkaz na mn. položky pořadí 16 : 10,56000*15</t>
  </si>
  <si>
    <t>979093111R00</t>
  </si>
  <si>
    <t>Odkaz na mn. položky pořadí 16 : 10,56000</t>
  </si>
  <si>
    <t>879172199R00</t>
  </si>
  <si>
    <t>Příplatek za montáž vodovodních přípojek DN 32-80</t>
  </si>
  <si>
    <t>871211121R00</t>
  </si>
  <si>
    <t>Montáž trubek polyetylenových ve výkopu d 63 mm</t>
  </si>
  <si>
    <t>286134122R</t>
  </si>
  <si>
    <t>899401112R00</t>
  </si>
  <si>
    <t>Osazení poklopů litinových šoupátkových</t>
  </si>
  <si>
    <t>42200730R</t>
  </si>
  <si>
    <t>899721111R00</t>
  </si>
  <si>
    <t>Fólie výstražná z PVC bílá, šířka 22 cm</t>
  </si>
  <si>
    <t>899731113R00</t>
  </si>
  <si>
    <t>Vodič signalizační CYY 4 mm2</t>
  </si>
  <si>
    <t>VOD03</t>
  </si>
  <si>
    <t>Navrtávací pas 150/50 HAWLE</t>
  </si>
  <si>
    <t>VOD04</t>
  </si>
  <si>
    <t>Zemní souprava + Š50 HAWLE</t>
  </si>
  <si>
    <t>VŠ01</t>
  </si>
  <si>
    <t>Vodoměrná šachta 1,6x1,0x1,8, samonosná, poklop, podkladní beton</t>
  </si>
  <si>
    <t>998276101R00</t>
  </si>
  <si>
    <t>Přesun hmot, trubní vedení plastová, otevř. výkop</t>
  </si>
  <si>
    <t>na vzdálenost 15 m od hrany výkopu nebo od okraje šachty</t>
  </si>
  <si>
    <t>722237133R00</t>
  </si>
  <si>
    <t>722237126R00</t>
  </si>
  <si>
    <t>722237666R00</t>
  </si>
  <si>
    <t>VOD02</t>
  </si>
  <si>
    <t>722235526R00</t>
  </si>
  <si>
    <t>Filtr,vod.vnitřní-vnitřní z.IVAR FIV.08412 DN 50</t>
  </si>
  <si>
    <t>998722202R00</t>
  </si>
  <si>
    <t>Přesun hmot pro vnitřní vodovod, výšky do 12 m</t>
  </si>
  <si>
    <t>998722292R00</t>
  </si>
  <si>
    <t>Příplatek zvětš. přesun, vnitřní vodovod do 100 m</t>
  </si>
  <si>
    <t>ON01</t>
  </si>
  <si>
    <t xml:space="preserve">Vytyčení sítí </t>
  </si>
  <si>
    <t>ON02</t>
  </si>
  <si>
    <t>Dokumentace skutečného provedení vč. zaměření skutečného stavu</t>
  </si>
  <si>
    <t>ON03</t>
  </si>
  <si>
    <t>Tlaková zkouška + proplach + dezinfekce</t>
  </si>
  <si>
    <t>ON04</t>
  </si>
  <si>
    <t>Zabazpečení staveniště proti vstupu nepovolaných osob</t>
  </si>
  <si>
    <t>ON06</t>
  </si>
  <si>
    <t>Zajištění ZUK</t>
  </si>
  <si>
    <t>ON07</t>
  </si>
  <si>
    <t>Chráničky - fakturace a montáž dle skutečného stavu na stavbě</t>
  </si>
  <si>
    <t>ON08</t>
  </si>
  <si>
    <t>Geodet</t>
  </si>
  <si>
    <t>IO301</t>
  </si>
  <si>
    <t>Areálový rozvod vody</t>
  </si>
  <si>
    <t>Areálový rozvod vodovodu</t>
  </si>
  <si>
    <t>893412010RA0</t>
  </si>
  <si>
    <t>Šachta vodoměrná plast.hranatá samonosná v.1500 mm vč. osazení na bet. lože</t>
  </si>
  <si>
    <t>Včetně zřízení podkladního betonu v tl. 10 cm vyztuženého sítí 8/100/100.</t>
  </si>
  <si>
    <t>AGR.PE.63</t>
  </si>
  <si>
    <t>AGR.PE.50</t>
  </si>
  <si>
    <t>AGR.PE.32</t>
  </si>
  <si>
    <t>892241111R00</t>
  </si>
  <si>
    <t>Tlaková zkouška vodovodního potrubí do DN 80</t>
  </si>
  <si>
    <t>Odkaz na mn. položky pořadí 2 : 116,00000</t>
  </si>
  <si>
    <t>Odkaz na mn. položky pořadí 3 : 1,00000</t>
  </si>
  <si>
    <t>Odkaz na mn. položky pořadí 4 : 57,00000</t>
  </si>
  <si>
    <t>Dopojení do revizní šachty vodovodu - přípojky</t>
  </si>
  <si>
    <t>722237663R00</t>
  </si>
  <si>
    <t>722236513R00</t>
  </si>
  <si>
    <t>Filtr vod.,vel.oka 0,4mm,vnitřní závity HERZ DN 25</t>
  </si>
  <si>
    <t>722265211R00</t>
  </si>
  <si>
    <t>Vodoměr domovní DN 15x165mm, Qn 1,5</t>
  </si>
  <si>
    <t>ON001</t>
  </si>
  <si>
    <t>Geodet, vytyčení trasy</t>
  </si>
  <si>
    <t>ON002</t>
  </si>
  <si>
    <t>Příplatek za koordinace s ostatními areálovými sítěmi</t>
  </si>
  <si>
    <t>ON003</t>
  </si>
  <si>
    <t>Chráničky - dle skutečného rozsahu určeného při realizaci</t>
  </si>
  <si>
    <t>IO310</t>
  </si>
  <si>
    <t>Páteřní rozvod závlahové vody</t>
  </si>
  <si>
    <t>IO400</t>
  </si>
  <si>
    <t>Přípojka dešťové kanalizace</t>
  </si>
  <si>
    <t>(9+12)*2</t>
  </si>
  <si>
    <t>9*2+12*2</t>
  </si>
  <si>
    <t>potrubí : 71*3*1</t>
  </si>
  <si>
    <t>šachta : 4*(1,7*1,7*3,1)</t>
  </si>
  <si>
    <t>Odkaz na mn. položky pořadí 3 : 248,83600</t>
  </si>
  <si>
    <t>71*2*3</t>
  </si>
  <si>
    <t>Odkaz na mn. položky pořadí 5 : 426,00000</t>
  </si>
  <si>
    <t>161101102R00</t>
  </si>
  <si>
    <t>Svislé přemístění výkopku z hor.1-4 do 4,0 m</t>
  </si>
  <si>
    <t>potrubí : 71*1,1*0,15</t>
  </si>
  <si>
    <t>potrubí : 71*0,45*1,1</t>
  </si>
  <si>
    <t>Odkaz na mn. položky pořadí 8 : 11,71500*-1</t>
  </si>
  <si>
    <t>Odkaz na mn. položky pořadí 9 : 35,14500*-1</t>
  </si>
  <si>
    <t>Odkaz na mn. položky pořadí 10 : 201,97600*-1</t>
  </si>
  <si>
    <t>Odkaz na mn. položky pořadí 11 : 74,65080</t>
  </si>
  <si>
    <t>Odkaz na mn. položky pořadí 12 : 74,65080*15</t>
  </si>
  <si>
    <t>Odkaz na dem. hmot. položky pořadí 2 : 13,86000</t>
  </si>
  <si>
    <t>Odkaz na mn. položky pořadí 15 : 13,86000</t>
  </si>
  <si>
    <t>Odkaz na mn. položky pořadí 16 : 13,86000*15</t>
  </si>
  <si>
    <t>Odkaz na mn. položky pořadí 16 : 13,86000</t>
  </si>
  <si>
    <t>21*1*0,25*1,5</t>
  </si>
  <si>
    <t>21*0,15*1</t>
  </si>
  <si>
    <t>21*0,15*2*2,2</t>
  </si>
  <si>
    <t>894412311RBB</t>
  </si>
  <si>
    <t>Šachta, DN 1000 stěna 120 mm, dno přímé poklop litina 40 t</t>
  </si>
  <si>
    <t>871353121R00</t>
  </si>
  <si>
    <t>Montáž trub z plastu, gumový kroužek, DN 200</t>
  </si>
  <si>
    <t>460490012R00</t>
  </si>
  <si>
    <t>Fólie výstražná z PVC, šířka 33 cm</t>
  </si>
  <si>
    <t>28611265.AR</t>
  </si>
  <si>
    <t>Trubka kanalizační KGEM SN 8 PVC 200x5,9x5000</t>
  </si>
  <si>
    <t>KAN01</t>
  </si>
  <si>
    <t>Sedlo kanalizační 315/200 vč. osazení</t>
  </si>
  <si>
    <t>Kamerová a tlaková zkouška + proplach</t>
  </si>
  <si>
    <t>AGR.PVC-KG.200</t>
  </si>
  <si>
    <t>894431323RAC.1</t>
  </si>
  <si>
    <t>Šachta, D 425 mm, dl.šach.roury 2,0 m poklop děrovaný litina 40 t</t>
  </si>
  <si>
    <t>Plastové dno, šachta z korugované trouby, těsnění, šachtová roura teleskopická, rám do teleskopické trouby, poklop litinový děrovaný.</t>
  </si>
  <si>
    <t>8.1</t>
  </si>
  <si>
    <t>131100110RAD</t>
  </si>
  <si>
    <t>Hloubení zapažených jam v hornině1-4 pažení, odvoz do 15 km, uložení na skládku</t>
  </si>
  <si>
    <t>7,8*4,8*3,7</t>
  </si>
  <si>
    <t>175200010RA1</t>
  </si>
  <si>
    <t>Obsyp objektu prohozenou zeminou se zhutněním</t>
  </si>
  <si>
    <t>Včetně vodorovného přemístění do 50 m.</t>
  </si>
  <si>
    <t>Odkaz na mn. položky pořadí 6 : 138,52800</t>
  </si>
  <si>
    <t>-5,8*2,8*2,6</t>
  </si>
  <si>
    <t>AKUM01</t>
  </si>
  <si>
    <t>Akumulační nádrž, prefa betonová, 2,8x5,8x2,8, 11m3 užitný objem, dno, deska, konus, poklop litina</t>
  </si>
  <si>
    <t>AKUM02</t>
  </si>
  <si>
    <t>Montáž akumulční nádrže (jeřáb), propojení, doprava, podkladní bet. deska C16/20 + kari</t>
  </si>
  <si>
    <t>8.2</t>
  </si>
  <si>
    <t>Retence</t>
  </si>
  <si>
    <t>6,8*9,2*4,3</t>
  </si>
  <si>
    <t>2*2*4,4</t>
  </si>
  <si>
    <t>Odkaz na mn. položky pořadí 10 : 286,60800</t>
  </si>
  <si>
    <t>-7,2*4,8*2,3</t>
  </si>
  <si>
    <t>-2*4,25</t>
  </si>
  <si>
    <t>894412311RCA.11</t>
  </si>
  <si>
    <t>Šachta, DN 1000 stěna 120 mm, dno odbočné, spádišťová poklop litina 12,5 t</t>
  </si>
  <si>
    <t>894412311RCA.12</t>
  </si>
  <si>
    <t>Šachta, DN 1000 stěna 120 mm, dno soutočné, havarijní přepad, škrtící otvor poklop litina 12,5 t</t>
  </si>
  <si>
    <t>VSAK01</t>
  </si>
  <si>
    <t>Vsakovací objekt z plastových bloků, drén, geotextilie, štěrkové lože + obsyp, kompletace vsak. plocha 7,2x4,8 m</t>
  </si>
  <si>
    <t>Geodet, vytyčení tras</t>
  </si>
  <si>
    <t>IO410</t>
  </si>
  <si>
    <t>Přípojka splaškové kanalizace</t>
  </si>
  <si>
    <t>potrubí : 38*3,85*1,2</t>
  </si>
  <si>
    <t>šachta : 1*(1,7*1,7*3)</t>
  </si>
  <si>
    <t>Odkaz na mn. položky pořadí 3 : 184,23000</t>
  </si>
  <si>
    <t>38*4*2</t>
  </si>
  <si>
    <t>Odkaz na mn. položky pořadí 5 : 304,00000</t>
  </si>
  <si>
    <t>161101103R00</t>
  </si>
  <si>
    <t>Svislé přemístění výkopku z hor.1-4 do 6,0 m</t>
  </si>
  <si>
    <t>451541111R11</t>
  </si>
  <si>
    <t>Lože pod potrubí ze štěrkodrtě 16/32 mm</t>
  </si>
  <si>
    <t>38*1,2*0,1</t>
  </si>
  <si>
    <t>452311141R00</t>
  </si>
  <si>
    <t>Desky podkladní pod potrubí z betonu C 16/20</t>
  </si>
  <si>
    <t>potrubí : 38*1,2*0,10</t>
  </si>
  <si>
    <t>899623151R00</t>
  </si>
  <si>
    <t>Obetonování potrubí nebo zdiva stok betonem C16/20</t>
  </si>
  <si>
    <t>38*0,3*1,2</t>
  </si>
  <si>
    <t>potrubí : 38*0,30*1,2</t>
  </si>
  <si>
    <t>Odkaz na mn. položky pořadí 9 : 4,56000*-1</t>
  </si>
  <si>
    <t>Odkaz na mn. položky pořadí 8 : 4,56000*-1</t>
  </si>
  <si>
    <t>Odkaz na mn. položky pořadí 10 : 13,68000*-1</t>
  </si>
  <si>
    <t>Odkaz na mn. položky pořadí 11 : 13,68000*-1</t>
  </si>
  <si>
    <t>Odkaz na mn. položky pořadí 12 : 147,75000*-1</t>
  </si>
  <si>
    <t>Odkaz na mn. položky pořadí 13 : 73,50900</t>
  </si>
  <si>
    <t>Odkaz na mn. položky pořadí 14 : 73,50900*15</t>
  </si>
  <si>
    <t>831352121RT2</t>
  </si>
  <si>
    <t>Montáž trub kameninových, pryž. kroužek, DN 200 včetně dodávky trub kamenin. DN 200 dl. 1000 mm</t>
  </si>
  <si>
    <t>Úprava stávající betonové šachty vč. napojení a zapravení dna</t>
  </si>
  <si>
    <t>452111111R00</t>
  </si>
  <si>
    <t>Osazení betonových pražců pod potrubí</t>
  </si>
  <si>
    <t>IO411</t>
  </si>
  <si>
    <t>Areálová splašková kanalizace</t>
  </si>
  <si>
    <t>894431323RAB.1</t>
  </si>
  <si>
    <t>Šachta, D 425 mm, dl.šach.roury 2,0 m poklop šedá litina 40 t</t>
  </si>
  <si>
    <t>Plastové dno, šachta z korugované trouby, těsnění, šachtová roura teleskopická, rám do teleskopické trouby, poklop litinový.</t>
  </si>
  <si>
    <t>LT01</t>
  </si>
  <si>
    <t>LT02</t>
  </si>
  <si>
    <t>IO401,402,402.1</t>
  </si>
  <si>
    <t>Areálová dešťová kanalizace, Retenční nádrž, Akumulační nádrž</t>
  </si>
  <si>
    <t>Trubka tlaková PE100 63x5,8 mm PN16 návin 100 m</t>
  </si>
  <si>
    <t>Poklop uliční lehký 1550  - voda</t>
  </si>
  <si>
    <t>Kohout vod.kulový s vypouš., R250DS DN 25</t>
  </si>
  <si>
    <t>Kohout vod.kul.,2xvnitř.záv. R250D DN 50</t>
  </si>
  <si>
    <t>Klapka zpětná,2xvnitřní závit  N5 DN 50</t>
  </si>
  <si>
    <t>Klapka zpětná,2xvnitř.závit  N5 DN 25,vod</t>
  </si>
  <si>
    <t>Položkový soupis prací, dodávek a služeb</t>
  </si>
  <si>
    <t>Souhrnný soupis prací, dodávek a služeb</t>
  </si>
  <si>
    <r>
      <t xml:space="preserve">Stavebně technický průzkum objektu, provedení sond </t>
    </r>
    <r>
      <rPr>
        <sz val="8"/>
        <color rgb="FFFF0000"/>
        <rFont val="Arial CE"/>
        <charset val="238"/>
      </rPr>
      <t>- zrušeno</t>
    </r>
  </si>
  <si>
    <t>změny ke dni 9.4.2025</t>
  </si>
  <si>
    <r>
      <t xml:space="preserve">Trojcest. ventil Kvs=16,0m3/h,DN32 </t>
    </r>
    <r>
      <rPr>
        <sz val="8"/>
        <color rgb="FFFF0000"/>
        <rFont val="Arial CE"/>
        <charset val="238"/>
      </rPr>
      <t>- zrušeno</t>
    </r>
  </si>
  <si>
    <r>
      <t>Trubkové otopné těleso,</t>
    </r>
    <r>
      <rPr>
        <strike/>
        <sz val="8"/>
        <color rgb="FFFF0000"/>
        <rFont val="Arial CE"/>
        <charset val="238"/>
      </rPr>
      <t>KRM</t>
    </r>
    <r>
      <rPr>
        <sz val="8"/>
        <color rgb="FFFF0000"/>
        <rFont val="Arial CE"/>
        <charset val="238"/>
      </rPr>
      <t xml:space="preserve"> KRT</t>
    </r>
    <r>
      <rPr>
        <sz val="8"/>
        <rFont val="Arial CE"/>
        <charset val="238"/>
      </rPr>
      <t xml:space="preserve"> 1820.600</t>
    </r>
  </si>
  <si>
    <r>
      <t xml:space="preserve">Sprchový liniový odtokový žlab, vč. sifonu </t>
    </r>
    <r>
      <rPr>
        <sz val="8"/>
        <color rgb="FFFF0000"/>
        <rFont val="Arial CE"/>
        <charset val="238"/>
      </rPr>
      <t>- zrušeno</t>
    </r>
  </si>
  <si>
    <r>
      <t xml:space="preserve">Rošt pro liniový podlahový žlab, nerez </t>
    </r>
    <r>
      <rPr>
        <sz val="8"/>
        <color rgb="FFFF0000"/>
        <rFont val="Arial CE"/>
        <charset val="238"/>
      </rPr>
      <t>- zrušeno</t>
    </r>
  </si>
  <si>
    <r>
      <t>Vana ocelová,</t>
    </r>
    <r>
      <rPr>
        <sz val="8"/>
        <color rgb="FFFF0000"/>
        <rFont val="Arial CE"/>
        <charset val="238"/>
      </rPr>
      <t>rozměr 800x1800mm,vč. dodávky ocelových nohou</t>
    </r>
  </si>
  <si>
    <r>
      <t>Modul podomítkový , pro výlevku</t>
    </r>
    <r>
      <rPr>
        <sz val="8"/>
        <color rgb="FFFF0000"/>
        <rFont val="Arial CE"/>
        <charset val="238"/>
      </rPr>
      <t>, včetně ovládacího tlačítka</t>
    </r>
  </si>
  <si>
    <r>
      <t>Modul-WC , UP320, h 112 cm</t>
    </r>
    <r>
      <rPr>
        <sz val="8"/>
        <color rgb="FFFF0000"/>
        <rFont val="Arial CE"/>
        <charset val="238"/>
      </rPr>
      <t>, včetně ovládacího tlačítka</t>
    </r>
  </si>
  <si>
    <r>
      <t>Modul-WC , nastavitelný, h 112 cm</t>
    </r>
    <r>
      <rPr>
        <sz val="8"/>
        <color rgb="FFFF0000"/>
        <rFont val="Arial CE"/>
        <charset val="238"/>
      </rPr>
      <t>, včetně ovládacího tlačítka</t>
    </r>
  </si>
  <si>
    <t>2.2</t>
  </si>
  <si>
    <t>32a</t>
  </si>
  <si>
    <t>871313121R00</t>
  </si>
  <si>
    <t>Montáž trub kanaliz. z plastu, hrdlových, DN 150</t>
  </si>
  <si>
    <t>odvětrání radonu:3*14+24+12+8+7</t>
  </si>
  <si>
    <t>32b</t>
  </si>
  <si>
    <t>28611148.AR</t>
  </si>
  <si>
    <t>Trubka kanalizační KGEM SN 4 PVC 125 x 3,2 x 3000 mm</t>
  </si>
  <si>
    <t>odvětrání radonu:(3*14+24+12+8+7)*1,05/3+0,45</t>
  </si>
  <si>
    <t>32c</t>
  </si>
  <si>
    <t>721176214R00</t>
  </si>
  <si>
    <t>Potrubí KG odpadní svislé, D 160 x 4,0 mm</t>
  </si>
  <si>
    <t>odvětrání radonu:6*12,5</t>
  </si>
  <si>
    <t>32d</t>
  </si>
  <si>
    <t>2.3</t>
  </si>
  <si>
    <t>Střešní odvětrávací hlavice,D 160mm, manžeta,kotvení,doplňky,detaily,D+M</t>
  </si>
  <si>
    <t>odvětrání radonu:6*1</t>
  </si>
  <si>
    <t>změny ke dni 11.4.2025</t>
  </si>
  <si>
    <r>
      <t xml:space="preserve">Zateplovací systém ETICS, sokl, XPS tl. 120 mm, omítka tenkovrstvá </t>
    </r>
    <r>
      <rPr>
        <strike/>
        <sz val="8"/>
        <color rgb="FFFF0000"/>
        <rFont val="Arial CE"/>
        <charset val="238"/>
      </rPr>
      <t>silikát.</t>
    </r>
    <r>
      <rPr>
        <sz val="8"/>
        <color rgb="FFFF0000"/>
        <rFont val="Arial CE"/>
        <charset val="238"/>
      </rPr>
      <t xml:space="preserve"> silikonová </t>
    </r>
    <r>
      <rPr>
        <sz val="8"/>
        <rFont val="Arial CE"/>
        <charset val="238"/>
      </rPr>
      <t>probarvená RAL</t>
    </r>
  </si>
  <si>
    <r>
      <t xml:space="preserve">Zatepl.syst. ETICS, ostění, miner.desky KV 40 mm, omítka tenkovrstvá </t>
    </r>
    <r>
      <rPr>
        <strike/>
        <sz val="8"/>
        <color rgb="FFFF0000"/>
        <rFont val="Arial CE"/>
        <charset val="238"/>
      </rPr>
      <t>silikát.</t>
    </r>
    <r>
      <rPr>
        <sz val="8"/>
        <color rgb="FFFF0000"/>
        <rFont val="Arial CE"/>
        <charset val="238"/>
      </rPr>
      <t xml:space="preserve"> silikonová </t>
    </r>
    <r>
      <rPr>
        <sz val="8"/>
        <rFont val="Arial CE"/>
        <charset val="238"/>
      </rPr>
      <t>probarvená RAL</t>
    </r>
  </si>
  <si>
    <r>
      <t xml:space="preserve">Zatepl.syst. ETICS, fasáda, miner.desky KV 140 mm, omítka tenkovrstvá </t>
    </r>
    <r>
      <rPr>
        <strike/>
        <sz val="8"/>
        <color rgb="FFFF0000"/>
        <rFont val="Arial CE"/>
        <charset val="238"/>
      </rPr>
      <t>silikát.</t>
    </r>
    <r>
      <rPr>
        <sz val="8"/>
        <color rgb="FFFF0000"/>
        <rFont val="Arial CE"/>
        <charset val="238"/>
      </rPr>
      <t xml:space="preserve"> silikonová </t>
    </r>
    <r>
      <rPr>
        <sz val="8"/>
        <rFont val="Arial CE"/>
        <charset val="238"/>
      </rPr>
      <t>probarvená RAL</t>
    </r>
  </si>
  <si>
    <r>
      <t xml:space="preserve">Omítka stěn vnější z MS silikátová slož. II. ručně, omítka tenkovrstvá </t>
    </r>
    <r>
      <rPr>
        <strike/>
        <sz val="8"/>
        <color rgb="FFFF0000"/>
        <rFont val="Arial CE"/>
        <charset val="238"/>
      </rPr>
      <t>silikát.</t>
    </r>
    <r>
      <rPr>
        <sz val="8"/>
        <color rgb="FFFF0000"/>
        <rFont val="Arial CE"/>
        <charset val="238"/>
      </rPr>
      <t xml:space="preserve"> silikonová </t>
    </r>
    <r>
      <rPr>
        <sz val="8"/>
        <rFont val="Arial CE"/>
        <charset val="238"/>
      </rPr>
      <t>probarvená RAL</t>
    </r>
  </si>
  <si>
    <r>
      <t>Okno,Fix,2000/1050,GP02,1,Bezpečnostní lepené</t>
    </r>
    <r>
      <rPr>
        <sz val="8"/>
        <color rgb="FFFF0000"/>
        <rFont val="Arial CE"/>
        <charset val="238"/>
      </rPr>
      <t xml:space="preserve"> 2</t>
    </r>
    <r>
      <rPr>
        <sz val="8"/>
        <rFont val="Arial CE"/>
        <charset val="238"/>
      </rPr>
      <t xml:space="preserve"> sklo, čiré,Tvis [%]=0,79,g [%]=0,62,sklo bez zabarvení,rám AL,1. jakostní třída,Prášková vypalovací barva,RAL 7016,kotvení,doplňky,detaily,D+M</t>
    </r>
  </si>
  <si>
    <r>
      <t xml:space="preserve">Okno,Fix,2000/1050,GP02,1,Bezpečnostní lepené </t>
    </r>
    <r>
      <rPr>
        <sz val="8"/>
        <color rgb="FFFF0000"/>
        <rFont val="Arial CE"/>
        <charset val="238"/>
      </rPr>
      <t xml:space="preserve">2 </t>
    </r>
    <r>
      <rPr>
        <sz val="8"/>
        <rFont val="Arial CE"/>
        <charset val="238"/>
      </rPr>
      <t>sklo, čiré,Tvis [%]=0,79,g [%]=0,62,sklo bez zabarvení,rám AL,1. jakostní třída,Prášková vypalovací barva,RAL 7016,kotvení,doplňky,detaily,D+M</t>
    </r>
  </si>
  <si>
    <r>
      <t xml:space="preserve">Okno,Fix,3000/1050,GP02,1,EI15 DP3,Bezpečnostní lepené </t>
    </r>
    <r>
      <rPr>
        <sz val="8"/>
        <color rgb="FFFF0000"/>
        <rFont val="Arial CE"/>
        <charset val="238"/>
      </rPr>
      <t xml:space="preserve">2 </t>
    </r>
    <r>
      <rPr>
        <sz val="8"/>
        <rFont val="Arial CE"/>
        <charset val="238"/>
      </rPr>
      <t>sklo, čiré,Tvis [%]=0,79,g [%]=0,62,sklo bez zabarvení,rám AL,1. jakostní třída,Prášková vypalovací barva,RAL 7016,kotvení,doplňky,detaily,D+M</t>
    </r>
  </si>
  <si>
    <r>
      <t xml:space="preserve">Okno,Fix,3000/1050,GP02,1,EI15 DP,Bezpečnostní lepené </t>
    </r>
    <r>
      <rPr>
        <sz val="8"/>
        <color rgb="FFFF0000"/>
        <rFont val="Arial CE"/>
        <charset val="238"/>
      </rPr>
      <t xml:space="preserve">2 </t>
    </r>
    <r>
      <rPr>
        <sz val="8"/>
        <rFont val="Arial CE"/>
        <charset val="238"/>
      </rPr>
      <t>sklo, čiré,Tvis [%]=0,79,g [%]=0,62,sklo bez zabarvení,rám AL,1. jakostní třída,Prášková vypalovací barva,RAL 7016,kotvení,doplňky,detaily,D+M</t>
    </r>
  </si>
  <si>
    <r>
      <t>Okno,Otevíravé+sklopné,1200/</t>
    </r>
    <r>
      <rPr>
        <strike/>
        <sz val="8"/>
        <color rgb="FFFF0000"/>
        <rFont val="Arial CE"/>
        <charset val="238"/>
      </rPr>
      <t>1200</t>
    </r>
    <r>
      <rPr>
        <sz val="8"/>
        <color rgb="FFFF0000"/>
        <rFont val="Arial CE"/>
        <charset val="238"/>
      </rPr>
      <t xml:space="preserve"> 950</t>
    </r>
    <r>
      <rPr>
        <sz val="8"/>
        <rFont val="Arial CE"/>
        <charset val="238"/>
      </rPr>
      <t>,GP05,2,U=1,1,Rw≥35,0,Izolační trojsklo,Tvis [%]=0,79,g [%]=0,62,sklo bez zabarvení,rám AL,1. jakostní třída,Prášková vypalovací barva,RAL 7016,kování AL celoobvodové bezpečnostní dle typu otevírání, ovládání klikou,vnitřní žaluzie,síť proti hmyzu,kotvení,doplňky,detaily,D+M</t>
    </r>
  </si>
  <si>
    <r>
      <t>Okno,Otevíravé+sklopné,4750/</t>
    </r>
    <r>
      <rPr>
        <strike/>
        <sz val="8"/>
        <color rgb="FFFF0000"/>
        <rFont val="Arial CE"/>
        <charset val="238"/>
      </rPr>
      <t>1200</t>
    </r>
    <r>
      <rPr>
        <sz val="8"/>
        <color rgb="FFFF0000"/>
        <rFont val="Arial CE"/>
        <charset val="238"/>
      </rPr>
      <t xml:space="preserve"> 950</t>
    </r>
    <r>
      <rPr>
        <sz val="8"/>
        <rFont val="Arial CE"/>
        <charset val="238"/>
      </rPr>
      <t>,GP06,3,U=1,1,Rw≥35,0,Izolační trojsklo,Tvis [%]=0,79,g [%]=0,62,sklo bez zabarvení,rám AL,1. jakostní třída,Prášková vypalovací barva,RAL 7016,kování AL celoobvodové bezpečnostní dle typu otevírání, ovládání klikou,vnitřní žaluzie,síť proti hmyzu,kotvení,doplňky,detaily,D+M</t>
    </r>
  </si>
  <si>
    <r>
      <t>HEA 200:7,3*42,3</t>
    </r>
    <r>
      <rPr>
        <sz val="8"/>
        <color rgb="FFFF0000"/>
        <rFont val="Arial CE"/>
        <charset val="238"/>
      </rPr>
      <t xml:space="preserve"> - zrušeno</t>
    </r>
  </si>
  <si>
    <r>
      <t>HEA 220:(5,15*2+7,3*2)*50,5</t>
    </r>
    <r>
      <rPr>
        <sz val="8"/>
        <color rgb="FFFF0000"/>
        <rFont val="Arial CE"/>
        <charset val="238"/>
      </rPr>
      <t xml:space="preserve"> - zrušeno</t>
    </r>
  </si>
  <si>
    <r>
      <t>HEA 260:7,3*4*68,2</t>
    </r>
    <r>
      <rPr>
        <sz val="8"/>
        <color rgb="FFFF0000"/>
        <rFont val="Arial CE"/>
        <charset val="238"/>
      </rPr>
      <t xml:space="preserve"> - zrušeno</t>
    </r>
  </si>
  <si>
    <t>P301-308:</t>
  </si>
  <si>
    <t>HEA 200:7,15*1*42,3</t>
  </si>
  <si>
    <t>HEA 220:(7,15*1+10,35+11,53*2)*50,5</t>
  </si>
  <si>
    <t>HEA 240:10,35*1*60,3</t>
  </si>
  <si>
    <t>HEA 260:(7,15*2+11,53*2)*68,2</t>
  </si>
  <si>
    <t>HEA 280:10,35*2*76,4</t>
  </si>
  <si>
    <r>
      <t>prořez a spoj. materiál:</t>
    </r>
    <r>
      <rPr>
        <strike/>
        <sz val="8"/>
        <color rgb="FFFF0000"/>
        <rFont val="Arial CE"/>
        <charset val="238"/>
      </rPr>
      <t>3557,68</t>
    </r>
    <r>
      <rPr>
        <sz val="8"/>
        <color rgb="FFFF0000"/>
        <rFont val="Arial CE"/>
        <charset val="238"/>
      </rPr>
      <t xml:space="preserve"> 7104,26</t>
    </r>
    <r>
      <rPr>
        <sz val="8"/>
        <color indexed="12"/>
        <rFont val="Arial CE"/>
        <charset val="238"/>
      </rPr>
      <t>*0,15</t>
    </r>
  </si>
  <si>
    <r>
      <t>OK prvky krovu:</t>
    </r>
    <r>
      <rPr>
        <strike/>
        <sz val="8"/>
        <color rgb="FFFF0000"/>
        <rFont val="Arial CE"/>
        <charset val="238"/>
      </rPr>
      <t>107</t>
    </r>
    <r>
      <rPr>
        <sz val="8"/>
        <color rgb="FFFF0000"/>
        <rFont val="Arial CE"/>
        <charset val="238"/>
      </rPr>
      <t xml:space="preserve"> 214,0</t>
    </r>
  </si>
  <si>
    <r>
      <t>krokev 100/180:2,22*3+2,77*</t>
    </r>
    <r>
      <rPr>
        <sz val="8"/>
        <color rgb="FFFF0000"/>
        <rFont val="Arial CE"/>
        <charset val="238"/>
      </rPr>
      <t>9</t>
    </r>
    <r>
      <rPr>
        <sz val="8"/>
        <color indexed="12"/>
        <rFont val="Arial CE"/>
        <charset val="238"/>
      </rPr>
      <t>+4,2*5+4,4*9+5,45*13+5,95*37</t>
    </r>
  </si>
  <si>
    <r>
      <t xml:space="preserve">pozednice </t>
    </r>
    <r>
      <rPr>
        <strike/>
        <sz val="8"/>
        <color rgb="FFFF0000"/>
        <rFont val="Arial CE"/>
        <charset val="238"/>
      </rPr>
      <t>160/160</t>
    </r>
    <r>
      <rPr>
        <sz val="8"/>
        <color rgb="FFFF0000"/>
        <rFont val="Arial CE"/>
        <charset val="238"/>
      </rPr>
      <t xml:space="preserve"> 140/140</t>
    </r>
    <r>
      <rPr>
        <sz val="8"/>
        <color indexed="12"/>
        <rFont val="Arial CE"/>
        <charset val="238"/>
      </rPr>
      <t>:1,92+5,86+</t>
    </r>
    <r>
      <rPr>
        <sz val="8"/>
        <color rgb="FFFF0000"/>
        <rFont val="Arial CE"/>
        <charset val="238"/>
      </rPr>
      <t>1,17 +</t>
    </r>
    <r>
      <rPr>
        <strike/>
        <sz val="8"/>
        <color rgb="FFFF0000"/>
        <rFont val="Arial CE"/>
        <charset val="238"/>
      </rPr>
      <t>12,15+0,66+15,62*2</t>
    </r>
  </si>
  <si>
    <t>254a</t>
  </si>
  <si>
    <t>762712140R00</t>
  </si>
  <si>
    <t>Montáž prostorových vázaných konstrukcí hraněných do 450 cm2</t>
  </si>
  <si>
    <t>pozednice 180/200:21,48+12,15+0,66</t>
  </si>
  <si>
    <r>
      <t>krokev 100/180:(2,22*3+2,77*</t>
    </r>
    <r>
      <rPr>
        <sz val="8"/>
        <color rgb="FFFF0000"/>
        <rFont val="Arial CE"/>
        <charset val="238"/>
      </rPr>
      <t>9</t>
    </r>
    <r>
      <rPr>
        <sz val="8"/>
        <color indexed="12"/>
        <rFont val="Arial CE"/>
        <charset val="238"/>
      </rPr>
      <t>+4,2*5+4,4*9+5,45*13+5,95*37)*0,1*0,18</t>
    </r>
  </si>
  <si>
    <r>
      <t xml:space="preserve">pozednice </t>
    </r>
    <r>
      <rPr>
        <strike/>
        <sz val="8"/>
        <color rgb="FFFF0000"/>
        <rFont val="Arial CE"/>
        <charset val="238"/>
      </rPr>
      <t>160/160</t>
    </r>
    <r>
      <rPr>
        <sz val="8"/>
        <color rgb="FFFF0000"/>
        <rFont val="Arial CE"/>
        <charset val="238"/>
      </rPr>
      <t xml:space="preserve"> 140/140</t>
    </r>
    <r>
      <rPr>
        <sz val="8"/>
        <color indexed="12"/>
        <rFont val="Arial CE"/>
        <charset val="238"/>
      </rPr>
      <t>:(1,92+5,86+</t>
    </r>
    <r>
      <rPr>
        <sz val="8"/>
        <color rgb="FFFF0000"/>
        <rFont val="Arial CE"/>
        <charset val="238"/>
      </rPr>
      <t>1,17+</t>
    </r>
    <r>
      <rPr>
        <strike/>
        <sz val="8"/>
        <color rgb="FFFF0000"/>
        <rFont val="Arial CE"/>
        <charset val="238"/>
      </rPr>
      <t>12,15+0,66+15,62*2</t>
    </r>
    <r>
      <rPr>
        <sz val="8"/>
        <color indexed="12"/>
        <rFont val="Arial CE"/>
        <charset val="238"/>
      </rPr>
      <t>)*</t>
    </r>
    <r>
      <rPr>
        <strike/>
        <sz val="8"/>
        <color rgb="FFFF0000"/>
        <rFont val="Arial CE"/>
        <charset val="238"/>
      </rPr>
      <t xml:space="preserve">0,16*0,16 </t>
    </r>
    <r>
      <rPr>
        <sz val="8"/>
        <color rgb="FFFF0000"/>
        <rFont val="Arial CE"/>
        <charset val="238"/>
      </rPr>
      <t>0,14*0,14</t>
    </r>
  </si>
  <si>
    <t>pozednice 180/200:(21,48+12,15+0,66)*0,18*0,2</t>
  </si>
  <si>
    <r>
      <t>krokev 100/180:(2,22*3+2,77*</t>
    </r>
    <r>
      <rPr>
        <sz val="8"/>
        <color rgb="FFFF0000"/>
        <rFont val="Arial CE"/>
        <charset val="238"/>
      </rPr>
      <t>9</t>
    </r>
    <r>
      <rPr>
        <sz val="8"/>
        <color indexed="12"/>
        <rFont val="Arial CE"/>
        <charset val="238"/>
      </rPr>
      <t>+4,2*5+4,4*9+5,45*13+5,95*37)*(0,1+0,18)*2</t>
    </r>
  </si>
  <si>
    <r>
      <t xml:space="preserve">pozednice </t>
    </r>
    <r>
      <rPr>
        <strike/>
        <sz val="8"/>
        <color rgb="FFFF0000"/>
        <rFont val="Arial CE"/>
        <charset val="238"/>
      </rPr>
      <t>160/160</t>
    </r>
    <r>
      <rPr>
        <sz val="8"/>
        <color rgb="FFFF0000"/>
        <rFont val="Arial CE"/>
        <charset val="238"/>
      </rPr>
      <t xml:space="preserve"> 140/140</t>
    </r>
    <r>
      <rPr>
        <sz val="8"/>
        <color indexed="12"/>
        <rFont val="Arial CE"/>
        <charset val="238"/>
      </rPr>
      <t>:(1,92+5,86+</t>
    </r>
    <r>
      <rPr>
        <sz val="8"/>
        <color rgb="FFFF0000"/>
        <rFont val="Arial CE"/>
        <charset val="238"/>
      </rPr>
      <t>1,17+</t>
    </r>
    <r>
      <rPr>
        <strike/>
        <sz val="8"/>
        <color rgb="FFFF0000"/>
        <rFont val="Arial CE"/>
        <charset val="238"/>
      </rPr>
      <t>12,15+0,66+15,62*2</t>
    </r>
    <r>
      <rPr>
        <sz val="8"/>
        <color indexed="12"/>
        <rFont val="Arial CE"/>
        <charset val="238"/>
      </rPr>
      <t>)</t>
    </r>
    <r>
      <rPr>
        <sz val="8"/>
        <color rgb="FFFF0000"/>
        <rFont val="Arial CE"/>
        <charset val="238"/>
      </rPr>
      <t>*</t>
    </r>
    <r>
      <rPr>
        <strike/>
        <sz val="8"/>
        <color rgb="FFFF0000"/>
        <rFont val="Arial CE"/>
        <charset val="238"/>
      </rPr>
      <t xml:space="preserve">0,16*4 </t>
    </r>
    <r>
      <rPr>
        <sz val="8"/>
        <color rgb="FFFF0000"/>
        <rFont val="Arial CE"/>
        <charset val="238"/>
      </rPr>
      <t>0,14*4</t>
    </r>
  </si>
  <si>
    <t>pozednice 180/200:(21,48+12,15+0,66)*2*(0,18+0,2)</t>
  </si>
  <si>
    <r>
      <t xml:space="preserve">Bezdotyková baterie s bateriovým zdrojem. Perlátor pro úsporu vody při mytí rukou. Pohybový infračervený senzor. Průtok vody max 2,1 litru (s tolerancí 5%) za minutu pro úsporu vody. Záruka min. </t>
    </r>
    <r>
      <rPr>
        <strike/>
        <sz val="8"/>
        <color rgb="FFFF0000"/>
        <rFont val="Arial CE"/>
        <charset val="238"/>
      </rPr>
      <t>5 let</t>
    </r>
    <r>
      <rPr>
        <sz val="8"/>
        <color rgb="FFFF0000"/>
        <rFont val="Arial CE"/>
        <charset val="238"/>
      </rPr>
      <t xml:space="preserve"> 3 roky</t>
    </r>
    <r>
      <rPr>
        <sz val="8"/>
        <rFont val="Arial CE"/>
        <charset val="238"/>
      </rPr>
      <t>.,studená voda 3/8",teplá voda 3/8",odpad DN 50,kotvení,doplňky,detaily,D+M</t>
    </r>
  </si>
  <si>
    <r>
      <t>Sprcha tlaková s napouštěcím raménkem, směšovací baterie na teplou a studenou vodu. Tlaková sprcha osazena úsporným perlátorem s průtokem maximálně  4 litry (s tolerancí +/- 5% ) za minutu při zajištění plné účinnosti mytí a zajištěním snížené spotřeby a úspory vody při oplachu a mytí. Certifikát o provedení bez použitých karcinogenních materiálů s obsahem PAH, PAU - Polycyklické Aromatické Uhlovodíky. Spirálová hadice z nerezové oceli, vnitřní komponenty a vodou průchozí části z nerezové oceli, nastavitelná uzávěra sprchy pro zajištění konstantního proudu vody, plastová ruční závěra sprchy z CalcFree materiálu odolnému proti zavápnění vodním kamenem, 3/4" šroubovací ventily a plně kovová madla baterie. Závitová hřídel O3/4" s délkou minimálně 80 mm pro pevné a stabilní uchycení do pracovní desky, vstupní potrubí osazeno zpětnými ventilky. Ocelová pružina, která vede nerezovou hadici sprchy potažena materiálem pro ochranu před korozí, poškrábáním a zajištění hygienického standardu. Podpěra pružiny, úchytka ke zdi a hák na uchycení sprchy jsou celokovové s povrchovou úpravou proti zavápnění a korozi. Variabilní úchytka na stěnu, celokovová. Nerezové stupačky (18/10), šroubový úchytný systém kohoutků a dvojité o-kroužky k zaručení perfektního těsnění. Hloubka sprchy min. 400 mm, výška min. 1050, max. 1100 mm.  Záruka min.</t>
    </r>
    <r>
      <rPr>
        <sz val="8"/>
        <color rgb="FFFF0000"/>
        <rFont val="Arial CE"/>
        <charset val="238"/>
      </rPr>
      <t xml:space="preserve"> </t>
    </r>
    <r>
      <rPr>
        <strike/>
        <sz val="8"/>
        <color rgb="FFFF0000"/>
        <rFont val="Arial CE"/>
        <charset val="238"/>
      </rPr>
      <t>5 let</t>
    </r>
    <r>
      <rPr>
        <sz val="8"/>
        <color rgb="FFFF0000"/>
        <rFont val="Arial CE"/>
        <charset val="238"/>
      </rPr>
      <t xml:space="preserve">  3 roky</t>
    </r>
    <r>
      <rPr>
        <sz val="8"/>
        <rFont val="Arial CE"/>
        <charset val="238"/>
      </rPr>
      <t>,studená voda 3/8",teplá voda 3/8",odpad DN 50,kotvení,doplňky,detaily,D+M</t>
    </r>
  </si>
  <si>
    <r>
      <t xml:space="preserve">Sprcha tlaková s napouštěcím raménkem, směšovací baterie na teplou a studenou vodu. Tlaková sprcha osazena úsporným perlátorem s průtokem maximálně  4 litry (s tolerancí +/- 5% ) za minutu při zajištění plné účinnosti mytí a zajištěním snížené spotřeby a úspory vody při oplachu a mytí. Certifikát o provedení bez použitých karcinogenních materiálů s obsahem PAH, PAU - Polycyklické Aromatické Uhlovodíky. Spirálová hadice z nerezové oceli, vnitřní komponenty a vodou průchozí části z nerezové oceli, nastavitelná uzávěra sprchy pro zajištění konstantního proudu vody, plastová ruční závěra sprchy z CalcFree materiálu odolnému proti zavápnění vodním kamenem, 3/4" šroubovací ventily a plně kovová madla baterie. Závitová hřídel O3/4" s délkou minimálně 80 mm pro pevné a stabilní uchycení do pracovní desky, vstupní potrubí osazeno zpětnými ventilky. Ocelová pružina, která vede nerezovou hadici sprchy potažena materiálem pro ochranu před korozí, poškrábáním a zajištění hygienického standardu. Podpěra pružiny, úchytka ke zdi a hák na uchycení sprchy jsou celokovové s povrchovou úpravou proti zavápnění a korozi. Variabilní úchytka na stěnu, celokovová. Nerezové stupačky (18/10), šroubový úchytný systém kohoutků a dvojité o-kroužky k zaručení perfektního těsnění. Hloubka sprchy min. 400 mm, výška min. 1050, max. 1100 mm.  Záruka min. </t>
    </r>
    <r>
      <rPr>
        <strike/>
        <sz val="8"/>
        <color rgb="FFFF0000"/>
        <rFont val="Arial CE"/>
        <charset val="238"/>
      </rPr>
      <t>5 let</t>
    </r>
    <r>
      <rPr>
        <sz val="8"/>
        <color rgb="FFFF0000"/>
        <rFont val="Arial CE"/>
        <charset val="238"/>
      </rPr>
      <t xml:space="preserve"> 3 roky</t>
    </r>
    <r>
      <rPr>
        <sz val="8"/>
        <rFont val="Arial CE"/>
        <charset val="238"/>
      </rPr>
      <t>,studená voda 3/8",teplá voda 3/8",odpad DN 50,kotvení,doplňky,detaily,D+M</t>
    </r>
  </si>
  <si>
    <r>
      <t xml:space="preserve">Bezdotyková baterie s bateriovým zdrojem. Perlátor pro úsporu vody při mytí rukou. Pohybový infračervený senzor. Průtok vody max 2,1 litru (s tolerancí 5%) za minutu pro úsporu vody. Záruka min. </t>
    </r>
    <r>
      <rPr>
        <strike/>
        <sz val="8"/>
        <color rgb="FFFF0000"/>
        <rFont val="Arial CE"/>
        <charset val="238"/>
      </rPr>
      <t>5 let</t>
    </r>
    <r>
      <rPr>
        <sz val="8"/>
        <color rgb="FFFF0000"/>
        <rFont val="Arial CE"/>
        <charset val="238"/>
      </rPr>
      <t xml:space="preserve"> 3roky</t>
    </r>
    <r>
      <rPr>
        <sz val="8"/>
        <rFont val="Arial CE"/>
        <charset val="238"/>
      </rPr>
      <t>.,studená voda 3/8",teplá voda 3/8",odpad DN 50,kotvení,doplňky,detaily,D+M</t>
    </r>
  </si>
  <si>
    <r>
      <t>Bezdotyková baterie s bateriovým zdrojem. Perlátor pro úsporu vody při mytí rukou. Pohybový infračervený senzor. Průtok vody max 2,1 litru (s tolerancí 5%) za minutu pro úsporu vody. Záruka min.</t>
    </r>
    <r>
      <rPr>
        <sz val="8"/>
        <color rgb="FFFF0000"/>
        <rFont val="Arial CE"/>
        <charset val="238"/>
      </rPr>
      <t xml:space="preserve"> </t>
    </r>
    <r>
      <rPr>
        <strike/>
        <sz val="8"/>
        <color rgb="FFFF0000"/>
        <rFont val="Arial CE"/>
        <charset val="238"/>
      </rPr>
      <t>5 let</t>
    </r>
    <r>
      <rPr>
        <sz val="8"/>
        <color rgb="FFFF0000"/>
        <rFont val="Arial CE"/>
        <charset val="238"/>
      </rPr>
      <t xml:space="preserve"> 3 roky</t>
    </r>
    <r>
      <rPr>
        <sz val="8"/>
        <rFont val="Arial CE"/>
        <charset val="238"/>
      </rPr>
      <t>.,studená voda 3/8",teplá voda 3/8",odpad DN 50,kotvení,doplňky,detaily,D+M</t>
    </r>
  </si>
  <si>
    <t>69a</t>
  </si>
  <si>
    <t>342264051RT4</t>
  </si>
  <si>
    <t>Podhled sádrokartonový na zavěšenou ocel. konstr., 2-úrovň.,desky požár. imperg. tl. 1x12,5 mm, bez izolace</t>
  </si>
  <si>
    <t>C.1/06 1.NP:157,47*1</t>
  </si>
  <si>
    <r>
      <t>SDK:28,4+690,3+106,9+118,3+17,9+19,1+39+53,7+2,7+7,2+3,8+2*11,7</t>
    </r>
    <r>
      <rPr>
        <sz val="8"/>
        <color rgb="FFFF0000"/>
        <rFont val="Arial CE"/>
        <charset val="238"/>
      </rPr>
      <t>+157,47</t>
    </r>
  </si>
  <si>
    <r>
      <t xml:space="preserve">  SDK:28,4+690,3+106,9+118,3+17,9+19,1+39+53,7+2,7+7,2+3,8+2*11,7</t>
    </r>
    <r>
      <rPr>
        <sz val="8"/>
        <color rgb="FFFF0000"/>
        <rFont val="Arial CE"/>
        <charset val="238"/>
      </rPr>
      <t>+157,47</t>
    </r>
  </si>
  <si>
    <r>
      <t>0,7*</t>
    </r>
    <r>
      <rPr>
        <sz val="8"/>
        <color rgb="FFFF0000"/>
        <rFont val="Arial CE"/>
        <charset val="238"/>
      </rPr>
      <t>4500,17</t>
    </r>
  </si>
  <si>
    <r>
      <t>0,3*</t>
    </r>
    <r>
      <rPr>
        <sz val="8"/>
        <color rgb="FFFF0000"/>
        <rFont val="Arial CE"/>
        <charset val="238"/>
      </rPr>
      <t>4500,17</t>
    </r>
  </si>
  <si>
    <t>prvky podhledů C.1/01 a C.1/06, rošt 80/80:1622*1</t>
  </si>
  <si>
    <t>prvky podhledů C.1/01 a C.1/06, rošt 80/80:1622*0,08*0,08</t>
  </si>
  <si>
    <r>
      <t>prořez 10%:</t>
    </r>
    <r>
      <rPr>
        <sz val="8"/>
        <color rgb="FFFF0000"/>
        <rFont val="Arial CE"/>
        <charset val="238"/>
      </rPr>
      <t>21,99</t>
    </r>
    <r>
      <rPr>
        <sz val="8"/>
        <color indexed="12"/>
        <rFont val="Arial CE"/>
        <charset val="238"/>
      </rPr>
      <t>*0,1</t>
    </r>
  </si>
  <si>
    <t>prvky podhledů C.1/01 a C.1/06, rošt 80/80:1622*0,08*4</t>
  </si>
  <si>
    <r>
      <t>Dokumentace skutečného stavu</t>
    </r>
    <r>
      <rPr>
        <sz val="8"/>
        <color rgb="FFFF0000"/>
        <rFont val="Arial CE"/>
        <charset val="238"/>
      </rPr>
      <t xml:space="preserve"> - zrušeno</t>
    </r>
  </si>
  <si>
    <r>
      <t>Zařízení staveniště</t>
    </r>
    <r>
      <rPr>
        <sz val="8"/>
        <color rgb="FFFF0000"/>
        <rFont val="Arial CE"/>
        <charset val="238"/>
      </rPr>
      <t xml:space="preserve"> - zrušeno</t>
    </r>
  </si>
  <si>
    <t>změny ke dni 16.4.2025</t>
  </si>
  <si>
    <r>
      <t>Protipožární ucpávka</t>
    </r>
    <r>
      <rPr>
        <sz val="8"/>
        <color rgb="FFFF0000"/>
        <rFont val="Arial CE"/>
        <charset val="238"/>
      </rPr>
      <t xml:space="preserve"> - zrušeno</t>
    </r>
  </si>
  <si>
    <r>
      <t>Montáž sprchových mís a vaniček</t>
    </r>
    <r>
      <rPr>
        <sz val="8"/>
        <color rgb="FFFF0000"/>
        <rFont val="Arial CE"/>
        <charset val="238"/>
      </rPr>
      <t xml:space="preserve"> - zušeno</t>
    </r>
  </si>
  <si>
    <r>
      <t>Montáž sprchových koutů</t>
    </r>
    <r>
      <rPr>
        <sz val="8"/>
        <color rgb="FFFF0000"/>
        <rFont val="Arial CE"/>
        <charset val="238"/>
      </rPr>
      <t xml:space="preserve"> - zušeno</t>
    </r>
  </si>
  <si>
    <r>
      <t xml:space="preserve">Sprchová vanička, litý mramor, 90x90 cm </t>
    </r>
    <r>
      <rPr>
        <sz val="8"/>
        <color rgb="FFFF0000"/>
        <rFont val="Arial CE"/>
        <charset val="238"/>
      </rPr>
      <t>- zušeno</t>
    </r>
  </si>
  <si>
    <r>
      <t>Sprchová zástěna čtvercová 90x90x185 cm</t>
    </r>
    <r>
      <rPr>
        <sz val="8"/>
        <color rgb="FFFF0000"/>
        <rFont val="Arial CE"/>
        <charset val="238"/>
      </rPr>
      <t xml:space="preserve"> - zušeno</t>
    </r>
  </si>
  <si>
    <r>
      <t xml:space="preserve">Prostupy konstrukcemi, požární ucpávky </t>
    </r>
    <r>
      <rPr>
        <sz val="8"/>
        <color rgb="FFFF0000"/>
        <rFont val="Arial CE"/>
        <charset val="238"/>
      </rPr>
      <t>- zrušeno</t>
    </r>
  </si>
  <si>
    <r>
      <t>Hygienický žlab, nerez, zápachová uzávěrka, sítko, rošt</t>
    </r>
    <r>
      <rPr>
        <sz val="8"/>
        <color rgb="FFFF0000"/>
        <rFont val="Arial CE"/>
        <charset val="238"/>
      </rPr>
      <t>, rozměry dl.900mm š. 60mm</t>
    </r>
    <r>
      <rPr>
        <sz val="8"/>
        <rFont val="Arial CE"/>
        <charset val="238"/>
      </rPr>
      <t xml:space="preserve"> </t>
    </r>
    <r>
      <rPr>
        <sz val="8"/>
        <color rgb="FFFF0000"/>
        <rFont val="Arial CE"/>
        <charset val="238"/>
      </rPr>
      <t>- zrušeno</t>
    </r>
  </si>
  <si>
    <r>
      <t xml:space="preserve">Sprchový žlab </t>
    </r>
    <r>
      <rPr>
        <sz val="8"/>
        <color rgb="FFFF0000"/>
        <rFont val="Arial CE"/>
        <charset val="238"/>
      </rPr>
      <t>rozměry dl.900mm š. 60mm</t>
    </r>
    <r>
      <rPr>
        <sz val="8"/>
        <rFont val="Arial CE"/>
        <charset val="238"/>
      </rPr>
      <t>,DN50mm,nerez ocel,příruba,aretace, design.rošt,napojení,kotvení,doplňky,detaily,D+M</t>
    </r>
  </si>
  <si>
    <r>
      <t>Vodoměr domovní - dodává a montuje správce vodovodu</t>
    </r>
    <r>
      <rPr>
        <sz val="8"/>
        <color rgb="FFFF0000"/>
        <rFont val="Arial CE"/>
        <charset val="238"/>
      </rPr>
      <t xml:space="preserve"> - zrušeno</t>
    </r>
  </si>
  <si>
    <r>
      <t>Nerezový rošt pro uskladnění brambor. Celonerezové provedení,</t>
    </r>
    <r>
      <rPr>
        <sz val="8"/>
        <color rgb="FFFF0000"/>
        <rFont val="Arial CE"/>
        <charset val="238"/>
      </rPr>
      <t>š/h/v - 1000/500/200</t>
    </r>
    <r>
      <rPr>
        <sz val="8"/>
        <rFont val="Arial CE"/>
        <charset val="238"/>
      </rPr>
      <t>,kotvení,doplňky,detaily,D+M</t>
    </r>
  </si>
  <si>
    <r>
      <t xml:space="preserve">PODLAHOVÁ VPUST. Navržené nerezové žlaby a vpusti jsou vyráběné z nerezové austenitické oceli třídy AISI 304 (DIN 1.4301) dle normy EN 1253. Použité výrobky jsou v souladu s hygienickými principy pro návrhy zařízení na zpracování potravin dle EN 1672, EN ISO 14159 a EHEDG dokumentu číslo 8, 13 a 44. To znamená, že žlaby a vpusti mají zcela vypustitelnou konstrukci (nikde nezůstává stojatá voda – vyjma vodní pachové uzávěry), mají všechny vnitřní radiusy větší než 3mm, spádování je minimálně 1%, výrobky jsou kompletně mořeny v lázni, všechny svary jsou provedeny metodou „natupo“ a okraje žlabů jsou vyplněny vhodným materiálem (např. pryžovým profilem) pro vysokou pevnost. Jako krycí rošty jsou použity mřížkové protiskluzné rošty, s třídu protiskluznosti R11 dle rampového testu prováděného v souladu s normou DIN 51130. Rošty mají radiusové rohy a všechny hrany jsou tupé. To zabraňuje poranění osob při manipulaci s rošty při čištění. Povrchová úprava roštů je lesklá (proces elektrolytického leštění) pro snadnou údržbu. Všechny tyto technické parametry přispívají k optimálnímu uživatelskému komfortu, dlouhé životnosti výrobků, jejich snadné údržbě a v neposlední řadě k ochraně zdraví zaměstnanců. Veškeré navržené žlaby a bodové vpusti budou mít prodloužený okraj, který je vhodný pro bezvadné napojení stěrkové hydroizolace a keramické dlažby. Pro odvodnění žlabů jsou použity systémové hygienické vpusti s průměrem těla 157mm a spodním vývodem o průměru 110 mm (pro napojení na běžné plastové nebo nerezové hrdlové potrubní systémy) o minimálním průtoku 3,5 l/s dle EN 1253 (u škrabky brambor bude vpust s průměrem těla 218mm, spodním odtokem DN150 a průtokem 5 l/s). </t>
    </r>
    <r>
      <rPr>
        <sz val="8"/>
        <color rgb="FFFF0000"/>
        <rFont val="Arial CE"/>
        <charset val="238"/>
      </rPr>
      <t>500/530</t>
    </r>
    <r>
      <rPr>
        <sz val="8"/>
        <rFont val="Arial CE"/>
        <charset val="238"/>
      </rPr>
      <t>,kotvení,doplňky,detaily,D+M</t>
    </r>
  </si>
  <si>
    <r>
      <t xml:space="preserve">PODLAHOVÁ VPUST pro Varný kotel. Navržené nerezové žlaby a vpusti jsou vyráběné z nerezové austenitické oceli třídy AISI 304 (DIN 1.4301) dle normy EN 1253. Použité výrobky jsou v souladu s hygienickými principy pro návrhy zařízení na zpracování potravin dle EN 1672, EN ISO 14159 a EHEDG dokumentu číslo 8, 13 a 44. To znamená, že žlaby a vpusti mají zcela vypustitelnou konstrukci (nikde nezůstává stojatá voda – vyjma vodní pachové uzávěry), mají všechny vnitřní radiusy větší než 3mm, spádování je minimálně 1%, výrobky jsou kompletně mořeny v lázni, všechny svary jsou provedeny metodou „natupo“ a okraje žlabů jsou vyplněny vhodným materiálem (např. pryžovým profilem) pro vysokou pevnost. Jako krycí rošty jsou použity mřížkové protiskluzné rošty, s třídu protiskluznosti R11 dle rampového testu prováděného v souladu s normou DIN 51130. Rošty mají radiusové rohy a všechny hrany jsou tupé. To zabraňuje poranění osob při manipulaci s rošty při čištění. Povrchová úprava roštů je lesklá (proces elektrolytického leštění) pro snadnou údržbu. Všechny tyto technické parametry přispívají k optimálnímu uživatelskému komfortu, dlouhé životnosti výrobků, jejich snadné údržbě a v neposlední řadě k ochraně zdraví zaměstnanců. Veškeré navržené žlaby a bodové vpusti budou mít prodloužený okraj, který je vhodný pro bezvadné napojení stěrkové hydroizolace a keramické dlažby. Pro odvodnění žlabů jsou použity systémové hygienické vpusti s průměrem těla 157mm a spodním vývodem o průměru 110 mm (pro napojení na běžné plastové nebo nerezové hrdlové potrubní systémy) o minimálním průtoku 3,5 l/s dle EN 1253 (u škrabky brambor bude vpust s průměrem těla 218mm, spodním odtokem DN150 a průtokem 5 l/s). </t>
    </r>
    <r>
      <rPr>
        <sz val="8"/>
        <color rgb="FFFF0000"/>
        <rFont val="Arial CE"/>
        <charset val="238"/>
      </rPr>
      <t>1000/400</t>
    </r>
    <r>
      <rPr>
        <sz val="8"/>
        <rFont val="Arial CE"/>
        <charset val="238"/>
      </rPr>
      <t xml:space="preserve"> ,kotvení,doplňky,detaily,D+M</t>
    </r>
  </si>
  <si>
    <r>
      <t>PODLAHOVÁ VPUST pro Multifunkční pánev. Navržené nerezové žlaby a vpusti jsou vyráběné z nerezové austenitické oceli třídy AISI 304 (DIN 1.4301) dle normy EN 1253. Použité výrobky jsou v souladu s hygienickými principy pro návrhy zařízení na zpracování potravin dle EN 1672, EN ISO 14159 a EHEDG dokumentu číslo 8, 13 a 44. To znamená, že žlaby a vpusti mají zcela vypustitelnou konstrukci (nikde nezůstává stojatá voda – vyjma vodní pachové uzávěry), mají všechny vnitřní radiusy větší než 3mm, spádování je minimálně 1%, výrobky jsou kompletně mořeny v lázni, všechny svary jsou provedeny metodou „natupo“ a okraje žlabů jsou vyplněny vhodným materiálem (např. pryžovým profilem) pro vysokou pevnost. Jako krycí rošty jsou použity mřížkové protiskluzné rošty, s třídu protiskluznosti R11 dle rampového testu prováděného v souladu s normou DIN 51130. Rošty mají radiusové rohy a všechny hrany jsou tupé. To zabraňuje poranění osob při manipulaci s rošty při čištění. Povrchová úprava roštů je lesklá (proces elektrolytického leštění) pro snadnou údržbu. Všechny tyto technické parametry přispívají k optimálnímu uživatelskému komfortu, dlouhé životnosti výrobků, jejich snadné údržbě a v neposlední řadě k ochraně zdraví zaměstnanců. Veškeré navržené žlaby a bodové vpusti budou mít prodloužený okraj, který je vhodný pro bezvadné napojení stěrkové hydroizolace a keramické dlažby. Pro odvodnění žlabů jsou použity systémové hygienické vpusti s průměrem těla 157mm a spodním vývodem o průměru 110 mm (pro napojení na běžné plastové nebo nerezové hrdlové potrubní systémy) o minimálním průtoku 3,5 l/s dle EN 1253 (u škrabky brambor bude vpust s průměrem těla 218mm, spodním odtokem DN150 a průtokem 5 l/s). ,</t>
    </r>
    <r>
      <rPr>
        <sz val="8"/>
        <color rgb="FFFF0000"/>
        <rFont val="Arial CE"/>
        <charset val="238"/>
      </rPr>
      <t>1500/600</t>
    </r>
    <r>
      <rPr>
        <sz val="8"/>
        <rFont val="Arial CE"/>
        <charset val="238"/>
      </rPr>
      <t>,kotvení,doplňky,detaily,D+M</t>
    </r>
  </si>
  <si>
    <r>
      <t xml:space="preserve">NVR pro 16 IP kamer, až 12MP, HDMI 4K, 16x PoE, H.265, I/O, Audio, </t>
    </r>
    <r>
      <rPr>
        <sz val="8"/>
        <color rgb="FFFF0000"/>
        <rFont val="Arial CE"/>
        <charset val="238"/>
      </rPr>
      <t>s 1 TB HDD</t>
    </r>
  </si>
  <si>
    <r>
      <t>Rozvaděčová skříň 19"</t>
    </r>
    <r>
      <rPr>
        <sz val="8"/>
        <color rgb="FFFF0000"/>
        <rFont val="Arial CE"/>
        <charset val="238"/>
      </rPr>
      <t>, 33U, včetně kompletního vystrojení jako např. podstavec, osvětlení, ventilační jednotka, zemnící lišta, optické vany atd.</t>
    </r>
  </si>
  <si>
    <t xml:space="preserve">CYKY 3x240+120mm2 </t>
  </si>
  <si>
    <r>
      <t>Instalační trubka</t>
    </r>
    <r>
      <rPr>
        <sz val="8"/>
        <color rgb="FFFF0000"/>
        <rFont val="Arial CE"/>
        <charset val="238"/>
      </rPr>
      <t>, DN110</t>
    </r>
  </si>
  <si>
    <t>721178116R00</t>
  </si>
  <si>
    <t>Potrubí Geberit Silent PP odpadní - svislé, D 110 x 3,6 mm</t>
  </si>
  <si>
    <t>791.150</t>
  </si>
  <si>
    <t>791.151</t>
  </si>
  <si>
    <t>791.152</t>
  </si>
  <si>
    <t>791.153</t>
  </si>
  <si>
    <t>791.154</t>
  </si>
  <si>
    <t>791.155</t>
  </si>
  <si>
    <t>791.156</t>
  </si>
  <si>
    <t>791.157</t>
  </si>
  <si>
    <t>791.158</t>
  </si>
  <si>
    <t>791.159</t>
  </si>
  <si>
    <t>791.170</t>
  </si>
  <si>
    <t>791.171</t>
  </si>
  <si>
    <t>791.172</t>
  </si>
  <si>
    <t>791.173</t>
  </si>
  <si>
    <t>791.174</t>
  </si>
  <si>
    <t>791.175</t>
  </si>
  <si>
    <t>791.176</t>
  </si>
  <si>
    <t>791.177</t>
  </si>
  <si>
    <t>791.180</t>
  </si>
  <si>
    <t>791.181</t>
  </si>
  <si>
    <t>791.182</t>
  </si>
  <si>
    <t>791.183</t>
  </si>
  <si>
    <t>791.184</t>
  </si>
  <si>
    <t>791.185</t>
  </si>
  <si>
    <t>791.186</t>
  </si>
  <si>
    <t>791.187</t>
  </si>
  <si>
    <t>791.190</t>
  </si>
  <si>
    <t>791.191</t>
  </si>
  <si>
    <t>791.192</t>
  </si>
  <si>
    <t>791.193</t>
  </si>
  <si>
    <t>791.194</t>
  </si>
  <si>
    <t>791.195</t>
  </si>
  <si>
    <t>791.196</t>
  </si>
  <si>
    <t>791.197</t>
  </si>
  <si>
    <t>791.901</t>
  </si>
  <si>
    <t>791.902</t>
  </si>
  <si>
    <t>791.903</t>
  </si>
  <si>
    <t>791.904</t>
  </si>
  <si>
    <t>R5002</t>
  </si>
  <si>
    <t xml:space="preserve">Zdrsnění betonového krytu kartáčováním   </t>
  </si>
  <si>
    <t xml:space="preserve">okružní chodník s krytem betonovým   </t>
  </si>
  <si>
    <t xml:space="preserve">Výplň dilatačních spár v chodníku trvale pružným tmelem   </t>
  </si>
  <si>
    <t>68a</t>
  </si>
  <si>
    <t>97a</t>
  </si>
  <si>
    <t>změny ke dni 22.4.2025</t>
  </si>
  <si>
    <r>
      <t>R/03:332</t>
    </r>
    <r>
      <rPr>
        <sz val="8"/>
        <color rgb="FFFF0000"/>
        <rFont val="Arial CE"/>
        <charset val="238"/>
      </rPr>
      <t>*1</t>
    </r>
  </si>
  <si>
    <t>R/04:920*1</t>
  </si>
  <si>
    <r>
      <t xml:space="preserve">Samolepicí asfaltový pás podkladní, tl.2,2mm </t>
    </r>
    <r>
      <rPr>
        <sz val="8"/>
        <color rgb="FFFF0000"/>
        <rFont val="Arial CE"/>
        <charset val="238"/>
      </rPr>
      <t>- zrušeno</t>
    </r>
  </si>
  <si>
    <t>244a</t>
  </si>
  <si>
    <t>713111130RT1</t>
  </si>
  <si>
    <t>Montáž tepelné izolace krovů spodem, vložená mezi krokve,1 vrstva - materiál ve specifikaci</t>
  </si>
  <si>
    <t>244b</t>
  </si>
  <si>
    <t>631508606R</t>
  </si>
  <si>
    <t>Pás izolační MW, tl. 180 mm</t>
  </si>
  <si>
    <r>
      <t xml:space="preserve">Fólie podstřešní paropropustná, 130g/m2 </t>
    </r>
    <r>
      <rPr>
        <sz val="8"/>
        <color rgb="FFFF0000"/>
        <rFont val="Arial CE"/>
        <charset val="238"/>
      </rPr>
      <t>- zrušeno</t>
    </r>
  </si>
  <si>
    <r>
      <t xml:space="preserve">Přesun hmot pro krytiny tvrdé, výšky do 12 m </t>
    </r>
    <r>
      <rPr>
        <sz val="8"/>
        <color rgb="FFFF0000"/>
        <rFont val="Arial CE"/>
        <charset val="238"/>
      </rPr>
      <t>- zrušeno</t>
    </r>
  </si>
  <si>
    <t>244c</t>
  </si>
  <si>
    <t>713164111R00</t>
  </si>
  <si>
    <t>Montáž parozábrany na šikmé střechy shora</t>
  </si>
  <si>
    <t>R/03:332*1</t>
  </si>
  <si>
    <t>244d</t>
  </si>
  <si>
    <t>67352296R</t>
  </si>
  <si>
    <t>Fólie parotěsná PE, 140 Standard tl. 0,25 mm</t>
  </si>
  <si>
    <t>713141221R00</t>
  </si>
  <si>
    <t>Montáž parozábrany, ploché střechy lehké, přelepení spojů</t>
  </si>
  <si>
    <t>zateplení podhledů C.1/01,02,06,07:699*1</t>
  </si>
  <si>
    <t>244e</t>
  </si>
  <si>
    <t>zateplení podhledů C.1/01,02,06,07:699*1,15</t>
  </si>
  <si>
    <t>452a</t>
  </si>
  <si>
    <t>Kačírková PVC lišta v. 50mm,proti splavování kameniva,kotvení,doplňky,detaily,D+M</t>
  </si>
  <si>
    <t>13*2,0</t>
  </si>
  <si>
    <t>76a</t>
  </si>
  <si>
    <t>76b</t>
  </si>
  <si>
    <t>76c</t>
  </si>
  <si>
    <t>76d</t>
  </si>
  <si>
    <t>76e</t>
  </si>
  <si>
    <t>76f</t>
  </si>
  <si>
    <r>
      <t xml:space="preserve">Deska fasádní </t>
    </r>
    <r>
      <rPr>
        <strike/>
        <sz val="8"/>
        <color rgb="FFFF0000"/>
        <rFont val="Arial CE"/>
        <charset val="238"/>
      </rPr>
      <t>cementotřísková</t>
    </r>
    <r>
      <rPr>
        <sz val="8"/>
        <color rgb="FFFF0000"/>
        <rFont val="Arial CE"/>
        <charset val="238"/>
      </rPr>
      <t xml:space="preserve"> z dřevěného vlákna pojeného magnezitem</t>
    </r>
    <r>
      <rPr>
        <sz val="8"/>
        <rFont val="Arial CE"/>
        <charset val="238"/>
      </rPr>
      <t xml:space="preserve"> tl. </t>
    </r>
    <r>
      <rPr>
        <strike/>
        <sz val="8"/>
        <color rgb="FFFF0000"/>
        <rFont val="Arial CE"/>
        <charset val="238"/>
      </rPr>
      <t>22</t>
    </r>
    <r>
      <rPr>
        <sz val="8"/>
        <color rgb="FFFF0000"/>
        <rFont val="Arial CE"/>
        <charset val="238"/>
      </rPr>
      <t xml:space="preserve"> 25</t>
    </r>
    <r>
      <rPr>
        <sz val="8"/>
        <rFont val="Arial CE"/>
        <charset val="238"/>
      </rPr>
      <t xml:space="preserve"> mm, hladká,frézovaná drážka</t>
    </r>
  </si>
  <si>
    <r>
      <rPr>
        <strike/>
        <sz val="8"/>
        <rFont val="Arial CE"/>
        <charset val="238"/>
      </rPr>
      <t xml:space="preserve">Kanalizace z trub PVC hrdlových D 110 mm, vč. zemních prací - </t>
    </r>
    <r>
      <rPr>
        <strike/>
        <sz val="8"/>
        <color rgb="FFFF0000"/>
        <rFont val="Arial CE"/>
        <charset val="238"/>
      </rPr>
      <t xml:space="preserve">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t>
    </r>
    <r>
      <rPr>
        <sz val="8"/>
        <color rgb="FFFF0000"/>
        <rFont val="Arial CE"/>
        <charset val="238"/>
      </rPr>
      <t xml:space="preserve"> - zrušeno</t>
    </r>
  </si>
  <si>
    <r>
      <rPr>
        <strike/>
        <sz val="8"/>
        <rFont val="Arial CE"/>
        <charset val="238"/>
      </rPr>
      <t>Kanalizace z trub PVC hrdlových D 125 mm, vč. zemních prací</t>
    </r>
    <r>
      <rPr>
        <strike/>
        <sz val="8"/>
        <color rgb="FFFF0000"/>
        <rFont val="Arial CE"/>
        <charset val="238"/>
      </rPr>
      <t xml:space="preserve"> -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 </t>
    </r>
    <r>
      <rPr>
        <sz val="8"/>
        <color rgb="FFFF0000"/>
        <rFont val="Arial CE"/>
        <charset val="238"/>
      </rPr>
      <t>- zrušeno</t>
    </r>
  </si>
  <si>
    <r>
      <rPr>
        <strike/>
        <sz val="8"/>
        <rFont val="Arial CE"/>
        <charset val="238"/>
      </rPr>
      <t xml:space="preserve">Kanalizace z trub PVC hrdlových D 160 mm. vč. zemních prací </t>
    </r>
    <r>
      <rPr>
        <strike/>
        <sz val="8"/>
        <color rgb="FFFF0000"/>
        <rFont val="Arial CE"/>
        <charset val="238"/>
      </rPr>
      <t xml:space="preserve">-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 </t>
    </r>
    <r>
      <rPr>
        <sz val="8"/>
        <color rgb="FFFF0000"/>
        <rFont val="Arial CE"/>
        <charset val="238"/>
      </rPr>
      <t>- zrušeno</t>
    </r>
  </si>
  <si>
    <r>
      <rPr>
        <strike/>
        <sz val="8"/>
        <rFont val="Arial CE"/>
        <charset val="238"/>
      </rPr>
      <t xml:space="preserve">Kanalizace z trub nerezových DN75, vč. zemních prací </t>
    </r>
    <r>
      <rPr>
        <strike/>
        <sz val="8"/>
        <color rgb="FFFF0000"/>
        <rFont val="Arial CE"/>
        <charset val="238"/>
      </rPr>
      <t>-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t>
    </r>
    <r>
      <rPr>
        <strike/>
        <sz val="8"/>
        <rFont val="Arial CE"/>
        <charset val="238"/>
      </rPr>
      <t xml:space="preserve"> </t>
    </r>
    <r>
      <rPr>
        <sz val="8"/>
        <color rgb="FFFF0000"/>
        <rFont val="Arial CE"/>
        <charset val="238"/>
      </rPr>
      <t>- zrušeno</t>
    </r>
  </si>
  <si>
    <r>
      <rPr>
        <strike/>
        <sz val="8"/>
        <rFont val="Arial CE"/>
        <charset val="238"/>
      </rPr>
      <t>Kanalizace z trub nerezových DN100, vč. zemních prací</t>
    </r>
    <r>
      <rPr>
        <strike/>
        <sz val="8"/>
        <color rgb="FFFF0000"/>
        <rFont val="Arial CE"/>
        <charset val="238"/>
      </rPr>
      <t xml:space="preserve"> -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t>
    </r>
    <r>
      <rPr>
        <sz val="8"/>
        <rFont val="Arial CE"/>
        <charset val="238"/>
      </rPr>
      <t xml:space="preserve"> </t>
    </r>
    <r>
      <rPr>
        <sz val="8"/>
        <color rgb="FFFF0000"/>
        <rFont val="Arial CE"/>
        <charset val="238"/>
      </rPr>
      <t>- zrušeno</t>
    </r>
  </si>
  <si>
    <r>
      <rPr>
        <strike/>
        <sz val="8"/>
        <rFont val="Arial CE"/>
        <charset val="238"/>
      </rPr>
      <t xml:space="preserve">Kanalizace z trub nerezových DN125, vč. zemních prací </t>
    </r>
    <r>
      <rPr>
        <strike/>
        <sz val="8"/>
        <color rgb="FFFF0000"/>
        <rFont val="Arial CE"/>
        <charset val="238"/>
      </rPr>
      <t>-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t>
    </r>
    <r>
      <rPr>
        <sz val="8"/>
        <color rgb="FFFF0000"/>
        <rFont val="Arial CE"/>
        <charset val="238"/>
      </rPr>
      <t xml:space="preserve"> - zrušeno</t>
    </r>
  </si>
  <si>
    <r>
      <rPr>
        <strike/>
        <sz val="8"/>
        <rFont val="Arial CE"/>
        <charset val="238"/>
      </rPr>
      <t>Kanalizace z trub nerezových DN160, vč. zemních prací</t>
    </r>
    <r>
      <rPr>
        <strike/>
        <sz val="8"/>
        <color rgb="FFFF0000"/>
        <rFont val="Arial CE"/>
        <charset val="238"/>
      </rPr>
      <t xml:space="preserve"> -  zemní práce obsahujících vše potřebné pro realizaci díla jako hloubení rýh do hloubky 2m o šířce 0,6 m, pažení s rozepřením a odstraněním bednění, lože pod potrubí dle požadavků projektu a obsyp potrubí dle požadavků projektu, zásyp   štěrkopísku 0-22 mm a zásyp sypaninou se zhutněním dle požadavků projektu. Ocenit včetně vodorovného přemístění výkopku z hornin 1-4 do 1000 m a poplatku za skládku z hornin 1-4.</t>
    </r>
    <r>
      <rPr>
        <strike/>
        <sz val="8"/>
        <rFont val="Arial CE"/>
        <charset val="238"/>
      </rPr>
      <t xml:space="preserve"> </t>
    </r>
    <r>
      <rPr>
        <sz val="8"/>
        <color rgb="FFFF0000"/>
        <rFont val="Arial CE"/>
        <charset val="238"/>
      </rPr>
      <t>- zrušeno</t>
    </r>
  </si>
  <si>
    <t>7a</t>
  </si>
  <si>
    <t>splašková a dešťová kanalizace z PVC:</t>
  </si>
  <si>
    <t>PVC 110:1,0*1,65*61,0</t>
  </si>
  <si>
    <t>PVC 125:1,0*1,55*202,0</t>
  </si>
  <si>
    <t>PVC 160:1,0*1,74*69,0</t>
  </si>
  <si>
    <t>tuková kanalizace z nerezu:</t>
  </si>
  <si>
    <t>nerez 75:1,0*1,30*10,0</t>
  </si>
  <si>
    <t>nerez 100:1,0*1,5*17,0</t>
  </si>
  <si>
    <t>nerez 125:1,0*1,36*56,0</t>
  </si>
  <si>
    <t>nerez 160:1,0*1,70*12,0</t>
  </si>
  <si>
    <t>7b</t>
  </si>
  <si>
    <t>7c</t>
  </si>
  <si>
    <t xml:space="preserve">  splašková a dešťová kanalizace z PVC:</t>
  </si>
  <si>
    <t xml:space="preserve">  PVC 110:1,0*1,65*61,0</t>
  </si>
  <si>
    <t xml:space="preserve">  PVC 125:1,0*1,55*202,0</t>
  </si>
  <si>
    <t xml:space="preserve">  PVC 160:1,0*1,74*69,0</t>
  </si>
  <si>
    <t xml:space="preserve">  tuková kanalizace z nerezu:</t>
  </si>
  <si>
    <t xml:space="preserve">  nerez 75:1,0*1,30*10,0</t>
  </si>
  <si>
    <t xml:space="preserve">  nerez 100:1,0*1,5*17,0</t>
  </si>
  <si>
    <t xml:space="preserve">  nerez 125:1,0*1,36*56,0</t>
  </si>
  <si>
    <t xml:space="preserve">  nerez 160:1,0*1,70*12,0</t>
  </si>
  <si>
    <t>668,87*0,5</t>
  </si>
  <si>
    <t>7d</t>
  </si>
  <si>
    <t>PVC 110:2*1,65*61,0</t>
  </si>
  <si>
    <t>PVC 125:2*1,55*202,0</t>
  </si>
  <si>
    <t>PVC 160:2*1,74*69,0</t>
  </si>
  <si>
    <t>nerez 100:2*1,5*17,0</t>
  </si>
  <si>
    <t>nerez 160:2*1,70*12,0</t>
  </si>
  <si>
    <t>7e</t>
  </si>
  <si>
    <t>7f</t>
  </si>
  <si>
    <t>PVC 110:1,0*1,0*61,0</t>
  </si>
  <si>
    <t>PVC 125:1,0*0,9*202,0</t>
  </si>
  <si>
    <t>PVC 160:1,0*1,09*69,0</t>
  </si>
  <si>
    <t>nerez 75:1,0*0,65*10,0</t>
  </si>
  <si>
    <t>nerez 100:1,0*0,85*17,0</t>
  </si>
  <si>
    <t>nerez 125:1,0*0,71*56,0</t>
  </si>
  <si>
    <t>nerez 160:1,0*1,05*12,0</t>
  </si>
  <si>
    <t>7g</t>
  </si>
  <si>
    <t>výkopek na deponii:668,87*1</t>
  </si>
  <si>
    <t>7h</t>
  </si>
  <si>
    <t>Nakládání výkopku z hor. 1 ÷ 4 v množství nad 100 m3</t>
  </si>
  <si>
    <t>výkopek z deponie k zásypům:391,32*1</t>
  </si>
  <si>
    <t>přebytek výkopku z deponie na skládku:668,87-391,32</t>
  </si>
  <si>
    <t>7i</t>
  </si>
  <si>
    <t>7j</t>
  </si>
  <si>
    <t>7k</t>
  </si>
  <si>
    <t>přebytek výkopku z deponie na skládku:(668,87-391,32)*10</t>
  </si>
  <si>
    <t>7l</t>
  </si>
  <si>
    <t>Poplatek za skládku horniny 1- 4, č. dle katal. odpadů 17 05 04</t>
  </si>
  <si>
    <t>7m</t>
  </si>
  <si>
    <t>451572111R00</t>
  </si>
  <si>
    <t>Lože pod potrubí z kameniva těženého 0 - 4 mm</t>
  </si>
  <si>
    <t>PVC 110:1,0*0,15*61,0</t>
  </si>
  <si>
    <t>PVC 125:1,0*0,15*202,0</t>
  </si>
  <si>
    <t>PVC 160:1,0*0,15*69,0</t>
  </si>
  <si>
    <t>nerez 75:1,0*0,15*10,0</t>
  </si>
  <si>
    <t>nerez 100:1,0*0,15*17,0</t>
  </si>
  <si>
    <t>nerez 125:1,0*0,15*56,0</t>
  </si>
  <si>
    <t>nerez 160:1,0*0,15*12,0</t>
  </si>
  <si>
    <t>7n</t>
  </si>
  <si>
    <t>Obsyp potrubí bez prohození sypaniny, s dodáním štěrkopísku frakce 0 - 8 mm</t>
  </si>
  <si>
    <t>PVC 110:1,0*0,5*61,0</t>
  </si>
  <si>
    <t>PVC 125:1,0*0,5*202,0</t>
  </si>
  <si>
    <t>PVC 160:1,0*0,5*69,0</t>
  </si>
  <si>
    <t>nerez 75:1,0*0,5*10,0</t>
  </si>
  <si>
    <t>nerez 100:1,0*0,5*17,0</t>
  </si>
  <si>
    <t>nerez 125:1,0*0,5*56,0</t>
  </si>
  <si>
    <t>nerez 160:1,0*0,5*12,0</t>
  </si>
  <si>
    <t>7o</t>
  </si>
  <si>
    <t>899711122R00</t>
  </si>
  <si>
    <t>Fólie výstražná z PVC šedá, šířka 30 cm</t>
  </si>
  <si>
    <t>PVC 110:1,0*61,0</t>
  </si>
  <si>
    <t>PVC 125:1,0*202,0</t>
  </si>
  <si>
    <t>PVC 160:1,0*69,0</t>
  </si>
  <si>
    <t>nerez 75:1,0*10,0</t>
  </si>
  <si>
    <t>nerez 100:1,0*17,0</t>
  </si>
  <si>
    <t>nerez 125:1,0*56,0</t>
  </si>
  <si>
    <t>nerez 160:1,0*12,0</t>
  </si>
  <si>
    <t>7p</t>
  </si>
  <si>
    <t>7q</t>
  </si>
  <si>
    <t>Potrubí KG svodné (ležaté) v zemi, D 110 x 3,2 mm</t>
  </si>
  <si>
    <t>7r</t>
  </si>
  <si>
    <t>721176223R00</t>
  </si>
  <si>
    <t>Potrubí KG svodné (ležaté) v zemi, D 125 x 3,2 mm</t>
  </si>
  <si>
    <t>7s</t>
  </si>
  <si>
    <t>721176224R00</t>
  </si>
  <si>
    <t>Potrubí KG svodné (ležaté) v zemi, D 160 x 4,0 mm</t>
  </si>
  <si>
    <t>7t</t>
  </si>
  <si>
    <t>722152309R00</t>
  </si>
  <si>
    <t>Potrubí tukové, nerezové 1.4520, lisované spoje, d 76 x 1,5 mm</t>
  </si>
  <si>
    <t>7u</t>
  </si>
  <si>
    <t>722152311R00</t>
  </si>
  <si>
    <t>Potrubí tukové, nerezové 1.4520, lisované spoje,  d 108 x 1,5 mm</t>
  </si>
  <si>
    <t>7v</t>
  </si>
  <si>
    <t>722152311R0Y</t>
  </si>
  <si>
    <t>Potrubí tukové, nerezové 1.4520, lisované spoje,  d 160 x 1,5 mm</t>
  </si>
  <si>
    <t>7w</t>
  </si>
  <si>
    <t>722152311R0X</t>
  </si>
  <si>
    <t>Potrubí tukové, nerezové 1.4520, lisované spoje,  d 125 x 1,5 mm</t>
  </si>
  <si>
    <t>7x</t>
  </si>
  <si>
    <t>změny ke dni 29.4.2025</t>
  </si>
  <si>
    <r>
      <t xml:space="preserve">Vodovod z trub polyetylénových D 63 mm, vč. zemních prací hloubka do 1,2 m </t>
    </r>
    <r>
      <rPr>
        <sz val="8"/>
        <color rgb="FFFF0000"/>
        <rFont val="Arial CE"/>
        <charset val="238"/>
      </rPr>
      <t>- zrušeno</t>
    </r>
  </si>
  <si>
    <r>
      <t xml:space="preserve">Vodovod z trub polyetylénových D 50 mm, vč. zemních prací hloubka do 1,2 m </t>
    </r>
    <r>
      <rPr>
        <sz val="8"/>
        <color rgb="FFFF0000"/>
        <rFont val="Arial CE"/>
        <charset val="238"/>
      </rPr>
      <t>- zrušeno</t>
    </r>
  </si>
  <si>
    <r>
      <t xml:space="preserve">Vodovod z trub polyetylénových D 32 mm, vč. zemních prací hloubka do 1,2 m </t>
    </r>
    <r>
      <rPr>
        <sz val="8"/>
        <color rgb="FFFF0000"/>
        <rFont val="Arial CE"/>
        <charset val="238"/>
      </rPr>
      <t>- zrušeno</t>
    </r>
  </si>
  <si>
    <t>4a</t>
  </si>
  <si>
    <t>rozvody vody:</t>
  </si>
  <si>
    <t>PE 63:0,8*2,47*116,0</t>
  </si>
  <si>
    <t>PE 50:0,8*3,2*1,0</t>
  </si>
  <si>
    <t>PE 32:0,8*3,02*57,0</t>
  </si>
  <si>
    <t>4b</t>
  </si>
  <si>
    <t>4c</t>
  </si>
  <si>
    <t xml:space="preserve">  PE 63:0,8*2,47*116,0</t>
  </si>
  <si>
    <t xml:space="preserve">  PE 50:0,8*3,2*1,0</t>
  </si>
  <si>
    <t xml:space="preserve">  PE 32:0,8*3,02*57,0</t>
  </si>
  <si>
    <t>369,488*0,5</t>
  </si>
  <si>
    <t>4d</t>
  </si>
  <si>
    <t>PE 63:2*2,47*116,0</t>
  </si>
  <si>
    <t>PE 50:2*3,2*1,0</t>
  </si>
  <si>
    <t>PE 32:2*3,02*57,0</t>
  </si>
  <si>
    <t>4e</t>
  </si>
  <si>
    <t>4f</t>
  </si>
  <si>
    <t>PE 63:0,8*1,957*116,0</t>
  </si>
  <si>
    <t>PE 50:0,8*2,687*1,0</t>
  </si>
  <si>
    <t>PE 32:0,8*2,507*57,0</t>
  </si>
  <si>
    <t>4g</t>
  </si>
  <si>
    <t>výkopek na deponii:369,488*1</t>
  </si>
  <si>
    <t>4h</t>
  </si>
  <si>
    <t>výkopek z deponie k zásypům:298,0784*1</t>
  </si>
  <si>
    <t>přebytek výkopku z deponie na skládku:369,488-298,0784</t>
  </si>
  <si>
    <t>4i</t>
  </si>
  <si>
    <t>4j</t>
  </si>
  <si>
    <t>4k</t>
  </si>
  <si>
    <t>přebytek výkopku z deponie na skládku:(369,488-298,0784)*10</t>
  </si>
  <si>
    <t>4l</t>
  </si>
  <si>
    <t>4m</t>
  </si>
  <si>
    <t>PE 63:0,8*0,15*116,0</t>
  </si>
  <si>
    <t>PE 50:0,8*0,15*1,0</t>
  </si>
  <si>
    <t>PE 32:0,8*0,15*57,0</t>
  </si>
  <si>
    <t>4n</t>
  </si>
  <si>
    <t>PE 63:0,8*0,363*116,0</t>
  </si>
  <si>
    <t>PE 50:0,8*0,363*1,0</t>
  </si>
  <si>
    <t>PE 32:0,8*0,363*57,0</t>
  </si>
  <si>
    <t>4o</t>
  </si>
  <si>
    <t>899721112R00</t>
  </si>
  <si>
    <t>Fólie výstražná z PVC bílá, šířka 30 cm</t>
  </si>
  <si>
    <t>PE 63:1,0*116,0</t>
  </si>
  <si>
    <t>PE 50:1,0*1,0</t>
  </si>
  <si>
    <t>PE 32:1,0*57,0</t>
  </si>
  <si>
    <t>4p</t>
  </si>
  <si>
    <t>4q</t>
  </si>
  <si>
    <t>722171213R00</t>
  </si>
  <si>
    <t>Potrubí plastové PE-HD vodovodní, D 32 x 3,0 mm</t>
  </si>
  <si>
    <t>4r</t>
  </si>
  <si>
    <t>722171215R00</t>
  </si>
  <si>
    <t>Potrubí plastové PE-HD vodovodní, D 50 x 4,6 mm</t>
  </si>
  <si>
    <t>4s</t>
  </si>
  <si>
    <t>722171216R00</t>
  </si>
  <si>
    <t>Potrubí plastové PE-HD vodovodní, D 63 x 5,8 mm</t>
  </si>
  <si>
    <t>4t</t>
  </si>
  <si>
    <t>1a</t>
  </si>
  <si>
    <t>závlahová voda:</t>
  </si>
  <si>
    <t>PE 32:0,8*1,7*133,0</t>
  </si>
  <si>
    <t>1b</t>
  </si>
  <si>
    <t>1c</t>
  </si>
  <si>
    <t>PE 32:0,8*1,7*133,0*0,5</t>
  </si>
  <si>
    <t>1d</t>
  </si>
  <si>
    <t>PE 32:2*1,7*133,0</t>
  </si>
  <si>
    <t>1e</t>
  </si>
  <si>
    <t>1f</t>
  </si>
  <si>
    <t>PE 32:0,8*1,187*133,0</t>
  </si>
  <si>
    <t>1g</t>
  </si>
  <si>
    <t>výkopek na deponii:180,88*1</t>
  </si>
  <si>
    <t>1h</t>
  </si>
  <si>
    <t>výkopek z deponie k zásypům:126,2968*1</t>
  </si>
  <si>
    <t>přebytek výkopku z deponie na skládku:180,88-126,2968</t>
  </si>
  <si>
    <t>1i</t>
  </si>
  <si>
    <t>1j</t>
  </si>
  <si>
    <t>1k</t>
  </si>
  <si>
    <t>přebytek výkopku z deponie na skládku:(180,88-126,2968)*10</t>
  </si>
  <si>
    <t>1l</t>
  </si>
  <si>
    <t>1m</t>
  </si>
  <si>
    <t>PE 32:0,8*0,15*133,0</t>
  </si>
  <si>
    <t>1n</t>
  </si>
  <si>
    <t>PE 32:0,8*0,363*133,0</t>
  </si>
  <si>
    <t>1o</t>
  </si>
  <si>
    <t>PE 32:1,0*133,0</t>
  </si>
  <si>
    <t>1p</t>
  </si>
  <si>
    <t>1q</t>
  </si>
  <si>
    <t>1r</t>
  </si>
  <si>
    <r>
      <t>Kanalizace z trub PVC hrdlových D 110 mm, vč. zemních prací</t>
    </r>
    <r>
      <rPr>
        <sz val="8"/>
        <color rgb="FFFF0000"/>
        <rFont val="Arial CE"/>
        <charset val="238"/>
      </rPr>
      <t xml:space="preserve"> - zrušeno</t>
    </r>
  </si>
  <si>
    <r>
      <t xml:space="preserve">Kanalizace z trub PVC hrdlových D 125 mm, vč. zemních prací </t>
    </r>
    <r>
      <rPr>
        <sz val="8"/>
        <color rgb="FFFF0000"/>
        <rFont val="Arial CE"/>
        <charset val="238"/>
      </rPr>
      <t>- zrušeno</t>
    </r>
  </si>
  <si>
    <r>
      <t>Kanalizace z trub PVC hrdlových D 160 mm. vč. zemních prací</t>
    </r>
    <r>
      <rPr>
        <sz val="8"/>
        <color rgb="FFFF0000"/>
        <rFont val="Arial CE"/>
        <charset val="238"/>
      </rPr>
      <t xml:space="preserve"> - zrušeno</t>
    </r>
  </si>
  <si>
    <r>
      <t xml:space="preserve">Kanalizace z trub PVC hrdlových D 200 mm, vč. zemních prací </t>
    </r>
    <r>
      <rPr>
        <sz val="8"/>
        <color rgb="FFFF0000"/>
        <rFont val="Arial CE"/>
        <charset val="238"/>
      </rPr>
      <t>- zrušeno</t>
    </r>
  </si>
  <si>
    <t>dešťová kanalizace z PVC:</t>
  </si>
  <si>
    <t>PVC 110:1,0*1,48*64,0</t>
  </si>
  <si>
    <t>PVC 125:1,0*2,14*52,0</t>
  </si>
  <si>
    <t>PVC 160:1,0*2,13*100,0</t>
  </si>
  <si>
    <t>PVC 200:1,0*3,21*25,0</t>
  </si>
  <si>
    <t xml:space="preserve">  PVC 110:1,0*1,48*64,0</t>
  </si>
  <si>
    <t xml:space="preserve">  PVC 125:1,0*2,14*52,0</t>
  </si>
  <si>
    <t xml:space="preserve">  PVC 160:1,0*2,13*100,0</t>
  </si>
  <si>
    <t xml:space="preserve">  PVC 200:1,0*3,21*25,0</t>
  </si>
  <si>
    <t>499,25*0,5</t>
  </si>
  <si>
    <t>PVC 125:2*2,14*52,0</t>
  </si>
  <si>
    <t>PVC 160:2*2,13*100,0</t>
  </si>
  <si>
    <t>PVC 200:2*3,21*25,0</t>
  </si>
  <si>
    <t>PVC 110:1,0*0,83*64,0</t>
  </si>
  <si>
    <t>PVC 125:1,0*1,49*52,0</t>
  </si>
  <si>
    <t>PVC 160:1,0*1,48*100,0</t>
  </si>
  <si>
    <t>PVC 200:1,0*2,56*25,0</t>
  </si>
  <si>
    <t>výkopek na deponii:499,25*1</t>
  </si>
  <si>
    <t>výkopek z deponie k zásypům:342,6*1</t>
  </si>
  <si>
    <t>přebytek výkopku z deponie na skládku:499,25-342,6</t>
  </si>
  <si>
    <t>přebytek výkopku z deponie na skládku:(499,25-342,6)*10</t>
  </si>
  <si>
    <t>PVC 110:1,0*0,15*64,0</t>
  </si>
  <si>
    <t>PVC 125:1,0*0,15*52,0</t>
  </si>
  <si>
    <t>PVC 160:1,0*0,15*100,0</t>
  </si>
  <si>
    <t>PVC 200:1,0*0,15*25,0</t>
  </si>
  <si>
    <t>PVC 110:1,0*0,5*64,0</t>
  </si>
  <si>
    <t>PVC 125:1,0*0,5*52,0</t>
  </si>
  <si>
    <t>PVC 160:1,0*0,5*100,0</t>
  </si>
  <si>
    <t>PVC 200:1,0*0,5*25,0</t>
  </si>
  <si>
    <t>PVC 110:1,0*64,0</t>
  </si>
  <si>
    <t>PVC 125:1,0*52,0</t>
  </si>
  <si>
    <t>PVC 160:1,0*100,0</t>
  </si>
  <si>
    <t>PVC 200:1,0*25,0</t>
  </si>
  <si>
    <t>721176225R00</t>
  </si>
  <si>
    <t>Potrubí KG svodné (ležaté) v zemi, D 200 x 4,9 mm</t>
  </si>
  <si>
    <t>4u</t>
  </si>
  <si>
    <r>
      <t>Kanalizace z trub PVC hrdlových D 200 mm, vč. zemních prací</t>
    </r>
    <r>
      <rPr>
        <sz val="8"/>
        <color rgb="FFFF0000"/>
        <rFont val="Arial CE"/>
        <charset val="238"/>
      </rPr>
      <t xml:space="preserve"> - zrušeno</t>
    </r>
  </si>
  <si>
    <t>3a</t>
  </si>
  <si>
    <t>splašková kanalizace z PVC:</t>
  </si>
  <si>
    <t>PVC 125:1,0*2,39*6,0</t>
  </si>
  <si>
    <t>PVC 160:1,0*2,48*61,0</t>
  </si>
  <si>
    <t>PVC 200:1,0*2,56*28,0</t>
  </si>
  <si>
    <t>3b</t>
  </si>
  <si>
    <t>3c</t>
  </si>
  <si>
    <t xml:space="preserve">  PVC 125:1,0*2,39*6,0</t>
  </si>
  <si>
    <t xml:space="preserve">  PVC 160:1,0*2,48*61,0</t>
  </si>
  <si>
    <t xml:space="preserve">  PVC 200:1,0*2,56*28,0</t>
  </si>
  <si>
    <t>237,3*0,5</t>
  </si>
  <si>
    <t>3d</t>
  </si>
  <si>
    <t>PVC 125:2*2,39*6,0</t>
  </si>
  <si>
    <t>PVC 160:2*2,48*61,0</t>
  </si>
  <si>
    <t>PVC 200:2*2,56*28,0</t>
  </si>
  <si>
    <t>3e</t>
  </si>
  <si>
    <t>3f</t>
  </si>
  <si>
    <t>PVC 125:1,0*1,74*6,0</t>
  </si>
  <si>
    <t>PVC 160:1,0*1,83*61,0</t>
  </si>
  <si>
    <t>PVC 200:1,0*1,91*28,0</t>
  </si>
  <si>
    <t>3g</t>
  </si>
  <si>
    <t>výkopek na deponii:237,3*1</t>
  </si>
  <si>
    <t>3h</t>
  </si>
  <si>
    <t>výkopek z deponie k zásypům:175,55*1</t>
  </si>
  <si>
    <t>přebytek výkopku z deponie na skládku:237,3-175,55</t>
  </si>
  <si>
    <t>3i</t>
  </si>
  <si>
    <t>3j</t>
  </si>
  <si>
    <t>3k</t>
  </si>
  <si>
    <t>přebytek výkopku z deponie na skládku:(237,3-175,55)*10</t>
  </si>
  <si>
    <t>3l</t>
  </si>
  <si>
    <t>3m</t>
  </si>
  <si>
    <t>PVC 125:1,0*0,15*6,0</t>
  </si>
  <si>
    <t>PVC 160:1,0*0,15*61,0</t>
  </si>
  <si>
    <t>PVC 200:1,0*0,15*28,0</t>
  </si>
  <si>
    <t>3n</t>
  </si>
  <si>
    <t>PVC 125:1,0*0,5*6,0</t>
  </si>
  <si>
    <t>PVC 160:1,0*0,5*61,0</t>
  </si>
  <si>
    <t>PVC 200:1,0*0,5*28,0</t>
  </si>
  <si>
    <t>3o</t>
  </si>
  <si>
    <t>PVC 125:1,0*6,0</t>
  </si>
  <si>
    <t>PVC 160:1,0*61,0</t>
  </si>
  <si>
    <t>PVC 200:1,0*28,0</t>
  </si>
  <si>
    <t>3p</t>
  </si>
  <si>
    <t>3q</t>
  </si>
  <si>
    <t>3r</t>
  </si>
  <si>
    <t>3s</t>
  </si>
  <si>
    <t>3t</t>
  </si>
  <si>
    <r>
      <t xml:space="preserve">stínící plachta, úchytová oka s lankem, krémová barva; rozměr 4000 x 5500 x </t>
    </r>
    <r>
      <rPr>
        <strike/>
        <sz val="8"/>
        <color rgb="FFFF0000"/>
        <rFont val="Arial CE"/>
        <charset val="238"/>
      </rPr>
      <t>5000</t>
    </r>
    <r>
      <rPr>
        <sz val="8"/>
        <color rgb="FFFF0000"/>
        <rFont val="Arial CE"/>
        <charset val="238"/>
      </rPr>
      <t xml:space="preserve"> 5500 </t>
    </r>
    <r>
      <rPr>
        <sz val="8"/>
        <rFont val="Arial CE"/>
        <charset val="238"/>
      </rPr>
      <t>trojúhelníkový tvar</t>
    </r>
  </si>
  <si>
    <r>
      <t xml:space="preserve">zahradní lavička </t>
    </r>
    <r>
      <rPr>
        <sz val="8"/>
        <color rgb="FFFF0000"/>
        <rFont val="Arial CE"/>
        <charset val="238"/>
      </rPr>
      <t>- zrušeno</t>
    </r>
  </si>
  <si>
    <r>
      <t>8+8</t>
    </r>
    <r>
      <rPr>
        <sz val="8"/>
        <color rgb="FFFF0000"/>
        <rFont val="Arial CE"/>
        <charset val="238"/>
      </rPr>
      <t>+3</t>
    </r>
  </si>
  <si>
    <r>
      <t xml:space="preserve">kruhová lavice </t>
    </r>
    <r>
      <rPr>
        <sz val="8"/>
        <color rgb="FFFF0000"/>
        <rFont val="Arial CE"/>
        <charset val="238"/>
      </rPr>
      <t>vnitřní poloměr 2500 mm, vnější poloměr 3000 mm, výška 400 mm; délka 4800 mm</t>
    </r>
  </si>
  <si>
    <r>
      <rPr>
        <sz val="8"/>
        <color rgb="FFFF0000"/>
        <rFont val="Arial CE"/>
        <charset val="238"/>
      </rPr>
      <t>kruhová lavice</t>
    </r>
    <r>
      <rPr>
        <sz val="8"/>
        <rFont val="Arial CE"/>
        <charset val="238"/>
      </rPr>
      <t xml:space="preserve"> vnitřní poloměr 2500 mm, vnější poloměr 3000 mm, výška 400 mm; délka 5300 mm</t>
    </r>
  </si>
  <si>
    <r>
      <rPr>
        <sz val="8"/>
        <color rgb="FFFF0000"/>
        <rFont val="Arial CE"/>
        <charset val="238"/>
      </rPr>
      <t xml:space="preserve">kruhová lavice </t>
    </r>
    <r>
      <rPr>
        <sz val="8"/>
        <rFont val="Arial CE"/>
        <charset val="238"/>
      </rPr>
      <t>vnitřní poloměr 2500 mm, vnější poloměr 3000 mm, výška 400 mm; délka</t>
    </r>
    <r>
      <rPr>
        <strike/>
        <sz val="8"/>
        <rFont val="Arial CE"/>
        <charset val="238"/>
      </rPr>
      <t xml:space="preserve"> </t>
    </r>
    <r>
      <rPr>
        <strike/>
        <sz val="8"/>
        <color rgb="FFFF0000"/>
        <rFont val="Arial CE"/>
        <charset val="238"/>
      </rPr>
      <t>2600</t>
    </r>
    <r>
      <rPr>
        <sz val="8"/>
        <color rgb="FFFF0000"/>
        <rFont val="Arial CE"/>
        <charset val="238"/>
      </rPr>
      <t xml:space="preserve"> 2300</t>
    </r>
    <r>
      <rPr>
        <sz val="8"/>
        <rFont val="Arial CE"/>
        <charset val="238"/>
      </rPr>
      <t xml:space="preserve"> mm</t>
    </r>
  </si>
  <si>
    <r>
      <t>ochrana stromu - korzet</t>
    </r>
    <r>
      <rPr>
        <sz val="8"/>
        <color rgb="FFFF0000"/>
        <rFont val="Arial CE"/>
        <charset val="238"/>
      </rPr>
      <t xml:space="preserve"> mříž - ochrana stromu</t>
    </r>
  </si>
  <si>
    <r>
      <t xml:space="preserve">Poznámka k položce:
</t>
    </r>
    <r>
      <rPr>
        <strike/>
        <sz val="8"/>
        <color rgb="FFFF0000"/>
        <rFont val="Arial CE"/>
        <charset val="238"/>
      </rPr>
      <t>ochrana stromu vysoká, průměr 300 mm, výška 1500 mm, pozin</t>
    </r>
    <r>
      <rPr>
        <sz val="8"/>
        <color rgb="FFFF0000"/>
        <rFont val="Arial CE"/>
        <charset val="238"/>
      </rPr>
      <t xml:space="preserve"> litinová mříž kruhová s paprsky o průměru 1500/500 mm, ocelový rám, hmotnost 142 kg, povrchová úprava - antikorozní nátěr + syntetická vrchní barva</t>
    </r>
    <r>
      <rPr>
        <sz val="8"/>
        <rFont val="Arial CE"/>
        <charset val="238"/>
      </rPr>
      <t xml:space="preserve">, včetně instalace, montáže na místě, kotvení a přesunu v rámci stavby do 50 m + náklady na dopravu
</t>
    </r>
  </si>
  <si>
    <t>změny ke dni 5.5.2025</t>
  </si>
  <si>
    <t>chodník na střeše ve 2.NP:7,8</t>
  </si>
  <si>
    <t>chodník na střeše ve 2.NP:7,8*1,1</t>
  </si>
  <si>
    <t>odečet formátu 60x12cm:-30,0</t>
  </si>
  <si>
    <t>535a</t>
  </si>
  <si>
    <t>771575119R00</t>
  </si>
  <si>
    <t>Montáž podlah z dlaždic hladkých keramických, do tmele, nad 600 x 600 mm</t>
  </si>
  <si>
    <t>formát dlažby 60x120cm:30,0*1</t>
  </si>
  <si>
    <t xml:space="preserve">  odečet formátu 60x12cm:-30,0</t>
  </si>
  <si>
    <r>
      <rPr>
        <strike/>
        <sz val="8"/>
        <color rgb="FFFF0000"/>
        <rFont val="Arial CE"/>
        <charset val="238"/>
      </rPr>
      <t>647,45</t>
    </r>
    <r>
      <rPr>
        <sz val="8"/>
        <color rgb="FFFF0000"/>
        <rFont val="Arial CE"/>
        <charset val="238"/>
      </rPr>
      <t xml:space="preserve"> 617,45</t>
    </r>
    <r>
      <rPr>
        <sz val="8"/>
        <color indexed="12"/>
        <rFont val="Arial CE"/>
        <charset val="238"/>
      </rPr>
      <t>*1,1</t>
    </r>
  </si>
  <si>
    <t>540a</t>
  </si>
  <si>
    <t>771.2</t>
  </si>
  <si>
    <t>Dlažba terazzo,světlá/tmavá,60x120cm,tl.9mm,rektif., R10/B- specifikace PD podlahy a standardy</t>
  </si>
  <si>
    <t>30*1,1</t>
  </si>
  <si>
    <t>4489,85*1</t>
  </si>
  <si>
    <r>
      <t xml:space="preserve">zpětné zásypy (močůvková jímka):200*1 </t>
    </r>
    <r>
      <rPr>
        <sz val="8"/>
        <color rgb="FFFF0000"/>
        <rFont val="Arial CE"/>
        <charset val="238"/>
      </rPr>
      <t>- zrušeno</t>
    </r>
  </si>
  <si>
    <r>
      <t xml:space="preserve">zpětné zásypy (vagonová cisterna):160*1 </t>
    </r>
    <r>
      <rPr>
        <sz val="8"/>
        <color rgb="FFFF0000"/>
        <rFont val="Arial CE"/>
        <charset val="238"/>
      </rPr>
      <t>- zrušeno</t>
    </r>
  </si>
  <si>
    <r>
      <t xml:space="preserve">zpětné zásypy sklep:150*1 </t>
    </r>
    <r>
      <rPr>
        <sz val="8"/>
        <color rgb="FFFF0000"/>
        <rFont val="Arial CE"/>
        <charset val="238"/>
      </rPr>
      <t>- zrušeno</t>
    </r>
  </si>
  <si>
    <r>
      <t>výkopek z deponie k zásypům:</t>
    </r>
    <r>
      <rPr>
        <strike/>
        <sz val="8"/>
        <color rgb="FFFF0000"/>
        <rFont val="Arial CE"/>
        <charset val="238"/>
      </rPr>
      <t>1225</t>
    </r>
    <r>
      <rPr>
        <sz val="8"/>
        <color rgb="FFFF0000"/>
        <rFont val="Arial CE"/>
        <charset val="238"/>
      </rPr>
      <t xml:space="preserve"> 715</t>
    </r>
    <r>
      <rPr>
        <sz val="8"/>
        <color indexed="12"/>
        <rFont val="Arial CE"/>
        <charset val="238"/>
      </rPr>
      <t>*1</t>
    </r>
  </si>
  <si>
    <r>
      <t>přebytek výkopku na skládku:5651,032-</t>
    </r>
    <r>
      <rPr>
        <strike/>
        <sz val="8"/>
        <color rgb="FFFF0000"/>
        <rFont val="Arial CE"/>
        <charset val="238"/>
      </rPr>
      <t>1225</t>
    </r>
    <r>
      <rPr>
        <sz val="8"/>
        <color rgb="FFFF0000"/>
        <rFont val="Arial CE"/>
        <charset val="238"/>
      </rPr>
      <t xml:space="preserve"> 715,0</t>
    </r>
  </si>
  <si>
    <r>
      <t>přebytek výkopku na skládku:(5651,032-</t>
    </r>
    <r>
      <rPr>
        <strike/>
        <sz val="8"/>
        <color rgb="FFFF0000"/>
        <rFont val="Arial CE"/>
        <charset val="238"/>
      </rPr>
      <t>1225</t>
    </r>
    <r>
      <rPr>
        <sz val="8"/>
        <color rgb="FFFF0000"/>
        <rFont val="Arial CE"/>
        <charset val="238"/>
      </rPr>
      <t xml:space="preserve"> 715,0</t>
    </r>
    <r>
      <rPr>
        <sz val="8"/>
        <color indexed="12"/>
        <rFont val="Arial CE"/>
        <charset val="238"/>
      </rPr>
      <t>)*10</t>
    </r>
  </si>
  <si>
    <r>
      <rPr>
        <strike/>
        <sz val="8"/>
        <color rgb="FFFF0000"/>
        <rFont val="Arial CE"/>
        <charset val="238"/>
      </rPr>
      <t>Lapák tuků, samonosný, litinový poklop D400</t>
    </r>
    <r>
      <rPr>
        <sz val="8"/>
        <color rgb="FFFF0000"/>
        <rFont val="Arial CE"/>
        <charset val="238"/>
      </rPr>
      <t xml:space="preserve"> Lapák tuků velikosti NS2, samonosný betonový nebo dvouplášťový k obetonování včetně dodávky potřebného betonu, statický výpočet únosnosti, litinový poklop D400, osazení lapáku tuků, podkladní beton C16/20 tl. 100 mm, zprovoznění, zemní práce</t>
    </r>
  </si>
  <si>
    <r>
      <t>1+2+2</t>
    </r>
    <r>
      <rPr>
        <sz val="8"/>
        <color rgb="FFFF0000"/>
        <rFont val="Arial CE"/>
        <charset val="238"/>
      </rPr>
      <t>+9</t>
    </r>
  </si>
  <si>
    <t>13a</t>
  </si>
  <si>
    <t>M11a</t>
  </si>
  <si>
    <t>dřevěný podsedák  na gabionovou zídku včetně dřevěného podkladového hranolu - šířka 400 mm, výška 280 mm, délka 2700 mm</t>
  </si>
  <si>
    <t>změny ke dni 5.5. 2025</t>
  </si>
  <si>
    <r>
      <t>LED svítidlo</t>
    </r>
    <r>
      <rPr>
        <sz val="8"/>
        <color rgb="FFFF0000"/>
        <rFont val="Arial CE"/>
        <charset val="238"/>
      </rPr>
      <t>, viz kniha svítidel pozice „K“, sv. přisazené, LED 43-45W, 4000K, IP66, 1272x111x95mm, 230V</t>
    </r>
  </si>
  <si>
    <r>
      <t xml:space="preserve">L.2, LED SVÍTIDLO 45W, 4300lm </t>
    </r>
    <r>
      <rPr>
        <sz val="8"/>
        <color rgb="FFFF0000"/>
        <rFont val="Arial CE"/>
        <charset val="238"/>
      </rPr>
      <t>viz kniha svítidel pozice „K“, sv. přisazené, LED 43-45W, 4000K, IP66,</t>
    </r>
    <r>
      <rPr>
        <sz val="8"/>
        <rFont val="Arial CE"/>
        <charset val="238"/>
      </rPr>
      <t xml:space="preserve"> 1272x111x95mm, 230V</t>
    </r>
  </si>
  <si>
    <t>změny ke dni 12.5.2025</t>
  </si>
  <si>
    <t>16a</t>
  </si>
  <si>
    <t>113106231R00</t>
  </si>
  <si>
    <t>Rozebrání dlažeb ze zámkové dlažby v kamenivu</t>
  </si>
  <si>
    <t>16b</t>
  </si>
  <si>
    <t>596215040R00</t>
  </si>
  <si>
    <t>Kladení zámkové dlažby tl. 8 cm do drtě tl. 4 cm</t>
  </si>
  <si>
    <r>
      <t>Řezání spáry v asfaltu nebo betonu v tloušťce vrstvy do 8-10 cm</t>
    </r>
    <r>
      <rPr>
        <sz val="8"/>
        <color rgb="FFFF0000"/>
        <rFont val="Arial CE"/>
        <charset val="238"/>
      </rPr>
      <t xml:space="preserve"> - zrušeno</t>
    </r>
  </si>
  <si>
    <r>
      <t xml:space="preserve">Odstranění asfaltové vrstvy pl. do 50 m2, tl.15 cm </t>
    </r>
    <r>
      <rPr>
        <sz val="8"/>
        <color rgb="FFFF0000"/>
        <rFont val="Arial CE"/>
        <charset val="238"/>
      </rPr>
      <t>- zrušeno</t>
    </r>
  </si>
  <si>
    <t>2a</t>
  </si>
  <si>
    <t>16*1</t>
  </si>
  <si>
    <t>21a</t>
  </si>
  <si>
    <r>
      <t xml:space="preserve">Vyspravení podkladu po překopech kam.hrubě drceným </t>
    </r>
    <r>
      <rPr>
        <sz val="8"/>
        <color rgb="FFFF0000"/>
        <rFont val="Arial CE"/>
        <charset val="238"/>
      </rPr>
      <t>- zrušeno</t>
    </r>
  </si>
  <si>
    <r>
      <t>Vyspravení podkladu po překopech KSC</t>
    </r>
    <r>
      <rPr>
        <sz val="8"/>
        <color rgb="FFFF0000"/>
        <rFont val="Arial CE"/>
        <charset val="238"/>
      </rPr>
      <t xml:space="preserve"> - zrušeno</t>
    </r>
  </si>
  <si>
    <r>
      <t>Vyspravení podkladu po překopech kam.obal.asfaltem</t>
    </r>
    <r>
      <rPr>
        <sz val="8"/>
        <color rgb="FFFF0000"/>
        <rFont val="Arial CE"/>
        <charset val="238"/>
      </rPr>
      <t xml:space="preserve"> - zrušeno</t>
    </r>
  </si>
  <si>
    <r>
      <t>Postřik živičný spojovací z emulze 0,5-0,7 kg/m2</t>
    </r>
    <r>
      <rPr>
        <sz val="8"/>
        <color rgb="FFFF0000"/>
        <rFont val="Arial CE"/>
        <charset val="238"/>
      </rPr>
      <t xml:space="preserve"> - zrušeno</t>
    </r>
  </si>
  <si>
    <r>
      <t>Úprava zálivky dil.spár hloubky do 4 cm š. do 4 cm</t>
    </r>
    <r>
      <rPr>
        <sz val="8"/>
        <color rgb="FFFF0000"/>
        <rFont val="Arial CE"/>
        <charset val="238"/>
      </rPr>
      <t xml:space="preserve"> - zrušeno</t>
    </r>
  </si>
  <si>
    <r>
      <t>Příplatek k přesunu suti za každých dalších 1000 m</t>
    </r>
    <r>
      <rPr>
        <sz val="8"/>
        <color rgb="FFFF0000"/>
        <rFont val="Arial CE"/>
        <charset val="238"/>
      </rPr>
      <t xml:space="preserve"> - zrušeno</t>
    </r>
  </si>
  <si>
    <r>
      <t>Uložení suti na skládku bez zhutnění</t>
    </r>
    <r>
      <rPr>
        <sz val="8"/>
        <color rgb="FFFF0000"/>
        <rFont val="Arial CE"/>
        <charset val="238"/>
      </rPr>
      <t xml:space="preserve"> - zrušeno</t>
    </r>
  </si>
  <si>
    <r>
      <t xml:space="preserve">Řezání spáry v asfaltu nebo betonu v tloušťce vrstvy do 8-10 cm </t>
    </r>
    <r>
      <rPr>
        <sz val="8"/>
        <color rgb="FFFF0000"/>
        <rFont val="Arial CE"/>
        <charset val="238"/>
      </rPr>
      <t>- zrušeno</t>
    </r>
  </si>
  <si>
    <t>9+12</t>
  </si>
  <si>
    <t>23a</t>
  </si>
  <si>
    <t>21*1</t>
  </si>
  <si>
    <r>
      <t xml:space="preserve">Nakládání suti na dopravní prostředky - komunikace </t>
    </r>
    <r>
      <rPr>
        <sz val="8"/>
        <color rgb="FFFF0000"/>
        <rFont val="Arial CE"/>
        <charset val="238"/>
      </rPr>
      <t>- zrušeno</t>
    </r>
  </si>
  <si>
    <r>
      <t>Vodorovné přemístění suti na skládku do 1000 m</t>
    </r>
    <r>
      <rPr>
        <sz val="8"/>
        <color rgb="FFFF0000"/>
        <rFont val="Arial CE"/>
        <charset val="238"/>
      </rPr>
      <t xml:space="preserve"> - zrušeno</t>
    </r>
  </si>
  <si>
    <r>
      <t>Nakládání suti na dopravní prostředky - komunikace</t>
    </r>
    <r>
      <rPr>
        <sz val="8"/>
        <color rgb="FFFF0000"/>
        <rFont val="Arial CE"/>
        <charset val="238"/>
      </rPr>
      <t xml:space="preserve"> - zrušeno</t>
    </r>
  </si>
  <si>
    <r>
      <t xml:space="preserve">Příplatek k přesunu suti za každých dalších 1000 m </t>
    </r>
    <r>
      <rPr>
        <sz val="8"/>
        <color rgb="FFFF0000"/>
        <rFont val="Arial CE"/>
        <charset val="238"/>
      </rPr>
      <t>- zrušeno</t>
    </r>
  </si>
  <si>
    <r>
      <t xml:space="preserve">Uložení suti na skládku bez zhutnění </t>
    </r>
    <r>
      <rPr>
        <sz val="8"/>
        <color rgb="FFFF0000"/>
        <rFont val="Arial CE"/>
        <charset val="238"/>
      </rPr>
      <t>- zrušeno</t>
    </r>
  </si>
  <si>
    <r>
      <t xml:space="preserve">Vyspravení podkladu po překopech KSC </t>
    </r>
    <r>
      <rPr>
        <sz val="8"/>
        <color rgb="FFFF0000"/>
        <rFont val="Arial CE"/>
        <charset val="238"/>
      </rPr>
      <t>- zrušeno</t>
    </r>
  </si>
  <si>
    <r>
      <t xml:space="preserve">Postřik živičný spojovací z emulze 0,5-0,7 kg/m2 </t>
    </r>
    <r>
      <rPr>
        <sz val="8"/>
        <color rgb="FFFF0000"/>
        <rFont val="Arial CE"/>
        <charset val="238"/>
      </rPr>
      <t>- zrušeno</t>
    </r>
  </si>
  <si>
    <r>
      <t xml:space="preserve">Úprava zálivky dil.spár hloubky do 4 cm š. do 4 cm </t>
    </r>
    <r>
      <rPr>
        <sz val="8"/>
        <color rgb="FFFF0000"/>
        <rFont val="Arial CE"/>
        <charset val="238"/>
      </rPr>
      <t>- zrušeno</t>
    </r>
  </si>
  <si>
    <t>21</t>
  </si>
  <si>
    <t>25a</t>
  </si>
  <si>
    <r>
      <t xml:space="preserve">Rozebrání ploch ze silničních panelů </t>
    </r>
    <r>
      <rPr>
        <sz val="8"/>
        <color rgb="FFFF0000"/>
        <rFont val="Arial CE"/>
        <charset val="238"/>
      </rPr>
      <t>- zrušeno</t>
    </r>
  </si>
  <si>
    <r>
      <t xml:space="preserve">Odstranění krytu pl.50 m2, bet.prostý tl.20 cm </t>
    </r>
    <r>
      <rPr>
        <sz val="8"/>
        <color rgb="FFFF0000"/>
        <rFont val="Arial CE"/>
        <charset val="238"/>
      </rPr>
      <t>- zrušeno</t>
    </r>
  </si>
  <si>
    <r>
      <t>Demolice dřevěných objektů postupným rozebráním</t>
    </r>
    <r>
      <rPr>
        <sz val="8"/>
        <color rgb="FFFF0000"/>
        <rFont val="Arial CE"/>
        <charset val="238"/>
      </rPr>
      <t xml:space="preserve"> - zrušeno</t>
    </r>
  </si>
  <si>
    <t>1744,78*1</t>
  </si>
  <si>
    <t>1744,78*10</t>
  </si>
  <si>
    <r>
      <rPr>
        <strike/>
        <sz val="8"/>
        <color rgb="FFFF0000"/>
        <rFont val="Arial CE"/>
        <charset val="238"/>
      </rPr>
      <t>Osazení lapáku tuků, podkladní beton C16/20, zprovoznění, zemní práce</t>
    </r>
    <r>
      <rPr>
        <sz val="8"/>
        <color rgb="FFFF0000"/>
        <rFont val="Arial CE"/>
        <charset val="238"/>
      </rPr>
      <t xml:space="preserve"> </t>
    </r>
    <r>
      <rPr>
        <strike/>
        <sz val="8"/>
        <color rgb="FFFF0000"/>
        <rFont val="Arial CE"/>
        <charset val="238"/>
      </rPr>
      <t>Lapák tuků velikosti NS2, samonosný betonový nebo dvouplášťový k obetonování včetně dodávky potřebného betonu, statický výpočet únosnosti, litinový poklop D400, osazení lapáku tuků, podkladní beton C16/20 tl. 100 mm, zprovoznění, zemní práce -</t>
    </r>
    <r>
      <rPr>
        <sz val="8"/>
        <color rgb="FFFF0000"/>
        <rFont val="Arial CE"/>
        <charset val="238"/>
      </rPr>
      <t xml:space="preserve"> zrušeno</t>
    </r>
  </si>
  <si>
    <r>
      <t xml:space="preserve">	
</t>
    </r>
    <r>
      <rPr>
        <sz val="8"/>
        <color rgb="FFFF0000"/>
        <rFont val="Arial CE"/>
        <charset val="238"/>
      </rPr>
      <t>Multidýzový stropní difuzor do kazetového stropu 600×600mm s 16 nastavitelnými dýzkami a připojovacím hrdlem Ø125mm</t>
    </r>
  </si>
  <si>
    <r>
      <t xml:space="preserve">	
</t>
    </r>
    <r>
      <rPr>
        <sz val="8"/>
        <color rgb="FFFF0000"/>
        <rFont val="Arial CE"/>
        <charset val="238"/>
      </rPr>
      <t>Multidýzový stropní difuzor do kazetového stropu 600×600mm s 36 nastavitelnými dýzkami a připojovacím hrdlem Ø200mm</t>
    </r>
  </si>
  <si>
    <t>Přetlaková komora multidýzového stropního difuzoru Ø125mm s integrovanou regulační klapkou a nátrubkem pro napojení potrubí Ø100mm</t>
  </si>
  <si>
    <t>Přetlaková komora multidýzového stropního difuzoru Ø200mm s integrovanou regulační klapkou a nátrubkem pro napojení potrubí Ø160mm</t>
  </si>
  <si>
    <t xml:space="preserve">	
Multidýzový stropní difuzor do kazetového stropu 600×600mm s 49 nastavitelnými dýzkami a připojovacím hrdlem Ø250mm</t>
  </si>
  <si>
    <t>Přetlaková komora multidýzového stropního difuzoru Ø250mm s integrovanou regulační klapkou a nátrubkem pro napojení potrubí Ø200mm</t>
  </si>
  <si>
    <t xml:space="preserve">	
Odsavač par z nerezového tenkostěnného plechu A304 do kuchyně rozměru 1400×1100mm</t>
  </si>
  <si>
    <t xml:space="preserve">	
Odsavač par z nerezového tenkostěnného plechu A304 do kuchyně rozměru 1200×1100mm</t>
  </si>
  <si>
    <t xml:space="preserve">	
Odsavač par z nerezového tenkostěnného plechu A304 do kuchyně rozměru 3900×2200mm</t>
  </si>
  <si>
    <t xml:space="preserve">	
Nástěnný rezidenční difuzor s připojením na kruhové potrubí Ø100 mm</t>
  </si>
  <si>
    <t xml:space="preserve">	
Stropní rezidenční difuzor s připojením na kruhové potrubí Ø160 mm</t>
  </si>
  <si>
    <t xml:space="preserve">	
Uzavírací klapka těsná 378×378mm s přípravou na servopohon</t>
  </si>
  <si>
    <t>změny ke dni 13.5.2025</t>
  </si>
  <si>
    <r>
      <t xml:space="preserve">Technická a servisní podpora v předpokládaném rozsahu 150 hodin (překročení nebo nedosažení tohoto rozsahu nemá vliv na uvedenou paušální cenu) po dobu </t>
    </r>
    <r>
      <rPr>
        <strike/>
        <sz val="8"/>
        <color rgb="FFFF0000"/>
        <rFont val="Arial CE"/>
        <charset val="238"/>
      </rPr>
      <t>12 měsíců</t>
    </r>
    <r>
      <rPr>
        <sz val="8"/>
        <rFont val="Arial CE"/>
        <charset val="238"/>
      </rPr>
      <t xml:space="preserve"> 36 měsíců ode dne splnění povinnosti odevzdat zařízení kupujícímu dle smlouvy. Poradenství zahrnuje kompletní technickou a konzultační podporu v rámci provozu kuchyně a s dodanými technologiemi nad rámec školení, reklamací a požadavků na servis. Zahrnuje veškeré úkony spjaté se servisem obsluhou, používáním  a údržbou technologií, přičemž poradenství může probíhat jak telefonicky, tak osobně, a to dle pokynů kupujícího (zadavatele). Blíže viz smlouva.,</t>
    </r>
  </si>
  <si>
    <r>
      <t>Trubka Cu Supersan,D28x1,5mm</t>
    </r>
    <r>
      <rPr>
        <sz val="8"/>
        <color rgb="FFFF0000"/>
        <rFont val="Arial CE"/>
        <charset val="238"/>
      </rPr>
      <t xml:space="preserve"> - ZRUŠENO</t>
    </r>
  </si>
  <si>
    <t>změny ke dni 20.5.2025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</si>
</sst>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39"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21"/>
      <name val="Arial CE"/>
      <charset val="238"/>
    </font>
    <font>
      <b/>
      <sz val="8"/>
      <name val="Arial CE"/>
      <charset val="238"/>
    </font>
    <font>
      <b/>
      <sz val="10"/>
      <name val="Arial"/>
      <family val="2"/>
      <charset val="238"/>
    </font>
    <font>
      <b/>
      <i/>
      <sz val="8"/>
      <name val="Arial"/>
      <family val="2"/>
      <charset val="238"/>
    </font>
    <font>
      <b/>
      <sz val="11"/>
      <color theme="1"/>
      <name val="Calibri"/>
      <family val="2"/>
      <charset val="238"/>
      <scheme val="minor"/>
    </font>
    <font>
      <b/>
      <sz val="11"/>
      <name val="Calibri"/>
      <family val="2"/>
      <charset val="238"/>
      <scheme val="minor"/>
    </font>
    <font>
      <sz val="11"/>
      <name val="Calibri"/>
      <family val="2"/>
      <charset val="238"/>
      <scheme val="minor"/>
    </font>
    <font>
      <sz val="12"/>
      <color rgb="FF808080"/>
      <name val="Symbol"/>
      <family val="1"/>
      <charset val="2"/>
    </font>
    <font>
      <sz val="12"/>
      <color rgb="FF808080"/>
      <name val="Calibri"/>
      <family val="2"/>
      <charset val="238"/>
      <scheme val="minor"/>
    </font>
    <font>
      <sz val="10"/>
      <name val="Helv"/>
      <charset val="238"/>
    </font>
    <font>
      <b/>
      <sz val="10"/>
      <name val="Helv"/>
      <charset val="238"/>
    </font>
    <font>
      <sz val="8"/>
      <color indexed="17"/>
      <name val="Arial CE"/>
      <charset val="238"/>
    </font>
    <font>
      <sz val="10"/>
      <name val="Arial CE"/>
    </font>
    <font>
      <sz val="11"/>
      <name val="Arial CE"/>
    </font>
    <font>
      <b/>
      <i/>
      <sz val="11"/>
      <name val="Arial CE"/>
    </font>
    <font>
      <b/>
      <sz val="11"/>
      <name val="Arial CE"/>
    </font>
    <font>
      <sz val="8"/>
      <color indexed="9"/>
      <name val="Arial CE"/>
      <charset val="238"/>
    </font>
    <font>
      <sz val="8"/>
      <color indexed="14"/>
      <name val="Arial CE"/>
      <charset val="238"/>
    </font>
    <font>
      <sz val="8"/>
      <color rgb="FFFF0000"/>
      <name val="Arial CE"/>
      <charset val="238"/>
    </font>
    <font>
      <strike/>
      <sz val="8"/>
      <color rgb="FFFF0000"/>
      <name val="Arial CE"/>
      <charset val="238"/>
    </font>
    <font>
      <strike/>
      <sz val="8"/>
      <name val="Arial CE"/>
      <charset val="238"/>
    </font>
  </fonts>
  <fills count="11">
    <fill>
      <patternFill patternType="none"/>
    </fill>
    <fill>
      <patternFill patternType="gray125"/>
    </fill>
    <fill>
      <patternFill patternType="solid">
        <fgColor rgb="FFC0C0C0"/>
        <bgColor indexed="64"/>
      </patternFill>
    </fill>
    <fill>
      <patternFill patternType="solid">
        <fgColor rgb="FF99CCFF"/>
        <bgColor indexed="64"/>
      </patternFill>
    </fill>
    <fill>
      <patternFill patternType="solid">
        <fgColor rgb="FFFFFFCC"/>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3" tint="0.59999389629810485"/>
        <bgColor indexed="64"/>
      </patternFill>
    </fill>
  </fills>
  <borders count="7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auto="1"/>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1" fillId="0" borderId="0"/>
    <xf numFmtId="0" fontId="30" fillId="0" borderId="0"/>
  </cellStyleXfs>
  <cellXfs count="556">
    <xf numFmtId="0" fontId="0" fillId="0" borderId="0" xfId="0"/>
    <xf numFmtId="14" fontId="3" fillId="0" borderId="0" xfId="0" applyNumberFormat="1" applyFont="1" applyAlignment="1">
      <alignment horizontal="left"/>
    </xf>
    <xf numFmtId="0" fontId="2" fillId="0" borderId="0" xfId="0" applyFont="1" applyAlignment="1">
      <alignment horizontal="center"/>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0" fontId="0" fillId="0" borderId="0" xfId="0" applyAlignment="1">
      <alignment horizontal="left" vertical="center"/>
    </xf>
    <xf numFmtId="4" fontId="0" fillId="0" borderId="0" xfId="0" applyNumberFormat="1" applyAlignment="1">
      <alignment horizontal="left" vertical="center"/>
    </xf>
    <xf numFmtId="0" fontId="0" fillId="0" borderId="6" xfId="0" applyBorder="1" applyAlignment="1">
      <alignment horizontal="left" vertical="center"/>
    </xf>
    <xf numFmtId="1" fontId="0" fillId="0" borderId="0" xfId="0" applyNumberFormat="1" applyAlignment="1">
      <alignment horizontal="left" vertical="center"/>
    </xf>
    <xf numFmtId="0" fontId="0" fillId="0" borderId="1" xfId="0" applyBorder="1" applyAlignment="1">
      <alignment horizontal="right"/>
    </xf>
    <xf numFmtId="0" fontId="8" fillId="0" borderId="6" xfId="0" applyFont="1" applyBorder="1"/>
    <xf numFmtId="0" fontId="8" fillId="0" borderId="0" xfId="0" applyFont="1" applyAlignment="1">
      <alignment vertical="center"/>
    </xf>
    <xf numFmtId="0" fontId="8" fillId="0" borderId="6" xfId="0" applyFont="1" applyBorder="1" applyAlignment="1">
      <alignment horizontal="right" vertical="center"/>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8" fillId="0" borderId="6" xfId="0" applyFont="1" applyBorder="1" applyAlignment="1">
      <alignment horizontal="left" vertical="center"/>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0" fontId="0" fillId="0" borderId="6" xfId="0" applyBorder="1" applyAlignment="1">
      <alignment vertical="center"/>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Border="1" applyAlignment="1">
      <alignment horizontal="left" vertical="top" indent="1"/>
    </xf>
    <xf numFmtId="0" fontId="0" fillId="0" borderId="18" xfId="0" applyBorder="1" applyAlignment="1">
      <alignment vertical="top"/>
    </xf>
    <xf numFmtId="0" fontId="8" fillId="0" borderId="18" xfId="0" applyFont="1" applyBorder="1" applyAlignment="1">
      <alignment horizontal="left" vertical="top"/>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0" fontId="4" fillId="0" borderId="0" xfId="0" applyFont="1" applyAlignment="1">
      <alignment horizontal="left"/>
    </xf>
    <xf numFmtId="49" fontId="0" fillId="0" borderId="12" xfId="0" applyNumberFormat="1" applyBorder="1" applyAlignment="1">
      <alignment vertical="center"/>
    </xf>
    <xf numFmtId="0" fontId="0" fillId="0" borderId="21" xfId="0" applyBorder="1" applyAlignment="1">
      <alignment vertical="center"/>
    </xf>
    <xf numFmtId="0" fontId="9" fillId="2" borderId="1" xfId="0" applyFont="1" applyFill="1" applyBorder="1" applyAlignment="1">
      <alignment horizontal="left" vertical="center" indent="1"/>
    </xf>
    <xf numFmtId="49" fontId="6" fillId="2" borderId="0" xfId="0" applyNumberFormat="1" applyFont="1" applyFill="1" applyAlignment="1">
      <alignment horizontal="left" vertical="center"/>
    </xf>
    <xf numFmtId="0" fontId="0" fillId="2" borderId="1" xfId="0" applyFill="1" applyBorder="1" applyAlignment="1">
      <alignment horizontal="left" vertical="center" indent="1"/>
    </xf>
    <xf numFmtId="0" fontId="8" fillId="2" borderId="0" xfId="0" applyFont="1" applyFill="1" applyAlignment="1">
      <alignment horizontal="left" vertical="center"/>
    </xf>
    <xf numFmtId="0" fontId="0" fillId="2" borderId="9" xfId="0" applyFill="1" applyBorder="1" applyAlignment="1">
      <alignment horizontal="left" vertical="center" indent="1"/>
    </xf>
    <xf numFmtId="0" fontId="0" fillId="2" borderId="6" xfId="0" applyFill="1" applyBorder="1"/>
    <xf numFmtId="49" fontId="8" fillId="0" borderId="6" xfId="0" applyNumberFormat="1" applyFont="1" applyBorder="1" applyAlignment="1">
      <alignment horizontal="right" vertical="center"/>
    </xf>
    <xf numFmtId="49" fontId="8" fillId="3" borderId="6" xfId="0" applyNumberFormat="1" applyFont="1" applyFill="1" applyBorder="1" applyAlignment="1" applyProtection="1">
      <alignment horizontal="right" vertical="center"/>
      <protection locked="0"/>
    </xf>
    <xf numFmtId="49" fontId="8" fillId="3" borderId="0" xfId="0" applyNumberFormat="1" applyFont="1" applyFill="1" applyAlignment="1" applyProtection="1">
      <alignment horizontal="left" vertical="center"/>
      <protection locked="0"/>
    </xf>
    <xf numFmtId="4" fontId="0" fillId="0" borderId="0" xfId="0" applyNumberFormat="1"/>
    <xf numFmtId="3" fontId="0" fillId="0" borderId="26" xfId="0" applyNumberFormat="1" applyBorder="1"/>
    <xf numFmtId="3" fontId="0" fillId="4" borderId="30" xfId="0" applyNumberFormat="1" applyFill="1" applyBorder="1"/>
    <xf numFmtId="3" fontId="7" fillId="2" borderId="27" xfId="0" applyNumberFormat="1" applyFont="1" applyFill="1" applyBorder="1" applyAlignment="1">
      <alignment vertical="center"/>
    </xf>
    <xf numFmtId="3" fontId="7" fillId="2" borderId="18" xfId="0" applyNumberFormat="1" applyFont="1" applyFill="1" applyBorder="1" applyAlignment="1">
      <alignment vertical="center"/>
    </xf>
    <xf numFmtId="3" fontId="7" fillId="2" borderId="18" xfId="0" applyNumberFormat="1" applyFont="1" applyFill="1" applyBorder="1" applyAlignment="1">
      <alignment vertical="center" wrapText="1"/>
    </xf>
    <xf numFmtId="3" fontId="7" fillId="2" borderId="28" xfId="0" applyNumberFormat="1" applyFont="1" applyFill="1" applyBorder="1" applyAlignment="1">
      <alignment horizontal="center" vertical="center" wrapText="1"/>
    </xf>
    <xf numFmtId="3" fontId="0" fillId="0" borderId="31" xfId="0" applyNumberFormat="1" applyBorder="1"/>
    <xf numFmtId="3" fontId="0" fillId="0" borderId="29" xfId="0" applyNumberFormat="1" applyBorder="1"/>
    <xf numFmtId="0" fontId="2" fillId="0" borderId="0" xfId="0" applyFont="1" applyAlignment="1">
      <alignment horizontal="center" shrinkToFit="1"/>
    </xf>
    <xf numFmtId="3" fontId="10" fillId="2" borderId="28" xfId="0" applyNumberFormat="1" applyFont="1" applyFill="1" applyBorder="1" applyAlignment="1">
      <alignment horizontal="center" vertical="center" wrapText="1" shrinkToFit="1"/>
    </xf>
    <xf numFmtId="3" fontId="7" fillId="2" borderId="28" xfId="0" applyNumberFormat="1" applyFont="1" applyFill="1" applyBorder="1" applyAlignment="1">
      <alignment horizontal="center" vertical="center" wrapText="1" shrinkToFit="1"/>
    </xf>
    <xf numFmtId="3" fontId="3" fillId="0" borderId="29" xfId="0" applyNumberFormat="1" applyFont="1" applyBorder="1" applyAlignment="1">
      <alignment horizontal="right" wrapText="1" shrinkToFit="1"/>
    </xf>
    <xf numFmtId="3" fontId="3" fillId="0" borderId="29" xfId="0" applyNumberFormat="1" applyFont="1" applyBorder="1" applyAlignment="1">
      <alignment horizontal="right" shrinkToFit="1"/>
    </xf>
    <xf numFmtId="3" fontId="0" fillId="0" borderId="29" xfId="0" applyNumberFormat="1" applyBorder="1" applyAlignment="1">
      <alignment shrinkToFit="1"/>
    </xf>
    <xf numFmtId="3" fontId="0" fillId="4" borderId="30" xfId="0" applyNumberFormat="1" applyFill="1" applyBorder="1" applyAlignment="1">
      <alignment wrapText="1" shrinkToFit="1"/>
    </xf>
    <xf numFmtId="3" fontId="0" fillId="4" borderId="30" xfId="0" applyNumberFormat="1" applyFill="1" applyBorder="1" applyAlignment="1">
      <alignment shrinkToFit="1"/>
    </xf>
    <xf numFmtId="0" fontId="4" fillId="2" borderId="11" xfId="0" applyFont="1" applyFill="1" applyBorder="1" applyAlignment="1">
      <alignment horizontal="left" vertical="center" indent="1"/>
    </xf>
    <xf numFmtId="0" fontId="5" fillId="2" borderId="7" xfId="0" applyFont="1" applyFill="1" applyBorder="1" applyAlignment="1">
      <alignment horizontal="left" vertical="center"/>
    </xf>
    <xf numFmtId="0" fontId="0" fillId="2" borderId="7" xfId="0" applyFill="1" applyBorder="1" applyAlignment="1">
      <alignment horizontal="left" vertical="center"/>
    </xf>
    <xf numFmtId="4" fontId="4" fillId="2" borderId="7" xfId="0" applyNumberFormat="1" applyFont="1" applyFill="1" applyBorder="1" applyAlignment="1">
      <alignment horizontal="left" vertical="center"/>
    </xf>
    <xf numFmtId="49" fontId="0" fillId="2" borderId="13" xfId="0" applyNumberFormat="1" applyFill="1" applyBorder="1" applyAlignment="1">
      <alignment horizontal="left" vertical="center"/>
    </xf>
    <xf numFmtId="0" fontId="0" fillId="2" borderId="7" xfId="0" applyFill="1" applyBorder="1"/>
    <xf numFmtId="49" fontId="8" fillId="2" borderId="13" xfId="0" applyNumberFormat="1" applyFont="1" applyFill="1" applyBorder="1" applyAlignment="1">
      <alignment horizontal="left" vertical="center"/>
    </xf>
    <xf numFmtId="0" fontId="6" fillId="0" borderId="0" xfId="0" applyFon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49" fontId="7" fillId="0" borderId="26" xfId="0" applyNumberFormat="1" applyFont="1" applyBorder="1" applyAlignment="1">
      <alignment vertical="center"/>
    </xf>
    <xf numFmtId="0" fontId="15" fillId="2" borderId="36"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7" fillId="4" borderId="10" xfId="0" applyFont="1" applyFill="1" applyBorder="1"/>
    <xf numFmtId="0" fontId="7" fillId="4" borderId="6" xfId="0" applyFont="1" applyFill="1" applyBorder="1"/>
    <xf numFmtId="0" fontId="15" fillId="2" borderId="35" xfId="0" applyFont="1" applyFill="1" applyBorder="1" applyAlignment="1">
      <alignment horizontal="center" vertical="center" wrapText="1"/>
    </xf>
    <xf numFmtId="4" fontId="7" fillId="0" borderId="33" xfId="0" applyNumberFormat="1" applyFont="1" applyBorder="1" applyAlignment="1">
      <alignment horizontal="center" vertical="center"/>
    </xf>
    <xf numFmtId="4" fontId="7" fillId="0" borderId="38" xfId="0" applyNumberFormat="1" applyFont="1" applyBorder="1" applyAlignment="1">
      <alignment horizontal="center" vertical="center"/>
    </xf>
    <xf numFmtId="4" fontId="7" fillId="4" borderId="38" xfId="0" applyNumberFormat="1" applyFont="1" applyFill="1" applyBorder="1" applyAlignment="1">
      <alignment horizontal="center"/>
    </xf>
    <xf numFmtId="4" fontId="7" fillId="4" borderId="38" xfId="0" applyNumberFormat="1" applyFont="1" applyFill="1" applyBorder="1"/>
    <xf numFmtId="49" fontId="0" fillId="0" borderId="1" xfId="0" applyNumberFormat="1" applyBorder="1"/>
    <xf numFmtId="49" fontId="0" fillId="0" borderId="14" xfId="0" applyNumberFormat="1" applyBorder="1" applyAlignment="1">
      <alignment horizontal="left" vertical="center" indent="1"/>
    </xf>
    <xf numFmtId="0" fontId="0" fillId="2" borderId="42" xfId="0" applyFill="1" applyBorder="1"/>
    <xf numFmtId="0" fontId="0" fillId="2" borderId="41" xfId="0" applyFill="1" applyBorder="1"/>
    <xf numFmtId="0" fontId="0" fillId="2" borderId="36" xfId="0" applyFill="1" applyBorder="1"/>
    <xf numFmtId="0" fontId="16" fillId="0" borderId="0" xfId="0" applyFont="1"/>
    <xf numFmtId="0" fontId="16" fillId="0" borderId="26" xfId="0" applyFont="1" applyBorder="1" applyAlignment="1">
      <alignment vertical="top"/>
    </xf>
    <xf numFmtId="0" fontId="0" fillId="2" borderId="10" xfId="0" applyFill="1" applyBorder="1" applyAlignment="1">
      <alignment vertical="top"/>
    </xf>
    <xf numFmtId="4" fontId="16" fillId="0" borderId="33" xfId="0" applyNumberFormat="1" applyFont="1" applyBorder="1" applyAlignment="1">
      <alignment vertical="top" shrinkToFit="1"/>
    </xf>
    <xf numFmtId="4" fontId="0" fillId="2" borderId="38" xfId="0" applyNumberFormat="1" applyFill="1" applyBorder="1" applyAlignment="1">
      <alignment vertical="top" shrinkToFit="1"/>
    </xf>
    <xf numFmtId="0" fontId="0" fillId="2" borderId="47" xfId="0" applyFill="1" applyBorder="1"/>
    <xf numFmtId="0" fontId="0" fillId="2" borderId="49" xfId="0" applyFill="1" applyBorder="1" applyAlignment="1">
      <alignment vertical="top"/>
    </xf>
    <xf numFmtId="49" fontId="0" fillId="2" borderId="49" xfId="0" applyNumberFormat="1" applyFill="1" applyBorder="1" applyAlignment="1">
      <alignment vertical="top"/>
    </xf>
    <xf numFmtId="49" fontId="0" fillId="2" borderId="46" xfId="0" applyNumberFormat="1" applyFill="1" applyBorder="1" applyAlignment="1">
      <alignment vertical="top"/>
    </xf>
    <xf numFmtId="4" fontId="0" fillId="2" borderId="46" xfId="0" applyNumberFormat="1" applyFill="1" applyBorder="1" applyAlignment="1">
      <alignment vertical="top"/>
    </xf>
    <xf numFmtId="0" fontId="16" fillId="0" borderId="10" xfId="0" applyFont="1" applyBorder="1" applyAlignment="1">
      <alignment vertical="top"/>
    </xf>
    <xf numFmtId="4" fontId="16" fillId="0" borderId="38" xfId="0" applyNumberFormat="1" applyFont="1" applyBorder="1" applyAlignment="1">
      <alignment vertical="top" shrinkToFit="1"/>
    </xf>
    <xf numFmtId="0" fontId="8" fillId="2" borderId="15" xfId="0" applyFont="1" applyFill="1" applyBorder="1" applyAlignment="1">
      <alignment vertical="top"/>
    </xf>
    <xf numFmtId="0" fontId="8" fillId="2" borderId="12" xfId="0" applyFont="1" applyFill="1" applyBorder="1" applyAlignment="1">
      <alignment vertical="top"/>
    </xf>
    <xf numFmtId="4" fontId="8" fillId="2" borderId="22" xfId="0" applyNumberFormat="1" applyFont="1" applyFill="1" applyBorder="1" applyAlignment="1">
      <alignment vertical="top"/>
    </xf>
    <xf numFmtId="0" fontId="16" fillId="0" borderId="33" xfId="0" applyFont="1" applyBorder="1" applyAlignment="1">
      <alignment horizontal="left" vertical="top" wrapText="1"/>
    </xf>
    <xf numFmtId="0" fontId="17" fillId="0" borderId="33" xfId="0" quotePrefix="1" applyFont="1" applyBorder="1" applyAlignment="1">
      <alignment horizontal="left" vertical="top" wrapText="1"/>
    </xf>
    <xf numFmtId="0" fontId="0" fillId="2" borderId="38" xfId="0" applyFill="1" applyBorder="1" applyAlignment="1">
      <alignment horizontal="left" vertical="top" wrapText="1"/>
    </xf>
    <xf numFmtId="0" fontId="18" fillId="0" borderId="33" xfId="0" applyFont="1" applyBorder="1" applyAlignment="1">
      <alignment horizontal="left" vertical="top" wrapText="1"/>
    </xf>
    <xf numFmtId="0" fontId="18" fillId="0" borderId="33" xfId="0" quotePrefix="1" applyFont="1" applyBorder="1" applyAlignment="1">
      <alignment horizontal="left" vertical="top" wrapText="1"/>
    </xf>
    <xf numFmtId="0" fontId="17" fillId="0" borderId="38" xfId="0" quotePrefix="1" applyFont="1" applyBorder="1" applyAlignment="1">
      <alignment horizontal="left" vertical="top" wrapText="1"/>
    </xf>
    <xf numFmtId="49" fontId="0" fillId="0" borderId="0" xfId="0" applyNumberFormat="1" applyAlignment="1">
      <alignment horizontal="left" vertical="top" wrapText="1"/>
    </xf>
    <xf numFmtId="49" fontId="8" fillId="2" borderId="12" xfId="0" applyNumberFormat="1" applyFont="1" applyFill="1" applyBorder="1" applyAlignment="1">
      <alignment horizontal="left" vertical="top" wrapText="1"/>
    </xf>
    <xf numFmtId="0" fontId="0" fillId="2" borderId="48" xfId="0" applyFill="1" applyBorder="1" applyAlignment="1">
      <alignment horizontal="center" wrapText="1"/>
    </xf>
    <xf numFmtId="0" fontId="0" fillId="2" borderId="46" xfId="0" applyFill="1" applyBorder="1" applyAlignment="1">
      <alignment horizontal="center" vertical="top"/>
    </xf>
    <xf numFmtId="0" fontId="16" fillId="0" borderId="33" xfId="0" applyFont="1" applyBorder="1" applyAlignment="1">
      <alignment horizontal="center" vertical="top" shrinkToFit="1"/>
    </xf>
    <xf numFmtId="0" fontId="0" fillId="2" borderId="38" xfId="0" applyFill="1" applyBorder="1" applyAlignment="1">
      <alignment horizontal="center" vertical="top" shrinkToFit="1"/>
    </xf>
    <xf numFmtId="0" fontId="16" fillId="0" borderId="38" xfId="0" applyFont="1" applyBorder="1" applyAlignment="1">
      <alignment horizontal="center" vertical="top" shrinkToFit="1"/>
    </xf>
    <xf numFmtId="4" fontId="0" fillId="2" borderId="42" xfId="0" applyNumberFormat="1" applyFill="1" applyBorder="1"/>
    <xf numFmtId="4" fontId="0" fillId="2" borderId="35" xfId="0" applyNumberFormat="1" applyFill="1" applyBorder="1"/>
    <xf numFmtId="4" fontId="17" fillId="0" borderId="33" xfId="0" applyNumberFormat="1" applyFont="1" applyBorder="1" applyAlignment="1">
      <alignment vertical="top" wrapText="1" shrinkToFit="1"/>
    </xf>
    <xf numFmtId="4" fontId="18" fillId="0" borderId="33" xfId="0" applyNumberFormat="1" applyFont="1" applyBorder="1" applyAlignment="1">
      <alignment vertical="top" wrapText="1" shrinkToFit="1"/>
    </xf>
    <xf numFmtId="4" fontId="17" fillId="0" borderId="38" xfId="0" applyNumberFormat="1" applyFont="1" applyBorder="1" applyAlignment="1">
      <alignment vertical="top" wrapText="1" shrinkToFit="1"/>
    </xf>
    <xf numFmtId="4" fontId="0" fillId="0" borderId="0" xfId="0" applyNumberFormat="1" applyAlignment="1">
      <alignment vertical="top"/>
    </xf>
    <xf numFmtId="4" fontId="8" fillId="2" borderId="12" xfId="0" applyNumberFormat="1" applyFont="1" applyFill="1" applyBorder="1" applyAlignment="1">
      <alignment vertical="top"/>
    </xf>
    <xf numFmtId="0" fontId="0" fillId="2" borderId="42" xfId="0" applyFill="1" applyBorder="1" applyAlignment="1">
      <alignment horizontal="center"/>
    </xf>
    <xf numFmtId="0" fontId="0" fillId="2" borderId="35" xfId="0" applyFill="1" applyBorder="1" applyAlignment="1">
      <alignment horizontal="center"/>
    </xf>
    <xf numFmtId="0" fontId="0" fillId="2" borderId="50" xfId="0" applyFill="1" applyBorder="1" applyAlignment="1">
      <alignment horizontal="center" vertical="top"/>
    </xf>
    <xf numFmtId="0" fontId="16" fillId="0" borderId="34" xfId="0" applyFont="1" applyBorder="1" applyAlignment="1">
      <alignment horizontal="center" vertical="top" shrinkToFit="1"/>
    </xf>
    <xf numFmtId="0" fontId="17" fillId="0" borderId="34" xfId="0" applyFont="1" applyBorder="1" applyAlignment="1">
      <alignment horizontal="center" vertical="top" wrapText="1" shrinkToFit="1"/>
    </xf>
    <xf numFmtId="0" fontId="0" fillId="2" borderId="37" xfId="0" applyFill="1" applyBorder="1" applyAlignment="1">
      <alignment horizontal="center" vertical="top" shrinkToFit="1"/>
    </xf>
    <xf numFmtId="0" fontId="18" fillId="0" borderId="34" xfId="0" applyFont="1" applyBorder="1" applyAlignment="1">
      <alignment horizontal="center" vertical="top" wrapText="1" shrinkToFit="1"/>
    </xf>
    <xf numFmtId="0" fontId="17" fillId="0" borderId="37" xfId="0" applyFont="1" applyBorder="1" applyAlignment="1">
      <alignment horizontal="center" vertical="top" wrapText="1" shrinkToFit="1"/>
    </xf>
    <xf numFmtId="0" fontId="8" fillId="2" borderId="12" xfId="0" applyFont="1" applyFill="1" applyBorder="1" applyAlignment="1">
      <alignment horizontal="center" vertical="top"/>
    </xf>
    <xf numFmtId="0" fontId="0" fillId="0" borderId="43" xfId="0" applyBorder="1" applyAlignment="1">
      <alignment vertical="top"/>
    </xf>
    <xf numFmtId="49" fontId="0" fillId="0" borderId="39" xfId="0" applyNumberFormat="1" applyBorder="1" applyAlignment="1">
      <alignment vertical="top"/>
    </xf>
    <xf numFmtId="0" fontId="0" fillId="0" borderId="44" xfId="0" applyBorder="1" applyAlignment="1">
      <alignment vertical="top"/>
    </xf>
    <xf numFmtId="49" fontId="0" fillId="0" borderId="40" xfId="0" applyNumberFormat="1" applyBorder="1" applyAlignment="1">
      <alignment vertical="top"/>
    </xf>
    <xf numFmtId="0" fontId="0" fillId="2" borderId="45" xfId="0" applyFill="1" applyBorder="1" applyAlignment="1">
      <alignment vertical="top"/>
    </xf>
    <xf numFmtId="49" fontId="0" fillId="2" borderId="42" xfId="0" applyNumberFormat="1" applyFill="1" applyBorder="1" applyAlignment="1">
      <alignment vertical="top"/>
    </xf>
    <xf numFmtId="0" fontId="0" fillId="2" borderId="35" xfId="0" applyFill="1" applyBorder="1" applyAlignment="1">
      <alignment vertical="top"/>
    </xf>
    <xf numFmtId="49" fontId="0" fillId="2" borderId="35" xfId="0" applyNumberFormat="1" applyFill="1" applyBorder="1" applyAlignment="1">
      <alignment vertical="top"/>
    </xf>
    <xf numFmtId="49" fontId="8" fillId="2" borderId="12" xfId="0" applyNumberFormat="1" applyFont="1" applyFill="1" applyBorder="1" applyAlignment="1">
      <alignment vertical="top"/>
    </xf>
    <xf numFmtId="49" fontId="8" fillId="0" borderId="6" xfId="0" applyNumberFormat="1" applyFont="1" applyBorder="1" applyAlignment="1">
      <alignment horizontal="left" vertical="center"/>
    </xf>
    <xf numFmtId="49" fontId="8" fillId="0" borderId="0" xfId="0" applyNumberFormat="1" applyFont="1" applyAlignment="1">
      <alignment horizontal="left" vertical="center"/>
    </xf>
    <xf numFmtId="0" fontId="0" fillId="0" borderId="6" xfId="0" applyBorder="1" applyAlignment="1">
      <alignment horizontal="center" vertical="center"/>
    </xf>
    <xf numFmtId="4" fontId="7" fillId="0" borderId="33" xfId="0" applyNumberFormat="1" applyFont="1" applyBorder="1" applyAlignment="1">
      <alignment vertical="center"/>
    </xf>
    <xf numFmtId="4" fontId="7" fillId="0" borderId="38" xfId="0" applyNumberFormat="1" applyFont="1" applyBorder="1" applyAlignment="1">
      <alignment vertical="center"/>
    </xf>
    <xf numFmtId="0" fontId="16" fillId="0" borderId="38" xfId="0" applyFont="1" applyBorder="1" applyAlignment="1">
      <alignment horizontal="left" vertical="top" wrapText="1"/>
    </xf>
    <xf numFmtId="0" fontId="16" fillId="0" borderId="37" xfId="0" applyFont="1" applyBorder="1" applyAlignment="1">
      <alignment horizontal="center" vertical="top" shrinkToFit="1"/>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top" shrinkToFit="1"/>
    </xf>
    <xf numFmtId="4" fontId="16" fillId="0" borderId="0" xfId="0" applyNumberFormat="1" applyFont="1" applyAlignment="1">
      <alignment vertical="top" shrinkToFit="1"/>
    </xf>
    <xf numFmtId="0" fontId="16" fillId="0" borderId="38" xfId="0" quotePrefix="1" applyFont="1" applyBorder="1" applyAlignment="1">
      <alignment horizontal="left" vertical="top" wrapText="1"/>
    </xf>
    <xf numFmtId="49" fontId="0" fillId="2" borderId="46" xfId="0" applyNumberFormat="1" applyFill="1" applyBorder="1" applyAlignment="1">
      <alignment vertical="top" wrapText="1"/>
    </xf>
    <xf numFmtId="49" fontId="0" fillId="2" borderId="10" xfId="0" applyNumberFormat="1" applyFill="1" applyBorder="1" applyAlignment="1">
      <alignment vertical="top"/>
    </xf>
    <xf numFmtId="4" fontId="0" fillId="2" borderId="38" xfId="0" applyNumberFormat="1" applyFill="1" applyBorder="1" applyAlignment="1">
      <alignment vertical="top"/>
    </xf>
    <xf numFmtId="0" fontId="19" fillId="0" borderId="33" xfId="0" applyFont="1" applyBorder="1" applyAlignment="1">
      <alignment horizontal="left" vertical="top" wrapText="1"/>
    </xf>
    <xf numFmtId="0" fontId="16" fillId="0" borderId="49" xfId="0" applyFont="1" applyBorder="1" applyAlignment="1">
      <alignment vertical="top"/>
    </xf>
    <xf numFmtId="0" fontId="16" fillId="0" borderId="46" xfId="0" applyFont="1" applyBorder="1" applyAlignment="1">
      <alignment horizontal="left" vertical="top" wrapText="1"/>
    </xf>
    <xf numFmtId="0" fontId="16" fillId="0" borderId="50" xfId="0" applyFont="1" applyBorder="1" applyAlignment="1">
      <alignment horizontal="center" vertical="top" shrinkToFit="1"/>
    </xf>
    <xf numFmtId="4" fontId="16" fillId="0" borderId="46" xfId="0" applyNumberFormat="1" applyFont="1" applyBorder="1" applyAlignment="1">
      <alignment vertical="top" shrinkToFit="1"/>
    </xf>
    <xf numFmtId="0" fontId="16" fillId="0" borderId="46" xfId="0" applyFont="1" applyBorder="1" applyAlignment="1">
      <alignment horizontal="center" vertical="top" shrinkToFit="1"/>
    </xf>
    <xf numFmtId="4" fontId="0" fillId="2" borderId="46" xfId="0" applyNumberFormat="1" applyFill="1" applyBorder="1" applyAlignment="1">
      <alignment horizontal="center" vertical="top"/>
    </xf>
    <xf numFmtId="4" fontId="16" fillId="0" borderId="33" xfId="0" applyNumberFormat="1" applyFont="1" applyBorder="1" applyAlignment="1">
      <alignment horizontal="center" vertical="top" shrinkToFit="1"/>
    </xf>
    <xf numFmtId="4" fontId="0" fillId="2" borderId="38" xfId="0" applyNumberFormat="1" applyFill="1" applyBorder="1" applyAlignment="1">
      <alignment horizontal="center" vertical="top"/>
    </xf>
    <xf numFmtId="4" fontId="0" fillId="2" borderId="38" xfId="0" applyNumberFormat="1" applyFill="1" applyBorder="1" applyAlignment="1">
      <alignment horizontal="center" vertical="top" shrinkToFit="1"/>
    </xf>
    <xf numFmtId="4" fontId="16" fillId="0" borderId="38" xfId="0" applyNumberFormat="1" applyFont="1" applyBorder="1" applyAlignment="1">
      <alignment horizontal="center" vertical="top" shrinkToFit="1"/>
    </xf>
    <xf numFmtId="0" fontId="15" fillId="0" borderId="36" xfId="0" applyFont="1" applyBorder="1" applyAlignment="1">
      <alignment horizontal="center" vertical="center" wrapText="1"/>
    </xf>
    <xf numFmtId="0" fontId="15" fillId="0" borderId="48" xfId="0" applyFont="1" applyBorder="1" applyAlignment="1">
      <alignment horizontal="center" vertical="center" wrapText="1"/>
    </xf>
    <xf numFmtId="49" fontId="15" fillId="0" borderId="26" xfId="0" applyNumberFormat="1" applyFont="1" applyBorder="1" applyAlignment="1">
      <alignment vertical="center"/>
    </xf>
    <xf numFmtId="49" fontId="15" fillId="0" borderId="10" xfId="0" applyNumberFormat="1" applyFont="1" applyBorder="1" applyAlignment="1">
      <alignment vertical="center"/>
    </xf>
    <xf numFmtId="0" fontId="0" fillId="0" borderId="46" xfId="0" applyBorder="1" applyAlignment="1">
      <alignment vertical="top"/>
    </xf>
    <xf numFmtId="49" fontId="0" fillId="0" borderId="42" xfId="0" applyNumberFormat="1" applyBorder="1" applyAlignment="1">
      <alignment vertical="top"/>
    </xf>
    <xf numFmtId="0" fontId="0" fillId="2" borderId="46" xfId="0" applyFill="1" applyBorder="1" applyAlignment="1">
      <alignment vertical="top"/>
    </xf>
    <xf numFmtId="0" fontId="0" fillId="2" borderId="50" xfId="0" applyFill="1" applyBorder="1"/>
    <xf numFmtId="0" fontId="0" fillId="2" borderId="48" xfId="0" applyFill="1" applyBorder="1" applyAlignment="1">
      <alignment vertical="top"/>
    </xf>
    <xf numFmtId="49" fontId="0" fillId="2" borderId="48" xfId="0" applyNumberFormat="1" applyFill="1" applyBorder="1" applyAlignment="1">
      <alignment vertical="top"/>
    </xf>
    <xf numFmtId="0" fontId="0" fillId="2" borderId="48" xfId="0" applyFill="1" applyBorder="1" applyAlignment="1">
      <alignment horizontal="center"/>
    </xf>
    <xf numFmtId="4" fontId="0" fillId="2" borderId="48" xfId="0" applyNumberFormat="1" applyFill="1" applyBorder="1"/>
    <xf numFmtId="0" fontId="0" fillId="2" borderId="48" xfId="0" applyFill="1" applyBorder="1"/>
    <xf numFmtId="0" fontId="8" fillId="2" borderId="49" xfId="0" applyFont="1" applyFill="1" applyBorder="1" applyAlignment="1">
      <alignment vertical="top"/>
    </xf>
    <xf numFmtId="49" fontId="8" fillId="2" borderId="42" xfId="0" applyNumberFormat="1" applyFont="1" applyFill="1" applyBorder="1" applyAlignment="1">
      <alignment vertical="top"/>
    </xf>
    <xf numFmtId="49" fontId="8" fillId="2" borderId="42" xfId="0" applyNumberFormat="1" applyFont="1" applyFill="1" applyBorder="1" applyAlignment="1">
      <alignment horizontal="left" vertical="top" wrapText="1"/>
    </xf>
    <xf numFmtId="0" fontId="8" fillId="2" borderId="42" xfId="0" applyFont="1" applyFill="1" applyBorder="1" applyAlignment="1">
      <alignment horizontal="center" vertical="top"/>
    </xf>
    <xf numFmtId="4" fontId="8" fillId="2" borderId="42" xfId="0" applyNumberFormat="1" applyFont="1" applyFill="1" applyBorder="1" applyAlignment="1">
      <alignment vertical="top"/>
    </xf>
    <xf numFmtId="0" fontId="8" fillId="2" borderId="42" xfId="0" applyFont="1" applyFill="1" applyBorder="1" applyAlignment="1">
      <alignment vertical="top"/>
    </xf>
    <xf numFmtId="4" fontId="8" fillId="2" borderId="50" xfId="0" applyNumberFormat="1" applyFont="1" applyFill="1" applyBorder="1" applyAlignment="1">
      <alignment vertical="top"/>
    </xf>
    <xf numFmtId="49" fontId="16" fillId="0" borderId="26" xfId="0" applyNumberFormat="1" applyFont="1" applyBorder="1" applyAlignment="1">
      <alignment vertical="top"/>
    </xf>
    <xf numFmtId="0" fontId="16" fillId="0" borderId="48" xfId="0" applyFont="1" applyBorder="1" applyAlignment="1">
      <alignment horizontal="center" vertical="top" shrinkToFit="1"/>
    </xf>
    <xf numFmtId="4" fontId="16" fillId="0" borderId="48" xfId="0" applyNumberFormat="1" applyFont="1" applyBorder="1" applyAlignment="1">
      <alignment vertical="top" shrinkToFit="1"/>
    </xf>
    <xf numFmtId="0" fontId="0" fillId="2" borderId="46" xfId="0" applyFill="1" applyBorder="1"/>
    <xf numFmtId="0" fontId="0" fillId="2" borderId="46" xfId="0" applyFill="1" applyBorder="1" applyAlignment="1">
      <alignment horizontal="center" wrapText="1"/>
    </xf>
    <xf numFmtId="0" fontId="23" fillId="0" borderId="46" xfId="0" applyFont="1" applyBorder="1" applyAlignment="1">
      <alignment vertical="top"/>
    </xf>
    <xf numFmtId="0" fontId="0" fillId="0" borderId="46" xfId="0" applyBorder="1" applyAlignment="1">
      <alignment horizontal="center" vertical="top"/>
    </xf>
    <xf numFmtId="4" fontId="0" fillId="0" borderId="46" xfId="0" applyNumberFormat="1" applyBorder="1" applyAlignment="1">
      <alignment vertical="top"/>
    </xf>
    <xf numFmtId="0" fontId="0" fillId="0" borderId="46" xfId="0" applyBorder="1" applyAlignment="1">
      <alignment vertical="top" wrapText="1"/>
    </xf>
    <xf numFmtId="0" fontId="0" fillId="0" borderId="46" xfId="0" applyBorder="1" applyAlignment="1">
      <alignment horizontal="center" vertical="top" wrapText="1"/>
    </xf>
    <xf numFmtId="4" fontId="0" fillId="0" borderId="46" xfId="0" applyNumberFormat="1" applyBorder="1" applyAlignment="1">
      <alignment horizontal="center" vertical="top"/>
    </xf>
    <xf numFmtId="0" fontId="22" fillId="0" borderId="46" xfId="0" applyFont="1" applyBorder="1" applyAlignment="1">
      <alignment vertical="top"/>
    </xf>
    <xf numFmtId="0" fontId="24" fillId="0" borderId="0" xfId="0" applyFont="1" applyAlignment="1">
      <alignment vertical="top"/>
    </xf>
    <xf numFmtId="0" fontId="25" fillId="0" borderId="0" xfId="0" applyFont="1" applyAlignment="1">
      <alignment horizontal="left" vertical="top"/>
    </xf>
    <xf numFmtId="0" fontId="26" fillId="0" borderId="0" xfId="0" applyFont="1" applyAlignment="1">
      <alignment horizontal="left" vertical="top"/>
    </xf>
    <xf numFmtId="0" fontId="16" fillId="0" borderId="36" xfId="0" applyFont="1" applyBorder="1" applyAlignment="1">
      <alignment vertical="top"/>
    </xf>
    <xf numFmtId="0" fontId="16" fillId="0" borderId="51" xfId="0" applyFont="1" applyBorder="1" applyAlignment="1">
      <alignment horizontal="center" vertical="top" shrinkToFit="1"/>
    </xf>
    <xf numFmtId="0" fontId="19" fillId="0" borderId="48" xfId="0" applyFont="1" applyBorder="1" applyAlignment="1">
      <alignment horizontal="left" vertical="top" wrapText="1"/>
    </xf>
    <xf numFmtId="0" fontId="16" fillId="0" borderId="1" xfId="0" applyFont="1" applyBorder="1" applyAlignment="1">
      <alignment vertical="top"/>
    </xf>
    <xf numFmtId="164" fontId="16" fillId="0" borderId="33" xfId="0" applyNumberFormat="1" applyFont="1" applyBorder="1" applyAlignment="1">
      <alignment vertical="top"/>
    </xf>
    <xf numFmtId="4" fontId="16" fillId="0" borderId="33" xfId="0" applyNumberFormat="1" applyFont="1" applyBorder="1" applyAlignment="1">
      <alignment vertical="top"/>
    </xf>
    <xf numFmtId="4" fontId="16" fillId="0" borderId="63" xfId="0" applyNumberFormat="1" applyFont="1" applyBorder="1" applyAlignment="1">
      <alignment horizontal="center" vertical="top"/>
    </xf>
    <xf numFmtId="0" fontId="16" fillId="0" borderId="1" xfId="0" applyFont="1" applyBorder="1" applyAlignment="1">
      <alignment horizontal="right" vertical="top"/>
    </xf>
    <xf numFmtId="0" fontId="16" fillId="0" borderId="3" xfId="0" applyFont="1" applyBorder="1" applyAlignment="1">
      <alignment vertical="top"/>
    </xf>
    <xf numFmtId="0" fontId="16" fillId="0" borderId="64" xfId="0" applyFont="1" applyBorder="1" applyAlignment="1">
      <alignment vertical="top"/>
    </xf>
    <xf numFmtId="0" fontId="16" fillId="0" borderId="65" xfId="0" applyFont="1" applyBorder="1" applyAlignment="1">
      <alignment horizontal="left" vertical="top" wrapText="1"/>
    </xf>
    <xf numFmtId="0" fontId="16" fillId="0" borderId="65" xfId="0" applyFont="1" applyBorder="1" applyAlignment="1">
      <alignment horizontal="center" vertical="top" shrinkToFit="1"/>
    </xf>
    <xf numFmtId="164" fontId="16" fillId="0" borderId="65" xfId="0" applyNumberFormat="1" applyFont="1" applyBorder="1" applyAlignment="1">
      <alignment vertical="top"/>
    </xf>
    <xf numFmtId="4" fontId="16" fillId="0" borderId="65" xfId="0" applyNumberFormat="1" applyFont="1" applyBorder="1" applyAlignment="1">
      <alignment vertical="top"/>
    </xf>
    <xf numFmtId="4" fontId="16" fillId="0" borderId="66" xfId="0" applyNumberFormat="1" applyFont="1" applyBorder="1" applyAlignment="1">
      <alignment horizontal="center" vertical="top"/>
    </xf>
    <xf numFmtId="0" fontId="27" fillId="0" borderId="0" xfId="0" applyFont="1" applyAlignment="1">
      <alignment horizontal="center" vertical="top"/>
    </xf>
    <xf numFmtId="0" fontId="27" fillId="0" borderId="0" xfId="0" applyFont="1" applyAlignment="1">
      <alignment vertical="top"/>
    </xf>
    <xf numFmtId="0" fontId="27" fillId="0" borderId="52" xfId="0" applyFont="1" applyBorder="1" applyAlignment="1">
      <alignment vertical="top"/>
    </xf>
    <xf numFmtId="49" fontId="27" fillId="0" borderId="53" xfId="0" applyNumberFormat="1" applyFont="1" applyBorder="1" applyAlignment="1">
      <alignment horizontal="center" vertical="top"/>
    </xf>
    <xf numFmtId="0" fontId="27" fillId="0" borderId="55" xfId="0" applyFont="1" applyBorder="1" applyAlignment="1">
      <alignment vertical="top"/>
    </xf>
    <xf numFmtId="49" fontId="27" fillId="0" borderId="42" xfId="0" applyNumberFormat="1" applyFont="1" applyBorder="1" applyAlignment="1">
      <alignment vertical="top"/>
    </xf>
    <xf numFmtId="0" fontId="27" fillId="0" borderId="57" xfId="0" applyFont="1" applyBorder="1" applyAlignment="1">
      <alignment vertical="top"/>
    </xf>
    <xf numFmtId="49" fontId="27" fillId="0" borderId="58" xfId="0" applyNumberFormat="1" applyFont="1" applyBorder="1" applyAlignment="1">
      <alignment vertical="top"/>
    </xf>
    <xf numFmtId="49" fontId="27" fillId="0" borderId="0" xfId="0" applyNumberFormat="1" applyFont="1" applyAlignment="1">
      <alignment vertical="top"/>
    </xf>
    <xf numFmtId="49" fontId="27" fillId="0" borderId="0" xfId="0" applyNumberFormat="1" applyFont="1" applyAlignment="1">
      <alignment vertical="top" wrapText="1"/>
    </xf>
    <xf numFmtId="0" fontId="27" fillId="5" borderId="9" xfId="0" applyFont="1" applyFill="1" applyBorder="1" applyAlignment="1">
      <alignment vertical="top"/>
    </xf>
    <xf numFmtId="0" fontId="27" fillId="5" borderId="10" xfId="0" applyFont="1" applyFill="1" applyBorder="1" applyAlignment="1">
      <alignment vertical="top"/>
    </xf>
    <xf numFmtId="0" fontId="27" fillId="5" borderId="38" xfId="0" applyFont="1" applyFill="1" applyBorder="1" applyAlignment="1">
      <alignment horizontal="left" vertical="top" wrapText="1"/>
    </xf>
    <xf numFmtId="0" fontId="27" fillId="5" borderId="38" xfId="0" applyFont="1" applyFill="1" applyBorder="1" applyAlignment="1">
      <alignment horizontal="center" vertical="top" shrinkToFit="1"/>
    </xf>
    <xf numFmtId="164" fontId="27" fillId="5" borderId="38" xfId="0" applyNumberFormat="1" applyFont="1" applyFill="1" applyBorder="1" applyAlignment="1">
      <alignment vertical="top"/>
    </xf>
    <xf numFmtId="4" fontId="27" fillId="5" borderId="10" xfId="0" applyNumberFormat="1" applyFont="1" applyFill="1" applyBorder="1" applyAlignment="1">
      <alignment vertical="top"/>
    </xf>
    <xf numFmtId="4" fontId="27" fillId="5" borderId="37" xfId="0" applyNumberFormat="1" applyFont="1" applyFill="1" applyBorder="1" applyAlignment="1">
      <alignment vertical="top"/>
    </xf>
    <xf numFmtId="4" fontId="27" fillId="5" borderId="62" xfId="0" applyNumberFormat="1" applyFont="1" applyFill="1" applyBorder="1" applyAlignment="1">
      <alignment horizontal="center" vertical="top"/>
    </xf>
    <xf numFmtId="0" fontId="16" fillId="0" borderId="1" xfId="0" applyFont="1" applyBorder="1" applyAlignment="1">
      <alignment vertical="top" wrapText="1"/>
    </xf>
    <xf numFmtId="0" fontId="16" fillId="0" borderId="26" xfId="0" applyFont="1" applyBorder="1" applyAlignment="1">
      <alignment vertical="top" wrapText="1"/>
    </xf>
    <xf numFmtId="4" fontId="16" fillId="0" borderId="63" xfId="0" applyNumberFormat="1" applyFont="1" applyBorder="1" applyAlignment="1">
      <alignment horizontal="center" vertical="top" wrapText="1"/>
    </xf>
    <xf numFmtId="0" fontId="16" fillId="0" borderId="0" xfId="0" applyFont="1" applyAlignment="1">
      <alignment vertical="top" wrapText="1"/>
    </xf>
    <xf numFmtId="0" fontId="27" fillId="0" borderId="0" xfId="0" applyFont="1" applyAlignment="1">
      <alignment vertical="top" wrapText="1"/>
    </xf>
    <xf numFmtId="0" fontId="29" fillId="0" borderId="0" xfId="0" applyFont="1" applyAlignment="1">
      <alignment horizontal="left" vertical="top" wrapText="1"/>
    </xf>
    <xf numFmtId="0" fontId="29" fillId="0" borderId="0" xfId="0" applyFont="1" applyAlignment="1">
      <alignment vertical="top" wrapText="1" shrinkToFit="1"/>
    </xf>
    <xf numFmtId="164" fontId="29" fillId="0" borderId="0" xfId="0" applyNumberFormat="1" applyFont="1" applyAlignment="1">
      <alignment vertical="top" wrapText="1"/>
    </xf>
    <xf numFmtId="4" fontId="29" fillId="0" borderId="0" xfId="0" applyNumberFormat="1" applyFont="1" applyAlignment="1">
      <alignment vertical="top" wrapText="1"/>
    </xf>
    <xf numFmtId="4" fontId="16" fillId="0" borderId="0" xfId="0" applyNumberFormat="1" applyFont="1" applyAlignment="1">
      <alignment horizontal="center" vertical="top"/>
    </xf>
    <xf numFmtId="0" fontId="31" fillId="5" borderId="67" xfId="2" applyFont="1" applyFill="1" applyBorder="1" applyAlignment="1">
      <alignment horizontal="center" vertical="top"/>
    </xf>
    <xf numFmtId="49" fontId="32" fillId="5" borderId="60" xfId="2" applyNumberFormat="1" applyFont="1" applyFill="1" applyBorder="1" applyAlignment="1">
      <alignment horizontal="left" vertical="top"/>
    </xf>
    <xf numFmtId="49" fontId="32" fillId="5" borderId="60" xfId="2" applyNumberFormat="1" applyFont="1" applyFill="1" applyBorder="1" applyAlignment="1">
      <alignment vertical="top"/>
    </xf>
    <xf numFmtId="0" fontId="31" fillId="5" borderId="60" xfId="2" applyFont="1" applyFill="1" applyBorder="1" applyAlignment="1">
      <alignment horizontal="center" vertical="top"/>
    </xf>
    <xf numFmtId="4" fontId="31" fillId="5" borderId="60" xfId="2" applyNumberFormat="1" applyFont="1" applyFill="1" applyBorder="1" applyAlignment="1">
      <alignment horizontal="right" vertical="top"/>
    </xf>
    <xf numFmtId="4" fontId="33" fillId="5" borderId="68" xfId="2" applyNumberFormat="1" applyFont="1" applyFill="1" applyBorder="1" applyAlignment="1">
      <alignment vertical="top"/>
    </xf>
    <xf numFmtId="4" fontId="27" fillId="0" borderId="0" xfId="0" applyNumberFormat="1" applyFont="1" applyAlignment="1">
      <alignment vertical="top"/>
    </xf>
    <xf numFmtId="0" fontId="28" fillId="5" borderId="69" xfId="0" applyFont="1" applyFill="1" applyBorder="1" applyAlignment="1">
      <alignment horizontal="center" vertical="top"/>
    </xf>
    <xf numFmtId="49" fontId="28" fillId="5" borderId="70" xfId="0" applyNumberFormat="1" applyFont="1" applyFill="1" applyBorder="1" applyAlignment="1">
      <alignment horizontal="center" vertical="top"/>
    </xf>
    <xf numFmtId="49" fontId="28" fillId="5" borderId="70" xfId="0" applyNumberFormat="1" applyFont="1" applyFill="1" applyBorder="1" applyAlignment="1">
      <alignment horizontal="center" vertical="top" wrapText="1"/>
    </xf>
    <xf numFmtId="0" fontId="28" fillId="5" borderId="70" xfId="0" applyFont="1" applyFill="1" applyBorder="1" applyAlignment="1">
      <alignment horizontal="center" vertical="top"/>
    </xf>
    <xf numFmtId="0" fontId="28" fillId="5" borderId="61" xfId="0" applyFont="1" applyFill="1" applyBorder="1" applyAlignment="1">
      <alignment horizontal="center" vertical="top" wrapText="1"/>
    </xf>
    <xf numFmtId="0" fontId="28" fillId="5" borderId="70" xfId="0" applyFont="1" applyFill="1" applyBorder="1" applyAlignment="1">
      <alignment horizontal="center" vertical="top" wrapText="1"/>
    </xf>
    <xf numFmtId="0" fontId="28" fillId="5" borderId="71" xfId="0" applyFont="1" applyFill="1" applyBorder="1" applyAlignment="1">
      <alignment horizontal="center" vertical="top" wrapText="1"/>
    </xf>
    <xf numFmtId="0" fontId="19" fillId="0" borderId="26" xfId="0" applyFont="1" applyBorder="1" applyAlignment="1">
      <alignment vertical="top"/>
    </xf>
    <xf numFmtId="0" fontId="0" fillId="2" borderId="10" xfId="0" applyFill="1" applyBorder="1" applyAlignment="1">
      <alignment horizontal="left" vertical="top"/>
    </xf>
    <xf numFmtId="0" fontId="16" fillId="0" borderId="26" xfId="0" applyFont="1" applyBorder="1" applyAlignment="1">
      <alignment horizontal="left" vertical="top"/>
    </xf>
    <xf numFmtId="49" fontId="0" fillId="0" borderId="0" xfId="0" applyNumberFormat="1"/>
    <xf numFmtId="0" fontId="16" fillId="0" borderId="72" xfId="0" applyFont="1" applyBorder="1" applyAlignment="1">
      <alignment vertical="top"/>
    </xf>
    <xf numFmtId="49" fontId="16" fillId="0" borderId="73" xfId="0" applyNumberFormat="1" applyFont="1" applyBorder="1" applyAlignment="1">
      <alignment vertical="top"/>
    </xf>
    <xf numFmtId="49" fontId="16" fillId="0" borderId="73" xfId="0" applyNumberFormat="1" applyFont="1" applyBorder="1" applyAlignment="1">
      <alignment horizontal="left" vertical="top" wrapText="1"/>
    </xf>
    <xf numFmtId="0" fontId="16" fillId="0" borderId="73" xfId="0" applyFont="1" applyBorder="1" applyAlignment="1">
      <alignment horizontal="center" vertical="top" shrinkToFit="1"/>
    </xf>
    <xf numFmtId="4" fontId="16" fillId="0" borderId="74" xfId="0" applyNumberFormat="1" applyFont="1" applyBorder="1" applyAlignment="1">
      <alignment vertical="top" shrinkToFit="1"/>
    </xf>
    <xf numFmtId="0" fontId="16" fillId="0" borderId="75" xfId="0" applyFont="1" applyBorder="1" applyAlignment="1">
      <alignment vertical="top"/>
    </xf>
    <xf numFmtId="49" fontId="16" fillId="0" borderId="76" xfId="0" applyNumberFormat="1" applyFont="1" applyBorder="1" applyAlignment="1">
      <alignment vertical="top"/>
    </xf>
    <xf numFmtId="49" fontId="16" fillId="0" borderId="76" xfId="0" applyNumberFormat="1" applyFont="1" applyBorder="1" applyAlignment="1">
      <alignment horizontal="left" vertical="top" wrapText="1"/>
    </xf>
    <xf numFmtId="0" fontId="16" fillId="0" borderId="76" xfId="0" applyFont="1" applyBorder="1" applyAlignment="1">
      <alignment horizontal="center" vertical="top" shrinkToFit="1"/>
    </xf>
    <xf numFmtId="4" fontId="16" fillId="0" borderId="77" xfId="0" applyNumberFormat="1" applyFont="1" applyBorder="1" applyAlignment="1">
      <alignment vertical="top" shrinkToFit="1"/>
    </xf>
    <xf numFmtId="49" fontId="16" fillId="0" borderId="0" xfId="0" applyNumberFormat="1" applyFont="1" applyAlignment="1">
      <alignment vertical="top"/>
    </xf>
    <xf numFmtId="49" fontId="29" fillId="0" borderId="0" xfId="0" applyNumberFormat="1" applyFont="1" applyAlignment="1">
      <alignment horizontal="left" vertical="top" wrapText="1"/>
    </xf>
    <xf numFmtId="0" fontId="29" fillId="0" borderId="0" xfId="0" applyFont="1" applyAlignment="1">
      <alignment horizontal="center" vertical="top" shrinkToFit="1"/>
    </xf>
    <xf numFmtId="4" fontId="29" fillId="0" borderId="0" xfId="0" applyNumberFormat="1" applyFont="1" applyAlignment="1">
      <alignment vertical="top" shrinkToFit="1"/>
    </xf>
    <xf numFmtId="0" fontId="34" fillId="0" borderId="0" xfId="0" applyFont="1" applyAlignment="1">
      <alignmen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wrapText="1" shrinkToFit="1"/>
    </xf>
    <xf numFmtId="49" fontId="0" fillId="0" borderId="0" xfId="0" applyNumberFormat="1" applyAlignment="1">
      <alignment horizontal="left" wrapText="1"/>
    </xf>
    <xf numFmtId="4" fontId="16" fillId="0" borderId="0" xfId="0" applyNumberFormat="1" applyFont="1" applyAlignment="1">
      <alignment horizontal="center" vertical="top" shrinkToFit="1"/>
    </xf>
    <xf numFmtId="0" fontId="29" fillId="0" borderId="18" xfId="0" applyFont="1" applyBorder="1" applyAlignment="1">
      <alignment horizontal="left" vertical="top" wrapText="1"/>
    </xf>
    <xf numFmtId="0" fontId="29" fillId="0" borderId="18" xfId="0" applyFont="1" applyBorder="1" applyAlignment="1">
      <alignment vertical="top" wrapText="1"/>
    </xf>
    <xf numFmtId="0" fontId="29" fillId="0" borderId="0" xfId="0" applyFont="1" applyAlignment="1">
      <alignment vertical="top" wrapText="1"/>
    </xf>
    <xf numFmtId="4" fontId="16" fillId="0" borderId="74" xfId="0" applyNumberFormat="1" applyFont="1" applyBorder="1" applyAlignment="1">
      <alignment horizontal="center" vertical="top" shrinkToFit="1"/>
    </xf>
    <xf numFmtId="4" fontId="16" fillId="0" borderId="77" xfId="0" applyNumberFormat="1" applyFont="1" applyBorder="1" applyAlignment="1">
      <alignment horizontal="center" vertical="top" shrinkToFit="1"/>
    </xf>
    <xf numFmtId="0" fontId="29" fillId="0" borderId="18" xfId="0" applyFont="1" applyBorder="1" applyAlignment="1">
      <alignment horizontal="center" vertical="top" wrapText="1"/>
    </xf>
    <xf numFmtId="0" fontId="29" fillId="0" borderId="0" xfId="0" applyFont="1" applyAlignment="1">
      <alignment horizontal="center" vertical="top" wrapText="1"/>
    </xf>
    <xf numFmtId="4" fontId="29" fillId="0" borderId="0" xfId="0" applyNumberFormat="1" applyFont="1" applyAlignment="1">
      <alignment horizontal="center" vertical="top" shrinkToFit="1"/>
    </xf>
    <xf numFmtId="0" fontId="0" fillId="2" borderId="47" xfId="0" applyFill="1" applyBorder="1" applyAlignment="1">
      <alignment horizontal="center" wrapText="1"/>
    </xf>
    <xf numFmtId="164" fontId="35" fillId="0" borderId="0" xfId="0" quotePrefix="1" applyNumberFormat="1" applyFont="1" applyAlignment="1">
      <alignment horizontal="left" vertical="top" wrapText="1"/>
    </xf>
    <xf numFmtId="164" fontId="35" fillId="0" borderId="0" xfId="0" applyNumberFormat="1" applyFont="1" applyAlignment="1">
      <alignment horizontal="center" vertical="top" wrapText="1" shrinkToFit="1"/>
    </xf>
    <xf numFmtId="4" fontId="16" fillId="0" borderId="73" xfId="0" applyNumberFormat="1" applyFont="1" applyBorder="1" applyAlignment="1">
      <alignment vertical="top" shrinkToFit="1"/>
    </xf>
    <xf numFmtId="4" fontId="16" fillId="0" borderId="76" xfId="0" applyNumberFormat="1" applyFont="1" applyBorder="1" applyAlignment="1">
      <alignment vertical="top" shrinkToFit="1"/>
    </xf>
    <xf numFmtId="4" fontId="29" fillId="0" borderId="18" xfId="0" applyNumberFormat="1" applyFont="1" applyBorder="1" applyAlignment="1">
      <alignment vertical="top" wrapText="1"/>
    </xf>
    <xf numFmtId="4" fontId="17" fillId="0" borderId="0" xfId="0" applyNumberFormat="1" applyFont="1" applyAlignment="1">
      <alignment vertical="top" wrapText="1" shrinkToFit="1"/>
    </xf>
    <xf numFmtId="4" fontId="35" fillId="0" borderId="0" xfId="0" applyNumberFormat="1" applyFont="1" applyAlignment="1">
      <alignment vertical="top" wrapText="1" shrinkToFit="1"/>
    </xf>
    <xf numFmtId="4" fontId="16" fillId="0" borderId="33" xfId="0" applyNumberFormat="1" applyFont="1" applyBorder="1" applyAlignment="1" applyProtection="1">
      <alignment vertical="top"/>
      <protection locked="0"/>
    </xf>
    <xf numFmtId="4" fontId="16" fillId="0" borderId="65" xfId="0" applyNumberFormat="1" applyFont="1" applyBorder="1" applyAlignment="1" applyProtection="1">
      <alignment vertical="top"/>
      <protection locked="0"/>
    </xf>
    <xf numFmtId="0" fontId="16" fillId="6" borderId="33" xfId="0" applyFont="1" applyFill="1" applyBorder="1" applyAlignment="1">
      <alignment horizontal="left" vertical="top" wrapText="1"/>
    </xf>
    <xf numFmtId="0" fontId="16" fillId="6" borderId="33" xfId="0" applyFont="1" applyFill="1" applyBorder="1" applyAlignment="1">
      <alignment horizontal="center" vertical="top" shrinkToFit="1"/>
    </xf>
    <xf numFmtId="164" fontId="16" fillId="6" borderId="33" xfId="0" applyNumberFormat="1" applyFont="1" applyFill="1" applyBorder="1" applyAlignment="1">
      <alignment vertical="top"/>
    </xf>
    <xf numFmtId="4" fontId="16" fillId="6" borderId="33" xfId="0" applyNumberFormat="1" applyFont="1" applyFill="1" applyBorder="1" applyAlignment="1" applyProtection="1">
      <alignment vertical="top"/>
      <protection locked="0"/>
    </xf>
    <xf numFmtId="4" fontId="16" fillId="6" borderId="33" xfId="0" applyNumberFormat="1" applyFont="1" applyFill="1" applyBorder="1" applyAlignment="1">
      <alignment vertical="top"/>
    </xf>
    <xf numFmtId="4" fontId="16" fillId="6" borderId="63" xfId="0" applyNumberFormat="1" applyFont="1" applyFill="1" applyBorder="1" applyAlignment="1">
      <alignment horizontal="center" vertical="top"/>
    </xf>
    <xf numFmtId="49" fontId="27" fillId="6" borderId="0" xfId="0" applyNumberFormat="1" applyFont="1" applyFill="1" applyAlignment="1">
      <alignment vertical="top"/>
    </xf>
    <xf numFmtId="49" fontId="0" fillId="6" borderId="0" xfId="0" applyNumberFormat="1" applyFill="1" applyAlignment="1">
      <alignment vertical="top"/>
    </xf>
    <xf numFmtId="0" fontId="16" fillId="6" borderId="34" xfId="0" applyFont="1" applyFill="1" applyBorder="1" applyAlignment="1">
      <alignment horizontal="center" vertical="top" shrinkToFit="1"/>
    </xf>
    <xf numFmtId="4" fontId="16" fillId="6" borderId="33" xfId="0" applyNumberFormat="1" applyFont="1" applyFill="1" applyBorder="1" applyAlignment="1">
      <alignment vertical="top" shrinkToFit="1"/>
    </xf>
    <xf numFmtId="49" fontId="16" fillId="6" borderId="73" xfId="0" applyNumberFormat="1" applyFont="1" applyFill="1" applyBorder="1" applyAlignment="1">
      <alignment horizontal="left" vertical="top" wrapText="1"/>
    </xf>
    <xf numFmtId="4" fontId="16" fillId="6" borderId="73" xfId="0" applyNumberFormat="1" applyFont="1" applyFill="1" applyBorder="1" applyAlignment="1">
      <alignment vertical="top" shrinkToFit="1"/>
    </xf>
    <xf numFmtId="0" fontId="16" fillId="6" borderId="73" xfId="0" applyFont="1" applyFill="1" applyBorder="1" applyAlignment="1">
      <alignment horizontal="center" vertical="top" shrinkToFit="1"/>
    </xf>
    <xf numFmtId="4" fontId="16" fillId="6" borderId="74" xfId="0" applyNumberFormat="1" applyFont="1" applyFill="1" applyBorder="1" applyAlignment="1">
      <alignment vertical="top" shrinkToFit="1"/>
    </xf>
    <xf numFmtId="4" fontId="16" fillId="6" borderId="74" xfId="0" applyNumberFormat="1" applyFont="1" applyFill="1" applyBorder="1" applyAlignment="1">
      <alignment horizontal="center" vertical="top" shrinkToFit="1"/>
    </xf>
    <xf numFmtId="49" fontId="16" fillId="6" borderId="76" xfId="0" applyNumberFormat="1" applyFont="1" applyFill="1" applyBorder="1" applyAlignment="1">
      <alignment horizontal="left" vertical="top" wrapText="1"/>
    </xf>
    <xf numFmtId="0" fontId="16" fillId="6" borderId="26" xfId="0" applyFont="1" applyFill="1" applyBorder="1" applyAlignment="1">
      <alignment vertical="top"/>
    </xf>
    <xf numFmtId="0" fontId="17" fillId="6" borderId="33" xfId="0" quotePrefix="1" applyFont="1" applyFill="1" applyBorder="1" applyAlignment="1">
      <alignment horizontal="left" vertical="top" wrapText="1"/>
    </xf>
    <xf numFmtId="0" fontId="17" fillId="6" borderId="34" xfId="0" applyFont="1" applyFill="1" applyBorder="1" applyAlignment="1">
      <alignment horizontal="center" vertical="top" wrapText="1" shrinkToFit="1"/>
    </xf>
    <xf numFmtId="4" fontId="17" fillId="6" borderId="33" xfId="0" applyNumberFormat="1" applyFont="1" applyFill="1" applyBorder="1" applyAlignment="1">
      <alignment vertical="top" wrapText="1" shrinkToFit="1"/>
    </xf>
    <xf numFmtId="0" fontId="17" fillId="6" borderId="34" xfId="0" applyFont="1" applyFill="1" applyBorder="1" applyAlignment="1">
      <alignment vertical="top" wrapText="1" shrinkToFit="1"/>
    </xf>
    <xf numFmtId="0" fontId="37" fillId="6" borderId="33" xfId="0" quotePrefix="1" applyFont="1" applyFill="1" applyBorder="1" applyAlignment="1">
      <alignment horizontal="left" vertical="top" wrapText="1"/>
    </xf>
    <xf numFmtId="4" fontId="37" fillId="6" borderId="33" xfId="0" applyNumberFormat="1" applyFont="1" applyFill="1" applyBorder="1" applyAlignment="1">
      <alignment vertical="top" wrapText="1" shrinkToFit="1"/>
    </xf>
    <xf numFmtId="0" fontId="36" fillId="6" borderId="33" xfId="0" quotePrefix="1" applyFont="1" applyFill="1" applyBorder="1" applyAlignment="1">
      <alignment horizontal="left" vertical="top" wrapText="1"/>
    </xf>
    <xf numFmtId="4" fontId="36" fillId="6" borderId="33" xfId="0" applyNumberFormat="1" applyFont="1" applyFill="1" applyBorder="1" applyAlignment="1">
      <alignment vertical="top" wrapText="1" shrinkToFit="1"/>
    </xf>
    <xf numFmtId="0" fontId="0" fillId="6" borderId="0" xfId="0" applyFill="1" applyAlignment="1">
      <alignment vertical="top"/>
    </xf>
    <xf numFmtId="0" fontId="18" fillId="6" borderId="33" xfId="0" quotePrefix="1" applyFont="1" applyFill="1" applyBorder="1" applyAlignment="1">
      <alignment horizontal="left" vertical="top" wrapText="1"/>
    </xf>
    <xf numFmtId="4" fontId="18" fillId="6" borderId="33" xfId="0" applyNumberFormat="1" applyFont="1" applyFill="1" applyBorder="1" applyAlignment="1">
      <alignment vertical="top" wrapText="1" shrinkToFit="1"/>
    </xf>
    <xf numFmtId="0" fontId="16" fillId="7" borderId="33" xfId="0" applyFont="1" applyFill="1" applyBorder="1" applyAlignment="1">
      <alignment horizontal="left" vertical="top" wrapText="1"/>
    </xf>
    <xf numFmtId="49" fontId="0" fillId="7" borderId="0" xfId="0" applyNumberFormat="1" applyFill="1" applyAlignment="1">
      <alignment vertical="top"/>
    </xf>
    <xf numFmtId="4" fontId="16" fillId="7" borderId="33" xfId="0" applyNumberFormat="1" applyFont="1" applyFill="1" applyBorder="1" applyAlignment="1">
      <alignment vertical="top" shrinkToFit="1"/>
    </xf>
    <xf numFmtId="49" fontId="16" fillId="7" borderId="73" xfId="0" applyNumberFormat="1" applyFont="1" applyFill="1" applyBorder="1" applyAlignment="1">
      <alignment horizontal="left" vertical="top" wrapText="1"/>
    </xf>
    <xf numFmtId="0" fontId="16" fillId="7" borderId="73" xfId="0" applyFont="1" applyFill="1" applyBorder="1" applyAlignment="1">
      <alignment horizontal="center" vertical="top" shrinkToFit="1"/>
    </xf>
    <xf numFmtId="4" fontId="16" fillId="7" borderId="73" xfId="0" applyNumberFormat="1" applyFont="1" applyFill="1" applyBorder="1" applyAlignment="1">
      <alignment vertical="top" shrinkToFit="1"/>
    </xf>
    <xf numFmtId="4" fontId="16" fillId="7" borderId="74" xfId="0" applyNumberFormat="1" applyFont="1" applyFill="1" applyBorder="1" applyAlignment="1">
      <alignment vertical="top" shrinkToFit="1"/>
    </xf>
    <xf numFmtId="4" fontId="16" fillId="7" borderId="74" xfId="0" applyNumberFormat="1" applyFont="1" applyFill="1" applyBorder="1" applyAlignment="1">
      <alignment horizontal="center" vertical="top" shrinkToFit="1"/>
    </xf>
    <xf numFmtId="0" fontId="16" fillId="7" borderId="34" xfId="0" applyFont="1" applyFill="1" applyBorder="1" applyAlignment="1">
      <alignment horizontal="center" vertical="top" shrinkToFit="1"/>
    </xf>
    <xf numFmtId="0" fontId="16" fillId="7" borderId="33" xfId="0" applyFont="1" applyFill="1" applyBorder="1" applyAlignment="1">
      <alignment horizontal="center" vertical="top" shrinkToFit="1"/>
    </xf>
    <xf numFmtId="4" fontId="16" fillId="7" borderId="33" xfId="0" applyNumberFormat="1" applyFont="1" applyFill="1" applyBorder="1" applyAlignment="1">
      <alignment horizontal="center" vertical="top" shrinkToFit="1"/>
    </xf>
    <xf numFmtId="0" fontId="16" fillId="7" borderId="72" xfId="0" applyFont="1" applyFill="1" applyBorder="1" applyAlignment="1">
      <alignment vertical="top"/>
    </xf>
    <xf numFmtId="49" fontId="16" fillId="7" borderId="73" xfId="0" applyNumberFormat="1" applyFont="1" applyFill="1" applyBorder="1" applyAlignment="1">
      <alignment vertical="top"/>
    </xf>
    <xf numFmtId="0" fontId="0" fillId="7" borderId="0" xfId="0" applyFill="1" applyAlignment="1">
      <alignment vertical="top"/>
    </xf>
    <xf numFmtId="0" fontId="16" fillId="6" borderId="75" xfId="0" applyFont="1" applyFill="1" applyBorder="1" applyAlignment="1">
      <alignment vertical="top"/>
    </xf>
    <xf numFmtId="49" fontId="16" fillId="6" borderId="76" xfId="0" applyNumberFormat="1" applyFont="1" applyFill="1" applyBorder="1" applyAlignment="1">
      <alignment vertical="top"/>
    </xf>
    <xf numFmtId="0" fontId="16" fillId="6" borderId="76" xfId="0" applyFont="1" applyFill="1" applyBorder="1" applyAlignment="1">
      <alignment horizontal="center" vertical="top" shrinkToFit="1"/>
    </xf>
    <xf numFmtId="4" fontId="16" fillId="6" borderId="76" xfId="0" applyNumberFormat="1" applyFont="1" applyFill="1" applyBorder="1" applyAlignment="1">
      <alignment vertical="top" shrinkToFit="1"/>
    </xf>
    <xf numFmtId="4" fontId="16" fillId="6" borderId="77" xfId="0" applyNumberFormat="1" applyFont="1" applyFill="1" applyBorder="1" applyAlignment="1">
      <alignment vertical="top" shrinkToFit="1"/>
    </xf>
    <xf numFmtId="4" fontId="16" fillId="6" borderId="77" xfId="0" applyNumberFormat="1" applyFont="1" applyFill="1" applyBorder="1" applyAlignment="1">
      <alignment horizontal="center" vertical="top" shrinkToFit="1"/>
    </xf>
    <xf numFmtId="0" fontId="16" fillId="6" borderId="0" xfId="0" applyFont="1" applyFill="1" applyAlignment="1">
      <alignment vertical="top"/>
    </xf>
    <xf numFmtId="49" fontId="16" fillId="6" borderId="0" xfId="0" applyNumberFormat="1" applyFont="1" applyFill="1" applyAlignment="1">
      <alignment vertical="top"/>
    </xf>
    <xf numFmtId="0" fontId="29" fillId="6" borderId="18" xfId="0" applyFont="1" applyFill="1" applyBorder="1" applyAlignment="1">
      <alignment horizontal="left" vertical="top" wrapText="1"/>
    </xf>
    <xf numFmtId="0" fontId="29" fillId="6" borderId="18" xfId="0" applyFont="1" applyFill="1" applyBorder="1" applyAlignment="1">
      <alignment vertical="top" wrapText="1"/>
    </xf>
    <xf numFmtId="4" fontId="29" fillId="6" borderId="18" xfId="0" applyNumberFormat="1" applyFont="1" applyFill="1" applyBorder="1" applyAlignment="1">
      <alignment vertical="top" wrapText="1"/>
    </xf>
    <xf numFmtId="0" fontId="29" fillId="6" borderId="18" xfId="0" applyFont="1" applyFill="1" applyBorder="1" applyAlignment="1">
      <alignment horizontal="center" vertical="top" wrapText="1"/>
    </xf>
    <xf numFmtId="0" fontId="29" fillId="6" borderId="0" xfId="0" applyFont="1" applyFill="1" applyAlignment="1">
      <alignment horizontal="left" vertical="top" wrapText="1"/>
    </xf>
    <xf numFmtId="0" fontId="29" fillId="6" borderId="0" xfId="0" applyFont="1" applyFill="1" applyAlignment="1">
      <alignment vertical="top" wrapText="1"/>
    </xf>
    <xf numFmtId="4" fontId="29" fillId="6" borderId="0" xfId="0" applyNumberFormat="1" applyFont="1" applyFill="1" applyAlignment="1">
      <alignment vertical="top" wrapText="1"/>
    </xf>
    <xf numFmtId="0" fontId="29" fillId="6" borderId="0" xfId="0" applyFont="1" applyFill="1" applyAlignment="1">
      <alignment horizontal="center" vertical="top" wrapText="1"/>
    </xf>
    <xf numFmtId="0" fontId="16" fillId="7" borderId="78" xfId="0" applyFont="1" applyFill="1" applyBorder="1" applyAlignment="1">
      <alignment vertical="top"/>
    </xf>
    <xf numFmtId="0" fontId="16" fillId="7" borderId="26" xfId="0" applyFont="1" applyFill="1" applyBorder="1" applyAlignment="1">
      <alignment vertical="top"/>
    </xf>
    <xf numFmtId="0" fontId="17" fillId="7" borderId="33" xfId="0" quotePrefix="1" applyFont="1" applyFill="1" applyBorder="1" applyAlignment="1">
      <alignment horizontal="left" vertical="top" wrapText="1"/>
    </xf>
    <xf numFmtId="0" fontId="17" fillId="7" borderId="34" xfId="0" applyFont="1" applyFill="1" applyBorder="1" applyAlignment="1">
      <alignment horizontal="center" vertical="top" wrapText="1" shrinkToFit="1"/>
    </xf>
    <xf numFmtId="4" fontId="17" fillId="7" borderId="33" xfId="0" applyNumberFormat="1" applyFont="1" applyFill="1" applyBorder="1" applyAlignment="1">
      <alignment vertical="top" wrapText="1" shrinkToFit="1"/>
    </xf>
    <xf numFmtId="49" fontId="0" fillId="8" borderId="0" xfId="0" applyNumberFormat="1" applyFill="1" applyAlignment="1">
      <alignment vertical="top"/>
    </xf>
    <xf numFmtId="4" fontId="16" fillId="8" borderId="33" xfId="0" applyNumberFormat="1" applyFont="1" applyFill="1" applyBorder="1" applyAlignment="1">
      <alignment vertical="top" shrinkToFit="1"/>
    </xf>
    <xf numFmtId="0" fontId="17" fillId="8" borderId="33" xfId="0" quotePrefix="1" applyFont="1" applyFill="1" applyBorder="1" applyAlignment="1">
      <alignment horizontal="left" vertical="top" wrapText="1"/>
    </xf>
    <xf numFmtId="4" fontId="17" fillId="8" borderId="33" xfId="0" applyNumberFormat="1" applyFont="1" applyFill="1" applyBorder="1" applyAlignment="1">
      <alignment vertical="top" wrapText="1" shrinkToFit="1"/>
    </xf>
    <xf numFmtId="0" fontId="17" fillId="8" borderId="34" xfId="0" applyFont="1" applyFill="1" applyBorder="1" applyAlignment="1">
      <alignment horizontal="center" vertical="top" wrapText="1" shrinkToFit="1"/>
    </xf>
    <xf numFmtId="0" fontId="16" fillId="8" borderId="33" xfId="0" applyFont="1" applyFill="1" applyBorder="1" applyAlignment="1">
      <alignment horizontal="left" vertical="top" wrapText="1"/>
    </xf>
    <xf numFmtId="0" fontId="37" fillId="8" borderId="33" xfId="0" quotePrefix="1" applyFont="1" applyFill="1" applyBorder="1" applyAlignment="1">
      <alignment horizontal="left" vertical="top" wrapText="1"/>
    </xf>
    <xf numFmtId="0" fontId="16" fillId="8" borderId="26" xfId="0" applyFont="1" applyFill="1" applyBorder="1" applyAlignment="1">
      <alignment vertical="top"/>
    </xf>
    <xf numFmtId="0" fontId="16" fillId="8" borderId="34" xfId="0" applyFont="1" applyFill="1" applyBorder="1" applyAlignment="1">
      <alignment horizontal="center" vertical="top" shrinkToFit="1"/>
    </xf>
    <xf numFmtId="0" fontId="16" fillId="8" borderId="33" xfId="0" applyFont="1" applyFill="1" applyBorder="1" applyAlignment="1">
      <alignment horizontal="center" vertical="top" shrinkToFit="1"/>
    </xf>
    <xf numFmtId="4" fontId="36" fillId="8" borderId="33" xfId="0" applyNumberFormat="1" applyFont="1" applyFill="1" applyBorder="1" applyAlignment="1">
      <alignment vertical="top" shrinkToFit="1"/>
    </xf>
    <xf numFmtId="0" fontId="37" fillId="8" borderId="33" xfId="0" applyFont="1" applyFill="1" applyBorder="1" applyAlignment="1">
      <alignment horizontal="center" vertical="top" shrinkToFit="1"/>
    </xf>
    <xf numFmtId="4" fontId="36" fillId="8" borderId="33" xfId="0" applyNumberFormat="1" applyFont="1" applyFill="1" applyBorder="1" applyAlignment="1">
      <alignment vertical="top" wrapText="1" shrinkToFit="1"/>
    </xf>
    <xf numFmtId="49" fontId="0" fillId="6" borderId="0" xfId="0" applyNumberFormat="1" applyFill="1"/>
    <xf numFmtId="49" fontId="16" fillId="8" borderId="73" xfId="0" applyNumberFormat="1" applyFont="1" applyFill="1" applyBorder="1" applyAlignment="1">
      <alignment horizontal="left" vertical="top" wrapText="1"/>
    </xf>
    <xf numFmtId="0" fontId="37" fillId="8" borderId="73" xfId="0" applyFont="1" applyFill="1" applyBorder="1" applyAlignment="1">
      <alignment horizontal="center" vertical="top" shrinkToFit="1"/>
    </xf>
    <xf numFmtId="4" fontId="16" fillId="8" borderId="73" xfId="0" applyNumberFormat="1" applyFont="1" applyFill="1" applyBorder="1" applyAlignment="1">
      <alignment vertical="top" shrinkToFit="1"/>
    </xf>
    <xf numFmtId="4" fontId="16" fillId="8" borderId="74" xfId="0" applyNumberFormat="1" applyFont="1" applyFill="1" applyBorder="1" applyAlignment="1">
      <alignment vertical="top" shrinkToFit="1"/>
    </xf>
    <xf numFmtId="4" fontId="37" fillId="8" borderId="74" xfId="0" applyNumberFormat="1" applyFont="1" applyFill="1" applyBorder="1" applyAlignment="1">
      <alignment horizontal="center" vertical="top" shrinkToFit="1"/>
    </xf>
    <xf numFmtId="0" fontId="16" fillId="8" borderId="33" xfId="0" applyFont="1" applyFill="1" applyBorder="1" applyAlignment="1">
      <alignment vertical="top" shrinkToFit="1"/>
    </xf>
    <xf numFmtId="0" fontId="18" fillId="8" borderId="33" xfId="0" applyFont="1" applyFill="1" applyBorder="1" applyAlignment="1">
      <alignment horizontal="left" vertical="top" wrapText="1"/>
    </xf>
    <xf numFmtId="0" fontId="18" fillId="8" borderId="34" xfId="0" applyFont="1" applyFill="1" applyBorder="1" applyAlignment="1">
      <alignment horizontal="center" vertical="top" wrapText="1" shrinkToFit="1"/>
    </xf>
    <xf numFmtId="4" fontId="18" fillId="8" borderId="33" xfId="0" applyNumberFormat="1" applyFont="1" applyFill="1" applyBorder="1" applyAlignment="1">
      <alignment vertical="top" wrapText="1" shrinkToFit="1"/>
    </xf>
    <xf numFmtId="0" fontId="18" fillId="8" borderId="33" xfId="0" quotePrefix="1" applyFont="1" applyFill="1" applyBorder="1" applyAlignment="1">
      <alignment horizontal="left" vertical="top" wrapText="1"/>
    </xf>
    <xf numFmtId="49" fontId="0" fillId="8" borderId="0" xfId="0" applyNumberFormat="1" applyFill="1"/>
    <xf numFmtId="0" fontId="16" fillId="8" borderId="10" xfId="0" applyFont="1" applyFill="1" applyBorder="1" applyAlignment="1">
      <alignment vertical="top"/>
    </xf>
    <xf numFmtId="0" fontId="16" fillId="8" borderId="38" xfId="0" applyFont="1" applyFill="1" applyBorder="1" applyAlignment="1">
      <alignment horizontal="left" vertical="top" wrapText="1"/>
    </xf>
    <xf numFmtId="0" fontId="16" fillId="8" borderId="37" xfId="0" applyFont="1" applyFill="1" applyBorder="1" applyAlignment="1">
      <alignment horizontal="center" vertical="top" shrinkToFit="1"/>
    </xf>
    <xf numFmtId="4" fontId="16" fillId="8" borderId="38" xfId="0" applyNumberFormat="1" applyFont="1" applyFill="1" applyBorder="1" applyAlignment="1">
      <alignment vertical="top" shrinkToFit="1"/>
    </xf>
    <xf numFmtId="0" fontId="16" fillId="8" borderId="38" xfId="0" applyFont="1" applyFill="1" applyBorder="1" applyAlignment="1">
      <alignment horizontal="center" vertical="top" shrinkToFit="1"/>
    </xf>
    <xf numFmtId="0" fontId="16" fillId="8" borderId="33" xfId="0" applyFont="1" applyFill="1" applyBorder="1" applyAlignment="1">
      <alignment vertical="top"/>
    </xf>
    <xf numFmtId="0" fontId="16" fillId="8" borderId="38" xfId="0" applyFont="1" applyFill="1" applyBorder="1" applyAlignment="1">
      <alignment vertical="top"/>
    </xf>
    <xf numFmtId="0" fontId="37" fillId="8" borderId="34" xfId="0" applyFont="1" applyFill="1" applyBorder="1" applyAlignment="1">
      <alignment horizontal="center" vertical="top" shrinkToFit="1"/>
    </xf>
    <xf numFmtId="0" fontId="37" fillId="8" borderId="33" xfId="0" applyFont="1" applyFill="1" applyBorder="1" applyAlignment="1">
      <alignment horizontal="left" vertical="top" wrapText="1"/>
    </xf>
    <xf numFmtId="49" fontId="0" fillId="9" borderId="0" xfId="0" applyNumberFormat="1" applyFill="1" applyAlignment="1">
      <alignment vertical="top"/>
    </xf>
    <xf numFmtId="4" fontId="16" fillId="9" borderId="33" xfId="0" applyNumberFormat="1" applyFont="1" applyFill="1" applyBorder="1" applyAlignment="1">
      <alignment vertical="top" shrinkToFit="1"/>
    </xf>
    <xf numFmtId="0" fontId="17" fillId="9" borderId="33" xfId="0" quotePrefix="1" applyFont="1" applyFill="1" applyBorder="1" applyAlignment="1">
      <alignment horizontal="left" vertical="top" wrapText="1"/>
    </xf>
    <xf numFmtId="4" fontId="17" fillId="9" borderId="33" xfId="0" applyNumberFormat="1" applyFont="1" applyFill="1" applyBorder="1" applyAlignment="1">
      <alignment vertical="top" wrapText="1" shrinkToFit="1"/>
    </xf>
    <xf numFmtId="0" fontId="17" fillId="9" borderId="34" xfId="0" applyFont="1" applyFill="1" applyBorder="1" applyAlignment="1">
      <alignment horizontal="center" vertical="top" wrapText="1" shrinkToFit="1"/>
    </xf>
    <xf numFmtId="0" fontId="16" fillId="9" borderId="26" xfId="0" applyFont="1" applyFill="1" applyBorder="1" applyAlignment="1">
      <alignment vertical="top"/>
    </xf>
    <xf numFmtId="0" fontId="16" fillId="9" borderId="33" xfId="0" applyFont="1" applyFill="1" applyBorder="1" applyAlignment="1">
      <alignment horizontal="left" vertical="top" wrapText="1"/>
    </xf>
    <xf numFmtId="0" fontId="16" fillId="9" borderId="34" xfId="0" applyFont="1" applyFill="1" applyBorder="1" applyAlignment="1">
      <alignment horizontal="center" vertical="top" shrinkToFit="1"/>
    </xf>
    <xf numFmtId="0" fontId="16" fillId="9" borderId="33" xfId="0" applyFont="1" applyFill="1" applyBorder="1" applyAlignment="1">
      <alignment horizontal="center" vertical="top" shrinkToFit="1"/>
    </xf>
    <xf numFmtId="0" fontId="18" fillId="9" borderId="33" xfId="0" quotePrefix="1" applyFont="1" applyFill="1" applyBorder="1" applyAlignment="1">
      <alignment horizontal="left" vertical="top" wrapText="1"/>
    </xf>
    <xf numFmtId="4" fontId="18" fillId="9" borderId="33" xfId="0" applyNumberFormat="1" applyFont="1" applyFill="1" applyBorder="1" applyAlignment="1">
      <alignment vertical="top" wrapText="1" shrinkToFit="1"/>
    </xf>
    <xf numFmtId="49" fontId="0" fillId="9" borderId="0" xfId="0" applyNumberFormat="1" applyFill="1"/>
    <xf numFmtId="49" fontId="36" fillId="9" borderId="73" xfId="0" applyNumberFormat="1" applyFont="1" applyFill="1" applyBorder="1" applyAlignment="1">
      <alignment horizontal="left" vertical="top" wrapText="1"/>
    </xf>
    <xf numFmtId="0" fontId="37" fillId="6" borderId="76" xfId="0" applyFont="1" applyFill="1" applyBorder="1" applyAlignment="1">
      <alignment horizontal="center" vertical="top" shrinkToFit="1"/>
    </xf>
    <xf numFmtId="4" fontId="37" fillId="6" borderId="77" xfId="0" applyNumberFormat="1" applyFont="1" applyFill="1" applyBorder="1" applyAlignment="1">
      <alignment vertical="top" shrinkToFit="1"/>
    </xf>
    <xf numFmtId="4" fontId="37" fillId="6" borderId="77" xfId="0" applyNumberFormat="1" applyFont="1" applyFill="1" applyBorder="1" applyAlignment="1">
      <alignment horizontal="center" vertical="top" shrinkToFit="1"/>
    </xf>
    <xf numFmtId="164" fontId="17" fillId="6" borderId="0" xfId="0" quotePrefix="1" applyNumberFormat="1" applyFont="1" applyFill="1" applyAlignment="1">
      <alignment horizontal="left" vertical="top" wrapText="1"/>
    </xf>
    <xf numFmtId="164" fontId="37" fillId="6" borderId="0" xfId="0" applyNumberFormat="1" applyFont="1" applyFill="1" applyAlignment="1">
      <alignment horizontal="center" vertical="top" wrapText="1" shrinkToFit="1"/>
    </xf>
    <xf numFmtId="4" fontId="17" fillId="6" borderId="0" xfId="0" applyNumberFormat="1" applyFont="1" applyFill="1" applyAlignment="1">
      <alignment vertical="top" wrapText="1" shrinkToFit="1"/>
    </xf>
    <xf numFmtId="4" fontId="16" fillId="6" borderId="0" xfId="0" applyNumberFormat="1" applyFont="1" applyFill="1" applyAlignment="1">
      <alignment vertical="top" shrinkToFit="1"/>
    </xf>
    <xf numFmtId="4" fontId="37" fillId="6" borderId="0" xfId="0" applyNumberFormat="1" applyFont="1" applyFill="1" applyAlignment="1">
      <alignment vertical="top" shrinkToFit="1"/>
    </xf>
    <xf numFmtId="4" fontId="37" fillId="6" borderId="0" xfId="0" applyNumberFormat="1" applyFont="1" applyFill="1" applyAlignment="1">
      <alignment horizontal="center" vertical="top" shrinkToFit="1"/>
    </xf>
    <xf numFmtId="164" fontId="37" fillId="6" borderId="0" xfId="0" quotePrefix="1" applyNumberFormat="1" applyFont="1" applyFill="1" applyAlignment="1">
      <alignment horizontal="left" vertical="top" wrapText="1"/>
    </xf>
    <xf numFmtId="0" fontId="37" fillId="6" borderId="73" xfId="0" applyFont="1" applyFill="1" applyBorder="1" applyAlignment="1">
      <alignment horizontal="center" vertical="top" shrinkToFit="1"/>
    </xf>
    <xf numFmtId="4" fontId="37" fillId="6" borderId="74" xfId="0" applyNumberFormat="1" applyFont="1" applyFill="1" applyBorder="1" applyAlignment="1">
      <alignment horizontal="center" vertical="top" shrinkToFit="1"/>
    </xf>
    <xf numFmtId="0" fontId="37" fillId="6" borderId="18" xfId="0" applyFont="1" applyFill="1" applyBorder="1" applyAlignment="1">
      <alignment horizontal="left" vertical="top" wrapText="1"/>
    </xf>
    <xf numFmtId="164" fontId="17" fillId="6" borderId="0" xfId="0" applyNumberFormat="1" applyFont="1" applyFill="1" applyAlignment="1">
      <alignment horizontal="center" vertical="top" wrapText="1" shrinkToFit="1"/>
    </xf>
    <xf numFmtId="4" fontId="16" fillId="6" borderId="0" xfId="0" applyNumberFormat="1" applyFont="1" applyFill="1" applyAlignment="1">
      <alignment horizontal="center" vertical="top" shrinkToFit="1"/>
    </xf>
    <xf numFmtId="0" fontId="37" fillId="7" borderId="34" xfId="0" applyFont="1" applyFill="1" applyBorder="1" applyAlignment="1">
      <alignment horizontal="center" vertical="top" shrinkToFit="1"/>
    </xf>
    <xf numFmtId="0" fontId="37" fillId="7" borderId="33" xfId="0" applyFont="1" applyFill="1" applyBorder="1" applyAlignment="1">
      <alignment horizontal="center" vertical="top" shrinkToFit="1"/>
    </xf>
    <xf numFmtId="0" fontId="37" fillId="7" borderId="33" xfId="0" quotePrefix="1" applyFont="1" applyFill="1" applyBorder="1" applyAlignment="1">
      <alignment horizontal="left" vertical="top" wrapText="1"/>
    </xf>
    <xf numFmtId="0" fontId="37" fillId="7" borderId="34" xfId="0" applyFont="1" applyFill="1" applyBorder="1" applyAlignment="1">
      <alignment horizontal="center" vertical="top" wrapText="1" shrinkToFit="1"/>
    </xf>
    <xf numFmtId="0" fontId="17" fillId="7" borderId="38" xfId="0" quotePrefix="1" applyFont="1" applyFill="1" applyBorder="1" applyAlignment="1">
      <alignment horizontal="left" vertical="top" wrapText="1"/>
    </xf>
    <xf numFmtId="4" fontId="17" fillId="7" borderId="38" xfId="0" applyNumberFormat="1" applyFont="1" applyFill="1" applyBorder="1" applyAlignment="1">
      <alignment vertical="top" wrapText="1" shrinkToFit="1"/>
    </xf>
    <xf numFmtId="49" fontId="37" fillId="7" borderId="73" xfId="0" applyNumberFormat="1" applyFont="1" applyFill="1" applyBorder="1" applyAlignment="1">
      <alignment vertical="top"/>
    </xf>
    <xf numFmtId="49" fontId="36" fillId="7" borderId="73" xfId="0" applyNumberFormat="1" applyFont="1" applyFill="1" applyBorder="1" applyAlignment="1">
      <alignment horizontal="left" vertical="top" wrapText="1"/>
    </xf>
    <xf numFmtId="0" fontId="37" fillId="7" borderId="73" xfId="0" applyFont="1" applyFill="1" applyBorder="1" applyAlignment="1">
      <alignment horizontal="center" vertical="top" shrinkToFit="1"/>
    </xf>
    <xf numFmtId="4" fontId="37" fillId="7" borderId="74" xfId="0" applyNumberFormat="1" applyFont="1" applyFill="1" applyBorder="1" applyAlignment="1">
      <alignment horizontal="center" vertical="top" shrinkToFit="1"/>
    </xf>
    <xf numFmtId="0" fontId="36" fillId="6" borderId="33" xfId="0" applyFont="1" applyFill="1" applyBorder="1" applyAlignment="1">
      <alignment horizontal="left" vertical="top" wrapText="1"/>
    </xf>
    <xf numFmtId="0" fontId="0" fillId="10" borderId="0" xfId="0" applyFill="1" applyAlignment="1">
      <alignment vertical="top"/>
    </xf>
    <xf numFmtId="0" fontId="16" fillId="10" borderId="33" xfId="0" applyFont="1" applyFill="1" applyBorder="1" applyAlignment="1">
      <alignment horizontal="left" vertical="top" wrapText="1"/>
    </xf>
    <xf numFmtId="49" fontId="15" fillId="0" borderId="26" xfId="0" applyNumberFormat="1" applyFont="1" applyBorder="1" applyAlignment="1">
      <alignment vertical="center" wrapText="1"/>
    </xf>
    <xf numFmtId="49" fontId="15" fillId="0" borderId="0" xfId="0" applyNumberFormat="1" applyFont="1" applyAlignment="1">
      <alignment vertical="center" wrapText="1"/>
    </xf>
    <xf numFmtId="4" fontId="7" fillId="0" borderId="33" xfId="0" applyNumberFormat="1" applyFont="1" applyBorder="1" applyAlignment="1">
      <alignment vertical="center"/>
    </xf>
    <xf numFmtId="49" fontId="7" fillId="0" borderId="26" xfId="0" applyNumberFormat="1" applyFont="1" applyBorder="1" applyAlignment="1">
      <alignment vertical="center" wrapText="1"/>
    </xf>
    <xf numFmtId="49" fontId="7" fillId="0" borderId="0" xfId="0" applyNumberFormat="1" applyFont="1" applyAlignment="1">
      <alignment vertical="center" wrapText="1"/>
    </xf>
    <xf numFmtId="4" fontId="15" fillId="0" borderId="36" xfId="0" applyNumberFormat="1" applyFont="1" applyBorder="1" applyAlignment="1">
      <alignment horizontal="right" vertical="center" wrapText="1"/>
    </xf>
    <xf numFmtId="0" fontId="15" fillId="0" borderId="51" xfId="0" applyFont="1" applyBorder="1" applyAlignment="1">
      <alignment horizontal="right" vertical="center" wrapText="1"/>
    </xf>
    <xf numFmtId="0" fontId="15" fillId="0" borderId="36" xfId="0" applyFont="1" applyBorder="1" applyAlignment="1">
      <alignment horizontal="left" vertical="center" wrapText="1"/>
    </xf>
    <xf numFmtId="0" fontId="0" fillId="0" borderId="18" xfId="0" applyBorder="1" applyAlignment="1">
      <alignment horizontal="left" vertical="center" wrapText="1"/>
    </xf>
    <xf numFmtId="0" fontId="0" fillId="0" borderId="51" xfId="0" applyBorder="1" applyAlignment="1">
      <alignment horizontal="left" vertical="center" wrapText="1"/>
    </xf>
    <xf numFmtId="4" fontId="15" fillId="0" borderId="33" xfId="0" applyNumberFormat="1" applyFont="1" applyBorder="1" applyAlignment="1">
      <alignment vertical="center"/>
    </xf>
    <xf numFmtId="49" fontId="15" fillId="0" borderId="10" xfId="0" applyNumberFormat="1" applyFont="1" applyBorder="1" applyAlignment="1">
      <alignment vertical="center" wrapText="1"/>
    </xf>
    <xf numFmtId="49" fontId="15" fillId="0" borderId="6" xfId="0" applyNumberFormat="1" applyFont="1" applyBorder="1" applyAlignment="1">
      <alignment vertical="center" wrapText="1"/>
    </xf>
    <xf numFmtId="4" fontId="7" fillId="0" borderId="38" xfId="0" applyNumberFormat="1" applyFont="1" applyBorder="1" applyAlignment="1">
      <alignment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2" fillId="2" borderId="7" xfId="0" applyNumberFormat="1" applyFont="1" applyFill="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2" fontId="12" fillId="2" borderId="7" xfId="0" applyNumberFormat="1" applyFont="1" applyFill="1" applyBorder="1" applyAlignment="1">
      <alignment horizontal="right" vertical="center"/>
    </xf>
    <xf numFmtId="0" fontId="0" fillId="0" borderId="6" xfId="0" applyBorder="1" applyAlignment="1">
      <alignment horizontal="right" indent="1"/>
    </xf>
    <xf numFmtId="0" fontId="0" fillId="0" borderId="8" xfId="0" applyBorder="1" applyAlignment="1">
      <alignment horizontal="right" indent="1"/>
    </xf>
    <xf numFmtId="4" fontId="13" fillId="0" borderId="22" xfId="0" applyNumberFormat="1" applyFont="1" applyBorder="1" applyAlignment="1">
      <alignment horizontal="right" vertical="center" indent="1"/>
    </xf>
    <xf numFmtId="49" fontId="8" fillId="3" borderId="0" xfId="0" applyNumberFormat="1" applyFont="1" applyFill="1" applyAlignment="1" applyProtection="1">
      <alignment horizontal="left" vertical="center"/>
      <protection locked="0"/>
    </xf>
    <xf numFmtId="49" fontId="8" fillId="3" borderId="6" xfId="0" applyNumberFormat="1" applyFont="1" applyFill="1" applyBorder="1" applyAlignment="1" applyProtection="1">
      <alignment horizontal="left" vertical="center"/>
      <protection locked="0"/>
    </xf>
    <xf numFmtId="1" fontId="0" fillId="0" borderId="6" xfId="0" applyNumberFormat="1" applyBorder="1" applyAlignment="1">
      <alignment horizontal="right" indent="1"/>
    </xf>
    <xf numFmtId="49" fontId="8" fillId="3" borderId="18" xfId="0" applyNumberFormat="1" applyFont="1" applyFill="1" applyBorder="1" applyAlignment="1" applyProtection="1">
      <alignment horizontal="left" vertical="center"/>
      <protection locked="0"/>
    </xf>
    <xf numFmtId="3" fontId="0" fillId="0" borderId="12" xfId="0" applyNumberFormat="1" applyBorder="1"/>
    <xf numFmtId="3" fontId="0" fillId="0" borderId="12" xfId="0" applyNumberFormat="1" applyBorder="1" applyAlignment="1">
      <alignment wrapText="1"/>
    </xf>
    <xf numFmtId="3" fontId="0" fillId="4" borderId="31" xfId="0" applyNumberFormat="1" applyFill="1" applyBorder="1"/>
    <xf numFmtId="3" fontId="0" fillId="4" borderId="12" xfId="0" applyNumberFormat="1" applyFill="1" applyBorder="1"/>
    <xf numFmtId="3" fontId="0" fillId="4" borderId="32" xfId="0" applyNumberFormat="1" applyFill="1" applyBorder="1"/>
    <xf numFmtId="0" fontId="15" fillId="2" borderId="35" xfId="0" applyFont="1" applyFill="1" applyBorder="1" applyAlignment="1">
      <alignment horizontal="center" vertical="center" wrapText="1"/>
    </xf>
    <xf numFmtId="4" fontId="7" fillId="4" borderId="38" xfId="0" applyNumberFormat="1" applyFont="1" applyFill="1" applyBorder="1"/>
    <xf numFmtId="49" fontId="8" fillId="2" borderId="0" xfId="0" applyNumberFormat="1" applyFont="1" applyFill="1" applyAlignment="1">
      <alignment horizontal="center" vertical="center"/>
    </xf>
    <xf numFmtId="0" fontId="8" fillId="2" borderId="0" xfId="0" applyFont="1" applyFill="1" applyAlignment="1">
      <alignment horizontal="center" vertical="center"/>
    </xf>
    <xf numFmtId="0" fontId="8" fillId="2" borderId="2" xfId="0" applyFont="1" applyFill="1" applyBorder="1" applyAlignment="1">
      <alignment horizontal="center" vertical="center"/>
    </xf>
    <xf numFmtId="49" fontId="6" fillId="2" borderId="18" xfId="0" applyNumberFormat="1"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19" xfId="0" applyFont="1" applyFill="1" applyBorder="1" applyAlignment="1">
      <alignment horizontal="center" vertical="center" shrinkToFit="1"/>
    </xf>
    <xf numFmtId="49" fontId="8" fillId="2" borderId="6" xfId="0" applyNumberFormat="1" applyFont="1" applyFill="1" applyBorder="1" applyAlignment="1">
      <alignment horizontal="center" vertical="center"/>
    </xf>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6"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42" xfId="0" applyNumberFormat="1" applyBorder="1" applyAlignment="1">
      <alignment vertical="center"/>
    </xf>
    <xf numFmtId="0" fontId="0" fillId="0" borderId="42" xfId="0" applyBorder="1" applyAlignment="1">
      <alignment vertical="center"/>
    </xf>
    <xf numFmtId="0" fontId="0" fillId="0" borderId="50" xfId="0" applyBorder="1" applyAlignment="1">
      <alignment vertical="center"/>
    </xf>
    <xf numFmtId="0" fontId="16" fillId="0" borderId="26" xfId="0" applyFont="1" applyBorder="1" applyAlignment="1">
      <alignment vertical="top" wrapText="1"/>
    </xf>
    <xf numFmtId="0" fontId="0" fillId="0" borderId="0" xfId="0" applyAlignment="1">
      <alignment vertical="top"/>
    </xf>
    <xf numFmtId="0" fontId="0" fillId="0" borderId="34" xfId="0" applyBorder="1" applyAlignment="1">
      <alignment vertical="top"/>
    </xf>
    <xf numFmtId="49" fontId="27" fillId="0" borderId="53" xfId="0" applyNumberFormat="1" applyFont="1" applyBorder="1" applyAlignment="1">
      <alignment vertical="top" wrapText="1"/>
    </xf>
    <xf numFmtId="0" fontId="0" fillId="0" borderId="53" xfId="0" applyBorder="1" applyAlignment="1">
      <alignment vertical="top"/>
    </xf>
    <xf numFmtId="0" fontId="0" fillId="0" borderId="54" xfId="0" applyBorder="1" applyAlignment="1">
      <alignment vertical="top"/>
    </xf>
    <xf numFmtId="49" fontId="27" fillId="0" borderId="42" xfId="0" applyNumberFormat="1" applyFont="1" applyBorder="1" applyAlignment="1">
      <alignment vertical="top" wrapText="1"/>
    </xf>
    <xf numFmtId="0" fontId="0" fillId="0" borderId="42" xfId="0" applyBorder="1" applyAlignment="1">
      <alignment vertical="top"/>
    </xf>
    <xf numFmtId="0" fontId="0" fillId="0" borderId="56" xfId="0" applyBorder="1" applyAlignment="1">
      <alignment vertical="top"/>
    </xf>
    <xf numFmtId="49" fontId="27" fillId="0" borderId="58" xfId="0" applyNumberFormat="1" applyFont="1" applyBorder="1" applyAlignment="1">
      <alignment vertical="top" wrapText="1"/>
    </xf>
    <xf numFmtId="0" fontId="0" fillId="0" borderId="58" xfId="0" applyBorder="1" applyAlignment="1">
      <alignment vertical="top"/>
    </xf>
    <xf numFmtId="0" fontId="0" fillId="0" borderId="59" xfId="0" applyBorder="1" applyAlignment="1">
      <alignment vertical="top"/>
    </xf>
    <xf numFmtId="0" fontId="16" fillId="0" borderId="36" xfId="0" applyFont="1" applyBorder="1" applyAlignment="1">
      <alignment vertical="top" wrapText="1"/>
    </xf>
    <xf numFmtId="0" fontId="0" fillId="0" borderId="18" xfId="0" applyBorder="1" applyAlignment="1">
      <alignment vertical="top"/>
    </xf>
    <xf numFmtId="0" fontId="0" fillId="0" borderId="51" xfId="0" applyBorder="1" applyAlignment="1">
      <alignment vertical="top"/>
    </xf>
    <xf numFmtId="0" fontId="29" fillId="0" borderId="26" xfId="0" applyFont="1" applyBorder="1" applyAlignment="1">
      <alignment horizontal="left" vertical="top" wrapText="1"/>
    </xf>
    <xf numFmtId="0" fontId="0" fillId="0" borderId="0" xfId="0" applyAlignment="1">
      <alignment vertical="top" wrapText="1"/>
    </xf>
    <xf numFmtId="0" fontId="0" fillId="0" borderId="34" xfId="0" applyBorder="1" applyAlignment="1">
      <alignment vertical="top" wrapText="1"/>
    </xf>
  </cellXfs>
  <cellStyles count="3">
    <cellStyle name="Normální" xfId="0" builtinId="0"/>
    <cellStyle name="normální 2" xfId="1" xr:uid="{00000000-0005-0000-0000-000001000000}"/>
    <cellStyle name="normální_POL.XLS"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TS%20Stavitel%202016/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5112">
    <tabColor rgb="FF66FF66"/>
  </sheetPr>
  <dimension ref="A1:O96"/>
  <sheetViews>
    <sheetView showGridLines="0" view="pageBreakPreview" topLeftCell="B79" zoomScale="85" zoomScaleNormal="100" zoomScaleSheetLayoutView="85" workbookViewId="0">
      <selection activeCell="C91" sqref="C91:E91"/>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9" width="12.7109375" customWidth="1"/>
    <col min="10" max="10" width="6.7109375" customWidth="1"/>
    <col min="11" max="11" width="4.28515625" customWidth="1"/>
    <col min="12" max="15" width="10.7109375" customWidth="1"/>
  </cols>
  <sheetData>
    <row r="1" spans="1:15" ht="33.75" customHeight="1" x14ac:dyDescent="0.2">
      <c r="A1" s="63" t="s">
        <v>34</v>
      </c>
      <c r="B1" s="486" t="s">
        <v>5036</v>
      </c>
      <c r="C1" s="487"/>
      <c r="D1" s="487"/>
      <c r="E1" s="487"/>
      <c r="F1" s="487"/>
      <c r="G1" s="487"/>
      <c r="H1" s="487"/>
      <c r="I1" s="487"/>
      <c r="J1" s="488"/>
    </row>
    <row r="2" spans="1:15" ht="23.25" customHeight="1" x14ac:dyDescent="0.2">
      <c r="A2" s="3"/>
      <c r="B2" s="70" t="s">
        <v>36</v>
      </c>
      <c r="C2" s="71"/>
      <c r="D2" s="517" t="s">
        <v>1457</v>
      </c>
      <c r="E2" s="518"/>
      <c r="F2" s="518"/>
      <c r="G2" s="518"/>
      <c r="H2" s="518"/>
      <c r="I2" s="518"/>
      <c r="J2" s="519"/>
      <c r="O2" s="1"/>
    </row>
    <row r="3" spans="1:15" ht="23.25" customHeight="1" x14ac:dyDescent="0.2">
      <c r="A3" s="3"/>
      <c r="B3" s="72" t="s">
        <v>38</v>
      </c>
      <c r="C3" s="73"/>
      <c r="D3" s="514" t="s">
        <v>1458</v>
      </c>
      <c r="E3" s="515"/>
      <c r="F3" s="515"/>
      <c r="G3" s="515"/>
      <c r="H3" s="515"/>
      <c r="I3" s="515"/>
      <c r="J3" s="516"/>
    </row>
    <row r="4" spans="1:15" ht="23.25" customHeight="1" x14ac:dyDescent="0.2">
      <c r="A4" s="3"/>
      <c r="B4" s="74" t="s">
        <v>39</v>
      </c>
      <c r="C4" s="75"/>
      <c r="D4" s="520" t="s">
        <v>5037</v>
      </c>
      <c r="E4" s="521"/>
      <c r="F4" s="521"/>
      <c r="G4" s="521"/>
      <c r="H4" s="521"/>
      <c r="I4" s="521"/>
      <c r="J4" s="522"/>
    </row>
    <row r="5" spans="1:15" ht="24" customHeight="1" x14ac:dyDescent="0.2">
      <c r="A5" s="3"/>
      <c r="B5" s="39" t="s">
        <v>21</v>
      </c>
      <c r="D5" s="176"/>
      <c r="E5" s="23"/>
      <c r="F5" s="23"/>
      <c r="G5" s="23"/>
      <c r="H5" s="16" t="s">
        <v>1460</v>
      </c>
      <c r="I5" s="176"/>
      <c r="J5" s="9"/>
    </row>
    <row r="6" spans="1:15" ht="15.75" customHeight="1" x14ac:dyDescent="0.2">
      <c r="A6" s="3"/>
      <c r="B6" s="34"/>
      <c r="C6" s="23"/>
      <c r="D6" s="176"/>
      <c r="E6" s="23"/>
      <c r="F6" s="23"/>
      <c r="G6" s="23"/>
      <c r="H6" s="16" t="s">
        <v>1461</v>
      </c>
      <c r="I6" s="176"/>
      <c r="J6" s="9"/>
    </row>
    <row r="7" spans="1:15" ht="15.75" customHeight="1" x14ac:dyDescent="0.2">
      <c r="A7" s="3"/>
      <c r="B7" s="35"/>
      <c r="C7" s="76"/>
      <c r="D7" s="175"/>
      <c r="E7" s="30"/>
      <c r="F7" s="30"/>
      <c r="G7" s="30"/>
      <c r="H7" s="177" t="s">
        <v>1462</v>
      </c>
      <c r="I7" s="30"/>
      <c r="J7" s="42"/>
    </row>
    <row r="8" spans="1:15" ht="24" hidden="1" customHeight="1" x14ac:dyDescent="0.2">
      <c r="A8" s="3"/>
      <c r="B8" s="39" t="s">
        <v>19</v>
      </c>
      <c r="D8" s="29"/>
      <c r="H8" s="25" t="s">
        <v>31</v>
      </c>
      <c r="I8" s="29"/>
      <c r="J8" s="9"/>
    </row>
    <row r="9" spans="1:15" ht="15.75" hidden="1" customHeight="1" x14ac:dyDescent="0.2">
      <c r="A9" s="3"/>
      <c r="B9" s="3"/>
      <c r="D9" s="29"/>
      <c r="H9" s="25" t="s">
        <v>32</v>
      </c>
      <c r="I9" s="29"/>
      <c r="J9" s="9"/>
    </row>
    <row r="10" spans="1:15" ht="15.75" hidden="1" customHeight="1" x14ac:dyDescent="0.2">
      <c r="A10" s="3"/>
      <c r="B10" s="43"/>
      <c r="C10" s="24"/>
      <c r="D10" s="38"/>
      <c r="E10" s="45"/>
      <c r="F10" s="45"/>
      <c r="G10" s="15"/>
      <c r="H10" s="15"/>
      <c r="I10" s="44"/>
      <c r="J10" s="42"/>
    </row>
    <row r="11" spans="1:15" ht="24" customHeight="1" x14ac:dyDescent="0.2">
      <c r="A11" s="3"/>
      <c r="B11" s="39" t="s">
        <v>18</v>
      </c>
      <c r="D11" s="506"/>
      <c r="E11" s="506"/>
      <c r="F11" s="506"/>
      <c r="G11" s="506"/>
      <c r="H11" s="25" t="s">
        <v>31</v>
      </c>
      <c r="I11" s="78"/>
      <c r="J11" s="9"/>
    </row>
    <row r="12" spans="1:15" ht="15.75" customHeight="1" x14ac:dyDescent="0.2">
      <c r="A12" s="3"/>
      <c r="B12" s="34"/>
      <c r="C12" s="23"/>
      <c r="D12" s="503"/>
      <c r="E12" s="503"/>
      <c r="F12" s="503"/>
      <c r="G12" s="503"/>
      <c r="H12" s="25" t="s">
        <v>32</v>
      </c>
      <c r="I12" s="78"/>
      <c r="J12" s="9"/>
    </row>
    <row r="13" spans="1:15" ht="15.75" customHeight="1" x14ac:dyDescent="0.2">
      <c r="A13" s="3"/>
      <c r="B13" s="35"/>
      <c r="C13" s="77"/>
      <c r="D13" s="504"/>
      <c r="E13" s="504"/>
      <c r="F13" s="504"/>
      <c r="G13" s="504"/>
      <c r="H13" s="26"/>
      <c r="I13" s="30"/>
      <c r="J13" s="42"/>
    </row>
    <row r="14" spans="1:15" ht="24" hidden="1" customHeight="1" x14ac:dyDescent="0.2">
      <c r="A14" s="3"/>
      <c r="B14" s="56" t="s">
        <v>20</v>
      </c>
      <c r="C14" s="57"/>
      <c r="D14" s="58"/>
      <c r="E14" s="59"/>
      <c r="F14" s="59"/>
      <c r="G14" s="59"/>
      <c r="H14" s="60"/>
      <c r="I14" s="59"/>
      <c r="J14" s="61"/>
    </row>
    <row r="15" spans="1:15" ht="32.25" customHeight="1" x14ac:dyDescent="0.2">
      <c r="A15" s="3"/>
      <c r="B15" s="43" t="s">
        <v>29</v>
      </c>
      <c r="C15" s="62"/>
      <c r="D15" s="15"/>
      <c r="E15" s="505"/>
      <c r="F15" s="505"/>
      <c r="G15" s="500"/>
      <c r="H15" s="500"/>
      <c r="I15" s="500" t="s">
        <v>28</v>
      </c>
      <c r="J15" s="501"/>
    </row>
    <row r="16" spans="1:15" ht="23.25" customHeight="1" x14ac:dyDescent="0.2">
      <c r="A16" s="117" t="s">
        <v>23</v>
      </c>
      <c r="B16" s="118" t="s">
        <v>23</v>
      </c>
      <c r="C16" s="48"/>
      <c r="D16" s="49"/>
      <c r="E16" s="495"/>
      <c r="F16" s="502"/>
      <c r="G16" s="495"/>
      <c r="H16" s="502"/>
      <c r="I16" s="495">
        <f>SUMIF(F48:F92,A16,I48:I92)+SUMIF(F48:F92,"PSU",I48:I92)</f>
        <v>0</v>
      </c>
      <c r="J16" s="496"/>
    </row>
    <row r="17" spans="1:10" ht="23.25" customHeight="1" x14ac:dyDescent="0.2">
      <c r="A17" s="117" t="s">
        <v>24</v>
      </c>
      <c r="B17" s="118" t="s">
        <v>24</v>
      </c>
      <c r="C17" s="48"/>
      <c r="D17" s="49"/>
      <c r="E17" s="495"/>
      <c r="F17" s="502"/>
      <c r="G17" s="495"/>
      <c r="H17" s="502"/>
      <c r="I17" s="495">
        <f>SUMIF(F48:F92,A17,I48:I92)</f>
        <v>0</v>
      </c>
      <c r="J17" s="496"/>
    </row>
    <row r="18" spans="1:10" ht="23.25" customHeight="1" x14ac:dyDescent="0.2">
      <c r="A18" s="117" t="s">
        <v>25</v>
      </c>
      <c r="B18" s="118" t="s">
        <v>25</v>
      </c>
      <c r="C18" s="48"/>
      <c r="D18" s="49"/>
      <c r="E18" s="495"/>
      <c r="F18" s="502"/>
      <c r="G18" s="495"/>
      <c r="H18" s="502"/>
      <c r="I18" s="495">
        <f>SUMIF(F48:F92,A18,I48:I92)</f>
        <v>0</v>
      </c>
      <c r="J18" s="496"/>
    </row>
    <row r="19" spans="1:10" ht="23.25" customHeight="1" x14ac:dyDescent="0.2">
      <c r="A19" s="117" t="s">
        <v>112</v>
      </c>
      <c r="B19" s="118" t="s">
        <v>26</v>
      </c>
      <c r="C19" s="48"/>
      <c r="D19" s="49"/>
      <c r="E19" s="495"/>
      <c r="F19" s="502"/>
      <c r="G19" s="495"/>
      <c r="H19" s="502"/>
      <c r="I19" s="495">
        <f>'VN+ON'!G7</f>
        <v>0</v>
      </c>
      <c r="J19" s="496"/>
    </row>
    <row r="20" spans="1:10" ht="23.25" customHeight="1" x14ac:dyDescent="0.2">
      <c r="A20" s="117" t="s">
        <v>113</v>
      </c>
      <c r="B20" s="118" t="s">
        <v>27</v>
      </c>
      <c r="C20" s="48"/>
      <c r="D20" s="49"/>
      <c r="E20" s="495"/>
      <c r="F20" s="502"/>
      <c r="G20" s="495"/>
      <c r="H20" s="502"/>
      <c r="I20" s="495">
        <f>'VN+ON'!G29</f>
        <v>0</v>
      </c>
      <c r="J20" s="496"/>
    </row>
    <row r="21" spans="1:10" ht="23.25" customHeight="1" x14ac:dyDescent="0.2">
      <c r="A21" s="3"/>
      <c r="B21" s="64" t="s">
        <v>28</v>
      </c>
      <c r="C21" s="65"/>
      <c r="D21" s="66"/>
      <c r="E21" s="497"/>
      <c r="F21" s="498"/>
      <c r="G21" s="497"/>
      <c r="H21" s="498"/>
      <c r="I21" s="497">
        <f>SUM(I16:J20)</f>
        <v>0</v>
      </c>
      <c r="J21" s="526"/>
    </row>
    <row r="22" spans="1:10" ht="33" customHeight="1" x14ac:dyDescent="0.2">
      <c r="A22" s="3"/>
      <c r="B22" s="55" t="s">
        <v>30</v>
      </c>
      <c r="C22" s="48"/>
      <c r="D22" s="49"/>
      <c r="E22" s="54"/>
      <c r="F22" s="51"/>
      <c r="G22" s="41"/>
      <c r="H22" s="41"/>
      <c r="I22" s="41"/>
      <c r="J22" s="52"/>
    </row>
    <row r="23" spans="1:10" ht="23.25" customHeight="1" x14ac:dyDescent="0.2">
      <c r="A23" s="3"/>
      <c r="B23" s="47" t="s">
        <v>11</v>
      </c>
      <c r="C23" s="48"/>
      <c r="D23" s="49"/>
      <c r="E23" s="50">
        <v>15</v>
      </c>
      <c r="F23" s="51" t="s">
        <v>0</v>
      </c>
      <c r="G23" s="493">
        <v>0</v>
      </c>
      <c r="H23" s="494"/>
      <c r="I23" s="494"/>
      <c r="J23" s="52" t="str">
        <f t="shared" ref="J23:J28" si="0">Mena</f>
        <v>CZK</v>
      </c>
    </row>
    <row r="24" spans="1:10" ht="23.25" customHeight="1" x14ac:dyDescent="0.2">
      <c r="A24" s="3"/>
      <c r="B24" s="47" t="s">
        <v>12</v>
      </c>
      <c r="C24" s="48"/>
      <c r="D24" s="49"/>
      <c r="E24" s="50">
        <f>SazbaDPH1</f>
        <v>15</v>
      </c>
      <c r="F24" s="51" t="s">
        <v>0</v>
      </c>
      <c r="G24" s="524">
        <f>ZakladDPHSni*SazbaDPH1/100</f>
        <v>0</v>
      </c>
      <c r="H24" s="525"/>
      <c r="I24" s="525"/>
      <c r="J24" s="52" t="str">
        <f t="shared" si="0"/>
        <v>CZK</v>
      </c>
    </row>
    <row r="25" spans="1:10" ht="23.25" customHeight="1" x14ac:dyDescent="0.2">
      <c r="A25" s="3"/>
      <c r="B25" s="47" t="s">
        <v>13</v>
      </c>
      <c r="C25" s="48"/>
      <c r="D25" s="49"/>
      <c r="E25" s="50">
        <v>21</v>
      </c>
      <c r="F25" s="51" t="s">
        <v>0</v>
      </c>
      <c r="G25" s="493">
        <f>I21</f>
        <v>0</v>
      </c>
      <c r="H25" s="494"/>
      <c r="I25" s="494"/>
      <c r="J25" s="52" t="str">
        <f t="shared" si="0"/>
        <v>CZK</v>
      </c>
    </row>
    <row r="26" spans="1:10" ht="23.25" customHeight="1" x14ac:dyDescent="0.2">
      <c r="A26" s="3"/>
      <c r="B26" s="40" t="s">
        <v>14</v>
      </c>
      <c r="C26" s="19"/>
      <c r="D26" s="15"/>
      <c r="E26" s="36">
        <f>SazbaDPH2</f>
        <v>21</v>
      </c>
      <c r="F26" s="37" t="s">
        <v>0</v>
      </c>
      <c r="G26" s="489">
        <f>ZakladDPHZakl*SazbaDPH2/100</f>
        <v>0</v>
      </c>
      <c r="H26" s="490"/>
      <c r="I26" s="490"/>
      <c r="J26" s="46" t="str">
        <f t="shared" si="0"/>
        <v>CZK</v>
      </c>
    </row>
    <row r="27" spans="1:10" ht="23.25" customHeight="1" thickBot="1" x14ac:dyDescent="0.25">
      <c r="A27" s="3"/>
      <c r="B27" s="39" t="s">
        <v>4</v>
      </c>
      <c r="C27" s="17"/>
      <c r="D27" s="20"/>
      <c r="E27" s="17"/>
      <c r="F27" s="18"/>
      <c r="G27" s="491">
        <f>0</f>
        <v>0</v>
      </c>
      <c r="H27" s="491"/>
      <c r="I27" s="491"/>
      <c r="J27" s="53" t="str">
        <f t="shared" si="0"/>
        <v>CZK</v>
      </c>
    </row>
    <row r="28" spans="1:10" ht="27.75" hidden="1" customHeight="1" thickBot="1" x14ac:dyDescent="0.25">
      <c r="A28" s="3"/>
      <c r="B28" s="96" t="s">
        <v>22</v>
      </c>
      <c r="C28" s="97"/>
      <c r="D28" s="97"/>
      <c r="E28" s="98"/>
      <c r="F28" s="99"/>
      <c r="G28" s="499" t="e">
        <f>ZakladDPHSniVypocet+ZakladDPHZaklVypocet</f>
        <v>#REF!</v>
      </c>
      <c r="H28" s="499"/>
      <c r="I28" s="499"/>
      <c r="J28" s="100" t="str">
        <f t="shared" si="0"/>
        <v>CZK</v>
      </c>
    </row>
    <row r="29" spans="1:10" ht="27.75" customHeight="1" thickBot="1" x14ac:dyDescent="0.25">
      <c r="A29" s="3"/>
      <c r="B29" s="96" t="s">
        <v>33</v>
      </c>
      <c r="C29" s="101"/>
      <c r="D29" s="101"/>
      <c r="E29" s="101"/>
      <c r="F29" s="101"/>
      <c r="G29" s="492">
        <f>ZakladDPHSni+DPHSni+ZakladDPHZakl+DPHZakl+Zaokrouhleni</f>
        <v>0</v>
      </c>
      <c r="H29" s="492"/>
      <c r="I29" s="492"/>
      <c r="J29" s="102" t="s">
        <v>43</v>
      </c>
    </row>
    <row r="30" spans="1:10" ht="12.75" customHeight="1" x14ac:dyDescent="0.2">
      <c r="A30" s="3"/>
      <c r="B30" s="3"/>
      <c r="J30" s="10"/>
    </row>
    <row r="31" spans="1:10" ht="30" customHeight="1" x14ac:dyDescent="0.2">
      <c r="A31" s="3"/>
      <c r="B31" s="3"/>
      <c r="J31" s="10"/>
    </row>
    <row r="32" spans="1:10" ht="18.75" customHeight="1" x14ac:dyDescent="0.2">
      <c r="A32" s="3"/>
      <c r="B32" s="21"/>
      <c r="C32" s="16" t="s">
        <v>10</v>
      </c>
      <c r="D32" s="32"/>
      <c r="E32" s="32"/>
      <c r="F32" s="16" t="s">
        <v>9</v>
      </c>
      <c r="G32" s="32"/>
      <c r="H32" s="33">
        <f ca="1">TODAY()</f>
        <v>45800</v>
      </c>
      <c r="I32" s="32"/>
      <c r="J32" s="10"/>
    </row>
    <row r="33" spans="1:10" ht="47.25" customHeight="1" x14ac:dyDescent="0.2">
      <c r="A33" s="3"/>
      <c r="B33" s="3"/>
      <c r="J33" s="10"/>
    </row>
    <row r="34" spans="1:10" s="28" customFormat="1" ht="18.75" customHeight="1" x14ac:dyDescent="0.2">
      <c r="A34" s="27"/>
      <c r="B34" s="27"/>
      <c r="D34" s="22"/>
      <c r="E34" s="22"/>
      <c r="G34" s="22"/>
      <c r="H34" s="22"/>
      <c r="I34" s="22"/>
      <c r="J34" s="31"/>
    </row>
    <row r="35" spans="1:10" ht="12.75" customHeight="1" x14ac:dyDescent="0.2">
      <c r="A35" s="3"/>
      <c r="B35" s="3"/>
      <c r="D35" s="523" t="s">
        <v>2</v>
      </c>
      <c r="E35" s="523"/>
      <c r="H35" s="11" t="s">
        <v>3</v>
      </c>
      <c r="J35" s="10"/>
    </row>
    <row r="36" spans="1:10" ht="13.5" customHeight="1" thickBot="1" x14ac:dyDescent="0.25">
      <c r="A36" s="12"/>
      <c r="B36" s="12"/>
      <c r="C36" s="13"/>
      <c r="D36" s="13"/>
      <c r="E36" s="13"/>
      <c r="F36" s="13"/>
      <c r="G36" s="13"/>
      <c r="H36" s="13"/>
      <c r="I36" s="13"/>
      <c r="J36" s="14"/>
    </row>
    <row r="37" spans="1:10" ht="27" hidden="1" customHeight="1" x14ac:dyDescent="0.25">
      <c r="B37" s="67" t="s">
        <v>15</v>
      </c>
      <c r="C37" s="2"/>
      <c r="D37" s="2"/>
      <c r="E37" s="2"/>
      <c r="F37" s="88"/>
      <c r="G37" s="88"/>
      <c r="H37" s="88"/>
      <c r="I37" s="88"/>
      <c r="J37" s="2"/>
    </row>
    <row r="38" spans="1:10" ht="25.5" hidden="1" customHeight="1" x14ac:dyDescent="0.2">
      <c r="A38" s="80" t="s">
        <v>35</v>
      </c>
      <c r="B38" s="82" t="s">
        <v>16</v>
      </c>
      <c r="C38" s="83" t="s">
        <v>5</v>
      </c>
      <c r="D38" s="84"/>
      <c r="E38" s="84"/>
      <c r="F38" s="89" t="str">
        <f>B23</f>
        <v>Základ pro sníženou DPH</v>
      </c>
      <c r="G38" s="89" t="str">
        <f>B25</f>
        <v>Základ pro základní DPH</v>
      </c>
      <c r="H38" s="90" t="s">
        <v>17</v>
      </c>
      <c r="I38" s="90" t="s">
        <v>1</v>
      </c>
      <c r="J38" s="85" t="s">
        <v>0</v>
      </c>
    </row>
    <row r="39" spans="1:10" ht="25.5" hidden="1" customHeight="1" x14ac:dyDescent="0.2">
      <c r="A39" s="80">
        <v>1</v>
      </c>
      <c r="B39" s="86" t="s">
        <v>41</v>
      </c>
      <c r="C39" s="507" t="s">
        <v>40</v>
      </c>
      <c r="D39" s="508"/>
      <c r="E39" s="508"/>
      <c r="F39" s="91" t="e">
        <f>'SO 101 D.1.1-ARS'!P1995</f>
        <v>#REF!</v>
      </c>
      <c r="G39" s="92" t="e">
        <f>'SO 101 D.1.1-ARS'!Q1995</f>
        <v>#REF!</v>
      </c>
      <c r="H39" s="93" t="e">
        <f>(F39*SazbaDPH1/100)+(G39*SazbaDPH2/100)</f>
        <v>#REF!</v>
      </c>
      <c r="I39" s="93" t="e">
        <f>F39+G39+H39</f>
        <v>#REF!</v>
      </c>
      <c r="J39" s="87" t="e">
        <f>IF(CenaCelkemVypocet=0,"",I39/CenaCelkemVypocet*100)</f>
        <v>#REF!</v>
      </c>
    </row>
    <row r="40" spans="1:10" ht="25.5" hidden="1" customHeight="1" x14ac:dyDescent="0.2">
      <c r="A40" s="80"/>
      <c r="B40" s="509" t="s">
        <v>42</v>
      </c>
      <c r="C40" s="510"/>
      <c r="D40" s="510"/>
      <c r="E40" s="511"/>
      <c r="F40" s="94" t="e">
        <f>SUMIF(A39:A39,"=1",F39:F39)</f>
        <v>#REF!</v>
      </c>
      <c r="G40" s="95" t="e">
        <f>SUMIF(A39:A39,"=1",G39:G39)</f>
        <v>#REF!</v>
      </c>
      <c r="H40" s="95" t="e">
        <f>SUMIF(A39:A39,"=1",H39:H39)</f>
        <v>#REF!</v>
      </c>
      <c r="I40" s="95" t="e">
        <f>SUMIF(A39:A39,"=1",I39:I39)</f>
        <v>#REF!</v>
      </c>
      <c r="J40" s="81" t="e">
        <f>SUMIF(A39:A39,"=1",J39:J39)</f>
        <v>#REF!</v>
      </c>
    </row>
    <row r="44" spans="1:10" ht="15.75" x14ac:dyDescent="0.25">
      <c r="B44" s="103" t="s">
        <v>44</v>
      </c>
    </row>
    <row r="46" spans="1:10" ht="25.5" customHeight="1" x14ac:dyDescent="0.2">
      <c r="A46" s="104"/>
      <c r="B46" s="108" t="s">
        <v>16</v>
      </c>
      <c r="C46" s="108" t="s">
        <v>5</v>
      </c>
      <c r="D46" s="109"/>
      <c r="E46" s="109"/>
      <c r="F46" s="112" t="s">
        <v>45</v>
      </c>
      <c r="G46" s="112"/>
      <c r="H46" s="112"/>
      <c r="I46" s="512" t="s">
        <v>28</v>
      </c>
      <c r="J46" s="512"/>
    </row>
    <row r="47" spans="1:10" ht="25.5" customHeight="1" x14ac:dyDescent="0.2">
      <c r="A47" s="104"/>
      <c r="B47" s="201" t="s">
        <v>2373</v>
      </c>
      <c r="C47" s="479" t="s">
        <v>2374</v>
      </c>
      <c r="D47" s="480"/>
      <c r="E47" s="481"/>
      <c r="F47" s="202"/>
      <c r="G47" s="202"/>
      <c r="H47" s="202"/>
      <c r="I47" s="477">
        <f>SUM(I48:J54)</f>
        <v>0</v>
      </c>
      <c r="J47" s="478"/>
    </row>
    <row r="48" spans="1:10" ht="25.5" customHeight="1" x14ac:dyDescent="0.2">
      <c r="A48" s="105"/>
      <c r="B48" s="107" t="s">
        <v>2501</v>
      </c>
      <c r="C48" s="475" t="s">
        <v>2502</v>
      </c>
      <c r="D48" s="476"/>
      <c r="E48" s="476"/>
      <c r="F48" s="113" t="s">
        <v>23</v>
      </c>
      <c r="G48" s="178"/>
      <c r="H48" s="178"/>
      <c r="I48" s="474">
        <f>'SO 101 D.1.1-ARS'!G1995</f>
        <v>0</v>
      </c>
      <c r="J48" s="474"/>
    </row>
    <row r="49" spans="1:10" ht="25.5" customHeight="1" x14ac:dyDescent="0.2">
      <c r="A49" s="105"/>
      <c r="B49" s="107" t="s">
        <v>1667</v>
      </c>
      <c r="C49" s="475" t="s">
        <v>1673</v>
      </c>
      <c r="D49" s="476" t="s">
        <v>1673</v>
      </c>
      <c r="E49" s="476" t="s">
        <v>1673</v>
      </c>
      <c r="F49" s="113" t="s">
        <v>24</v>
      </c>
      <c r="G49" s="178"/>
      <c r="H49" s="178"/>
      <c r="I49" s="474">
        <f>'SO 101 D.1.4a-UT+CHL'!G295</f>
        <v>0</v>
      </c>
      <c r="J49" s="474"/>
    </row>
    <row r="50" spans="1:10" ht="25.5" customHeight="1" x14ac:dyDescent="0.2">
      <c r="A50" s="105"/>
      <c r="B50" s="107" t="s">
        <v>1668</v>
      </c>
      <c r="C50" s="475" t="s">
        <v>1674</v>
      </c>
      <c r="D50" s="476" t="s">
        <v>1674</v>
      </c>
      <c r="E50" s="476" t="s">
        <v>1674</v>
      </c>
      <c r="F50" s="113" t="s">
        <v>25</v>
      </c>
      <c r="G50" s="178"/>
      <c r="H50" s="178"/>
      <c r="I50" s="474">
        <f>'SO 101 D.1.4b-VZT'!G387</f>
        <v>0</v>
      </c>
      <c r="J50" s="474"/>
    </row>
    <row r="51" spans="1:10" ht="25.5" customHeight="1" x14ac:dyDescent="0.2">
      <c r="A51" s="105"/>
      <c r="B51" s="107" t="s">
        <v>1669</v>
      </c>
      <c r="C51" s="475" t="s">
        <v>1675</v>
      </c>
      <c r="D51" s="476" t="s">
        <v>1675</v>
      </c>
      <c r="E51" s="476" t="s">
        <v>1675</v>
      </c>
      <c r="F51" s="113" t="s">
        <v>24</v>
      </c>
      <c r="G51" s="178"/>
      <c r="H51" s="178"/>
      <c r="I51" s="474">
        <f>'SO 101 D.1.4c-ZTI'!G354</f>
        <v>0</v>
      </c>
      <c r="J51" s="474"/>
    </row>
    <row r="52" spans="1:10" ht="25.5" customHeight="1" x14ac:dyDescent="0.2">
      <c r="A52" s="105"/>
      <c r="B52" s="107" t="s">
        <v>1670</v>
      </c>
      <c r="C52" s="475" t="s">
        <v>1676</v>
      </c>
      <c r="D52" s="476" t="s">
        <v>1676</v>
      </c>
      <c r="E52" s="476" t="s">
        <v>1676</v>
      </c>
      <c r="F52" s="113" t="s">
        <v>25</v>
      </c>
      <c r="G52" s="178"/>
      <c r="H52" s="178"/>
      <c r="I52" s="474">
        <f>'SO 101 D.1.4d-EL'!G173</f>
        <v>0</v>
      </c>
      <c r="J52" s="474"/>
    </row>
    <row r="53" spans="1:10" ht="25.5" customHeight="1" x14ac:dyDescent="0.2">
      <c r="A53" s="105"/>
      <c r="B53" s="107" t="s">
        <v>1671</v>
      </c>
      <c r="C53" s="475" t="s">
        <v>1677</v>
      </c>
      <c r="D53" s="476" t="s">
        <v>1677</v>
      </c>
      <c r="E53" s="476" t="s">
        <v>1677</v>
      </c>
      <c r="F53" s="113" t="s">
        <v>25</v>
      </c>
      <c r="G53" s="178"/>
      <c r="H53" s="178"/>
      <c r="I53" s="474">
        <f>'SO 101 D.1.4e-SLP'!G93</f>
        <v>0</v>
      </c>
      <c r="J53" s="474"/>
    </row>
    <row r="54" spans="1:10" ht="25.5" customHeight="1" x14ac:dyDescent="0.2">
      <c r="A54" s="105"/>
      <c r="B54" s="107" t="s">
        <v>1672</v>
      </c>
      <c r="C54" s="475" t="s">
        <v>1678</v>
      </c>
      <c r="D54" s="476" t="s">
        <v>1678</v>
      </c>
      <c r="E54" s="476" t="s">
        <v>1678</v>
      </c>
      <c r="F54" s="113" t="s">
        <v>25</v>
      </c>
      <c r="G54" s="178"/>
      <c r="H54" s="178"/>
      <c r="I54" s="474">
        <f>'SO 101 D.1.4f-MaR'!G66</f>
        <v>0</v>
      </c>
      <c r="J54" s="474"/>
    </row>
    <row r="55" spans="1:10" ht="25.5" customHeight="1" x14ac:dyDescent="0.2">
      <c r="A55" s="105"/>
      <c r="B55" s="203" t="s">
        <v>2375</v>
      </c>
      <c r="C55" s="472" t="s">
        <v>2409</v>
      </c>
      <c r="D55" s="473" t="s">
        <v>2409</v>
      </c>
      <c r="E55" s="473" t="s">
        <v>2409</v>
      </c>
      <c r="F55" s="113" t="s">
        <v>23</v>
      </c>
      <c r="G55" s="178"/>
      <c r="H55" s="178"/>
      <c r="I55" s="474">
        <v>0</v>
      </c>
      <c r="J55" s="474"/>
    </row>
    <row r="56" spans="1:10" ht="25.5" customHeight="1" x14ac:dyDescent="0.2">
      <c r="A56" s="105"/>
      <c r="B56" s="203" t="s">
        <v>2376</v>
      </c>
      <c r="C56" s="472" t="s">
        <v>2410</v>
      </c>
      <c r="D56" s="473" t="s">
        <v>2410</v>
      </c>
      <c r="E56" s="473" t="s">
        <v>2410</v>
      </c>
      <c r="F56" s="113" t="s">
        <v>23</v>
      </c>
      <c r="G56" s="178"/>
      <c r="H56" s="178"/>
      <c r="I56" s="474">
        <v>0</v>
      </c>
      <c r="J56" s="474"/>
    </row>
    <row r="57" spans="1:10" ht="25.5" customHeight="1" x14ac:dyDescent="0.2">
      <c r="A57" s="105"/>
      <c r="B57" s="203" t="s">
        <v>2377</v>
      </c>
      <c r="C57" s="472" t="s">
        <v>2411</v>
      </c>
      <c r="D57" s="473" t="s">
        <v>2411</v>
      </c>
      <c r="E57" s="473" t="s">
        <v>2411</v>
      </c>
      <c r="F57" s="113" t="s">
        <v>23</v>
      </c>
      <c r="G57" s="178"/>
      <c r="H57" s="178"/>
      <c r="I57" s="474">
        <v>0</v>
      </c>
      <c r="J57" s="474"/>
    </row>
    <row r="58" spans="1:10" ht="25.5" customHeight="1" x14ac:dyDescent="0.2">
      <c r="A58" s="105"/>
      <c r="B58" s="203" t="s">
        <v>2378</v>
      </c>
      <c r="C58" s="472" t="s">
        <v>2412</v>
      </c>
      <c r="D58" s="473" t="s">
        <v>2412</v>
      </c>
      <c r="E58" s="473" t="s">
        <v>2412</v>
      </c>
      <c r="F58" s="113" t="s">
        <v>23</v>
      </c>
      <c r="G58" s="178"/>
      <c r="H58" s="178"/>
      <c r="I58" s="474">
        <v>0</v>
      </c>
      <c r="J58" s="474"/>
    </row>
    <row r="59" spans="1:10" ht="25.5" customHeight="1" x14ac:dyDescent="0.2">
      <c r="A59" s="105"/>
      <c r="B59" s="203" t="s">
        <v>2379</v>
      </c>
      <c r="C59" s="472" t="s">
        <v>2413</v>
      </c>
      <c r="D59" s="473" t="s">
        <v>2413</v>
      </c>
      <c r="E59" s="473" t="s">
        <v>2413</v>
      </c>
      <c r="F59" s="113" t="s">
        <v>23</v>
      </c>
      <c r="G59" s="178"/>
      <c r="H59" s="178"/>
      <c r="I59" s="474">
        <v>0</v>
      </c>
      <c r="J59" s="474"/>
    </row>
    <row r="60" spans="1:10" ht="25.5" customHeight="1" x14ac:dyDescent="0.2">
      <c r="A60" s="105"/>
      <c r="B60" s="203" t="s">
        <v>2380</v>
      </c>
      <c r="C60" s="472" t="s">
        <v>2414</v>
      </c>
      <c r="D60" s="473" t="s">
        <v>2414</v>
      </c>
      <c r="E60" s="473" t="s">
        <v>2414</v>
      </c>
      <c r="F60" s="113" t="s">
        <v>23</v>
      </c>
      <c r="G60" s="178"/>
      <c r="H60" s="178"/>
      <c r="I60" s="474">
        <v>0</v>
      </c>
      <c r="J60" s="474"/>
    </row>
    <row r="61" spans="1:10" ht="25.5" customHeight="1" x14ac:dyDescent="0.2">
      <c r="A61" s="105"/>
      <c r="B61" s="203" t="s">
        <v>2381</v>
      </c>
      <c r="C61" s="472" t="s">
        <v>2436</v>
      </c>
      <c r="D61" s="473" t="s">
        <v>2436</v>
      </c>
      <c r="E61" s="473" t="s">
        <v>2436</v>
      </c>
      <c r="F61" s="113" t="s">
        <v>23</v>
      </c>
      <c r="G61" s="178"/>
      <c r="H61" s="178"/>
      <c r="I61" s="474">
        <v>0</v>
      </c>
      <c r="J61" s="474"/>
    </row>
    <row r="62" spans="1:10" ht="25.5" customHeight="1" x14ac:dyDescent="0.2">
      <c r="A62" s="105"/>
      <c r="B62" s="203" t="s">
        <v>2382</v>
      </c>
      <c r="C62" s="472" t="s">
        <v>2415</v>
      </c>
      <c r="D62" s="473" t="s">
        <v>2415</v>
      </c>
      <c r="E62" s="473" t="s">
        <v>2415</v>
      </c>
      <c r="F62" s="113" t="s">
        <v>23</v>
      </c>
      <c r="G62" s="178"/>
      <c r="H62" s="178"/>
      <c r="I62" s="474">
        <v>0</v>
      </c>
      <c r="J62" s="474"/>
    </row>
    <row r="63" spans="1:10" ht="25.5" customHeight="1" x14ac:dyDescent="0.2">
      <c r="A63" s="105"/>
      <c r="B63" s="203" t="s">
        <v>2383</v>
      </c>
      <c r="C63" s="472" t="s">
        <v>2416</v>
      </c>
      <c r="D63" s="473" t="s">
        <v>2416</v>
      </c>
      <c r="E63" s="473" t="s">
        <v>2416</v>
      </c>
      <c r="F63" s="113" t="s">
        <v>23</v>
      </c>
      <c r="G63" s="178"/>
      <c r="H63" s="178"/>
      <c r="I63" s="474">
        <v>0</v>
      </c>
      <c r="J63" s="474"/>
    </row>
    <row r="64" spans="1:10" ht="25.5" customHeight="1" x14ac:dyDescent="0.2">
      <c r="A64" s="105"/>
      <c r="B64" s="203" t="s">
        <v>2384</v>
      </c>
      <c r="C64" s="472" t="s">
        <v>2417</v>
      </c>
      <c r="D64" s="473" t="s">
        <v>2417</v>
      </c>
      <c r="E64" s="473" t="s">
        <v>2417</v>
      </c>
      <c r="F64" s="113" t="s">
        <v>23</v>
      </c>
      <c r="G64" s="178"/>
      <c r="H64" s="178"/>
      <c r="I64" s="474">
        <f>'SO 104'!G76</f>
        <v>0</v>
      </c>
      <c r="J64" s="474"/>
    </row>
    <row r="65" spans="1:10" ht="25.5" customHeight="1" x14ac:dyDescent="0.2">
      <c r="A65" s="105"/>
      <c r="B65" s="203" t="s">
        <v>2385</v>
      </c>
      <c r="C65" s="472" t="s">
        <v>2418</v>
      </c>
      <c r="D65" s="473" t="s">
        <v>2418</v>
      </c>
      <c r="E65" s="473" t="s">
        <v>2418</v>
      </c>
      <c r="F65" s="113"/>
      <c r="G65" s="178"/>
      <c r="H65" s="178"/>
      <c r="I65" s="482">
        <f>I66+I67</f>
        <v>0</v>
      </c>
      <c r="J65" s="482"/>
    </row>
    <row r="66" spans="1:10" ht="25.5" customHeight="1" x14ac:dyDescent="0.2">
      <c r="A66" s="105"/>
      <c r="B66" s="107" t="s">
        <v>2501</v>
      </c>
      <c r="C66" s="475" t="s">
        <v>2502</v>
      </c>
      <c r="D66" s="476"/>
      <c r="E66" s="476"/>
      <c r="F66" s="113" t="s">
        <v>23</v>
      </c>
      <c r="G66" s="178"/>
      <c r="H66" s="178"/>
      <c r="I66" s="474">
        <f>'SO 105 D.1.1-ARS'!G241</f>
        <v>0</v>
      </c>
      <c r="J66" s="474"/>
    </row>
    <row r="67" spans="1:10" ht="25.5" customHeight="1" x14ac:dyDescent="0.2">
      <c r="A67" s="105"/>
      <c r="B67" s="107" t="s">
        <v>1670</v>
      </c>
      <c r="C67" s="475" t="s">
        <v>1676</v>
      </c>
      <c r="D67" s="476" t="s">
        <v>1676</v>
      </c>
      <c r="E67" s="476" t="s">
        <v>1676</v>
      </c>
      <c r="F67" s="113" t="s">
        <v>25</v>
      </c>
      <c r="G67" s="178"/>
      <c r="H67" s="178"/>
      <c r="I67" s="474">
        <f>'SO 105 D.1.4d-EL'!G56</f>
        <v>0</v>
      </c>
      <c r="J67" s="474"/>
    </row>
    <row r="68" spans="1:10" ht="25.5" customHeight="1" x14ac:dyDescent="0.2">
      <c r="A68" s="105"/>
      <c r="B68" s="203" t="s">
        <v>2386</v>
      </c>
      <c r="C68" s="472" t="s">
        <v>2419</v>
      </c>
      <c r="D68" s="473" t="s">
        <v>2419</v>
      </c>
      <c r="E68" s="473" t="s">
        <v>2419</v>
      </c>
      <c r="F68" s="113"/>
      <c r="G68" s="178"/>
      <c r="H68" s="178"/>
      <c r="I68" s="482">
        <f>I69+I70</f>
        <v>0</v>
      </c>
      <c r="J68" s="482"/>
    </row>
    <row r="69" spans="1:10" ht="25.5" customHeight="1" x14ac:dyDescent="0.2">
      <c r="A69" s="105"/>
      <c r="B69" s="107" t="s">
        <v>2501</v>
      </c>
      <c r="C69" s="475" t="s">
        <v>2502</v>
      </c>
      <c r="D69" s="476"/>
      <c r="E69" s="476"/>
      <c r="F69" s="113" t="s">
        <v>23</v>
      </c>
      <c r="G69" s="178"/>
      <c r="H69" s="178"/>
      <c r="I69" s="474">
        <f>'SO 106 D.1.1-ARS'!G225</f>
        <v>0</v>
      </c>
      <c r="J69" s="474"/>
    </row>
    <row r="70" spans="1:10" ht="25.5" customHeight="1" x14ac:dyDescent="0.2">
      <c r="A70" s="105"/>
      <c r="B70" s="107" t="s">
        <v>1670</v>
      </c>
      <c r="C70" s="475" t="s">
        <v>1676</v>
      </c>
      <c r="D70" s="476" t="s">
        <v>1676</v>
      </c>
      <c r="E70" s="476" t="s">
        <v>1676</v>
      </c>
      <c r="F70" s="113" t="s">
        <v>25</v>
      </c>
      <c r="G70" s="178"/>
      <c r="H70" s="178"/>
      <c r="I70" s="474">
        <f>'SO 106 D.1.4d-EL'!G58</f>
        <v>0</v>
      </c>
      <c r="J70" s="474"/>
    </row>
    <row r="71" spans="1:10" ht="25.5" customHeight="1" x14ac:dyDescent="0.2">
      <c r="A71" s="105"/>
      <c r="B71" s="203" t="s">
        <v>2387</v>
      </c>
      <c r="C71" s="472" t="s">
        <v>2420</v>
      </c>
      <c r="D71" s="473" t="s">
        <v>2420</v>
      </c>
      <c r="E71" s="473" t="s">
        <v>2420</v>
      </c>
      <c r="F71" s="113" t="s">
        <v>23</v>
      </c>
      <c r="G71" s="178"/>
      <c r="H71" s="178"/>
      <c r="I71" s="474">
        <f>'IO 100'!G76</f>
        <v>0</v>
      </c>
      <c r="J71" s="474"/>
    </row>
    <row r="72" spans="1:10" ht="25.5" customHeight="1" x14ac:dyDescent="0.2">
      <c r="A72" s="105"/>
      <c r="B72" s="203" t="s">
        <v>2388</v>
      </c>
      <c r="C72" s="472" t="s">
        <v>2421</v>
      </c>
      <c r="D72" s="473" t="s">
        <v>2421</v>
      </c>
      <c r="E72" s="473" t="s">
        <v>2421</v>
      </c>
      <c r="F72" s="113" t="s">
        <v>23</v>
      </c>
      <c r="G72" s="178"/>
      <c r="H72" s="178"/>
      <c r="I72" s="474">
        <v>0</v>
      </c>
      <c r="J72" s="474"/>
    </row>
    <row r="73" spans="1:10" ht="25.5" customHeight="1" x14ac:dyDescent="0.2">
      <c r="A73" s="105"/>
      <c r="B73" s="203" t="s">
        <v>2389</v>
      </c>
      <c r="C73" s="472" t="s">
        <v>2422</v>
      </c>
      <c r="D73" s="473" t="s">
        <v>2422</v>
      </c>
      <c r="E73" s="473" t="s">
        <v>2422</v>
      </c>
      <c r="F73" s="113" t="s">
        <v>23</v>
      </c>
      <c r="G73" s="178"/>
      <c r="H73" s="178"/>
      <c r="I73" s="474">
        <f>'IO 200'!G369</f>
        <v>0</v>
      </c>
      <c r="J73" s="474"/>
    </row>
    <row r="74" spans="1:10" ht="25.5" customHeight="1" x14ac:dyDescent="0.2">
      <c r="A74" s="105"/>
      <c r="B74" s="203" t="s">
        <v>2390</v>
      </c>
      <c r="C74" s="472" t="s">
        <v>2423</v>
      </c>
      <c r="D74" s="473" t="s">
        <v>2423</v>
      </c>
      <c r="E74" s="473" t="s">
        <v>2423</v>
      </c>
      <c r="F74" s="113" t="s">
        <v>23</v>
      </c>
      <c r="G74" s="178"/>
      <c r="H74" s="178"/>
      <c r="I74" s="474">
        <f>'IO 300'!G101</f>
        <v>0</v>
      </c>
      <c r="J74" s="474"/>
    </row>
    <row r="75" spans="1:10" ht="25.5" customHeight="1" x14ac:dyDescent="0.2">
      <c r="A75" s="105"/>
      <c r="B75" s="203" t="s">
        <v>2391</v>
      </c>
      <c r="C75" s="472" t="s">
        <v>2424</v>
      </c>
      <c r="D75" s="473" t="s">
        <v>2424</v>
      </c>
      <c r="E75" s="473" t="s">
        <v>2424</v>
      </c>
      <c r="F75" s="113" t="s">
        <v>23</v>
      </c>
      <c r="G75" s="178"/>
      <c r="H75" s="178"/>
      <c r="I75" s="474">
        <f>'IO 301'!G113</f>
        <v>0</v>
      </c>
      <c r="J75" s="474"/>
    </row>
    <row r="76" spans="1:10" ht="25.5" customHeight="1" x14ac:dyDescent="0.2">
      <c r="A76" s="105"/>
      <c r="B76" s="203" t="s">
        <v>2392</v>
      </c>
      <c r="C76" s="472" t="s">
        <v>4508</v>
      </c>
      <c r="D76" s="473" t="s">
        <v>2425</v>
      </c>
      <c r="E76" s="473" t="s">
        <v>2425</v>
      </c>
      <c r="F76" s="113" t="s">
        <v>23</v>
      </c>
      <c r="G76" s="178"/>
      <c r="H76" s="178"/>
      <c r="I76" s="474">
        <f>'IO 310'!G72</f>
        <v>0</v>
      </c>
      <c r="J76" s="474"/>
    </row>
    <row r="77" spans="1:10" ht="25.5" customHeight="1" x14ac:dyDescent="0.2">
      <c r="A77" s="105"/>
      <c r="B77" s="203" t="s">
        <v>2393</v>
      </c>
      <c r="C77" s="472" t="s">
        <v>4513</v>
      </c>
      <c r="D77" s="473" t="s">
        <v>2437</v>
      </c>
      <c r="E77" s="473" t="s">
        <v>2437</v>
      </c>
      <c r="F77" s="113" t="s">
        <v>23</v>
      </c>
      <c r="G77" s="178"/>
      <c r="H77" s="178"/>
      <c r="I77" s="474">
        <f>'IO 400'!G87</f>
        <v>0</v>
      </c>
      <c r="J77" s="474"/>
    </row>
    <row r="78" spans="1:10" ht="25.5" customHeight="1" x14ac:dyDescent="0.2">
      <c r="A78" s="105"/>
      <c r="B78" s="203" t="s">
        <v>2394</v>
      </c>
      <c r="C78" s="472" t="s">
        <v>4509</v>
      </c>
      <c r="D78" s="473" t="s">
        <v>2438</v>
      </c>
      <c r="E78" s="473" t="s">
        <v>2438</v>
      </c>
      <c r="F78" s="113" t="s">
        <v>23</v>
      </c>
      <c r="G78" s="178"/>
      <c r="H78" s="178"/>
      <c r="I78" s="474">
        <f>'IO 401'!G133</f>
        <v>0</v>
      </c>
      <c r="J78" s="474"/>
    </row>
    <row r="79" spans="1:10" ht="25.5" customHeight="1" x14ac:dyDescent="0.2">
      <c r="A79" s="105"/>
      <c r="B79" s="203" t="s">
        <v>2395</v>
      </c>
      <c r="C79" s="472" t="s">
        <v>4514</v>
      </c>
      <c r="D79" s="473" t="s">
        <v>2426</v>
      </c>
      <c r="E79" s="473" t="s">
        <v>2426</v>
      </c>
      <c r="F79" s="113" t="s">
        <v>23</v>
      </c>
      <c r="G79" s="178"/>
      <c r="H79" s="178"/>
      <c r="I79" s="474">
        <v>0</v>
      </c>
      <c r="J79" s="474"/>
    </row>
    <row r="80" spans="1:10" ht="25.5" customHeight="1" x14ac:dyDescent="0.2">
      <c r="A80" s="105"/>
      <c r="B80" s="203" t="s">
        <v>2396</v>
      </c>
      <c r="C80" s="472" t="s">
        <v>4515</v>
      </c>
      <c r="D80" s="473" t="s">
        <v>2439</v>
      </c>
      <c r="E80" s="473" t="s">
        <v>2439</v>
      </c>
      <c r="F80" s="113" t="s">
        <v>23</v>
      </c>
      <c r="G80" s="178"/>
      <c r="H80" s="178"/>
      <c r="I80" s="474">
        <v>0</v>
      </c>
      <c r="J80" s="474"/>
    </row>
    <row r="81" spans="1:10" ht="25.5" customHeight="1" x14ac:dyDescent="0.2">
      <c r="A81" s="105"/>
      <c r="B81" s="203" t="s">
        <v>2397</v>
      </c>
      <c r="C81" s="472" t="s">
        <v>4511</v>
      </c>
      <c r="D81" s="473" t="s">
        <v>2427</v>
      </c>
      <c r="E81" s="473" t="s">
        <v>2427</v>
      </c>
      <c r="F81" s="113" t="s">
        <v>23</v>
      </c>
      <c r="G81" s="178"/>
      <c r="H81" s="178"/>
      <c r="I81" s="474">
        <f>'IO 410'!G93</f>
        <v>0</v>
      </c>
      <c r="J81" s="474"/>
    </row>
    <row r="82" spans="1:10" ht="25.5" customHeight="1" x14ac:dyDescent="0.2">
      <c r="A82" s="105"/>
      <c r="B82" s="203" t="s">
        <v>2398</v>
      </c>
      <c r="C82" s="472" t="s">
        <v>4510</v>
      </c>
      <c r="D82" s="473" t="s">
        <v>2428</v>
      </c>
      <c r="E82" s="473" t="s">
        <v>2428</v>
      </c>
      <c r="F82" s="113" t="s">
        <v>23</v>
      </c>
      <c r="G82" s="178"/>
      <c r="H82" s="178"/>
      <c r="I82" s="474">
        <f>'IO 411'!G102</f>
        <v>0</v>
      </c>
      <c r="J82" s="474"/>
    </row>
    <row r="83" spans="1:10" ht="25.5" customHeight="1" x14ac:dyDescent="0.2">
      <c r="A83" s="105"/>
      <c r="B83" s="203" t="s">
        <v>2399</v>
      </c>
      <c r="C83" s="472" t="s">
        <v>2429</v>
      </c>
      <c r="D83" s="473" t="s">
        <v>2429</v>
      </c>
      <c r="E83" s="473" t="s">
        <v>2429</v>
      </c>
      <c r="F83" s="113" t="s">
        <v>23</v>
      </c>
      <c r="G83" s="178"/>
      <c r="H83" s="178"/>
      <c r="I83" s="474">
        <f>'IO 600'!G43</f>
        <v>0</v>
      </c>
      <c r="J83" s="474"/>
    </row>
    <row r="84" spans="1:10" ht="25.5" customHeight="1" x14ac:dyDescent="0.2">
      <c r="A84" s="105"/>
      <c r="B84" s="203" t="s">
        <v>2400</v>
      </c>
      <c r="C84" s="472" t="s">
        <v>2430</v>
      </c>
      <c r="D84" s="473" t="s">
        <v>2430</v>
      </c>
      <c r="E84" s="473" t="s">
        <v>2430</v>
      </c>
      <c r="F84" s="113" t="s">
        <v>23</v>
      </c>
      <c r="G84" s="178"/>
      <c r="H84" s="178"/>
      <c r="I84" s="474">
        <f>'IO 610'!G46</f>
        <v>0</v>
      </c>
      <c r="J84" s="474"/>
    </row>
    <row r="85" spans="1:10" ht="25.5" customHeight="1" x14ac:dyDescent="0.2">
      <c r="A85" s="105"/>
      <c r="B85" s="203" t="s">
        <v>2401</v>
      </c>
      <c r="C85" s="472" t="s">
        <v>2431</v>
      </c>
      <c r="D85" s="473" t="s">
        <v>2431</v>
      </c>
      <c r="E85" s="473" t="s">
        <v>2431</v>
      </c>
      <c r="F85" s="113" t="s">
        <v>23</v>
      </c>
      <c r="G85" s="178"/>
      <c r="H85" s="178"/>
      <c r="I85" s="474">
        <f>'IO 620'!G37</f>
        <v>0</v>
      </c>
      <c r="J85" s="474"/>
    </row>
    <row r="86" spans="1:10" ht="25.5" customHeight="1" x14ac:dyDescent="0.2">
      <c r="A86" s="105"/>
      <c r="B86" s="203" t="s">
        <v>2402</v>
      </c>
      <c r="C86" s="472" t="s">
        <v>2432</v>
      </c>
      <c r="D86" s="473" t="s">
        <v>2432</v>
      </c>
      <c r="E86" s="473" t="s">
        <v>2432</v>
      </c>
      <c r="F86" s="113" t="s">
        <v>23</v>
      </c>
      <c r="G86" s="178"/>
      <c r="H86" s="178"/>
      <c r="I86" s="474">
        <f>'IO 701'!G31</f>
        <v>0</v>
      </c>
      <c r="J86" s="474"/>
    </row>
    <row r="87" spans="1:10" ht="25.5" customHeight="1" x14ac:dyDescent="0.2">
      <c r="A87" s="105"/>
      <c r="B87" s="203" t="s">
        <v>2403</v>
      </c>
      <c r="C87" s="472" t="s">
        <v>3177</v>
      </c>
      <c r="D87" s="473" t="s">
        <v>2433</v>
      </c>
      <c r="E87" s="473" t="s">
        <v>2433</v>
      </c>
      <c r="F87" s="113" t="s">
        <v>23</v>
      </c>
      <c r="G87" s="178"/>
      <c r="H87" s="178"/>
      <c r="I87" s="474">
        <v>0</v>
      </c>
      <c r="J87" s="474"/>
    </row>
    <row r="88" spans="1:10" ht="25.5" customHeight="1" x14ac:dyDescent="0.2">
      <c r="A88" s="105"/>
      <c r="B88" s="203" t="s">
        <v>2404</v>
      </c>
      <c r="C88" s="472" t="s">
        <v>2434</v>
      </c>
      <c r="D88" s="473" t="s">
        <v>2434</v>
      </c>
      <c r="E88" s="473" t="s">
        <v>2434</v>
      </c>
      <c r="F88" s="113" t="s">
        <v>23</v>
      </c>
      <c r="G88" s="178"/>
      <c r="H88" s="178"/>
      <c r="I88" s="474">
        <f>'IO 800'!G400</f>
        <v>0</v>
      </c>
      <c r="J88" s="474"/>
    </row>
    <row r="89" spans="1:10" ht="25.5" customHeight="1" x14ac:dyDescent="0.2">
      <c r="A89" s="105"/>
      <c r="B89" s="203" t="s">
        <v>2405</v>
      </c>
      <c r="C89" s="472" t="s">
        <v>2435</v>
      </c>
      <c r="D89" s="473" t="s">
        <v>2435</v>
      </c>
      <c r="E89" s="473" t="s">
        <v>2435</v>
      </c>
      <c r="F89" s="113" t="s">
        <v>24</v>
      </c>
      <c r="G89" s="178"/>
      <c r="H89" s="178"/>
      <c r="I89" s="474">
        <f>PI!G210</f>
        <v>0</v>
      </c>
      <c r="J89" s="474"/>
    </row>
    <row r="90" spans="1:10" ht="25.5" customHeight="1" x14ac:dyDescent="0.2">
      <c r="A90" s="105"/>
      <c r="B90" s="203" t="s">
        <v>2406</v>
      </c>
      <c r="C90" s="472" t="s">
        <v>2440</v>
      </c>
      <c r="D90" s="473" t="s">
        <v>2440</v>
      </c>
      <c r="E90" s="473" t="s">
        <v>2440</v>
      </c>
      <c r="F90" s="113" t="s">
        <v>24</v>
      </c>
      <c r="G90" s="178"/>
      <c r="H90" s="178"/>
      <c r="I90" s="474">
        <v>0</v>
      </c>
      <c r="J90" s="474"/>
    </row>
    <row r="91" spans="1:10" ht="25.5" customHeight="1" x14ac:dyDescent="0.2">
      <c r="A91" s="105"/>
      <c r="B91" s="203" t="s">
        <v>2407</v>
      </c>
      <c r="C91" s="472" t="s">
        <v>2441</v>
      </c>
      <c r="D91" s="473" t="s">
        <v>2441</v>
      </c>
      <c r="E91" s="473" t="s">
        <v>2441</v>
      </c>
      <c r="F91" s="113" t="s">
        <v>24</v>
      </c>
      <c r="G91" s="178"/>
      <c r="H91" s="178"/>
      <c r="I91" s="474">
        <f>'PS 2000'!G130</f>
        <v>0</v>
      </c>
      <c r="J91" s="474"/>
    </row>
    <row r="92" spans="1:10" ht="25.5" customHeight="1" x14ac:dyDescent="0.2">
      <c r="A92" s="105"/>
      <c r="B92" s="204" t="s">
        <v>2408</v>
      </c>
      <c r="C92" s="483" t="s">
        <v>2442</v>
      </c>
      <c r="D92" s="484"/>
      <c r="E92" s="484"/>
      <c r="F92" s="114" t="s">
        <v>2408</v>
      </c>
      <c r="G92" s="179"/>
      <c r="H92" s="179"/>
      <c r="I92" s="485">
        <f>'VN+ON'!G78</f>
        <v>0</v>
      </c>
      <c r="J92" s="485"/>
    </row>
    <row r="93" spans="1:10" ht="25.5" customHeight="1" x14ac:dyDescent="0.2">
      <c r="A93" s="106"/>
      <c r="B93" s="110" t="s">
        <v>1</v>
      </c>
      <c r="C93" s="110"/>
      <c r="D93" s="111"/>
      <c r="E93" s="111"/>
      <c r="F93" s="115"/>
      <c r="G93" s="116"/>
      <c r="H93" s="116"/>
      <c r="I93" s="513">
        <f>SUM(I48:I92)-I65-I68</f>
        <v>0</v>
      </c>
      <c r="J93" s="513"/>
    </row>
    <row r="94" spans="1:10" x14ac:dyDescent="0.2">
      <c r="F94" s="79"/>
      <c r="G94" s="79"/>
      <c r="H94" s="79"/>
      <c r="I94" s="79"/>
      <c r="J94" s="79"/>
    </row>
    <row r="95" spans="1:10" x14ac:dyDescent="0.2">
      <c r="F95" s="79"/>
      <c r="G95" s="79"/>
      <c r="H95" s="79"/>
      <c r="I95" s="79"/>
      <c r="J95" s="79"/>
    </row>
    <row r="96" spans="1:10" x14ac:dyDescent="0.2">
      <c r="F96" s="79"/>
      <c r="G96" s="79"/>
      <c r="H96" s="79"/>
      <c r="I96" s="79"/>
      <c r="J96" s="79"/>
    </row>
  </sheetData>
  <sheetProtection algorithmName="SHA-512" hashValue="yH3CupyYp6F87fb9xVwlInEyREvbwSRPTZLnQcNVq27T+galsCibI6I60pPnjr2FVRvg3qOHTqdOGKH5MkoPSA==" saltValue="GBYrVoj0jGVRP3/dtN4NMw==" spinCount="100000" sheet="1" objects="1" scenarios="1"/>
  <protectedRanges>
    <protectedRange sqref="I11:I12 D11:G13 C13" name="Oblast1"/>
  </protectedRanges>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32">
    <mergeCell ref="C39:E39"/>
    <mergeCell ref="B40:E40"/>
    <mergeCell ref="I46:J46"/>
    <mergeCell ref="I48:J48"/>
    <mergeCell ref="C48:E48"/>
    <mergeCell ref="I93:J93"/>
    <mergeCell ref="D3:J3"/>
    <mergeCell ref="D2:J2"/>
    <mergeCell ref="D4:J4"/>
    <mergeCell ref="D35:E35"/>
    <mergeCell ref="G24:I24"/>
    <mergeCell ref="G23:I23"/>
    <mergeCell ref="E19:F19"/>
    <mergeCell ref="E20:F20"/>
    <mergeCell ref="I20:J20"/>
    <mergeCell ref="I21:J21"/>
    <mergeCell ref="G19:H19"/>
    <mergeCell ref="G20:H20"/>
    <mergeCell ref="C49:E49"/>
    <mergeCell ref="I49:J49"/>
    <mergeCell ref="C50:E50"/>
    <mergeCell ref="I50:J50"/>
    <mergeCell ref="C51:E51"/>
    <mergeCell ref="I51:J51"/>
    <mergeCell ref="B1:J1"/>
    <mergeCell ref="G26:I26"/>
    <mergeCell ref="G27:I27"/>
    <mergeCell ref="G29:I29"/>
    <mergeCell ref="G25:I25"/>
    <mergeCell ref="I16:J16"/>
    <mergeCell ref="I19:J19"/>
    <mergeCell ref="E21:F21"/>
    <mergeCell ref="G21:H21"/>
    <mergeCell ref="G28:I28"/>
    <mergeCell ref="G15:H15"/>
    <mergeCell ref="I15:J15"/>
    <mergeCell ref="E16:F16"/>
    <mergeCell ref="D12:G12"/>
    <mergeCell ref="D13:G13"/>
    <mergeCell ref="E17:F17"/>
    <mergeCell ref="G16:H16"/>
    <mergeCell ref="G17:H17"/>
    <mergeCell ref="G18:H18"/>
    <mergeCell ref="I17:J17"/>
    <mergeCell ref="I18:J18"/>
    <mergeCell ref="E18:F18"/>
    <mergeCell ref="E15:F15"/>
    <mergeCell ref="D11:G11"/>
    <mergeCell ref="C58:E58"/>
    <mergeCell ref="I58:J58"/>
    <mergeCell ref="C59:E59"/>
    <mergeCell ref="I59:J59"/>
    <mergeCell ref="C60:E60"/>
    <mergeCell ref="I60:J60"/>
    <mergeCell ref="C61:E61"/>
    <mergeCell ref="I61:J61"/>
    <mergeCell ref="C52:E52"/>
    <mergeCell ref="I52:J52"/>
    <mergeCell ref="C53:E53"/>
    <mergeCell ref="I53:J53"/>
    <mergeCell ref="C54:E54"/>
    <mergeCell ref="I54:J54"/>
    <mergeCell ref="C55:E55"/>
    <mergeCell ref="I55:J55"/>
    <mergeCell ref="C56:E56"/>
    <mergeCell ref="I56:J56"/>
    <mergeCell ref="C92:E92"/>
    <mergeCell ref="I92:J92"/>
    <mergeCell ref="C67:E67"/>
    <mergeCell ref="I67:J67"/>
    <mergeCell ref="C70:E70"/>
    <mergeCell ref="I70:J70"/>
    <mergeCell ref="C83:E83"/>
    <mergeCell ref="I83:J83"/>
    <mergeCell ref="C84:E84"/>
    <mergeCell ref="I84:J84"/>
    <mergeCell ref="C85:E85"/>
    <mergeCell ref="I85:J85"/>
    <mergeCell ref="C86:E86"/>
    <mergeCell ref="I86:J86"/>
    <mergeCell ref="C87:E87"/>
    <mergeCell ref="I87:J87"/>
    <mergeCell ref="C78:E78"/>
    <mergeCell ref="I78:J78"/>
    <mergeCell ref="C81:E81"/>
    <mergeCell ref="I81:J81"/>
    <mergeCell ref="C88:E88"/>
    <mergeCell ref="I88:J88"/>
    <mergeCell ref="C89:E89"/>
    <mergeCell ref="I89:J89"/>
    <mergeCell ref="C72:E72"/>
    <mergeCell ref="I72:J72"/>
    <mergeCell ref="C66:E66"/>
    <mergeCell ref="I66:J66"/>
    <mergeCell ref="C69:E69"/>
    <mergeCell ref="I69:J69"/>
    <mergeCell ref="I47:J47"/>
    <mergeCell ref="C47:E47"/>
    <mergeCell ref="C90:E90"/>
    <mergeCell ref="I90:J90"/>
    <mergeCell ref="C64:E64"/>
    <mergeCell ref="I64:J64"/>
    <mergeCell ref="C62:E62"/>
    <mergeCell ref="I62:J62"/>
    <mergeCell ref="C63:E63"/>
    <mergeCell ref="I63:J63"/>
    <mergeCell ref="C65:E65"/>
    <mergeCell ref="I65:J65"/>
    <mergeCell ref="C68:E68"/>
    <mergeCell ref="I68:J68"/>
    <mergeCell ref="C71:E71"/>
    <mergeCell ref="I71:J71"/>
    <mergeCell ref="C57:E57"/>
    <mergeCell ref="I57:J57"/>
    <mergeCell ref="C91:E91"/>
    <mergeCell ref="I91:J91"/>
    <mergeCell ref="C82:E82"/>
    <mergeCell ref="I82:J82"/>
    <mergeCell ref="C73:E73"/>
    <mergeCell ref="I73:J73"/>
    <mergeCell ref="C74:E74"/>
    <mergeCell ref="I74:J74"/>
    <mergeCell ref="C75:E75"/>
    <mergeCell ref="I75:J75"/>
    <mergeCell ref="C76:E76"/>
    <mergeCell ref="I76:J76"/>
    <mergeCell ref="C77:E77"/>
    <mergeCell ref="I77:J77"/>
    <mergeCell ref="C79:E79"/>
    <mergeCell ref="I79:J79"/>
    <mergeCell ref="C80:E80"/>
    <mergeCell ref="I80:J80"/>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Stránka &amp;P z &amp;N</oddFooter>
  </headerFooter>
  <rowBreaks count="1" manualBreakCount="1">
    <brk id="36" max="9" man="1"/>
  </rowBreak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76"/>
  <sheetViews>
    <sheetView showZeros="0" view="pageBreakPreview" topLeftCell="A4" zoomScale="60" zoomScaleNormal="100" workbookViewId="0">
      <selection activeCell="N37" sqref="N37"/>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205" t="s">
        <v>114</v>
      </c>
      <c r="B2" s="206"/>
      <c r="C2" s="535" t="s">
        <v>1457</v>
      </c>
      <c r="D2" s="536"/>
      <c r="E2" s="536"/>
      <c r="F2" s="536"/>
      <c r="G2" s="537"/>
      <c r="R2" t="s">
        <v>116</v>
      </c>
    </row>
    <row r="3" spans="1:47" ht="24.95" customHeight="1" x14ac:dyDescent="0.2">
      <c r="A3" s="205" t="s">
        <v>7</v>
      </c>
      <c r="B3" s="206"/>
      <c r="C3" s="535" t="s">
        <v>2443</v>
      </c>
      <c r="D3" s="536"/>
      <c r="E3" s="536"/>
      <c r="F3" s="536"/>
      <c r="G3" s="537"/>
      <c r="R3" t="s">
        <v>117</v>
      </c>
    </row>
    <row r="4" spans="1:47" ht="24.95" customHeight="1" x14ac:dyDescent="0.2">
      <c r="A4" s="205" t="s">
        <v>8</v>
      </c>
      <c r="B4" s="206"/>
      <c r="C4" s="535" t="s">
        <v>1459</v>
      </c>
      <c r="D4" s="536"/>
      <c r="E4" s="536"/>
      <c r="F4" s="536"/>
      <c r="G4" s="537"/>
      <c r="R4" t="s">
        <v>118</v>
      </c>
    </row>
    <row r="5" spans="1:47" x14ac:dyDescent="0.2">
      <c r="A5" s="207" t="s">
        <v>119</v>
      </c>
      <c r="B5" s="171"/>
      <c r="C5" s="171"/>
      <c r="D5" s="157"/>
      <c r="E5" s="150"/>
      <c r="F5" s="119"/>
      <c r="G5" s="208"/>
      <c r="R5" t="s">
        <v>120</v>
      </c>
    </row>
    <row r="7" spans="1:47" ht="25.5" x14ac:dyDescent="0.2">
      <c r="A7" s="209" t="s">
        <v>121</v>
      </c>
      <c r="B7" s="210" t="s">
        <v>122</v>
      </c>
      <c r="C7" s="210" t="s">
        <v>123</v>
      </c>
      <c r="D7" s="211" t="s">
        <v>124</v>
      </c>
      <c r="E7" s="212" t="s">
        <v>125</v>
      </c>
      <c r="F7" s="121" t="s">
        <v>126</v>
      </c>
      <c r="G7" s="213" t="s">
        <v>28</v>
      </c>
      <c r="H7" s="145" t="s">
        <v>127</v>
      </c>
    </row>
    <row r="8" spans="1:47" x14ac:dyDescent="0.2">
      <c r="A8" s="128" t="s">
        <v>128</v>
      </c>
      <c r="B8" s="129" t="s">
        <v>48</v>
      </c>
      <c r="C8" s="130" t="s">
        <v>49</v>
      </c>
      <c r="D8" s="159"/>
      <c r="E8" s="131"/>
      <c r="F8" s="131"/>
      <c r="G8" s="131">
        <f>SUMIF(R9:R38,"&lt;&gt;NOR",G9:G38)</f>
        <v>0</v>
      </c>
      <c r="H8" s="146"/>
      <c r="R8" t="s">
        <v>129</v>
      </c>
    </row>
    <row r="9" spans="1:47" outlineLevel="1" x14ac:dyDescent="0.2">
      <c r="A9" s="123">
        <v>1</v>
      </c>
      <c r="B9" s="123" t="s">
        <v>136</v>
      </c>
      <c r="C9" s="137" t="s">
        <v>137</v>
      </c>
      <c r="D9" s="160" t="s">
        <v>138</v>
      </c>
      <c r="E9" s="125">
        <v>10.674999999999999</v>
      </c>
      <c r="F9" s="125"/>
      <c r="G9" s="125">
        <f>ROUND(E9*F9,2)</f>
        <v>0</v>
      </c>
      <c r="H9" s="147" t="s">
        <v>1624</v>
      </c>
      <c r="I9" s="122"/>
      <c r="J9" s="122"/>
      <c r="K9" s="122"/>
      <c r="L9" s="122"/>
      <c r="M9" s="122"/>
      <c r="N9" s="122"/>
      <c r="O9" s="122"/>
      <c r="P9" s="122"/>
      <c r="Q9" s="122"/>
      <c r="R9" s="122" t="s">
        <v>133</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2444</v>
      </c>
      <c r="D10" s="161"/>
      <c r="E10" s="152">
        <v>0.28000000000000003</v>
      </c>
      <c r="F10" s="125"/>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outlineLevel="1" x14ac:dyDescent="0.2">
      <c r="A11" s="123"/>
      <c r="B11" s="123"/>
      <c r="C11" s="138" t="s">
        <v>2445</v>
      </c>
      <c r="D11" s="161"/>
      <c r="E11" s="152">
        <v>7.56</v>
      </c>
      <c r="F11" s="125"/>
      <c r="G11" s="125"/>
      <c r="H11" s="147"/>
      <c r="I11" s="122"/>
      <c r="J11" s="122"/>
      <c r="K11" s="122"/>
      <c r="L11" s="122"/>
      <c r="M11" s="122"/>
      <c r="N11" s="122"/>
      <c r="O11" s="122"/>
      <c r="P11" s="122"/>
      <c r="Q11" s="122"/>
      <c r="R11" s="122" t="s">
        <v>135</v>
      </c>
      <c r="S11" s="122">
        <v>0</v>
      </c>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c r="B12" s="123"/>
      <c r="C12" s="138" t="s">
        <v>2446</v>
      </c>
      <c r="D12" s="161"/>
      <c r="E12" s="152">
        <v>2.835</v>
      </c>
      <c r="F12" s="125"/>
      <c r="G12" s="125"/>
      <c r="H12" s="147"/>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2</v>
      </c>
      <c r="B13" s="123" t="s">
        <v>140</v>
      </c>
      <c r="C13" s="137" t="s">
        <v>141</v>
      </c>
      <c r="D13" s="160" t="s">
        <v>138</v>
      </c>
      <c r="E13" s="125">
        <v>10.674999999999999</v>
      </c>
      <c r="F13" s="125"/>
      <c r="G13" s="125">
        <f>ROUND(E13*F13,2)</f>
        <v>0</v>
      </c>
      <c r="H13" s="147" t="s">
        <v>1624</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c r="B14" s="123"/>
      <c r="C14" s="138" t="s">
        <v>2444</v>
      </c>
      <c r="D14" s="161"/>
      <c r="E14" s="152">
        <v>0.28000000000000003</v>
      </c>
      <c r="F14" s="125"/>
      <c r="G14" s="125"/>
      <c r="H14" s="147">
        <v>0</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c r="B15" s="123"/>
      <c r="C15" s="138" t="s">
        <v>2445</v>
      </c>
      <c r="D15" s="161"/>
      <c r="E15" s="152">
        <v>7.56</v>
      </c>
      <c r="F15" s="125"/>
      <c r="G15" s="125"/>
      <c r="H15" s="147">
        <v>0</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c r="B16" s="123"/>
      <c r="C16" s="138" t="s">
        <v>2446</v>
      </c>
      <c r="D16" s="161"/>
      <c r="E16" s="152">
        <v>2.835</v>
      </c>
      <c r="F16" s="125"/>
      <c r="G16" s="125"/>
      <c r="H16" s="147">
        <v>0</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3</v>
      </c>
      <c r="B17" s="123" t="s">
        <v>2447</v>
      </c>
      <c r="C17" s="137" t="s">
        <v>2448</v>
      </c>
      <c r="D17" s="160" t="s">
        <v>138</v>
      </c>
      <c r="E17" s="125">
        <v>17.9178</v>
      </c>
      <c r="F17" s="125"/>
      <c r="G17" s="125">
        <f>ROUND(E17*F17,2)</f>
        <v>0</v>
      </c>
      <c r="H17" s="147" t="s">
        <v>1624</v>
      </c>
      <c r="I17" s="122"/>
      <c r="J17" s="122"/>
      <c r="K17" s="122"/>
      <c r="L17" s="122"/>
      <c r="M17" s="122"/>
      <c r="N17" s="122"/>
      <c r="O17" s="122"/>
      <c r="P17" s="122"/>
      <c r="Q17" s="122"/>
      <c r="R17" s="122" t="s">
        <v>133</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c r="B18" s="123"/>
      <c r="C18" s="138" t="s">
        <v>2449</v>
      </c>
      <c r="D18" s="161"/>
      <c r="E18" s="152">
        <v>17.9178</v>
      </c>
      <c r="F18" s="125"/>
      <c r="G18" s="125"/>
      <c r="H18" s="147">
        <v>0</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4</v>
      </c>
      <c r="B19" s="123" t="s">
        <v>2450</v>
      </c>
      <c r="C19" s="137" t="s">
        <v>2451</v>
      </c>
      <c r="D19" s="160" t="s">
        <v>138</v>
      </c>
      <c r="E19" s="125">
        <v>17.9178</v>
      </c>
      <c r="F19" s="125"/>
      <c r="G19" s="125">
        <f>ROUND(E19*F19,2)</f>
        <v>0</v>
      </c>
      <c r="H19" s="147" t="s">
        <v>1624</v>
      </c>
      <c r="I19" s="122"/>
      <c r="J19" s="122"/>
      <c r="K19" s="122"/>
      <c r="L19" s="122"/>
      <c r="M19" s="122"/>
      <c r="N19" s="122"/>
      <c r="O19" s="122"/>
      <c r="P19" s="122"/>
      <c r="Q19" s="122"/>
      <c r="R19" s="122" t="s">
        <v>133</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c r="B20" s="123"/>
      <c r="C20" s="138" t="s">
        <v>2449</v>
      </c>
      <c r="D20" s="161"/>
      <c r="E20" s="152">
        <v>17.9178</v>
      </c>
      <c r="F20" s="125"/>
      <c r="G20" s="125"/>
      <c r="H20" s="147">
        <v>0</v>
      </c>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5</v>
      </c>
      <c r="B21" s="123" t="s">
        <v>150</v>
      </c>
      <c r="C21" s="137" t="s">
        <v>151</v>
      </c>
      <c r="D21" s="160" t="s">
        <v>138</v>
      </c>
      <c r="E21" s="125">
        <v>28.5928</v>
      </c>
      <c r="F21" s="125"/>
      <c r="G21" s="125">
        <f>ROUND(E21*F21,2)</f>
        <v>0</v>
      </c>
      <c r="H21" s="147" t="s">
        <v>1624</v>
      </c>
      <c r="I21" s="122"/>
      <c r="J21" s="122"/>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c r="B22" s="123"/>
      <c r="C22" s="138" t="s">
        <v>2452</v>
      </c>
      <c r="D22" s="161"/>
      <c r="E22" s="152">
        <v>28.5928</v>
      </c>
      <c r="F22" s="125"/>
      <c r="G22" s="125"/>
      <c r="H22" s="147">
        <v>0</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6</v>
      </c>
      <c r="B23" s="123" t="s">
        <v>154</v>
      </c>
      <c r="C23" s="137" t="s">
        <v>155</v>
      </c>
      <c r="D23" s="160" t="s">
        <v>138</v>
      </c>
      <c r="E23" s="125">
        <v>19.444649999999999</v>
      </c>
      <c r="F23" s="125"/>
      <c r="G23" s="125">
        <f>ROUND(E23*F23,2)</f>
        <v>0</v>
      </c>
      <c r="H23" s="147" t="s">
        <v>1624</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c r="B24" s="123"/>
      <c r="C24" s="138" t="s">
        <v>2453</v>
      </c>
      <c r="D24" s="161"/>
      <c r="E24" s="152">
        <v>0.05</v>
      </c>
      <c r="F24" s="125"/>
      <c r="G24" s="125"/>
      <c r="H24" s="147">
        <v>0</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c r="B25" s="123"/>
      <c r="C25" s="138" t="s">
        <v>2454</v>
      </c>
      <c r="D25" s="161"/>
      <c r="E25" s="152">
        <v>2.16</v>
      </c>
      <c r="F25" s="125"/>
      <c r="G25" s="125"/>
      <c r="H25" s="147">
        <v>0</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c r="B26" s="123"/>
      <c r="C26" s="138" t="s">
        <v>2455</v>
      </c>
      <c r="D26" s="161"/>
      <c r="E26" s="152">
        <v>0.81</v>
      </c>
      <c r="F26" s="125"/>
      <c r="G26" s="125"/>
      <c r="H26" s="147">
        <v>0</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2456</v>
      </c>
      <c r="D27" s="161"/>
      <c r="E27" s="152">
        <v>16.42465</v>
      </c>
      <c r="F27" s="125"/>
      <c r="G27" s="125"/>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7</v>
      </c>
      <c r="B28" s="123" t="s">
        <v>158</v>
      </c>
      <c r="C28" s="137" t="s">
        <v>159</v>
      </c>
      <c r="D28" s="160" t="s">
        <v>138</v>
      </c>
      <c r="E28" s="125">
        <v>28.5928</v>
      </c>
      <c r="F28" s="125"/>
      <c r="G28" s="125">
        <f>ROUND(E28*F28,2)</f>
        <v>0</v>
      </c>
      <c r="H28" s="147" t="s">
        <v>1624</v>
      </c>
      <c r="I28" s="122"/>
      <c r="J28" s="122"/>
      <c r="K28" s="122"/>
      <c r="L28" s="122"/>
      <c r="M28" s="122"/>
      <c r="N28" s="122"/>
      <c r="O28" s="122"/>
      <c r="P28" s="122"/>
      <c r="Q28" s="122"/>
      <c r="R28" s="122" t="s">
        <v>133</v>
      </c>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c r="B29" s="123"/>
      <c r="C29" s="138" t="s">
        <v>2457</v>
      </c>
      <c r="D29" s="161"/>
      <c r="E29" s="152">
        <v>28.5928</v>
      </c>
      <c r="F29" s="125"/>
      <c r="G29" s="125"/>
      <c r="H29" s="147">
        <v>0</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8</v>
      </c>
      <c r="B30" s="123" t="s">
        <v>165</v>
      </c>
      <c r="C30" s="137" t="s">
        <v>166</v>
      </c>
      <c r="D30" s="160" t="s">
        <v>138</v>
      </c>
      <c r="E30" s="125">
        <v>48.03745</v>
      </c>
      <c r="F30" s="125"/>
      <c r="G30" s="125">
        <f>ROUND(E30*F30,2)</f>
        <v>0</v>
      </c>
      <c r="H30" s="147" t="s">
        <v>1624</v>
      </c>
      <c r="I30" s="122"/>
      <c r="J30" s="122"/>
      <c r="K30" s="122"/>
      <c r="L30" s="122"/>
      <c r="M30" s="122"/>
      <c r="N30" s="122"/>
      <c r="O30" s="122"/>
      <c r="P30" s="122"/>
      <c r="Q30" s="122"/>
      <c r="R30" s="122" t="s">
        <v>133</v>
      </c>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c r="B31" s="123"/>
      <c r="C31" s="138" t="s">
        <v>2457</v>
      </c>
      <c r="D31" s="161"/>
      <c r="E31" s="152">
        <v>28.5928</v>
      </c>
      <c r="F31" s="125"/>
      <c r="G31" s="125"/>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c r="B32" s="123"/>
      <c r="C32" s="138" t="s">
        <v>2458</v>
      </c>
      <c r="D32" s="161"/>
      <c r="E32" s="152">
        <v>19.444649999999999</v>
      </c>
      <c r="F32" s="125"/>
      <c r="G32" s="125"/>
      <c r="H32" s="147">
        <v>0</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9</v>
      </c>
      <c r="B33" s="123" t="s">
        <v>168</v>
      </c>
      <c r="C33" s="137" t="s">
        <v>169</v>
      </c>
      <c r="D33" s="160" t="s">
        <v>138</v>
      </c>
      <c r="E33" s="125">
        <v>9.1481500000000011</v>
      </c>
      <c r="F33" s="125"/>
      <c r="G33" s="125">
        <f>ROUND(E33*F33,2)</f>
        <v>0</v>
      </c>
      <c r="H33" s="147" t="s">
        <v>1624</v>
      </c>
      <c r="I33" s="122"/>
      <c r="J33" s="122"/>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c r="B34" s="123"/>
      <c r="C34" s="138" t="s">
        <v>2459</v>
      </c>
      <c r="D34" s="161"/>
      <c r="E34" s="152">
        <v>9.1481499999999993</v>
      </c>
      <c r="F34" s="125"/>
      <c r="G34" s="125"/>
      <c r="H34" s="147">
        <v>0</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10</v>
      </c>
      <c r="B35" s="123" t="s">
        <v>170</v>
      </c>
      <c r="C35" s="137" t="s">
        <v>171</v>
      </c>
      <c r="D35" s="160" t="s">
        <v>138</v>
      </c>
      <c r="E35" s="125">
        <v>91.481500000000011</v>
      </c>
      <c r="F35" s="125"/>
      <c r="G35" s="125">
        <f>ROUND(E35*F35,2)</f>
        <v>0</v>
      </c>
      <c r="H35" s="147" t="s">
        <v>1624</v>
      </c>
      <c r="I35" s="122"/>
      <c r="J35" s="122"/>
      <c r="K35" s="122"/>
      <c r="L35" s="122"/>
      <c r="M35" s="122"/>
      <c r="N35" s="122"/>
      <c r="O35" s="122"/>
      <c r="P35" s="122"/>
      <c r="Q35" s="122"/>
      <c r="R35" s="122" t="s">
        <v>133</v>
      </c>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c r="B36" s="123"/>
      <c r="C36" s="138" t="s">
        <v>2460</v>
      </c>
      <c r="D36" s="161"/>
      <c r="E36" s="152">
        <v>91.481499999999997</v>
      </c>
      <c r="F36" s="125"/>
      <c r="G36" s="125"/>
      <c r="H36" s="147">
        <v>0</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11</v>
      </c>
      <c r="B37" s="123" t="s">
        <v>173</v>
      </c>
      <c r="C37" s="137" t="s">
        <v>174</v>
      </c>
      <c r="D37" s="160" t="s">
        <v>138</v>
      </c>
      <c r="E37" s="125">
        <v>9.1481500000000011</v>
      </c>
      <c r="F37" s="125"/>
      <c r="G37" s="125">
        <f>ROUND(E37*F37,2)</f>
        <v>0</v>
      </c>
      <c r="H37" s="147" t="s">
        <v>1624</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138" t="s">
        <v>2459</v>
      </c>
      <c r="D38" s="161"/>
      <c r="E38" s="152">
        <v>9.1481499999999993</v>
      </c>
      <c r="F38" s="125"/>
      <c r="G38" s="125"/>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x14ac:dyDescent="0.2">
      <c r="A39" s="124" t="s">
        <v>128</v>
      </c>
      <c r="B39" s="124" t="s">
        <v>50</v>
      </c>
      <c r="C39" s="139" t="s">
        <v>51</v>
      </c>
      <c r="D39" s="162"/>
      <c r="E39" s="126"/>
      <c r="F39" s="126"/>
      <c r="G39" s="126">
        <f>SUMIF(R40:R44,"&lt;&gt;NOR",G40:G44)</f>
        <v>0</v>
      </c>
      <c r="H39" s="148"/>
      <c r="I39" s="122"/>
      <c r="R39" t="s">
        <v>129</v>
      </c>
    </row>
    <row r="40" spans="1:47" outlineLevel="1" x14ac:dyDescent="0.2">
      <c r="A40" s="123">
        <v>12</v>
      </c>
      <c r="B40" s="123" t="s">
        <v>2461</v>
      </c>
      <c r="C40" s="137" t="s">
        <v>2462</v>
      </c>
      <c r="D40" s="160" t="s">
        <v>138</v>
      </c>
      <c r="E40" s="125">
        <v>7.4249999999999989</v>
      </c>
      <c r="F40" s="125"/>
      <c r="G40" s="125">
        <f>ROUND(E40*F40,2)</f>
        <v>0</v>
      </c>
      <c r="H40" s="147" t="s">
        <v>1624</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138" t="s">
        <v>2463</v>
      </c>
      <c r="D41" s="161"/>
      <c r="E41" s="152">
        <v>5.4</v>
      </c>
      <c r="F41" s="125"/>
      <c r="G41" s="125"/>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c r="B42" s="123"/>
      <c r="C42" s="138" t="s">
        <v>2464</v>
      </c>
      <c r="D42" s="161"/>
      <c r="E42" s="152">
        <v>2.0249999999999999</v>
      </c>
      <c r="F42" s="125"/>
      <c r="G42" s="125"/>
      <c r="H42" s="147">
        <v>0</v>
      </c>
      <c r="I42" s="122"/>
      <c r="J42" s="122"/>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13</v>
      </c>
      <c r="B43" s="123" t="s">
        <v>2465</v>
      </c>
      <c r="C43" s="137" t="s">
        <v>2466</v>
      </c>
      <c r="D43" s="160" t="s">
        <v>138</v>
      </c>
      <c r="E43" s="125">
        <v>0.2</v>
      </c>
      <c r="F43" s="125"/>
      <c r="G43" s="125">
        <f>ROUND(E43*F43,2)</f>
        <v>0</v>
      </c>
      <c r="H43" s="147" t="s">
        <v>1624</v>
      </c>
      <c r="I43" s="122"/>
      <c r="J43" s="122"/>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c r="B44" s="123"/>
      <c r="C44" s="138" t="s">
        <v>2467</v>
      </c>
      <c r="D44" s="161"/>
      <c r="E44" s="152">
        <v>0.2</v>
      </c>
      <c r="F44" s="125"/>
      <c r="G44" s="125"/>
      <c r="H44" s="147">
        <v>0</v>
      </c>
      <c r="I44" s="122"/>
      <c r="J44" s="122"/>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x14ac:dyDescent="0.2">
      <c r="A45" s="124" t="s">
        <v>128</v>
      </c>
      <c r="B45" s="124" t="s">
        <v>52</v>
      </c>
      <c r="C45" s="139" t="s">
        <v>53</v>
      </c>
      <c r="D45" s="162"/>
      <c r="E45" s="126"/>
      <c r="F45" s="126"/>
      <c r="G45" s="126">
        <f>SUMIF(R46:R56,"&lt;&gt;NOR",G46:G56)</f>
        <v>0</v>
      </c>
      <c r="H45" s="148"/>
      <c r="I45" s="122"/>
      <c r="R45" t="s">
        <v>129</v>
      </c>
    </row>
    <row r="46" spans="1:47" ht="22.5" outlineLevel="1" x14ac:dyDescent="0.2">
      <c r="A46" s="123">
        <v>14</v>
      </c>
      <c r="B46" s="123" t="s">
        <v>2468</v>
      </c>
      <c r="C46" s="137" t="s">
        <v>2469</v>
      </c>
      <c r="D46" s="160" t="s">
        <v>138</v>
      </c>
      <c r="E46" s="125">
        <v>0.255</v>
      </c>
      <c r="F46" s="125"/>
      <c r="G46" s="125">
        <f>ROUND(E46*F46,2)</f>
        <v>0</v>
      </c>
      <c r="H46" s="147" t="s">
        <v>1623</v>
      </c>
      <c r="I46" s="122"/>
      <c r="J46" s="122"/>
      <c r="K46" s="122"/>
      <c r="L46" s="122"/>
      <c r="M46" s="122"/>
      <c r="N46" s="122"/>
      <c r="O46" s="122"/>
      <c r="P46" s="122"/>
      <c r="Q46" s="122"/>
      <c r="R46" s="122" t="s">
        <v>133</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c r="B47" s="123"/>
      <c r="C47" s="138" t="s">
        <v>2470</v>
      </c>
      <c r="D47" s="161"/>
      <c r="E47" s="152">
        <v>0.255</v>
      </c>
      <c r="F47" s="125"/>
      <c r="G47" s="125"/>
      <c r="H47" s="147">
        <v>0</v>
      </c>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ht="22.5" outlineLevel="1" x14ac:dyDescent="0.2">
      <c r="A48" s="123">
        <v>15</v>
      </c>
      <c r="B48" s="123" t="s">
        <v>2471</v>
      </c>
      <c r="C48" s="137" t="s">
        <v>2472</v>
      </c>
      <c r="D48" s="160" t="s">
        <v>188</v>
      </c>
      <c r="E48" s="125">
        <v>2.8899999999999997</v>
      </c>
      <c r="F48" s="125"/>
      <c r="G48" s="125">
        <f>ROUND(E48*F48,2)</f>
        <v>0</v>
      </c>
      <c r="H48" s="147" t="s">
        <v>1623</v>
      </c>
      <c r="I48" s="122"/>
      <c r="J48" s="122"/>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c r="B49" s="123"/>
      <c r="C49" s="138" t="s">
        <v>2473</v>
      </c>
      <c r="D49" s="161"/>
      <c r="E49" s="152">
        <v>2.89</v>
      </c>
      <c r="F49" s="125"/>
      <c r="G49" s="125"/>
      <c r="H49" s="147">
        <v>0</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ht="22.5" outlineLevel="1" x14ac:dyDescent="0.2">
      <c r="A50" s="123">
        <v>16</v>
      </c>
      <c r="B50" s="123" t="s">
        <v>2474</v>
      </c>
      <c r="C50" s="137" t="s">
        <v>2475</v>
      </c>
      <c r="D50" s="160" t="s">
        <v>188</v>
      </c>
      <c r="E50" s="125">
        <v>2.8899999999999997</v>
      </c>
      <c r="F50" s="125"/>
      <c r="G50" s="125">
        <f>ROUND(E50*F50,2)</f>
        <v>0</v>
      </c>
      <c r="H50" s="147" t="s">
        <v>1623</v>
      </c>
      <c r="I50" s="122"/>
      <c r="J50" s="122"/>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c r="B51" s="123"/>
      <c r="C51" s="138" t="s">
        <v>2473</v>
      </c>
      <c r="D51" s="161"/>
      <c r="E51" s="152">
        <v>2.89</v>
      </c>
      <c r="F51" s="125"/>
      <c r="G51" s="125"/>
      <c r="H51" s="147">
        <v>0</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17</v>
      </c>
      <c r="B52" s="123" t="s">
        <v>2476</v>
      </c>
      <c r="C52" s="137" t="s">
        <v>2477</v>
      </c>
      <c r="D52" s="160" t="s">
        <v>201</v>
      </c>
      <c r="E52" s="125">
        <v>3.3149999999999999E-2</v>
      </c>
      <c r="F52" s="125"/>
      <c r="G52" s="125">
        <f>ROUND(E52*F52,2)</f>
        <v>0</v>
      </c>
      <c r="H52" s="147" t="s">
        <v>1624</v>
      </c>
      <c r="I52" s="122"/>
      <c r="J52" s="122"/>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c r="B53" s="123"/>
      <c r="C53" s="138" t="s">
        <v>2478</v>
      </c>
      <c r="D53" s="161"/>
      <c r="E53" s="152">
        <v>3.3149999999999999E-2</v>
      </c>
      <c r="F53" s="125"/>
      <c r="G53" s="125"/>
      <c r="H53" s="147">
        <v>0</v>
      </c>
      <c r="I53" s="122"/>
      <c r="J53" s="122"/>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ht="22.5" outlineLevel="1" x14ac:dyDescent="0.2">
      <c r="A54" s="123">
        <v>18</v>
      </c>
      <c r="B54" s="123" t="s">
        <v>2479</v>
      </c>
      <c r="C54" s="137" t="s">
        <v>2480</v>
      </c>
      <c r="D54" s="160" t="s">
        <v>132</v>
      </c>
      <c r="E54" s="125">
        <v>120.00000000000001</v>
      </c>
      <c r="F54" s="125"/>
      <c r="G54" s="125">
        <f>ROUND(E54*F54,2)</f>
        <v>0</v>
      </c>
      <c r="H54" s="147" t="s">
        <v>1623</v>
      </c>
      <c r="I54" s="122"/>
      <c r="J54" s="122"/>
      <c r="K54" s="122"/>
      <c r="L54" s="122"/>
      <c r="M54" s="122"/>
      <c r="N54" s="122"/>
      <c r="O54" s="122"/>
      <c r="P54" s="122"/>
      <c r="Q54" s="122"/>
      <c r="R54" s="122" t="s">
        <v>133</v>
      </c>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c r="B55" s="123"/>
      <c r="C55" s="138" t="s">
        <v>2481</v>
      </c>
      <c r="D55" s="161"/>
      <c r="E55" s="152">
        <v>114</v>
      </c>
      <c r="F55" s="125"/>
      <c r="G55" s="125"/>
      <c r="H55" s="147">
        <v>0</v>
      </c>
      <c r="I55" s="122"/>
      <c r="J55" s="122"/>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c r="B56" s="123"/>
      <c r="C56" s="138" t="s">
        <v>2482</v>
      </c>
      <c r="D56" s="161"/>
      <c r="E56" s="152">
        <v>6</v>
      </c>
      <c r="F56" s="125"/>
      <c r="G56" s="125"/>
      <c r="H56" s="147">
        <v>0</v>
      </c>
      <c r="I56" s="122"/>
      <c r="J56" s="122"/>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x14ac:dyDescent="0.2">
      <c r="A57" s="124" t="s">
        <v>128</v>
      </c>
      <c r="B57" s="124" t="s">
        <v>76</v>
      </c>
      <c r="C57" s="139" t="s">
        <v>77</v>
      </c>
      <c r="D57" s="162"/>
      <c r="E57" s="126"/>
      <c r="F57" s="126"/>
      <c r="G57" s="126">
        <f>SUMIF(R58:R59,"&lt;&gt;NOR",G58:G59)</f>
        <v>0</v>
      </c>
      <c r="H57" s="148"/>
      <c r="I57" s="122"/>
      <c r="R57" t="s">
        <v>129</v>
      </c>
    </row>
    <row r="58" spans="1:47" outlineLevel="1" x14ac:dyDescent="0.2">
      <c r="A58" s="123">
        <v>19</v>
      </c>
      <c r="B58" s="123" t="s">
        <v>2483</v>
      </c>
      <c r="C58" s="137" t="s">
        <v>2484</v>
      </c>
      <c r="D58" s="160" t="s">
        <v>201</v>
      </c>
      <c r="E58" s="125">
        <v>29.89</v>
      </c>
      <c r="F58" s="125"/>
      <c r="G58" s="125">
        <f>ROUND(E58*F58,2)</f>
        <v>0</v>
      </c>
      <c r="H58" s="147" t="s">
        <v>1624</v>
      </c>
      <c r="I58" s="122"/>
      <c r="J58" s="122"/>
      <c r="K58" s="122"/>
      <c r="L58" s="122"/>
      <c r="M58" s="122"/>
      <c r="N58" s="122"/>
      <c r="O58" s="122"/>
      <c r="P58" s="122"/>
      <c r="Q58" s="122"/>
      <c r="R58" s="122" t="s">
        <v>133</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c r="B59" s="123"/>
      <c r="C59" s="138" t="s">
        <v>2485</v>
      </c>
      <c r="D59" s="161"/>
      <c r="E59" s="152">
        <v>29.89</v>
      </c>
      <c r="F59" s="125"/>
      <c r="G59" s="125"/>
      <c r="H59" s="147">
        <v>0</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x14ac:dyDescent="0.2">
      <c r="A60" s="124" t="s">
        <v>128</v>
      </c>
      <c r="B60" s="124" t="s">
        <v>94</v>
      </c>
      <c r="C60" s="139" t="s">
        <v>95</v>
      </c>
      <c r="D60" s="162"/>
      <c r="E60" s="126"/>
      <c r="F60" s="126"/>
      <c r="G60" s="126">
        <f>SUMIF(R61:R74,"&lt;&gt;NOR",G61:G74)</f>
        <v>0</v>
      </c>
      <c r="H60" s="148"/>
      <c r="I60" s="122"/>
      <c r="R60" t="s">
        <v>129</v>
      </c>
    </row>
    <row r="61" spans="1:47" ht="22.5" outlineLevel="1" x14ac:dyDescent="0.2">
      <c r="A61" s="123">
        <v>20</v>
      </c>
      <c r="B61" s="123" t="s">
        <v>1174</v>
      </c>
      <c r="C61" s="137" t="s">
        <v>2486</v>
      </c>
      <c r="D61" s="160" t="s">
        <v>240</v>
      </c>
      <c r="E61" s="125">
        <v>298.63</v>
      </c>
      <c r="F61" s="125"/>
      <c r="G61" s="125">
        <f>ROUND(E61*F61,2)</f>
        <v>0</v>
      </c>
      <c r="H61" s="147" t="s">
        <v>1623</v>
      </c>
      <c r="I61" s="122"/>
      <c r="J61" s="122"/>
      <c r="K61" s="122"/>
      <c r="L61" s="122"/>
      <c r="M61" s="122"/>
      <c r="N61" s="122"/>
      <c r="O61" s="122"/>
      <c r="P61" s="122"/>
      <c r="Q61" s="122"/>
      <c r="R61" s="122" t="s">
        <v>133</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c r="B62" s="123"/>
      <c r="C62" s="138" t="s">
        <v>2487</v>
      </c>
      <c r="D62" s="161"/>
      <c r="E62" s="152">
        <v>283.98</v>
      </c>
      <c r="F62" s="125"/>
      <c r="G62" s="125"/>
      <c r="H62" s="147">
        <v>0</v>
      </c>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c r="B63" s="123"/>
      <c r="C63" s="138" t="s">
        <v>2488</v>
      </c>
      <c r="D63" s="161"/>
      <c r="E63" s="152">
        <v>14.65</v>
      </c>
      <c r="F63" s="125"/>
      <c r="G63" s="125"/>
      <c r="H63" s="147">
        <v>0</v>
      </c>
      <c r="I63" s="122"/>
      <c r="J63" s="122"/>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ht="22.5" outlineLevel="1" x14ac:dyDescent="0.2">
      <c r="A64" s="123">
        <v>21</v>
      </c>
      <c r="B64" s="123" t="s">
        <v>1177</v>
      </c>
      <c r="C64" s="137" t="s">
        <v>2489</v>
      </c>
      <c r="D64" s="160" t="s">
        <v>240</v>
      </c>
      <c r="E64" s="125">
        <v>56.05</v>
      </c>
      <c r="F64" s="125"/>
      <c r="G64" s="125">
        <f>ROUND(E64*F64,2)</f>
        <v>0</v>
      </c>
      <c r="H64" s="147" t="s">
        <v>1623</v>
      </c>
      <c r="I64" s="122"/>
      <c r="J64" s="122"/>
      <c r="K64" s="122"/>
      <c r="L64" s="122"/>
      <c r="M64" s="122"/>
      <c r="N64" s="122"/>
      <c r="O64" s="122"/>
      <c r="P64" s="122"/>
      <c r="Q64" s="122"/>
      <c r="R64" s="122" t="s">
        <v>133</v>
      </c>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c r="B65" s="123"/>
      <c r="C65" s="138" t="s">
        <v>2490</v>
      </c>
      <c r="D65" s="161"/>
      <c r="E65" s="152">
        <v>56.05</v>
      </c>
      <c r="F65" s="125"/>
      <c r="G65" s="125"/>
      <c r="H65" s="147">
        <v>0</v>
      </c>
      <c r="I65" s="122"/>
      <c r="J65" s="122"/>
      <c r="K65" s="122"/>
      <c r="L65" s="122"/>
      <c r="M65" s="122"/>
      <c r="N65" s="122"/>
      <c r="O65" s="122"/>
      <c r="P65" s="122"/>
      <c r="Q65" s="122"/>
      <c r="R65" s="122" t="s">
        <v>135</v>
      </c>
      <c r="S65" s="122">
        <v>0</v>
      </c>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ht="22.5" outlineLevel="1" x14ac:dyDescent="0.2">
      <c r="A66" s="123">
        <v>22</v>
      </c>
      <c r="B66" s="123" t="s">
        <v>1180</v>
      </c>
      <c r="C66" s="137" t="s">
        <v>2491</v>
      </c>
      <c r="D66" s="160" t="s">
        <v>132</v>
      </c>
      <c r="E66" s="125">
        <v>1</v>
      </c>
      <c r="F66" s="125"/>
      <c r="G66" s="125">
        <f>ROUND(E66*F66,2)</f>
        <v>0</v>
      </c>
      <c r="H66" s="147" t="s">
        <v>1623</v>
      </c>
      <c r="I66" s="122"/>
      <c r="J66" s="122"/>
      <c r="K66" s="122"/>
      <c r="L66" s="122"/>
      <c r="M66" s="122"/>
      <c r="N66" s="122"/>
      <c r="O66" s="122"/>
      <c r="P66" s="122"/>
      <c r="Q66" s="122"/>
      <c r="R66" s="122" t="s">
        <v>133</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c r="B67" s="123"/>
      <c r="C67" s="138" t="s">
        <v>134</v>
      </c>
      <c r="D67" s="161"/>
      <c r="E67" s="152">
        <v>1</v>
      </c>
      <c r="F67" s="125"/>
      <c r="G67" s="125"/>
      <c r="H67" s="147">
        <v>0</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ht="22.5" outlineLevel="1" x14ac:dyDescent="0.2">
      <c r="A68" s="123">
        <v>23</v>
      </c>
      <c r="B68" s="123" t="s">
        <v>2492</v>
      </c>
      <c r="C68" s="137" t="s">
        <v>2493</v>
      </c>
      <c r="D68" s="160" t="s">
        <v>132</v>
      </c>
      <c r="E68" s="125">
        <v>3</v>
      </c>
      <c r="F68" s="125"/>
      <c r="G68" s="125">
        <f>ROUND(E68*F68,2)</f>
        <v>0</v>
      </c>
      <c r="H68" s="147" t="s">
        <v>1623</v>
      </c>
      <c r="I68" s="122"/>
      <c r="J68" s="122"/>
      <c r="K68" s="122"/>
      <c r="L68" s="122"/>
      <c r="M68" s="122"/>
      <c r="N68" s="122"/>
      <c r="O68" s="122"/>
      <c r="P68" s="122"/>
      <c r="Q68" s="122"/>
      <c r="R68" s="122" t="s">
        <v>133</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ht="22.5" outlineLevel="1" x14ac:dyDescent="0.2">
      <c r="A69" s="123">
        <v>24</v>
      </c>
      <c r="B69" s="123" t="s">
        <v>2494</v>
      </c>
      <c r="C69" s="137" t="s">
        <v>2495</v>
      </c>
      <c r="D69" s="160" t="s">
        <v>132</v>
      </c>
      <c r="E69" s="125">
        <v>1</v>
      </c>
      <c r="F69" s="125"/>
      <c r="G69" s="125">
        <f>ROUND(E69*F69,2)</f>
        <v>0</v>
      </c>
      <c r="H69" s="147" t="s">
        <v>1623</v>
      </c>
      <c r="I69" s="122"/>
      <c r="J69" s="122"/>
      <c r="K69" s="122"/>
      <c r="L69" s="122"/>
      <c r="M69" s="122"/>
      <c r="N69" s="122"/>
      <c r="O69" s="122"/>
      <c r="P69" s="122"/>
      <c r="Q69" s="122"/>
      <c r="R69" s="122" t="s">
        <v>133</v>
      </c>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ht="22.5" outlineLevel="1" x14ac:dyDescent="0.2">
      <c r="A70" s="123">
        <v>25</v>
      </c>
      <c r="B70" s="123" t="s">
        <v>2494</v>
      </c>
      <c r="C70" s="137" t="s">
        <v>2496</v>
      </c>
      <c r="D70" s="160" t="s">
        <v>132</v>
      </c>
      <c r="E70" s="125">
        <v>1</v>
      </c>
      <c r="F70" s="125"/>
      <c r="G70" s="125">
        <f>ROUND(E70*F70,2)</f>
        <v>0</v>
      </c>
      <c r="H70" s="147" t="s">
        <v>1623</v>
      </c>
      <c r="I70" s="122"/>
      <c r="J70" s="122"/>
      <c r="K70" s="122"/>
      <c r="L70" s="122"/>
      <c r="M70" s="122"/>
      <c r="N70" s="122"/>
      <c r="O70" s="122"/>
      <c r="P70" s="122"/>
      <c r="Q70" s="122"/>
      <c r="R70" s="122" t="s">
        <v>133</v>
      </c>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c r="B71" s="123"/>
      <c r="C71" s="138" t="s">
        <v>134</v>
      </c>
      <c r="D71" s="161"/>
      <c r="E71" s="152">
        <v>1</v>
      </c>
      <c r="F71" s="125"/>
      <c r="G71" s="125"/>
      <c r="H71" s="147">
        <v>0</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ht="22.5" outlineLevel="1" x14ac:dyDescent="0.2">
      <c r="A72" s="123">
        <v>26</v>
      </c>
      <c r="B72" s="123" t="s">
        <v>2497</v>
      </c>
      <c r="C72" s="137" t="s">
        <v>2498</v>
      </c>
      <c r="D72" s="160" t="s">
        <v>132</v>
      </c>
      <c r="E72" s="125">
        <v>1</v>
      </c>
      <c r="F72" s="125"/>
      <c r="G72" s="125">
        <f>ROUND(E72*F72,2)</f>
        <v>0</v>
      </c>
      <c r="H72" s="147" t="s">
        <v>1623</v>
      </c>
      <c r="I72" s="122"/>
      <c r="J72" s="122"/>
      <c r="K72" s="122"/>
      <c r="L72" s="122"/>
      <c r="M72" s="122"/>
      <c r="N72" s="122"/>
      <c r="O72" s="122"/>
      <c r="P72" s="122"/>
      <c r="Q72" s="122"/>
      <c r="R72" s="122" t="s">
        <v>133</v>
      </c>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c r="B73" s="123"/>
      <c r="C73" s="138" t="s">
        <v>134</v>
      </c>
      <c r="D73" s="161"/>
      <c r="E73" s="152">
        <v>1</v>
      </c>
      <c r="F73" s="125"/>
      <c r="G73" s="125"/>
      <c r="H73" s="147">
        <v>0</v>
      </c>
      <c r="I73" s="122"/>
      <c r="J73" s="122"/>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32">
        <v>27</v>
      </c>
      <c r="B74" s="132" t="s">
        <v>2499</v>
      </c>
      <c r="C74" s="180" t="s">
        <v>2500</v>
      </c>
      <c r="D74" s="181" t="s">
        <v>0</v>
      </c>
      <c r="E74" s="133">
        <v>1.8</v>
      </c>
      <c r="F74" s="133"/>
      <c r="G74" s="133">
        <f>ROUND(E74*F74,2)</f>
        <v>0</v>
      </c>
      <c r="H74" s="149" t="s">
        <v>1624</v>
      </c>
      <c r="I74" s="122"/>
      <c r="J74" s="122"/>
      <c r="K74" s="122"/>
      <c r="L74" s="122"/>
      <c r="M74" s="122"/>
      <c r="N74" s="122"/>
      <c r="O74" s="122"/>
      <c r="P74" s="122"/>
      <c r="Q74" s="122"/>
      <c r="R74" s="122" t="s">
        <v>133</v>
      </c>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x14ac:dyDescent="0.2">
      <c r="B75" s="5" t="s">
        <v>212</v>
      </c>
      <c r="C75" s="143" t="s">
        <v>212</v>
      </c>
      <c r="D75" s="7"/>
      <c r="E75" s="155"/>
      <c r="F75" s="4"/>
      <c r="G75" s="4"/>
      <c r="H75" s="7"/>
      <c r="P75">
        <v>15</v>
      </c>
      <c r="Q75">
        <v>21</v>
      </c>
    </row>
    <row r="76" spans="1:47" x14ac:dyDescent="0.2">
      <c r="A76" s="214"/>
      <c r="B76" s="215" t="s">
        <v>28</v>
      </c>
      <c r="C76" s="216" t="s">
        <v>212</v>
      </c>
      <c r="D76" s="217"/>
      <c r="E76" s="218"/>
      <c r="F76" s="219"/>
      <c r="G76" s="220">
        <f>G8+G39+G45+G57+G60</f>
        <v>0</v>
      </c>
      <c r="H76" s="7"/>
      <c r="P76" t="e">
        <f>SUMIF(#REF!,P75,G7:G74)</f>
        <v>#REF!</v>
      </c>
      <c r="Q76" t="e">
        <f>SUMIF(#REF!,Q75,G7:G74)</f>
        <v>#REF!</v>
      </c>
      <c r="R76" t="s">
        <v>1456</v>
      </c>
    </row>
  </sheetData>
  <sheetProtection password="CCE1" sheet="1" objects="1" scenarios="1"/>
  <protectedRanges>
    <protectedRange sqref="F9:F7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241"/>
  <sheetViews>
    <sheetView showZeros="0" view="pageBreakPreview" topLeftCell="A191" zoomScale="60" zoomScaleNormal="100" workbookViewId="0">
      <selection activeCell="AC191" sqref="AC191"/>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205" t="s">
        <v>114</v>
      </c>
      <c r="B2" s="206"/>
      <c r="C2" s="535" t="s">
        <v>1457</v>
      </c>
      <c r="D2" s="536"/>
      <c r="E2" s="536"/>
      <c r="F2" s="536"/>
      <c r="G2" s="537"/>
      <c r="R2" t="s">
        <v>116</v>
      </c>
    </row>
    <row r="3" spans="1:47" ht="24.95" customHeight="1" x14ac:dyDescent="0.2">
      <c r="A3" s="205" t="s">
        <v>7</v>
      </c>
      <c r="B3" s="206"/>
      <c r="C3" s="535" t="s">
        <v>2503</v>
      </c>
      <c r="D3" s="536"/>
      <c r="E3" s="536"/>
      <c r="F3" s="536"/>
      <c r="G3" s="537"/>
      <c r="R3" t="s">
        <v>117</v>
      </c>
    </row>
    <row r="4" spans="1:47" ht="24.95" customHeight="1" x14ac:dyDescent="0.2">
      <c r="A4" s="205" t="s">
        <v>8</v>
      </c>
      <c r="B4" s="206"/>
      <c r="C4" s="535" t="s">
        <v>1459</v>
      </c>
      <c r="D4" s="536"/>
      <c r="E4" s="536"/>
      <c r="F4" s="536"/>
      <c r="G4" s="537"/>
      <c r="R4" t="s">
        <v>118</v>
      </c>
    </row>
    <row r="5" spans="1:47" x14ac:dyDescent="0.2">
      <c r="A5" s="207" t="s">
        <v>119</v>
      </c>
      <c r="B5" s="171"/>
      <c r="C5" s="171"/>
      <c r="D5" s="157"/>
      <c r="E5" s="150"/>
      <c r="F5" s="119"/>
      <c r="G5" s="208"/>
      <c r="R5" t="s">
        <v>120</v>
      </c>
    </row>
    <row r="7" spans="1:47" ht="25.5" x14ac:dyDescent="0.2">
      <c r="A7" s="209" t="s">
        <v>121</v>
      </c>
      <c r="B7" s="210" t="s">
        <v>122</v>
      </c>
      <c r="C7" s="210" t="s">
        <v>123</v>
      </c>
      <c r="D7" s="211" t="s">
        <v>124</v>
      </c>
      <c r="E7" s="212" t="s">
        <v>125</v>
      </c>
      <c r="F7" s="121" t="s">
        <v>126</v>
      </c>
      <c r="G7" s="213" t="s">
        <v>28</v>
      </c>
      <c r="H7" s="145" t="s">
        <v>127</v>
      </c>
    </row>
    <row r="8" spans="1:47" x14ac:dyDescent="0.2">
      <c r="A8" s="128" t="s">
        <v>128</v>
      </c>
      <c r="B8" s="129" t="s">
        <v>46</v>
      </c>
      <c r="C8" s="130" t="s">
        <v>47</v>
      </c>
      <c r="D8" s="159"/>
      <c r="E8" s="131"/>
      <c r="F8" s="131"/>
      <c r="G8" s="131">
        <f>SUMIF(R9:R10,"&lt;&gt;NOR",G9:G10)</f>
        <v>0</v>
      </c>
      <c r="H8" s="146"/>
      <c r="R8" t="s">
        <v>129</v>
      </c>
    </row>
    <row r="9" spans="1:47" outlineLevel="1" x14ac:dyDescent="0.2">
      <c r="A9" s="123">
        <v>1</v>
      </c>
      <c r="B9" s="123" t="s">
        <v>2504</v>
      </c>
      <c r="C9" s="137" t="s">
        <v>2505</v>
      </c>
      <c r="D9" s="160" t="s">
        <v>132</v>
      </c>
      <c r="E9" s="125">
        <v>1</v>
      </c>
      <c r="F9" s="125"/>
      <c r="G9" s="125">
        <f>ROUND(E9*F9,2)</f>
        <v>0</v>
      </c>
      <c r="H9" s="147" t="s">
        <v>1623</v>
      </c>
      <c r="I9" s="122"/>
      <c r="J9" s="122"/>
      <c r="K9" s="122"/>
      <c r="L9" s="122"/>
      <c r="M9" s="122"/>
      <c r="N9" s="122"/>
      <c r="O9" s="122"/>
      <c r="P9" s="122"/>
      <c r="Q9" s="122"/>
      <c r="R9" s="122" t="s">
        <v>133</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134</v>
      </c>
      <c r="D10" s="161"/>
      <c r="E10" s="152">
        <v>1</v>
      </c>
      <c r="F10" s="125"/>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x14ac:dyDescent="0.2">
      <c r="A11" s="124" t="s">
        <v>128</v>
      </c>
      <c r="B11" s="124" t="s">
        <v>48</v>
      </c>
      <c r="C11" s="139" t="s">
        <v>49</v>
      </c>
      <c r="D11" s="162"/>
      <c r="E11" s="126"/>
      <c r="F11" s="126"/>
      <c r="G11" s="126">
        <f>SUMIF(R12:R47,"&lt;&gt;NOR",G12:G47)</f>
        <v>0</v>
      </c>
      <c r="H11" s="148"/>
      <c r="R11" t="s">
        <v>129</v>
      </c>
    </row>
    <row r="12" spans="1:47" outlineLevel="1" x14ac:dyDescent="0.2">
      <c r="A12" s="123">
        <v>2</v>
      </c>
      <c r="B12" s="123" t="s">
        <v>2506</v>
      </c>
      <c r="C12" s="137" t="s">
        <v>2507</v>
      </c>
      <c r="D12" s="160" t="s">
        <v>138</v>
      </c>
      <c r="E12" s="125">
        <v>7.3000000000000007</v>
      </c>
      <c r="F12" s="125"/>
      <c r="G12" s="125">
        <f>ROUND(E12*F12,2)</f>
        <v>0</v>
      </c>
      <c r="H12" s="147" t="s">
        <v>1624</v>
      </c>
      <c r="I12" s="122"/>
      <c r="J12" s="122"/>
      <c r="K12" s="122"/>
      <c r="L12" s="122"/>
      <c r="M12" s="122"/>
      <c r="N12" s="122"/>
      <c r="O12" s="122"/>
      <c r="P12" s="122"/>
      <c r="Q12" s="122"/>
      <c r="R12" s="122" t="s">
        <v>133</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c r="B13" s="123"/>
      <c r="C13" s="138" t="s">
        <v>2508</v>
      </c>
      <c r="D13" s="161"/>
      <c r="E13" s="152">
        <v>7.3</v>
      </c>
      <c r="F13" s="125"/>
      <c r="G13" s="125"/>
      <c r="H13" s="147"/>
      <c r="I13" s="122"/>
      <c r="J13" s="122"/>
      <c r="K13" s="122"/>
      <c r="L13" s="122"/>
      <c r="M13" s="122"/>
      <c r="N13" s="122"/>
      <c r="O13" s="122"/>
      <c r="P13" s="122"/>
      <c r="Q13" s="122"/>
      <c r="R13" s="122" t="s">
        <v>135</v>
      </c>
      <c r="S13" s="122">
        <v>0</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3</v>
      </c>
      <c r="B14" s="123" t="s">
        <v>136</v>
      </c>
      <c r="C14" s="137" t="s">
        <v>137</v>
      </c>
      <c r="D14" s="160" t="s">
        <v>138</v>
      </c>
      <c r="E14" s="125">
        <v>21.097999999999999</v>
      </c>
      <c r="F14" s="125"/>
      <c r="G14" s="125">
        <f>ROUND(E14*F14,2)</f>
        <v>0</v>
      </c>
      <c r="H14" s="147" t="s">
        <v>1624</v>
      </c>
      <c r="I14" s="122"/>
      <c r="J14" s="122"/>
      <c r="K14" s="122"/>
      <c r="L14" s="122"/>
      <c r="M14" s="122"/>
      <c r="N14" s="122"/>
      <c r="O14" s="122"/>
      <c r="P14" s="122"/>
      <c r="Q14" s="122"/>
      <c r="R14" s="122" t="s">
        <v>133</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c r="B15" s="123"/>
      <c r="C15" s="138" t="s">
        <v>2509</v>
      </c>
      <c r="D15" s="161"/>
      <c r="E15" s="152">
        <v>20.9</v>
      </c>
      <c r="F15" s="125"/>
      <c r="G15" s="125"/>
      <c r="H15" s="147">
        <v>0</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c r="B16" s="123"/>
      <c r="C16" s="138" t="s">
        <v>2510</v>
      </c>
      <c r="D16" s="161"/>
      <c r="E16" s="152">
        <v>0.19800000000000001</v>
      </c>
      <c r="F16" s="125"/>
      <c r="G16" s="125"/>
      <c r="H16" s="147">
        <v>0</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4</v>
      </c>
      <c r="B17" s="123" t="s">
        <v>140</v>
      </c>
      <c r="C17" s="137" t="s">
        <v>141</v>
      </c>
      <c r="D17" s="160" t="s">
        <v>138</v>
      </c>
      <c r="E17" s="125">
        <v>21.097999999999999</v>
      </c>
      <c r="F17" s="125"/>
      <c r="G17" s="125">
        <f>ROUND(E17*F17,2)</f>
        <v>0</v>
      </c>
      <c r="H17" s="147" t="s">
        <v>1624</v>
      </c>
      <c r="I17" s="122"/>
      <c r="J17" s="122"/>
      <c r="K17" s="122"/>
      <c r="L17" s="122"/>
      <c r="M17" s="122"/>
      <c r="N17" s="122"/>
      <c r="O17" s="122"/>
      <c r="P17" s="122"/>
      <c r="Q17" s="122"/>
      <c r="R17" s="122" t="s">
        <v>133</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c r="B18" s="123"/>
      <c r="C18" s="138" t="s">
        <v>2509</v>
      </c>
      <c r="D18" s="161"/>
      <c r="E18" s="152">
        <v>20.9</v>
      </c>
      <c r="F18" s="125"/>
      <c r="G18" s="125"/>
      <c r="H18" s="147">
        <v>0</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c r="B19" s="123"/>
      <c r="C19" s="138" t="s">
        <v>2510</v>
      </c>
      <c r="D19" s="161"/>
      <c r="E19" s="152">
        <v>0.19800000000000001</v>
      </c>
      <c r="F19" s="125"/>
      <c r="G19" s="125"/>
      <c r="H19" s="147">
        <v>0</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5</v>
      </c>
      <c r="B20" s="123" t="s">
        <v>2447</v>
      </c>
      <c r="C20" s="137" t="s">
        <v>2448</v>
      </c>
      <c r="D20" s="160" t="s">
        <v>138</v>
      </c>
      <c r="E20" s="125">
        <v>1.3640000000000003</v>
      </c>
      <c r="F20" s="125"/>
      <c r="G20" s="125">
        <f>ROUND(E20*F20,2)</f>
        <v>0</v>
      </c>
      <c r="H20" s="147" t="s">
        <v>1624</v>
      </c>
      <c r="I20" s="122"/>
      <c r="J20" s="122"/>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c r="B21" s="123"/>
      <c r="C21" s="138" t="s">
        <v>2511</v>
      </c>
      <c r="D21" s="161"/>
      <c r="E21" s="152">
        <v>1.3640000000000001</v>
      </c>
      <c r="F21" s="125"/>
      <c r="G21" s="125"/>
      <c r="H21" s="147">
        <v>0</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6</v>
      </c>
      <c r="B22" s="123" t="s">
        <v>2450</v>
      </c>
      <c r="C22" s="137" t="s">
        <v>2451</v>
      </c>
      <c r="D22" s="160" t="s">
        <v>138</v>
      </c>
      <c r="E22" s="125">
        <v>1.3640000000000003</v>
      </c>
      <c r="F22" s="125"/>
      <c r="G22" s="125">
        <f>ROUND(E22*F22,2)</f>
        <v>0</v>
      </c>
      <c r="H22" s="147" t="s">
        <v>1624</v>
      </c>
      <c r="I22" s="122"/>
      <c r="J22" s="122"/>
      <c r="K22" s="122"/>
      <c r="L22" s="122"/>
      <c r="M22" s="122"/>
      <c r="N22" s="122"/>
      <c r="O22" s="122"/>
      <c r="P22" s="122"/>
      <c r="Q22" s="122"/>
      <c r="R22" s="122" t="s">
        <v>133</v>
      </c>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c r="B23" s="123"/>
      <c r="C23" s="138" t="s">
        <v>2511</v>
      </c>
      <c r="D23" s="161"/>
      <c r="E23" s="152">
        <v>1.3640000000000001</v>
      </c>
      <c r="F23" s="125"/>
      <c r="G23" s="125"/>
      <c r="H23" s="147">
        <v>0</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7</v>
      </c>
      <c r="B24" s="123" t="s">
        <v>150</v>
      </c>
      <c r="C24" s="137" t="s">
        <v>151</v>
      </c>
      <c r="D24" s="160" t="s">
        <v>138</v>
      </c>
      <c r="E24" s="125">
        <v>22.462</v>
      </c>
      <c r="F24" s="125"/>
      <c r="G24" s="125">
        <f>ROUND(E24*F24,2)</f>
        <v>0</v>
      </c>
      <c r="H24" s="147" t="s">
        <v>1624</v>
      </c>
      <c r="I24" s="122"/>
      <c r="J24" s="122"/>
      <c r="K24" s="122"/>
      <c r="L24" s="122"/>
      <c r="M24" s="122"/>
      <c r="N24" s="122"/>
      <c r="O24" s="122"/>
      <c r="P24" s="122"/>
      <c r="Q24" s="122"/>
      <c r="R24" s="122" t="s">
        <v>133</v>
      </c>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c r="B25" s="123"/>
      <c r="C25" s="138" t="s">
        <v>2512</v>
      </c>
      <c r="D25" s="161"/>
      <c r="E25" s="152">
        <v>22.462</v>
      </c>
      <c r="F25" s="125"/>
      <c r="G25" s="125"/>
      <c r="H25" s="147">
        <v>0</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8</v>
      </c>
      <c r="B26" s="123" t="s">
        <v>154</v>
      </c>
      <c r="C26" s="137" t="s">
        <v>155</v>
      </c>
      <c r="D26" s="160" t="s">
        <v>138</v>
      </c>
      <c r="E26" s="125">
        <v>1.845</v>
      </c>
      <c r="F26" s="125"/>
      <c r="G26" s="125">
        <f>ROUND(E26*F26,2)</f>
        <v>0</v>
      </c>
      <c r="H26" s="147" t="s">
        <v>1624</v>
      </c>
      <c r="I26" s="122"/>
      <c r="J26" s="122"/>
      <c r="K26" s="122"/>
      <c r="L26" s="122"/>
      <c r="M26" s="122"/>
      <c r="N26" s="122"/>
      <c r="O26" s="122"/>
      <c r="P26" s="122"/>
      <c r="Q26" s="122"/>
      <c r="R26" s="122" t="s">
        <v>133</v>
      </c>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2513</v>
      </c>
      <c r="D27" s="161"/>
      <c r="E27" s="152">
        <v>1.845</v>
      </c>
      <c r="F27" s="125"/>
      <c r="G27" s="125"/>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9</v>
      </c>
      <c r="B28" s="123" t="s">
        <v>161</v>
      </c>
      <c r="C28" s="137" t="s">
        <v>162</v>
      </c>
      <c r="D28" s="160" t="s">
        <v>138</v>
      </c>
      <c r="E28" s="125">
        <v>29.761999999999997</v>
      </c>
      <c r="F28" s="125"/>
      <c r="G28" s="125">
        <f>ROUND(E28*F28,2)</f>
        <v>0</v>
      </c>
      <c r="H28" s="147" t="s">
        <v>1624</v>
      </c>
      <c r="I28" s="122"/>
      <c r="J28" s="122"/>
      <c r="K28" s="122"/>
      <c r="L28" s="122"/>
      <c r="M28" s="122"/>
      <c r="N28" s="122"/>
      <c r="O28" s="122"/>
      <c r="P28" s="122"/>
      <c r="Q28" s="122"/>
      <c r="R28" s="122" t="s">
        <v>133</v>
      </c>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c r="B29" s="123"/>
      <c r="C29" s="138" t="s">
        <v>2514</v>
      </c>
      <c r="D29" s="161"/>
      <c r="E29" s="152">
        <v>1.845</v>
      </c>
      <c r="F29" s="125"/>
      <c r="G29" s="125"/>
      <c r="H29" s="147">
        <v>0</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c r="B30" s="123"/>
      <c r="C30" s="138" t="s">
        <v>2515</v>
      </c>
      <c r="D30" s="161"/>
      <c r="E30" s="152">
        <v>20.617000000000001</v>
      </c>
      <c r="F30" s="125"/>
      <c r="G30" s="125"/>
      <c r="H30" s="147">
        <v>0</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c r="B31" s="123"/>
      <c r="C31" s="138" t="s">
        <v>2516</v>
      </c>
      <c r="D31" s="161"/>
      <c r="E31" s="152">
        <v>7.3</v>
      </c>
      <c r="F31" s="125"/>
      <c r="G31" s="125"/>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10</v>
      </c>
      <c r="B32" s="123" t="s">
        <v>165</v>
      </c>
      <c r="C32" s="137" t="s">
        <v>166</v>
      </c>
      <c r="D32" s="160" t="s">
        <v>138</v>
      </c>
      <c r="E32" s="125">
        <v>31.606999999999999</v>
      </c>
      <c r="F32" s="125"/>
      <c r="G32" s="125">
        <f>ROUND(E32*F32,2)</f>
        <v>0</v>
      </c>
      <c r="H32" s="147" t="s">
        <v>1624</v>
      </c>
      <c r="I32" s="122"/>
      <c r="J32" s="122"/>
      <c r="K32" s="122"/>
      <c r="L32" s="122"/>
      <c r="M32" s="122"/>
      <c r="N32" s="122"/>
      <c r="O32" s="122"/>
      <c r="P32" s="122"/>
      <c r="Q32" s="122"/>
      <c r="R32" s="122" t="s">
        <v>133</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c r="B33" s="123"/>
      <c r="C33" s="138" t="s">
        <v>2517</v>
      </c>
      <c r="D33" s="161"/>
      <c r="E33" s="152">
        <v>22.462</v>
      </c>
      <c r="F33" s="125"/>
      <c r="G33" s="125"/>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c r="B34" s="123"/>
      <c r="C34" s="138" t="s">
        <v>2514</v>
      </c>
      <c r="D34" s="161"/>
      <c r="E34" s="152">
        <v>1.845</v>
      </c>
      <c r="F34" s="125"/>
      <c r="G34" s="125"/>
      <c r="H34" s="147">
        <v>0</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c r="B35" s="123"/>
      <c r="C35" s="138" t="s">
        <v>2516</v>
      </c>
      <c r="D35" s="161"/>
      <c r="E35" s="152">
        <v>7.3</v>
      </c>
      <c r="F35" s="125"/>
      <c r="G35" s="125"/>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11</v>
      </c>
      <c r="B36" s="123" t="s">
        <v>168</v>
      </c>
      <c r="C36" s="137" t="s">
        <v>169</v>
      </c>
      <c r="D36" s="160" t="s">
        <v>138</v>
      </c>
      <c r="E36" s="125">
        <v>27.916999999999998</v>
      </c>
      <c r="F36" s="125"/>
      <c r="G36" s="125">
        <f>ROUND(E36*F36,2)</f>
        <v>0</v>
      </c>
      <c r="H36" s="147" t="s">
        <v>1624</v>
      </c>
      <c r="I36" s="122"/>
      <c r="J36" s="122"/>
      <c r="K36" s="122"/>
      <c r="L36" s="122"/>
      <c r="M36" s="122"/>
      <c r="N36" s="122"/>
      <c r="O36" s="122"/>
      <c r="P36" s="122"/>
      <c r="Q36" s="122"/>
      <c r="R36" s="122" t="s">
        <v>133</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c r="B37" s="123"/>
      <c r="C37" s="138" t="s">
        <v>2515</v>
      </c>
      <c r="D37" s="161"/>
      <c r="E37" s="152">
        <v>20.617000000000001</v>
      </c>
      <c r="F37" s="125"/>
      <c r="G37" s="125"/>
      <c r="H37" s="147">
        <v>0</v>
      </c>
      <c r="I37" s="122"/>
      <c r="J37" s="122"/>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138" t="s">
        <v>2518</v>
      </c>
      <c r="D38" s="161"/>
      <c r="E38" s="152">
        <v>7.3</v>
      </c>
      <c r="F38" s="125"/>
      <c r="G38" s="125"/>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12</v>
      </c>
      <c r="B39" s="123" t="s">
        <v>170</v>
      </c>
      <c r="C39" s="137" t="s">
        <v>171</v>
      </c>
      <c r="D39" s="160" t="s">
        <v>138</v>
      </c>
      <c r="E39" s="125">
        <v>279.16999999999996</v>
      </c>
      <c r="F39" s="125"/>
      <c r="G39" s="125">
        <f>ROUND(E39*F39,2)</f>
        <v>0</v>
      </c>
      <c r="H39" s="147" t="s">
        <v>1624</v>
      </c>
      <c r="I39" s="122"/>
      <c r="J39" s="122"/>
      <c r="K39" s="122"/>
      <c r="L39" s="122"/>
      <c r="M39" s="122"/>
      <c r="N39" s="122"/>
      <c r="O39" s="122"/>
      <c r="P39" s="122"/>
      <c r="Q39" s="122"/>
      <c r="R39" s="122" t="s">
        <v>133</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c r="B40" s="123"/>
      <c r="C40" s="138" t="s">
        <v>2519</v>
      </c>
      <c r="D40" s="161"/>
      <c r="E40" s="152">
        <v>206.17</v>
      </c>
      <c r="F40" s="125"/>
      <c r="G40" s="125"/>
      <c r="H40" s="147">
        <v>0</v>
      </c>
      <c r="I40" s="122"/>
      <c r="J40" s="122"/>
      <c r="K40" s="122"/>
      <c r="L40" s="122"/>
      <c r="M40" s="122"/>
      <c r="N40" s="122"/>
      <c r="O40" s="122"/>
      <c r="P40" s="122"/>
      <c r="Q40" s="122"/>
      <c r="R40" s="122" t="s">
        <v>135</v>
      </c>
      <c r="S40" s="122">
        <v>0</v>
      </c>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138" t="s">
        <v>2520</v>
      </c>
      <c r="D41" s="161"/>
      <c r="E41" s="152">
        <v>73</v>
      </c>
      <c r="F41" s="125"/>
      <c r="G41" s="125"/>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13</v>
      </c>
      <c r="B42" s="123" t="s">
        <v>173</v>
      </c>
      <c r="C42" s="137" t="s">
        <v>174</v>
      </c>
      <c r="D42" s="160" t="s">
        <v>138</v>
      </c>
      <c r="E42" s="125">
        <v>20.616999999999997</v>
      </c>
      <c r="F42" s="125"/>
      <c r="G42" s="125">
        <f>ROUND(E42*F42,2)</f>
        <v>0</v>
      </c>
      <c r="H42" s="147" t="s">
        <v>1624</v>
      </c>
      <c r="I42" s="122"/>
      <c r="J42" s="122"/>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c r="B43" s="123"/>
      <c r="C43" s="138" t="s">
        <v>2515</v>
      </c>
      <c r="D43" s="161"/>
      <c r="E43" s="152">
        <v>20.617000000000001</v>
      </c>
      <c r="F43" s="125"/>
      <c r="G43" s="125"/>
      <c r="H43" s="147">
        <v>0</v>
      </c>
      <c r="I43" s="122"/>
      <c r="J43" s="122"/>
      <c r="K43" s="122"/>
      <c r="L43" s="122"/>
      <c r="M43" s="122"/>
      <c r="N43" s="122"/>
      <c r="O43" s="122"/>
      <c r="P43" s="122"/>
      <c r="Q43" s="122"/>
      <c r="R43" s="122" t="s">
        <v>135</v>
      </c>
      <c r="S43" s="122">
        <v>0</v>
      </c>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14</v>
      </c>
      <c r="B44" s="123" t="s">
        <v>2521</v>
      </c>
      <c r="C44" s="137" t="s">
        <v>2522</v>
      </c>
      <c r="D44" s="160" t="s">
        <v>138</v>
      </c>
      <c r="E44" s="125">
        <v>7.3</v>
      </c>
      <c r="F44" s="125"/>
      <c r="G44" s="125">
        <f>ROUND(E44*F44,2)</f>
        <v>0</v>
      </c>
      <c r="H44" s="147" t="s">
        <v>1624</v>
      </c>
      <c r="I44" s="122"/>
      <c r="J44" s="122"/>
      <c r="K44" s="122"/>
      <c r="L44" s="122"/>
      <c r="M44" s="122"/>
      <c r="N44" s="122"/>
      <c r="O44" s="122"/>
      <c r="P44" s="122"/>
      <c r="Q44" s="122"/>
      <c r="R44" s="122" t="s">
        <v>133</v>
      </c>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c r="B45" s="123"/>
      <c r="C45" s="138" t="s">
        <v>2518</v>
      </c>
      <c r="D45" s="161"/>
      <c r="E45" s="152">
        <v>7.3</v>
      </c>
      <c r="F45" s="125"/>
      <c r="G45" s="125"/>
      <c r="H45" s="147">
        <v>0</v>
      </c>
      <c r="I45" s="122"/>
      <c r="J45" s="122"/>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ht="22.5" outlineLevel="1" x14ac:dyDescent="0.2">
      <c r="A46" s="123">
        <v>15</v>
      </c>
      <c r="B46" s="123" t="s">
        <v>175</v>
      </c>
      <c r="C46" s="137" t="s">
        <v>176</v>
      </c>
      <c r="D46" s="160" t="s">
        <v>177</v>
      </c>
      <c r="E46" s="125">
        <v>30</v>
      </c>
      <c r="F46" s="125"/>
      <c r="G46" s="125">
        <f>ROUND(E46*F46,2)</f>
        <v>0</v>
      </c>
      <c r="H46" s="147" t="s">
        <v>1624</v>
      </c>
      <c r="I46" s="122"/>
      <c r="J46" s="122"/>
      <c r="K46" s="122"/>
      <c r="L46" s="122"/>
      <c r="M46" s="122"/>
      <c r="N46" s="122"/>
      <c r="O46" s="122"/>
      <c r="P46" s="122"/>
      <c r="Q46" s="122"/>
      <c r="R46" s="122" t="s">
        <v>178</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c r="B47" s="123"/>
      <c r="C47" s="138" t="s">
        <v>790</v>
      </c>
      <c r="D47" s="161"/>
      <c r="E47" s="152">
        <v>30</v>
      </c>
      <c r="F47" s="125"/>
      <c r="G47" s="125"/>
      <c r="H47" s="147">
        <v>0</v>
      </c>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x14ac:dyDescent="0.2">
      <c r="A48" s="124" t="s">
        <v>128</v>
      </c>
      <c r="B48" s="124" t="s">
        <v>50</v>
      </c>
      <c r="C48" s="139" t="s">
        <v>51</v>
      </c>
      <c r="D48" s="162"/>
      <c r="E48" s="126"/>
      <c r="F48" s="126"/>
      <c r="G48" s="126">
        <f>SUMIF(R49:R68,"&lt;&gt;NOR",G49:G68)</f>
        <v>0</v>
      </c>
      <c r="H48" s="148"/>
      <c r="I48" s="122"/>
      <c r="R48" t="s">
        <v>129</v>
      </c>
    </row>
    <row r="49" spans="1:47" outlineLevel="1" x14ac:dyDescent="0.2">
      <c r="A49" s="123">
        <v>16</v>
      </c>
      <c r="B49" s="123" t="s">
        <v>228</v>
      </c>
      <c r="C49" s="137" t="s">
        <v>229</v>
      </c>
      <c r="D49" s="160" t="s">
        <v>188</v>
      </c>
      <c r="E49" s="125">
        <v>23.6</v>
      </c>
      <c r="F49" s="125"/>
      <c r="G49" s="125">
        <f>ROUND(E49*F49,2)</f>
        <v>0</v>
      </c>
      <c r="H49" s="147" t="s">
        <v>1624</v>
      </c>
      <c r="I49" s="122"/>
      <c r="J49" s="122"/>
      <c r="K49" s="122"/>
      <c r="L49" s="122"/>
      <c r="M49" s="122"/>
      <c r="N49" s="122"/>
      <c r="O49" s="122"/>
      <c r="P49" s="122"/>
      <c r="Q49" s="122"/>
      <c r="R49" s="122" t="s">
        <v>133</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c r="B50" s="123"/>
      <c r="C50" s="138" t="s">
        <v>2523</v>
      </c>
      <c r="D50" s="161"/>
      <c r="E50" s="152">
        <v>23.6</v>
      </c>
      <c r="F50" s="125"/>
      <c r="G50" s="125"/>
      <c r="H50" s="147">
        <v>0</v>
      </c>
      <c r="I50" s="122"/>
      <c r="J50" s="122"/>
      <c r="K50" s="122"/>
      <c r="L50" s="122"/>
      <c r="M50" s="122"/>
      <c r="N50" s="122"/>
      <c r="O50" s="122"/>
      <c r="P50" s="122"/>
      <c r="Q50" s="122"/>
      <c r="R50" s="122" t="s">
        <v>135</v>
      </c>
      <c r="S50" s="122">
        <v>0</v>
      </c>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17</v>
      </c>
      <c r="B51" s="123" t="s">
        <v>2524</v>
      </c>
      <c r="C51" s="137" t="s">
        <v>2525</v>
      </c>
      <c r="D51" s="160" t="s">
        <v>138</v>
      </c>
      <c r="E51" s="125">
        <v>2.2130000000000001</v>
      </c>
      <c r="F51" s="125"/>
      <c r="G51" s="125">
        <f>ROUND(E51*F51,2)</f>
        <v>0</v>
      </c>
      <c r="H51" s="147" t="s">
        <v>1624</v>
      </c>
      <c r="I51" s="122"/>
      <c r="J51" s="122"/>
      <c r="K51" s="122"/>
      <c r="L51" s="122"/>
      <c r="M51" s="122"/>
      <c r="N51" s="122"/>
      <c r="O51" s="122"/>
      <c r="P51" s="122"/>
      <c r="Q51" s="122"/>
      <c r="R51" s="122" t="s">
        <v>133</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c r="B52" s="123"/>
      <c r="C52" s="138" t="s">
        <v>2526</v>
      </c>
      <c r="D52" s="161"/>
      <c r="E52" s="152">
        <v>2.2130000000000001</v>
      </c>
      <c r="F52" s="125"/>
      <c r="G52" s="125"/>
      <c r="H52" s="147">
        <v>0</v>
      </c>
      <c r="I52" s="122"/>
      <c r="J52" s="122"/>
      <c r="K52" s="122"/>
      <c r="L52" s="122"/>
      <c r="M52" s="122"/>
      <c r="N52" s="122"/>
      <c r="O52" s="122"/>
      <c r="P52" s="122"/>
      <c r="Q52" s="122"/>
      <c r="R52" s="122" t="s">
        <v>135</v>
      </c>
      <c r="S52" s="122">
        <v>0</v>
      </c>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18</v>
      </c>
      <c r="B53" s="123" t="s">
        <v>2527</v>
      </c>
      <c r="C53" s="137" t="s">
        <v>2528</v>
      </c>
      <c r="D53" s="160" t="s">
        <v>138</v>
      </c>
      <c r="E53" s="125">
        <v>1.6120000000000001</v>
      </c>
      <c r="F53" s="125"/>
      <c r="G53" s="125">
        <f>ROUND(E53*F53,2)</f>
        <v>0</v>
      </c>
      <c r="H53" s="147" t="s">
        <v>1624</v>
      </c>
      <c r="I53" s="122"/>
      <c r="J53" s="122"/>
      <c r="K53" s="122"/>
      <c r="L53" s="122"/>
      <c r="M53" s="122"/>
      <c r="N53" s="122"/>
      <c r="O53" s="122"/>
      <c r="P53" s="122"/>
      <c r="Q53" s="122"/>
      <c r="R53" s="122" t="s">
        <v>178</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c r="B54" s="123"/>
      <c r="C54" s="138" t="s">
        <v>2529</v>
      </c>
      <c r="D54" s="161"/>
      <c r="E54" s="152">
        <v>1.6120000000000001</v>
      </c>
      <c r="F54" s="125"/>
      <c r="G54" s="125"/>
      <c r="H54" s="147">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19</v>
      </c>
      <c r="B55" s="123" t="s">
        <v>2530</v>
      </c>
      <c r="C55" s="137" t="s">
        <v>2531</v>
      </c>
      <c r="D55" s="160" t="s">
        <v>138</v>
      </c>
      <c r="E55" s="125">
        <v>0.23399999999999999</v>
      </c>
      <c r="F55" s="125"/>
      <c r="G55" s="125">
        <f>ROUND(E55*F55,2)</f>
        <v>0</v>
      </c>
      <c r="H55" s="147" t="s">
        <v>1624</v>
      </c>
      <c r="I55" s="122"/>
      <c r="J55" s="122"/>
      <c r="K55" s="122"/>
      <c r="L55" s="122"/>
      <c r="M55" s="122"/>
      <c r="N55" s="122"/>
      <c r="O55" s="122"/>
      <c r="P55" s="122"/>
      <c r="Q55" s="122"/>
      <c r="R55" s="122" t="s">
        <v>178</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c r="B56" s="123"/>
      <c r="C56" s="138" t="s">
        <v>2532</v>
      </c>
      <c r="D56" s="161"/>
      <c r="E56" s="152">
        <v>0.23400000000000001</v>
      </c>
      <c r="F56" s="125"/>
      <c r="G56" s="125"/>
      <c r="H56" s="147">
        <v>0</v>
      </c>
      <c r="I56" s="122"/>
      <c r="J56" s="122"/>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v>20</v>
      </c>
      <c r="B57" s="123" t="s">
        <v>209</v>
      </c>
      <c r="C57" s="137" t="s">
        <v>2533</v>
      </c>
      <c r="D57" s="160" t="s">
        <v>138</v>
      </c>
      <c r="E57" s="125">
        <v>3.54</v>
      </c>
      <c r="F57" s="125"/>
      <c r="G57" s="125">
        <f>ROUND(E57*F57,2)</f>
        <v>0</v>
      </c>
      <c r="H57" s="147" t="s">
        <v>1624</v>
      </c>
      <c r="I57" s="122"/>
      <c r="J57" s="122"/>
      <c r="K57" s="122"/>
      <c r="L57" s="122"/>
      <c r="M57" s="122"/>
      <c r="N57" s="122"/>
      <c r="O57" s="122"/>
      <c r="P57" s="122"/>
      <c r="Q57" s="122"/>
      <c r="R57" s="122" t="s">
        <v>133</v>
      </c>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c r="B58" s="123"/>
      <c r="C58" s="138" t="s">
        <v>207</v>
      </c>
      <c r="D58" s="161"/>
      <c r="E58" s="152"/>
      <c r="F58" s="125"/>
      <c r="G58" s="125"/>
      <c r="H58" s="147">
        <v>0</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c r="B59" s="123"/>
      <c r="C59" s="138" t="s">
        <v>2534</v>
      </c>
      <c r="D59" s="161"/>
      <c r="E59" s="152">
        <v>3.54</v>
      </c>
      <c r="F59" s="125"/>
      <c r="G59" s="125"/>
      <c r="H59" s="147">
        <v>0</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v>21</v>
      </c>
      <c r="B60" s="123" t="s">
        <v>216</v>
      </c>
      <c r="C60" s="137" t="s">
        <v>217</v>
      </c>
      <c r="D60" s="160" t="s">
        <v>188</v>
      </c>
      <c r="E60" s="125">
        <v>2.9849999999999999</v>
      </c>
      <c r="F60" s="125"/>
      <c r="G60" s="125">
        <f>ROUND(E60*F60,2)</f>
        <v>0</v>
      </c>
      <c r="H60" s="147" t="s">
        <v>1624</v>
      </c>
      <c r="I60" s="122"/>
      <c r="J60" s="122"/>
      <c r="K60" s="122"/>
      <c r="L60" s="122"/>
      <c r="M60" s="122"/>
      <c r="N60" s="122"/>
      <c r="O60" s="122"/>
      <c r="P60" s="122"/>
      <c r="Q60" s="122"/>
      <c r="R60" s="122" t="s">
        <v>133</v>
      </c>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c r="B61" s="123"/>
      <c r="C61" s="138" t="s">
        <v>207</v>
      </c>
      <c r="D61" s="161"/>
      <c r="E61" s="152"/>
      <c r="F61" s="125"/>
      <c r="G61" s="125"/>
      <c r="H61" s="147">
        <v>0</v>
      </c>
      <c r="I61" s="122"/>
      <c r="J61" s="122"/>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c r="B62" s="123"/>
      <c r="C62" s="138" t="s">
        <v>2535</v>
      </c>
      <c r="D62" s="161"/>
      <c r="E62" s="152">
        <v>2.9849999999999999</v>
      </c>
      <c r="F62" s="125"/>
      <c r="G62" s="125"/>
      <c r="H62" s="147">
        <v>0</v>
      </c>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v>22</v>
      </c>
      <c r="B63" s="123" t="s">
        <v>220</v>
      </c>
      <c r="C63" s="137" t="s">
        <v>221</v>
      </c>
      <c r="D63" s="160" t="s">
        <v>188</v>
      </c>
      <c r="E63" s="125">
        <v>2.9849999999999999</v>
      </c>
      <c r="F63" s="125"/>
      <c r="G63" s="125">
        <f>ROUND(E63*F63,2)</f>
        <v>0</v>
      </c>
      <c r="H63" s="147" t="s">
        <v>1624</v>
      </c>
      <c r="I63" s="122"/>
      <c r="J63" s="122"/>
      <c r="K63" s="122"/>
      <c r="L63" s="122"/>
      <c r="M63" s="122"/>
      <c r="N63" s="122"/>
      <c r="O63" s="122"/>
      <c r="P63" s="122"/>
      <c r="Q63" s="122"/>
      <c r="R63" s="122" t="s">
        <v>133</v>
      </c>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c r="B64" s="123"/>
      <c r="C64" s="138" t="s">
        <v>207</v>
      </c>
      <c r="D64" s="161"/>
      <c r="E64" s="152"/>
      <c r="F64" s="125"/>
      <c r="G64" s="125"/>
      <c r="H64" s="147">
        <v>0</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c r="B65" s="123"/>
      <c r="C65" s="138" t="s">
        <v>2535</v>
      </c>
      <c r="D65" s="161"/>
      <c r="E65" s="152">
        <v>2.9849999999999999</v>
      </c>
      <c r="F65" s="125"/>
      <c r="G65" s="125"/>
      <c r="H65" s="147">
        <v>0</v>
      </c>
      <c r="I65" s="122"/>
      <c r="J65" s="122"/>
      <c r="K65" s="122"/>
      <c r="L65" s="122"/>
      <c r="M65" s="122"/>
      <c r="N65" s="122"/>
      <c r="O65" s="122"/>
      <c r="P65" s="122"/>
      <c r="Q65" s="122"/>
      <c r="R65" s="122" t="s">
        <v>135</v>
      </c>
      <c r="S65" s="122">
        <v>0</v>
      </c>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ht="22.5" outlineLevel="1" x14ac:dyDescent="0.2">
      <c r="A66" s="123">
        <v>23</v>
      </c>
      <c r="B66" s="123" t="s">
        <v>2536</v>
      </c>
      <c r="C66" s="137" t="s">
        <v>2537</v>
      </c>
      <c r="D66" s="160" t="s">
        <v>201</v>
      </c>
      <c r="E66" s="125">
        <v>0.20508400000000004</v>
      </c>
      <c r="F66" s="125"/>
      <c r="G66" s="125">
        <f>ROUND(E66*F66,2)</f>
        <v>0</v>
      </c>
      <c r="H66" s="147" t="s">
        <v>1624</v>
      </c>
      <c r="I66" s="122"/>
      <c r="J66" s="122"/>
      <c r="K66" s="122"/>
      <c r="L66" s="122"/>
      <c r="M66" s="122"/>
      <c r="N66" s="122"/>
      <c r="O66" s="122"/>
      <c r="P66" s="122"/>
      <c r="Q66" s="122"/>
      <c r="R66" s="122" t="s">
        <v>133</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c r="B67" s="123"/>
      <c r="C67" s="138" t="s">
        <v>207</v>
      </c>
      <c r="D67" s="161"/>
      <c r="E67" s="152"/>
      <c r="F67" s="125"/>
      <c r="G67" s="125"/>
      <c r="H67" s="147">
        <v>0</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c r="B68" s="123"/>
      <c r="C68" s="138" t="s">
        <v>2538</v>
      </c>
      <c r="D68" s="161"/>
      <c r="E68" s="152">
        <v>0.20508399999999999</v>
      </c>
      <c r="F68" s="125"/>
      <c r="G68" s="125"/>
      <c r="H68" s="147">
        <v>0</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x14ac:dyDescent="0.2">
      <c r="A69" s="124" t="s">
        <v>128</v>
      </c>
      <c r="B69" s="124" t="s">
        <v>52</v>
      </c>
      <c r="C69" s="139" t="s">
        <v>53</v>
      </c>
      <c r="D69" s="162"/>
      <c r="E69" s="126"/>
      <c r="F69" s="126"/>
      <c r="G69" s="126">
        <f>SUMIF(R70:R81,"&lt;&gt;NOR",G70:G81)</f>
        <v>0</v>
      </c>
      <c r="H69" s="148"/>
      <c r="I69" s="122"/>
      <c r="R69" t="s">
        <v>129</v>
      </c>
    </row>
    <row r="70" spans="1:47" ht="22.5" outlineLevel="1" x14ac:dyDescent="0.2">
      <c r="A70" s="123">
        <v>24</v>
      </c>
      <c r="B70" s="123" t="s">
        <v>2539</v>
      </c>
      <c r="C70" s="137" t="s">
        <v>2540</v>
      </c>
      <c r="D70" s="160" t="s">
        <v>138</v>
      </c>
      <c r="E70" s="125">
        <v>2.8752</v>
      </c>
      <c r="F70" s="125"/>
      <c r="G70" s="125">
        <f>ROUND(E70*F70,2)</f>
        <v>0</v>
      </c>
      <c r="H70" s="147" t="s">
        <v>1623</v>
      </c>
      <c r="I70" s="122"/>
      <c r="J70" s="122"/>
      <c r="K70" s="122"/>
      <c r="L70" s="122"/>
      <c r="M70" s="122"/>
      <c r="N70" s="122"/>
      <c r="O70" s="122"/>
      <c r="P70" s="122"/>
      <c r="Q70" s="122"/>
      <c r="R70" s="122" t="s">
        <v>133</v>
      </c>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c r="B71" s="123"/>
      <c r="C71" s="138" t="s">
        <v>207</v>
      </c>
      <c r="D71" s="161"/>
      <c r="E71" s="152"/>
      <c r="F71" s="125"/>
      <c r="G71" s="125"/>
      <c r="H71" s="147">
        <v>0</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c r="B72" s="123"/>
      <c r="C72" s="138" t="s">
        <v>2541</v>
      </c>
      <c r="D72" s="161"/>
      <c r="E72" s="152">
        <v>2.8752</v>
      </c>
      <c r="F72" s="125"/>
      <c r="G72" s="125"/>
      <c r="H72" s="147">
        <v>0</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v>25</v>
      </c>
      <c r="B73" s="123" t="s">
        <v>2542</v>
      </c>
      <c r="C73" s="137" t="s">
        <v>2543</v>
      </c>
      <c r="D73" s="160" t="s">
        <v>188</v>
      </c>
      <c r="E73" s="125">
        <v>29.712</v>
      </c>
      <c r="F73" s="125"/>
      <c r="G73" s="125">
        <f>ROUND(E73*F73,2)</f>
        <v>0</v>
      </c>
      <c r="H73" s="147" t="s">
        <v>1624</v>
      </c>
      <c r="I73" s="122"/>
      <c r="J73" s="122"/>
      <c r="K73" s="122"/>
      <c r="L73" s="122"/>
      <c r="M73" s="122"/>
      <c r="N73" s="122"/>
      <c r="O73" s="122"/>
      <c r="P73" s="122"/>
      <c r="Q73" s="122"/>
      <c r="R73" s="122" t="s">
        <v>133</v>
      </c>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23"/>
      <c r="B74" s="123"/>
      <c r="C74" s="138" t="s">
        <v>207</v>
      </c>
      <c r="D74" s="161"/>
      <c r="E74" s="152"/>
      <c r="F74" s="125"/>
      <c r="G74" s="125"/>
      <c r="H74" s="147">
        <v>0</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outlineLevel="1" x14ac:dyDescent="0.2">
      <c r="A75" s="123"/>
      <c r="B75" s="123"/>
      <c r="C75" s="138" t="s">
        <v>2544</v>
      </c>
      <c r="D75" s="161"/>
      <c r="E75" s="152">
        <v>29.712</v>
      </c>
      <c r="F75" s="125"/>
      <c r="G75" s="125"/>
      <c r="H75" s="147">
        <v>0</v>
      </c>
      <c r="I75" s="122"/>
      <c r="J75" s="122"/>
      <c r="K75" s="122"/>
      <c r="L75" s="122"/>
      <c r="M75" s="122"/>
      <c r="N75" s="122"/>
      <c r="O75" s="122"/>
      <c r="P75" s="122"/>
      <c r="Q75" s="122"/>
      <c r="R75" s="122" t="s">
        <v>135</v>
      </c>
      <c r="S75" s="122">
        <v>0</v>
      </c>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outlineLevel="1" x14ac:dyDescent="0.2">
      <c r="A76" s="123">
        <v>26</v>
      </c>
      <c r="B76" s="123" t="s">
        <v>2545</v>
      </c>
      <c r="C76" s="137" t="s">
        <v>2546</v>
      </c>
      <c r="D76" s="160" t="s">
        <v>188</v>
      </c>
      <c r="E76" s="125">
        <v>29.712</v>
      </c>
      <c r="F76" s="125"/>
      <c r="G76" s="125">
        <f>ROUND(E76*F76,2)</f>
        <v>0</v>
      </c>
      <c r="H76" s="147" t="s">
        <v>1624</v>
      </c>
      <c r="I76" s="122"/>
      <c r="J76" s="122"/>
      <c r="K76" s="122"/>
      <c r="L76" s="122"/>
      <c r="M76" s="122"/>
      <c r="N76" s="122"/>
      <c r="O76" s="122"/>
      <c r="P76" s="122"/>
      <c r="Q76" s="122"/>
      <c r="R76" s="122" t="s">
        <v>133</v>
      </c>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outlineLevel="1" x14ac:dyDescent="0.2">
      <c r="A77" s="123"/>
      <c r="B77" s="123"/>
      <c r="C77" s="138" t="s">
        <v>207</v>
      </c>
      <c r="D77" s="161"/>
      <c r="E77" s="152"/>
      <c r="F77" s="125"/>
      <c r="G77" s="125"/>
      <c r="H77" s="147">
        <v>0</v>
      </c>
      <c r="I77" s="122"/>
      <c r="J77" s="122"/>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outlineLevel="1" x14ac:dyDescent="0.2">
      <c r="A78" s="123"/>
      <c r="B78" s="123"/>
      <c r="C78" s="138" t="s">
        <v>2544</v>
      </c>
      <c r="D78" s="161"/>
      <c r="E78" s="152">
        <v>29.712</v>
      </c>
      <c r="F78" s="125"/>
      <c r="G78" s="125"/>
      <c r="H78" s="147">
        <v>0</v>
      </c>
      <c r="I78" s="122"/>
      <c r="J78" s="122"/>
      <c r="K78" s="122"/>
      <c r="L78" s="122"/>
      <c r="M78" s="122"/>
      <c r="N78" s="122"/>
      <c r="O78" s="122"/>
      <c r="P78" s="122"/>
      <c r="Q78" s="122"/>
      <c r="R78" s="122" t="s">
        <v>135</v>
      </c>
      <c r="S78" s="122">
        <v>0</v>
      </c>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outlineLevel="1" x14ac:dyDescent="0.2">
      <c r="A79" s="123">
        <v>27</v>
      </c>
      <c r="B79" s="123" t="s">
        <v>280</v>
      </c>
      <c r="C79" s="137" t="s">
        <v>281</v>
      </c>
      <c r="D79" s="160" t="s">
        <v>201</v>
      </c>
      <c r="E79" s="125">
        <v>0.37377600000000005</v>
      </c>
      <c r="F79" s="125"/>
      <c r="G79" s="125">
        <f>ROUND(E79*F79,2)</f>
        <v>0</v>
      </c>
      <c r="H79" s="147" t="s">
        <v>1624</v>
      </c>
      <c r="I79" s="122"/>
      <c r="J79" s="122"/>
      <c r="K79" s="122"/>
      <c r="L79" s="122"/>
      <c r="M79" s="122"/>
      <c r="N79" s="122"/>
      <c r="O79" s="122"/>
      <c r="P79" s="122"/>
      <c r="Q79" s="122"/>
      <c r="R79" s="122" t="s">
        <v>133</v>
      </c>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outlineLevel="1" x14ac:dyDescent="0.2">
      <c r="A80" s="123"/>
      <c r="B80" s="123"/>
      <c r="C80" s="138" t="s">
        <v>207</v>
      </c>
      <c r="D80" s="161"/>
      <c r="E80" s="152"/>
      <c r="F80" s="125"/>
      <c r="G80" s="125"/>
      <c r="H80" s="147">
        <v>0</v>
      </c>
      <c r="I80" s="122"/>
      <c r="J80" s="122"/>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outlineLevel="1" x14ac:dyDescent="0.2">
      <c r="A81" s="123"/>
      <c r="B81" s="123"/>
      <c r="C81" s="138" t="s">
        <v>2547</v>
      </c>
      <c r="D81" s="161"/>
      <c r="E81" s="152">
        <v>0.373776</v>
      </c>
      <c r="F81" s="125"/>
      <c r="G81" s="125"/>
      <c r="H81" s="147">
        <v>0</v>
      </c>
      <c r="I81" s="122"/>
      <c r="J81" s="122"/>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x14ac:dyDescent="0.2">
      <c r="A82" s="124" t="s">
        <v>128</v>
      </c>
      <c r="B82" s="124" t="s">
        <v>64</v>
      </c>
      <c r="C82" s="139" t="s">
        <v>65</v>
      </c>
      <c r="D82" s="162"/>
      <c r="E82" s="126"/>
      <c r="F82" s="126"/>
      <c r="G82" s="126">
        <f>SUMIF(R83:R93,"&lt;&gt;NOR",G83:G93)</f>
        <v>0</v>
      </c>
      <c r="H82" s="148"/>
      <c r="I82" s="122"/>
      <c r="R82" t="s">
        <v>129</v>
      </c>
    </row>
    <row r="83" spans="1:47" outlineLevel="1" x14ac:dyDescent="0.2">
      <c r="A83" s="123">
        <v>28</v>
      </c>
      <c r="B83" s="123" t="s">
        <v>629</v>
      </c>
      <c r="C83" s="137" t="s">
        <v>630</v>
      </c>
      <c r="D83" s="160" t="s">
        <v>188</v>
      </c>
      <c r="E83" s="125">
        <v>5.1455000000000002</v>
      </c>
      <c r="F83" s="125"/>
      <c r="G83" s="125">
        <f>ROUND(E83*F83,2)</f>
        <v>0</v>
      </c>
      <c r="H83" s="147" t="s">
        <v>1624</v>
      </c>
      <c r="I83" s="122"/>
      <c r="J83" s="122"/>
      <c r="K83" s="122"/>
      <c r="L83" s="122"/>
      <c r="M83" s="122"/>
      <c r="N83" s="122"/>
      <c r="O83" s="122"/>
      <c r="P83" s="122"/>
      <c r="Q83" s="122"/>
      <c r="R83" s="122" t="s">
        <v>133</v>
      </c>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c r="B84" s="123"/>
      <c r="C84" s="138" t="s">
        <v>855</v>
      </c>
      <c r="D84" s="161"/>
      <c r="E84" s="152"/>
      <c r="F84" s="125"/>
      <c r="G84" s="125"/>
      <c r="H84" s="147">
        <v>0</v>
      </c>
      <c r="I84" s="122"/>
      <c r="J84" s="122"/>
      <c r="K84" s="122"/>
      <c r="L84" s="122"/>
      <c r="M84" s="122"/>
      <c r="N84" s="122"/>
      <c r="O84" s="122"/>
      <c r="P84" s="122"/>
      <c r="Q84" s="122"/>
      <c r="R84" s="122" t="s">
        <v>135</v>
      </c>
      <c r="S84" s="122">
        <v>0</v>
      </c>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c r="B85" s="123"/>
      <c r="C85" s="138" t="s">
        <v>2548</v>
      </c>
      <c r="D85" s="161"/>
      <c r="E85" s="152"/>
      <c r="F85" s="125"/>
      <c r="G85" s="125"/>
      <c r="H85" s="147">
        <v>0</v>
      </c>
      <c r="I85" s="122"/>
      <c r="J85" s="122"/>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c r="B86" s="123"/>
      <c r="C86" s="138" t="s">
        <v>2549</v>
      </c>
      <c r="D86" s="161"/>
      <c r="E86" s="152">
        <v>1.46</v>
      </c>
      <c r="F86" s="125"/>
      <c r="G86" s="125"/>
      <c r="H86" s="147">
        <v>0</v>
      </c>
      <c r="I86" s="122"/>
      <c r="J86" s="122"/>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c r="B87" s="123"/>
      <c r="C87" s="138" t="s">
        <v>2550</v>
      </c>
      <c r="D87" s="161"/>
      <c r="E87" s="152">
        <v>3.6855000000000002</v>
      </c>
      <c r="F87" s="125"/>
      <c r="G87" s="125"/>
      <c r="H87" s="147">
        <v>0</v>
      </c>
      <c r="I87" s="122"/>
      <c r="J87" s="122"/>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ht="22.5" outlineLevel="1" x14ac:dyDescent="0.2">
      <c r="A88" s="123">
        <v>29</v>
      </c>
      <c r="B88" s="123" t="s">
        <v>675</v>
      </c>
      <c r="C88" s="137" t="s">
        <v>2551</v>
      </c>
      <c r="D88" s="160" t="s">
        <v>188</v>
      </c>
      <c r="E88" s="125">
        <v>33.2545</v>
      </c>
      <c r="F88" s="125"/>
      <c r="G88" s="125">
        <f>ROUND(E88*F88,2)</f>
        <v>0</v>
      </c>
      <c r="H88" s="147" t="s">
        <v>1623</v>
      </c>
      <c r="I88" s="122"/>
      <c r="J88" s="122"/>
      <c r="K88" s="122"/>
      <c r="L88" s="122"/>
      <c r="M88" s="122"/>
      <c r="N88" s="122"/>
      <c r="O88" s="122"/>
      <c r="P88" s="122"/>
      <c r="Q88" s="122"/>
      <c r="R88" s="122" t="s">
        <v>133</v>
      </c>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c r="B89" s="123"/>
      <c r="C89" s="138" t="s">
        <v>855</v>
      </c>
      <c r="D89" s="161"/>
      <c r="E89" s="152"/>
      <c r="F89" s="125"/>
      <c r="G89" s="125"/>
      <c r="H89" s="147">
        <v>0</v>
      </c>
      <c r="I89" s="122"/>
      <c r="J89" s="122"/>
      <c r="K89" s="122"/>
      <c r="L89" s="122"/>
      <c r="M89" s="122"/>
      <c r="N89" s="122"/>
      <c r="O89" s="122"/>
      <c r="P89" s="122"/>
      <c r="Q89" s="122"/>
      <c r="R89" s="122" t="s">
        <v>135</v>
      </c>
      <c r="S89" s="122">
        <v>0</v>
      </c>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3"/>
      <c r="B90" s="123"/>
      <c r="C90" s="138" t="s">
        <v>2548</v>
      </c>
      <c r="D90" s="161"/>
      <c r="E90" s="152"/>
      <c r="F90" s="125"/>
      <c r="G90" s="125"/>
      <c r="H90" s="147">
        <v>0</v>
      </c>
      <c r="I90" s="122"/>
      <c r="J90" s="122"/>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23"/>
      <c r="B91" s="123"/>
      <c r="C91" s="138" t="s">
        <v>2552</v>
      </c>
      <c r="D91" s="161"/>
      <c r="E91" s="152">
        <v>38.4</v>
      </c>
      <c r="F91" s="125"/>
      <c r="G91" s="125"/>
      <c r="H91" s="147">
        <v>0</v>
      </c>
      <c r="I91" s="122"/>
      <c r="J91" s="122"/>
      <c r="K91" s="122"/>
      <c r="L91" s="122"/>
      <c r="M91" s="122"/>
      <c r="N91" s="122"/>
      <c r="O91" s="122"/>
      <c r="P91" s="122"/>
      <c r="Q91" s="122"/>
      <c r="R91" s="122" t="s">
        <v>135</v>
      </c>
      <c r="S91" s="122">
        <v>0</v>
      </c>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outlineLevel="1" x14ac:dyDescent="0.2">
      <c r="A92" s="123"/>
      <c r="B92" s="123"/>
      <c r="C92" s="138" t="s">
        <v>2553</v>
      </c>
      <c r="D92" s="161"/>
      <c r="E92" s="152">
        <v>-1.46</v>
      </c>
      <c r="F92" s="125"/>
      <c r="G92" s="125"/>
      <c r="H92" s="147">
        <v>0</v>
      </c>
      <c r="I92" s="122"/>
      <c r="J92" s="122"/>
      <c r="K92" s="122"/>
      <c r="L92" s="122"/>
      <c r="M92" s="122"/>
      <c r="N92" s="122"/>
      <c r="O92" s="122"/>
      <c r="P92" s="122"/>
      <c r="Q92" s="122"/>
      <c r="R92" s="122" t="s">
        <v>135</v>
      </c>
      <c r="S92" s="122">
        <v>0</v>
      </c>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outlineLevel="1" x14ac:dyDescent="0.2">
      <c r="A93" s="123"/>
      <c r="B93" s="123"/>
      <c r="C93" s="138" t="s">
        <v>2554</v>
      </c>
      <c r="D93" s="161"/>
      <c r="E93" s="152">
        <v>-3.6855000000000002</v>
      </c>
      <c r="F93" s="125"/>
      <c r="G93" s="125"/>
      <c r="H93" s="147">
        <v>0</v>
      </c>
      <c r="I93" s="122"/>
      <c r="J93" s="122"/>
      <c r="K93" s="122"/>
      <c r="L93" s="122"/>
      <c r="M93" s="122"/>
      <c r="N93" s="122"/>
      <c r="O93" s="122"/>
      <c r="P93" s="122"/>
      <c r="Q93" s="122"/>
      <c r="R93" s="122" t="s">
        <v>135</v>
      </c>
      <c r="S93" s="122">
        <v>0</v>
      </c>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x14ac:dyDescent="0.2">
      <c r="A94" s="124" t="s">
        <v>128</v>
      </c>
      <c r="B94" s="124" t="s">
        <v>66</v>
      </c>
      <c r="C94" s="139" t="s">
        <v>67</v>
      </c>
      <c r="D94" s="162"/>
      <c r="E94" s="126"/>
      <c r="F94" s="126"/>
      <c r="G94" s="126">
        <f>SUMIF(R95:R102,"&lt;&gt;NOR",G95:G102)</f>
        <v>0</v>
      </c>
      <c r="H94" s="148"/>
      <c r="I94" s="122"/>
      <c r="R94" t="s">
        <v>129</v>
      </c>
    </row>
    <row r="95" spans="1:47" outlineLevel="1" x14ac:dyDescent="0.2">
      <c r="A95" s="123">
        <v>30</v>
      </c>
      <c r="B95" s="123" t="s">
        <v>2555</v>
      </c>
      <c r="C95" s="137" t="s">
        <v>2556</v>
      </c>
      <c r="D95" s="160" t="s">
        <v>188</v>
      </c>
      <c r="E95" s="125">
        <v>22.13</v>
      </c>
      <c r="F95" s="125"/>
      <c r="G95" s="125">
        <f>ROUND(E95*F95,2)</f>
        <v>0</v>
      </c>
      <c r="H95" s="147" t="s">
        <v>1624</v>
      </c>
      <c r="I95" s="122"/>
      <c r="J95" s="122"/>
      <c r="K95" s="122"/>
      <c r="L95" s="122"/>
      <c r="M95" s="122"/>
      <c r="N95" s="122"/>
      <c r="O95" s="122"/>
      <c r="P95" s="122"/>
      <c r="Q95" s="122"/>
      <c r="R95" s="122" t="s">
        <v>133</v>
      </c>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outlineLevel="1" x14ac:dyDescent="0.2">
      <c r="A96" s="123"/>
      <c r="B96" s="123"/>
      <c r="C96" s="138" t="s">
        <v>213</v>
      </c>
      <c r="D96" s="161"/>
      <c r="E96" s="152"/>
      <c r="F96" s="125"/>
      <c r="G96" s="125"/>
      <c r="H96" s="147">
        <v>0</v>
      </c>
      <c r="I96" s="122"/>
      <c r="J96" s="122"/>
      <c r="K96" s="122"/>
      <c r="L96" s="122"/>
      <c r="M96" s="122"/>
      <c r="N96" s="122"/>
      <c r="O96" s="122"/>
      <c r="P96" s="122"/>
      <c r="Q96" s="122"/>
      <c r="R96" s="122" t="s">
        <v>135</v>
      </c>
      <c r="S96" s="122">
        <v>0</v>
      </c>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outlineLevel="1" x14ac:dyDescent="0.2">
      <c r="A97" s="123"/>
      <c r="B97" s="123"/>
      <c r="C97" s="138" t="s">
        <v>2548</v>
      </c>
      <c r="D97" s="161"/>
      <c r="E97" s="152"/>
      <c r="F97" s="125"/>
      <c r="G97" s="125"/>
      <c r="H97" s="147">
        <v>0</v>
      </c>
      <c r="I97" s="122"/>
      <c r="J97" s="122"/>
      <c r="K97" s="122"/>
      <c r="L97" s="122"/>
      <c r="M97" s="122"/>
      <c r="N97" s="122"/>
      <c r="O97" s="122"/>
      <c r="P97" s="122"/>
      <c r="Q97" s="122"/>
      <c r="R97" s="122" t="s">
        <v>135</v>
      </c>
      <c r="S97" s="122">
        <v>0</v>
      </c>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row>
    <row r="98" spans="1:47" outlineLevel="1" x14ac:dyDescent="0.2">
      <c r="A98" s="123"/>
      <c r="B98" s="123"/>
      <c r="C98" s="138" t="s">
        <v>2557</v>
      </c>
      <c r="D98" s="161"/>
      <c r="E98" s="152">
        <v>22.13</v>
      </c>
      <c r="F98" s="125"/>
      <c r="G98" s="125"/>
      <c r="H98" s="147">
        <v>0</v>
      </c>
      <c r="I98" s="122"/>
      <c r="J98" s="122"/>
      <c r="K98" s="122"/>
      <c r="L98" s="122"/>
      <c r="M98" s="122"/>
      <c r="N98" s="122"/>
      <c r="O98" s="122"/>
      <c r="P98" s="122"/>
      <c r="Q98" s="122"/>
      <c r="R98" s="122" t="s">
        <v>135</v>
      </c>
      <c r="S98" s="122">
        <v>0</v>
      </c>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outlineLevel="1" x14ac:dyDescent="0.2">
      <c r="A99" s="123">
        <v>31</v>
      </c>
      <c r="B99" s="123" t="s">
        <v>696</v>
      </c>
      <c r="C99" s="137" t="s">
        <v>2558</v>
      </c>
      <c r="D99" s="160" t="s">
        <v>188</v>
      </c>
      <c r="E99" s="125">
        <v>22.13</v>
      </c>
      <c r="F99" s="125"/>
      <c r="G99" s="125">
        <f>ROUND(E99*F99,2)</f>
        <v>0</v>
      </c>
      <c r="H99" s="147" t="s">
        <v>1624</v>
      </c>
      <c r="I99" s="122"/>
      <c r="J99" s="122"/>
      <c r="K99" s="122"/>
      <c r="L99" s="122"/>
      <c r="M99" s="122"/>
      <c r="N99" s="122"/>
      <c r="O99" s="122"/>
      <c r="P99" s="122"/>
      <c r="Q99" s="122"/>
      <c r="R99" s="122" t="s">
        <v>133</v>
      </c>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outlineLevel="1" x14ac:dyDescent="0.2">
      <c r="A100" s="123"/>
      <c r="B100" s="123"/>
      <c r="C100" s="138" t="s">
        <v>213</v>
      </c>
      <c r="D100" s="161"/>
      <c r="E100" s="152"/>
      <c r="F100" s="125"/>
      <c r="G100" s="125"/>
      <c r="H100" s="147">
        <v>0</v>
      </c>
      <c r="I100" s="122"/>
      <c r="J100" s="122"/>
      <c r="K100" s="122"/>
      <c r="L100" s="122"/>
      <c r="M100" s="122"/>
      <c r="N100" s="122"/>
      <c r="O100" s="122"/>
      <c r="P100" s="122"/>
      <c r="Q100" s="122"/>
      <c r="R100" s="122" t="s">
        <v>135</v>
      </c>
      <c r="S100" s="122">
        <v>0</v>
      </c>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row>
    <row r="101" spans="1:47" outlineLevel="1" x14ac:dyDescent="0.2">
      <c r="A101" s="123"/>
      <c r="B101" s="123"/>
      <c r="C101" s="138" t="s">
        <v>2548</v>
      </c>
      <c r="D101" s="161"/>
      <c r="E101" s="152"/>
      <c r="F101" s="125"/>
      <c r="G101" s="125"/>
      <c r="H101" s="147">
        <v>0</v>
      </c>
      <c r="I101" s="122"/>
      <c r="J101" s="122"/>
      <c r="K101" s="122"/>
      <c r="L101" s="122"/>
      <c r="M101" s="122"/>
      <c r="N101" s="122"/>
      <c r="O101" s="122"/>
      <c r="P101" s="122"/>
      <c r="Q101" s="122"/>
      <c r="R101" s="122" t="s">
        <v>135</v>
      </c>
      <c r="S101" s="122">
        <v>0</v>
      </c>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outlineLevel="1" x14ac:dyDescent="0.2">
      <c r="A102" s="123"/>
      <c r="B102" s="123"/>
      <c r="C102" s="138" t="s">
        <v>2557</v>
      </c>
      <c r="D102" s="161"/>
      <c r="E102" s="152">
        <v>22.13</v>
      </c>
      <c r="F102" s="125"/>
      <c r="G102" s="125"/>
      <c r="H102" s="147">
        <v>0</v>
      </c>
      <c r="I102" s="122"/>
      <c r="J102" s="122"/>
      <c r="K102" s="122"/>
      <c r="L102" s="122"/>
      <c r="M102" s="122"/>
      <c r="N102" s="122"/>
      <c r="O102" s="122"/>
      <c r="P102" s="122"/>
      <c r="Q102" s="122"/>
      <c r="R102" s="122" t="s">
        <v>135</v>
      </c>
      <c r="S102" s="122">
        <v>0</v>
      </c>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x14ac:dyDescent="0.2">
      <c r="A103" s="124" t="s">
        <v>128</v>
      </c>
      <c r="B103" s="124" t="s">
        <v>70</v>
      </c>
      <c r="C103" s="139" t="s">
        <v>71</v>
      </c>
      <c r="D103" s="162"/>
      <c r="E103" s="126"/>
      <c r="F103" s="126"/>
      <c r="G103" s="126">
        <f>SUMIF(R104:R118,"&lt;&gt;NOR",G104:G118)</f>
        <v>0</v>
      </c>
      <c r="H103" s="148"/>
      <c r="I103" s="122"/>
      <c r="R103" t="s">
        <v>129</v>
      </c>
    </row>
    <row r="104" spans="1:47" outlineLevel="1" x14ac:dyDescent="0.2">
      <c r="A104" s="123">
        <v>32</v>
      </c>
      <c r="B104" s="123" t="s">
        <v>715</v>
      </c>
      <c r="C104" s="137" t="s">
        <v>716</v>
      </c>
      <c r="D104" s="160" t="s">
        <v>188</v>
      </c>
      <c r="E104" s="125">
        <v>22.13</v>
      </c>
      <c r="F104" s="125"/>
      <c r="G104" s="125">
        <f>ROUND(E104*F104,2)</f>
        <v>0</v>
      </c>
      <c r="H104" s="147" t="s">
        <v>1624</v>
      </c>
      <c r="I104" s="122"/>
      <c r="J104" s="122"/>
      <c r="K104" s="122"/>
      <c r="L104" s="122"/>
      <c r="M104" s="122"/>
      <c r="N104" s="122"/>
      <c r="O104" s="122"/>
      <c r="P104" s="122"/>
      <c r="Q104" s="122"/>
      <c r="R104" s="122" t="s">
        <v>133</v>
      </c>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outlineLevel="1" x14ac:dyDescent="0.2">
      <c r="A105" s="123"/>
      <c r="B105" s="123"/>
      <c r="C105" s="138" t="s">
        <v>213</v>
      </c>
      <c r="D105" s="161"/>
      <c r="E105" s="152"/>
      <c r="F105" s="125"/>
      <c r="G105" s="125"/>
      <c r="H105" s="147">
        <v>0</v>
      </c>
      <c r="I105" s="122"/>
      <c r="J105" s="122"/>
      <c r="K105" s="122"/>
      <c r="L105" s="122"/>
      <c r="M105" s="122"/>
      <c r="N105" s="122"/>
      <c r="O105" s="122"/>
      <c r="P105" s="122"/>
      <c r="Q105" s="122"/>
      <c r="R105" s="122" t="s">
        <v>135</v>
      </c>
      <c r="S105" s="122">
        <v>0</v>
      </c>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outlineLevel="1" x14ac:dyDescent="0.2">
      <c r="A106" s="123"/>
      <c r="B106" s="123"/>
      <c r="C106" s="138" t="s">
        <v>2557</v>
      </c>
      <c r="D106" s="161"/>
      <c r="E106" s="152">
        <v>22.13</v>
      </c>
      <c r="F106" s="125"/>
      <c r="G106" s="125"/>
      <c r="H106" s="147">
        <v>0</v>
      </c>
      <c r="I106" s="122"/>
      <c r="J106" s="122"/>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ht="22.5" outlineLevel="1" x14ac:dyDescent="0.2">
      <c r="A107" s="123">
        <v>33</v>
      </c>
      <c r="B107" s="123" t="s">
        <v>727</v>
      </c>
      <c r="C107" s="137" t="s">
        <v>728</v>
      </c>
      <c r="D107" s="160" t="s">
        <v>188</v>
      </c>
      <c r="E107" s="125">
        <v>25.899999999999991</v>
      </c>
      <c r="F107" s="125"/>
      <c r="G107" s="125">
        <f>ROUND(E107*F107,2)</f>
        <v>0</v>
      </c>
      <c r="H107" s="147" t="s">
        <v>1624</v>
      </c>
      <c r="I107" s="122"/>
      <c r="J107" s="122"/>
      <c r="K107" s="122"/>
      <c r="L107" s="122"/>
      <c r="M107" s="122"/>
      <c r="N107" s="122"/>
      <c r="O107" s="122"/>
      <c r="P107" s="122"/>
      <c r="Q107" s="122"/>
      <c r="R107" s="122" t="s">
        <v>133</v>
      </c>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outlineLevel="1" x14ac:dyDescent="0.2">
      <c r="A108" s="123"/>
      <c r="B108" s="123"/>
      <c r="C108" s="138" t="s">
        <v>2559</v>
      </c>
      <c r="D108" s="161"/>
      <c r="E108" s="152">
        <v>25.9</v>
      </c>
      <c r="F108" s="125"/>
      <c r="G108" s="125"/>
      <c r="H108" s="147">
        <v>0</v>
      </c>
      <c r="I108" s="122"/>
      <c r="J108" s="122"/>
      <c r="K108" s="122"/>
      <c r="L108" s="122"/>
      <c r="M108" s="122"/>
      <c r="N108" s="122"/>
      <c r="O108" s="122"/>
      <c r="P108" s="122"/>
      <c r="Q108" s="122"/>
      <c r="R108" s="122" t="s">
        <v>135</v>
      </c>
      <c r="S108" s="122">
        <v>0</v>
      </c>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outlineLevel="1" x14ac:dyDescent="0.2">
      <c r="A109" s="123">
        <v>34</v>
      </c>
      <c r="B109" s="123" t="s">
        <v>730</v>
      </c>
      <c r="C109" s="137" t="s">
        <v>731</v>
      </c>
      <c r="D109" s="160" t="s">
        <v>188</v>
      </c>
      <c r="E109" s="125">
        <v>51.799999999999983</v>
      </c>
      <c r="F109" s="125"/>
      <c r="G109" s="125">
        <f>ROUND(E109*F109,2)</f>
        <v>0</v>
      </c>
      <c r="H109" s="147" t="s">
        <v>1624</v>
      </c>
      <c r="I109" s="122"/>
      <c r="J109" s="122"/>
      <c r="K109" s="122"/>
      <c r="L109" s="122"/>
      <c r="M109" s="122"/>
      <c r="N109" s="122"/>
      <c r="O109" s="122"/>
      <c r="P109" s="122"/>
      <c r="Q109" s="122"/>
      <c r="R109" s="122" t="s">
        <v>133</v>
      </c>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row>
    <row r="110" spans="1:47" outlineLevel="1" x14ac:dyDescent="0.2">
      <c r="A110" s="123"/>
      <c r="B110" s="123"/>
      <c r="C110" s="138" t="s">
        <v>2560</v>
      </c>
      <c r="D110" s="161"/>
      <c r="E110" s="152">
        <v>51.8</v>
      </c>
      <c r="F110" s="125"/>
      <c r="G110" s="125"/>
      <c r="H110" s="147">
        <v>0</v>
      </c>
      <c r="I110" s="122"/>
      <c r="J110" s="122"/>
      <c r="K110" s="122"/>
      <c r="L110" s="122"/>
      <c r="M110" s="122"/>
      <c r="N110" s="122"/>
      <c r="O110" s="122"/>
      <c r="P110" s="122"/>
      <c r="Q110" s="122"/>
      <c r="R110" s="122" t="s">
        <v>135</v>
      </c>
      <c r="S110" s="122">
        <v>0</v>
      </c>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ht="22.5" outlineLevel="1" x14ac:dyDescent="0.2">
      <c r="A111" s="123">
        <v>35</v>
      </c>
      <c r="B111" s="123" t="s">
        <v>733</v>
      </c>
      <c r="C111" s="137" t="s">
        <v>734</v>
      </c>
      <c r="D111" s="160" t="s">
        <v>188</v>
      </c>
      <c r="E111" s="125">
        <v>25.899999999999991</v>
      </c>
      <c r="F111" s="125"/>
      <c r="G111" s="125">
        <f>ROUND(E111*F111,2)</f>
        <v>0</v>
      </c>
      <c r="H111" s="147" t="s">
        <v>1624</v>
      </c>
      <c r="I111" s="122"/>
      <c r="J111" s="122"/>
      <c r="K111" s="122"/>
      <c r="L111" s="122"/>
      <c r="M111" s="122"/>
      <c r="N111" s="122"/>
      <c r="O111" s="122"/>
      <c r="P111" s="122"/>
      <c r="Q111" s="122"/>
      <c r="R111" s="122" t="s">
        <v>133</v>
      </c>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outlineLevel="1" x14ac:dyDescent="0.2">
      <c r="A112" s="123"/>
      <c r="B112" s="123"/>
      <c r="C112" s="138" t="s">
        <v>2559</v>
      </c>
      <c r="D112" s="161"/>
      <c r="E112" s="152">
        <v>25.9</v>
      </c>
      <c r="F112" s="125"/>
      <c r="G112" s="125"/>
      <c r="H112" s="147">
        <v>0</v>
      </c>
      <c r="I112" s="122"/>
      <c r="J112" s="122"/>
      <c r="K112" s="122"/>
      <c r="L112" s="122"/>
      <c r="M112" s="122"/>
      <c r="N112" s="122"/>
      <c r="O112" s="122"/>
      <c r="P112" s="122"/>
      <c r="Q112" s="122"/>
      <c r="R112" s="122" t="s">
        <v>135</v>
      </c>
      <c r="S112" s="122">
        <v>0</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123">
        <v>36</v>
      </c>
      <c r="B113" s="123" t="s">
        <v>735</v>
      </c>
      <c r="C113" s="137" t="s">
        <v>736</v>
      </c>
      <c r="D113" s="160" t="s">
        <v>188</v>
      </c>
      <c r="E113" s="125">
        <v>25.899999999999991</v>
      </c>
      <c r="F113" s="125"/>
      <c r="G113" s="125">
        <f>ROUND(E113*F113,2)</f>
        <v>0</v>
      </c>
      <c r="H113" s="147" t="s">
        <v>1624</v>
      </c>
      <c r="I113" s="122"/>
      <c r="J113" s="122"/>
      <c r="K113" s="122"/>
      <c r="L113" s="122"/>
      <c r="M113" s="122"/>
      <c r="N113" s="122"/>
      <c r="O113" s="122"/>
      <c r="P113" s="122"/>
      <c r="Q113" s="122"/>
      <c r="R113" s="122" t="s">
        <v>133</v>
      </c>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outlineLevel="1" x14ac:dyDescent="0.2">
      <c r="A114" s="123"/>
      <c r="B114" s="123"/>
      <c r="C114" s="138" t="s">
        <v>2559</v>
      </c>
      <c r="D114" s="161"/>
      <c r="E114" s="152">
        <v>25.9</v>
      </c>
      <c r="F114" s="125"/>
      <c r="G114" s="125"/>
      <c r="H114" s="147">
        <v>0</v>
      </c>
      <c r="I114" s="122"/>
      <c r="J114" s="122"/>
      <c r="K114" s="122"/>
      <c r="L114" s="122"/>
      <c r="M114" s="122"/>
      <c r="N114" s="122"/>
      <c r="O114" s="122"/>
      <c r="P114" s="122"/>
      <c r="Q114" s="122"/>
      <c r="R114" s="122" t="s">
        <v>135</v>
      </c>
      <c r="S114" s="122">
        <v>0</v>
      </c>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123">
        <v>37</v>
      </c>
      <c r="B115" s="123" t="s">
        <v>737</v>
      </c>
      <c r="C115" s="137" t="s">
        <v>738</v>
      </c>
      <c r="D115" s="160" t="s">
        <v>188</v>
      </c>
      <c r="E115" s="125">
        <v>51.799999999999983</v>
      </c>
      <c r="F115" s="125"/>
      <c r="G115" s="125">
        <f>ROUND(E115*F115,2)</f>
        <v>0</v>
      </c>
      <c r="H115" s="147" t="s">
        <v>1624</v>
      </c>
      <c r="I115" s="122"/>
      <c r="J115" s="122"/>
      <c r="K115" s="122"/>
      <c r="L115" s="122"/>
      <c r="M115" s="122"/>
      <c r="N115" s="122"/>
      <c r="O115" s="122"/>
      <c r="P115" s="122"/>
      <c r="Q115" s="122"/>
      <c r="R115" s="122" t="s">
        <v>133</v>
      </c>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outlineLevel="1" x14ac:dyDescent="0.2">
      <c r="A116" s="123"/>
      <c r="B116" s="123"/>
      <c r="C116" s="138" t="s">
        <v>2560</v>
      </c>
      <c r="D116" s="161"/>
      <c r="E116" s="152">
        <v>51.8</v>
      </c>
      <c r="F116" s="125"/>
      <c r="G116" s="125"/>
      <c r="H116" s="147">
        <v>0</v>
      </c>
      <c r="I116" s="122"/>
      <c r="J116" s="122"/>
      <c r="K116" s="122"/>
      <c r="L116" s="122"/>
      <c r="M116" s="122"/>
      <c r="N116" s="122"/>
      <c r="O116" s="122"/>
      <c r="P116" s="122"/>
      <c r="Q116" s="122"/>
      <c r="R116" s="122" t="s">
        <v>135</v>
      </c>
      <c r="S116" s="122">
        <v>0</v>
      </c>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outlineLevel="1" x14ac:dyDescent="0.2">
      <c r="A117" s="123">
        <v>38</v>
      </c>
      <c r="B117" s="123" t="s">
        <v>739</v>
      </c>
      <c r="C117" s="137" t="s">
        <v>740</v>
      </c>
      <c r="D117" s="160" t="s">
        <v>188</v>
      </c>
      <c r="E117" s="125">
        <v>25.899999999999991</v>
      </c>
      <c r="F117" s="125"/>
      <c r="G117" s="125">
        <f>ROUND(E117*F117,2)</f>
        <v>0</v>
      </c>
      <c r="H117" s="147" t="s">
        <v>1624</v>
      </c>
      <c r="I117" s="122"/>
      <c r="J117" s="122"/>
      <c r="K117" s="122"/>
      <c r="L117" s="122"/>
      <c r="M117" s="122"/>
      <c r="N117" s="122"/>
      <c r="O117" s="122"/>
      <c r="P117" s="122"/>
      <c r="Q117" s="122"/>
      <c r="R117" s="122" t="s">
        <v>133</v>
      </c>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outlineLevel="1" x14ac:dyDescent="0.2">
      <c r="A118" s="123"/>
      <c r="B118" s="123"/>
      <c r="C118" s="138" t="s">
        <v>2559</v>
      </c>
      <c r="D118" s="161"/>
      <c r="E118" s="152">
        <v>25.9</v>
      </c>
      <c r="F118" s="125"/>
      <c r="G118" s="125"/>
      <c r="H118" s="147">
        <v>0</v>
      </c>
      <c r="I118" s="122"/>
      <c r="J118" s="122"/>
      <c r="K118" s="122"/>
      <c r="L118" s="122"/>
      <c r="M118" s="122"/>
      <c r="N118" s="122"/>
      <c r="O118" s="122"/>
      <c r="P118" s="122"/>
      <c r="Q118" s="122"/>
      <c r="R118" s="122" t="s">
        <v>135</v>
      </c>
      <c r="S118" s="122">
        <v>0</v>
      </c>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row>
    <row r="119" spans="1:47" x14ac:dyDescent="0.2">
      <c r="A119" s="124" t="s">
        <v>128</v>
      </c>
      <c r="B119" s="124" t="s">
        <v>72</v>
      </c>
      <c r="C119" s="139" t="s">
        <v>73</v>
      </c>
      <c r="D119" s="162"/>
      <c r="E119" s="126"/>
      <c r="F119" s="126"/>
      <c r="G119" s="126">
        <f>SUMIF(R120:R124,"&lt;&gt;NOR",G120:G124)</f>
        <v>0</v>
      </c>
      <c r="H119" s="148"/>
      <c r="I119" s="122"/>
      <c r="R119" t="s">
        <v>129</v>
      </c>
    </row>
    <row r="120" spans="1:47" outlineLevel="1" x14ac:dyDescent="0.2">
      <c r="A120" s="123">
        <v>39</v>
      </c>
      <c r="B120" s="123" t="s">
        <v>749</v>
      </c>
      <c r="C120" s="137" t="s">
        <v>750</v>
      </c>
      <c r="D120" s="160" t="s">
        <v>188</v>
      </c>
      <c r="E120" s="125">
        <v>22.13</v>
      </c>
      <c r="F120" s="125"/>
      <c r="G120" s="125">
        <f>ROUND(E120*F120,2)</f>
        <v>0</v>
      </c>
      <c r="H120" s="147" t="s">
        <v>1624</v>
      </c>
      <c r="I120" s="122"/>
      <c r="J120" s="122"/>
      <c r="K120" s="122"/>
      <c r="L120" s="122"/>
      <c r="M120" s="122"/>
      <c r="N120" s="122"/>
      <c r="O120" s="122"/>
      <c r="P120" s="122"/>
      <c r="Q120" s="122"/>
      <c r="R120" s="122" t="s">
        <v>133</v>
      </c>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c r="B121" s="123"/>
      <c r="C121" s="138" t="s">
        <v>213</v>
      </c>
      <c r="D121" s="161"/>
      <c r="E121" s="152"/>
      <c r="F121" s="125"/>
      <c r="G121" s="125"/>
      <c r="H121" s="147">
        <v>0</v>
      </c>
      <c r="I121" s="122"/>
      <c r="J121" s="122"/>
      <c r="K121" s="122"/>
      <c r="L121" s="122"/>
      <c r="M121" s="122"/>
      <c r="N121" s="122"/>
      <c r="O121" s="122"/>
      <c r="P121" s="122"/>
      <c r="Q121" s="122"/>
      <c r="R121" s="122" t="s">
        <v>135</v>
      </c>
      <c r="S121" s="122">
        <v>0</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c r="B122" s="123"/>
      <c r="C122" s="138" t="s">
        <v>2557</v>
      </c>
      <c r="D122" s="161"/>
      <c r="E122" s="152">
        <v>22.13</v>
      </c>
      <c r="F122" s="125"/>
      <c r="G122" s="125"/>
      <c r="H122" s="147">
        <v>0</v>
      </c>
      <c r="I122" s="122"/>
      <c r="J122" s="122"/>
      <c r="K122" s="122"/>
      <c r="L122" s="122"/>
      <c r="M122" s="122"/>
      <c r="N122" s="122"/>
      <c r="O122" s="122"/>
      <c r="P122" s="122"/>
      <c r="Q122" s="122"/>
      <c r="R122" s="122" t="s">
        <v>135</v>
      </c>
      <c r="S122" s="122">
        <v>0</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outlineLevel="1" x14ac:dyDescent="0.2">
      <c r="A123" s="123">
        <v>40</v>
      </c>
      <c r="B123" s="123" t="s">
        <v>753</v>
      </c>
      <c r="C123" s="137" t="s">
        <v>754</v>
      </c>
      <c r="D123" s="160" t="s">
        <v>755</v>
      </c>
      <c r="E123" s="125">
        <v>10</v>
      </c>
      <c r="F123" s="125"/>
      <c r="G123" s="125">
        <f>ROUND(E123*F123,2)</f>
        <v>0</v>
      </c>
      <c r="H123" s="147" t="s">
        <v>1623</v>
      </c>
      <c r="I123" s="122"/>
      <c r="J123" s="122"/>
      <c r="K123" s="122"/>
      <c r="L123" s="122"/>
      <c r="M123" s="122"/>
      <c r="N123" s="122"/>
      <c r="O123" s="122"/>
      <c r="P123" s="122"/>
      <c r="Q123" s="122"/>
      <c r="R123" s="122" t="s">
        <v>133</v>
      </c>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c r="B124" s="123"/>
      <c r="C124" s="138" t="s">
        <v>2561</v>
      </c>
      <c r="D124" s="161"/>
      <c r="E124" s="152">
        <v>10</v>
      </c>
      <c r="F124" s="125"/>
      <c r="G124" s="125"/>
      <c r="H124" s="147">
        <v>0</v>
      </c>
      <c r="I124" s="122"/>
      <c r="J124" s="122"/>
      <c r="K124" s="122"/>
      <c r="L124" s="122"/>
      <c r="M124" s="122"/>
      <c r="N124" s="122"/>
      <c r="O124" s="122"/>
      <c r="P124" s="122"/>
      <c r="Q124" s="122"/>
      <c r="R124" s="122" t="s">
        <v>135</v>
      </c>
      <c r="S124" s="122">
        <v>0</v>
      </c>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x14ac:dyDescent="0.2">
      <c r="A125" s="124" t="s">
        <v>128</v>
      </c>
      <c r="B125" s="124" t="s">
        <v>74</v>
      </c>
      <c r="C125" s="139" t="s">
        <v>75</v>
      </c>
      <c r="D125" s="162"/>
      <c r="E125" s="126"/>
      <c r="F125" s="126"/>
      <c r="G125" s="126">
        <f>SUMIF(R126:R127,"&lt;&gt;NOR",G126:G127)</f>
        <v>0</v>
      </c>
      <c r="H125" s="148"/>
      <c r="I125" s="122"/>
      <c r="R125" t="s">
        <v>129</v>
      </c>
    </row>
    <row r="126" spans="1:47" outlineLevel="1" x14ac:dyDescent="0.2">
      <c r="A126" s="123">
        <v>41</v>
      </c>
      <c r="B126" s="123" t="s">
        <v>803</v>
      </c>
      <c r="C126" s="137" t="s">
        <v>804</v>
      </c>
      <c r="D126" s="160" t="s">
        <v>240</v>
      </c>
      <c r="E126" s="125">
        <v>0.5</v>
      </c>
      <c r="F126" s="125"/>
      <c r="G126" s="125">
        <f>ROUND(E126*F126,2)</f>
        <v>0</v>
      </c>
      <c r="H126" s="147" t="s">
        <v>1624</v>
      </c>
      <c r="I126" s="122"/>
      <c r="J126" s="122"/>
      <c r="K126" s="122"/>
      <c r="L126" s="122"/>
      <c r="M126" s="122"/>
      <c r="N126" s="122"/>
      <c r="O126" s="122"/>
      <c r="P126" s="122"/>
      <c r="Q126" s="122"/>
      <c r="R126" s="122" t="s">
        <v>133</v>
      </c>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row>
    <row r="127" spans="1:47" outlineLevel="1" x14ac:dyDescent="0.2">
      <c r="A127" s="123"/>
      <c r="B127" s="123"/>
      <c r="C127" s="138" t="s">
        <v>2562</v>
      </c>
      <c r="D127" s="161"/>
      <c r="E127" s="152">
        <v>0.5</v>
      </c>
      <c r="F127" s="125"/>
      <c r="G127" s="125"/>
      <c r="H127" s="147">
        <v>0</v>
      </c>
      <c r="I127" s="122"/>
      <c r="J127" s="122"/>
      <c r="K127" s="122"/>
      <c r="L127" s="122"/>
      <c r="M127" s="122"/>
      <c r="N127" s="122"/>
      <c r="O127" s="122"/>
      <c r="P127" s="122"/>
      <c r="Q127" s="122"/>
      <c r="R127" s="122" t="s">
        <v>135</v>
      </c>
      <c r="S127" s="122">
        <v>0</v>
      </c>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x14ac:dyDescent="0.2">
      <c r="A128" s="124" t="s">
        <v>128</v>
      </c>
      <c r="B128" s="124" t="s">
        <v>76</v>
      </c>
      <c r="C128" s="139" t="s">
        <v>77</v>
      </c>
      <c r="D128" s="162"/>
      <c r="E128" s="126"/>
      <c r="F128" s="126"/>
      <c r="G128" s="126">
        <f>SUMIF(R129:R130,"&lt;&gt;NOR",G129:G130)</f>
        <v>0</v>
      </c>
      <c r="H128" s="148"/>
      <c r="I128" s="122"/>
      <c r="R128" t="s">
        <v>129</v>
      </c>
    </row>
    <row r="129" spans="1:47" outlineLevel="1" x14ac:dyDescent="0.2">
      <c r="A129" s="123">
        <v>42</v>
      </c>
      <c r="B129" s="123" t="s">
        <v>2563</v>
      </c>
      <c r="C129" s="137" t="s">
        <v>2564</v>
      </c>
      <c r="D129" s="160" t="s">
        <v>201</v>
      </c>
      <c r="E129" s="125">
        <v>34.479999999999997</v>
      </c>
      <c r="F129" s="125"/>
      <c r="G129" s="125">
        <f>ROUND(E129*F129,2)</f>
        <v>0</v>
      </c>
      <c r="H129" s="147" t="s">
        <v>1624</v>
      </c>
      <c r="I129" s="122"/>
      <c r="J129" s="122"/>
      <c r="K129" s="122"/>
      <c r="L129" s="122"/>
      <c r="M129" s="122"/>
      <c r="N129" s="122"/>
      <c r="O129" s="122"/>
      <c r="P129" s="122"/>
      <c r="Q129" s="122"/>
      <c r="R129" s="122" t="s">
        <v>133</v>
      </c>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c r="B130" s="123"/>
      <c r="C130" s="138" t="s">
        <v>2565</v>
      </c>
      <c r="D130" s="161"/>
      <c r="E130" s="152">
        <v>34.479999999999997</v>
      </c>
      <c r="F130" s="125"/>
      <c r="G130" s="125"/>
      <c r="H130" s="147">
        <v>0</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x14ac:dyDescent="0.2">
      <c r="A131" s="124" t="s">
        <v>128</v>
      </c>
      <c r="B131" s="124" t="s">
        <v>78</v>
      </c>
      <c r="C131" s="139" t="s">
        <v>79</v>
      </c>
      <c r="D131" s="162"/>
      <c r="E131" s="126"/>
      <c r="F131" s="126"/>
      <c r="G131" s="126">
        <f>SUMIF(R132:R148,"&lt;&gt;NOR",G132:G148)</f>
        <v>0</v>
      </c>
      <c r="H131" s="148"/>
      <c r="I131" s="122"/>
      <c r="R131" t="s">
        <v>129</v>
      </c>
    </row>
    <row r="132" spans="1:47" ht="22.5" outlineLevel="1" x14ac:dyDescent="0.2">
      <c r="A132" s="123">
        <v>43</v>
      </c>
      <c r="B132" s="123" t="s">
        <v>831</v>
      </c>
      <c r="C132" s="137" t="s">
        <v>832</v>
      </c>
      <c r="D132" s="160" t="s">
        <v>188</v>
      </c>
      <c r="E132" s="125">
        <v>22.13</v>
      </c>
      <c r="F132" s="125"/>
      <c r="G132" s="125">
        <f>ROUND(E132*F132,2)</f>
        <v>0</v>
      </c>
      <c r="H132" s="147" t="s">
        <v>1624</v>
      </c>
      <c r="I132" s="122"/>
      <c r="J132" s="122"/>
      <c r="K132" s="122"/>
      <c r="L132" s="122"/>
      <c r="M132" s="122"/>
      <c r="N132" s="122"/>
      <c r="O132" s="122"/>
      <c r="P132" s="122"/>
      <c r="Q132" s="122"/>
      <c r="R132" s="122" t="s">
        <v>133</v>
      </c>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outlineLevel="1" x14ac:dyDescent="0.2">
      <c r="A133" s="123"/>
      <c r="B133" s="123"/>
      <c r="C133" s="138" t="s">
        <v>213</v>
      </c>
      <c r="D133" s="161"/>
      <c r="E133" s="152"/>
      <c r="F133" s="125"/>
      <c r="G133" s="125"/>
      <c r="H133" s="147">
        <v>0</v>
      </c>
      <c r="I133" s="122"/>
      <c r="J133" s="122"/>
      <c r="K133" s="122"/>
      <c r="L133" s="122"/>
      <c r="M133" s="122"/>
      <c r="N133" s="122"/>
      <c r="O133" s="122"/>
      <c r="P133" s="122"/>
      <c r="Q133" s="122"/>
      <c r="R133" s="122" t="s">
        <v>135</v>
      </c>
      <c r="S133" s="122">
        <v>0</v>
      </c>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row>
    <row r="134" spans="1:47" outlineLevel="1" x14ac:dyDescent="0.2">
      <c r="A134" s="123"/>
      <c r="B134" s="123"/>
      <c r="C134" s="138" t="s">
        <v>2548</v>
      </c>
      <c r="D134" s="161"/>
      <c r="E134" s="152"/>
      <c r="F134" s="125"/>
      <c r="G134" s="125"/>
      <c r="H134" s="147">
        <v>0</v>
      </c>
      <c r="I134" s="122"/>
      <c r="J134" s="122"/>
      <c r="K134" s="122"/>
      <c r="L134" s="122"/>
      <c r="M134" s="122"/>
      <c r="N134" s="122"/>
      <c r="O134" s="122"/>
      <c r="P134" s="122"/>
      <c r="Q134" s="122"/>
      <c r="R134" s="122" t="s">
        <v>135</v>
      </c>
      <c r="S134" s="122">
        <v>0</v>
      </c>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outlineLevel="1" x14ac:dyDescent="0.2">
      <c r="A135" s="123"/>
      <c r="B135" s="123"/>
      <c r="C135" s="138" t="s">
        <v>2557</v>
      </c>
      <c r="D135" s="161"/>
      <c r="E135" s="152">
        <v>22.13</v>
      </c>
      <c r="F135" s="125"/>
      <c r="G135" s="125"/>
      <c r="H135" s="147">
        <v>0</v>
      </c>
      <c r="I135" s="122"/>
      <c r="J135" s="122"/>
      <c r="K135" s="122"/>
      <c r="L135" s="122"/>
      <c r="M135" s="122"/>
      <c r="N135" s="122"/>
      <c r="O135" s="122"/>
      <c r="P135" s="122"/>
      <c r="Q135" s="122"/>
      <c r="R135" s="122" t="s">
        <v>135</v>
      </c>
      <c r="S135" s="122">
        <v>0</v>
      </c>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ht="22.5" outlineLevel="1" x14ac:dyDescent="0.2">
      <c r="A136" s="123">
        <v>44</v>
      </c>
      <c r="B136" s="123" t="s">
        <v>835</v>
      </c>
      <c r="C136" s="137" t="s">
        <v>836</v>
      </c>
      <c r="D136" s="160" t="s">
        <v>188</v>
      </c>
      <c r="E136" s="125">
        <v>22.13</v>
      </c>
      <c r="F136" s="125"/>
      <c r="G136" s="125">
        <f>ROUND(E136*F136,2)</f>
        <v>0</v>
      </c>
      <c r="H136" s="147" t="s">
        <v>1624</v>
      </c>
      <c r="I136" s="122"/>
      <c r="J136" s="122"/>
      <c r="K136" s="122"/>
      <c r="L136" s="122"/>
      <c r="M136" s="122"/>
      <c r="N136" s="122"/>
      <c r="O136" s="122"/>
      <c r="P136" s="122"/>
      <c r="Q136" s="122"/>
      <c r="R136" s="122" t="s">
        <v>133</v>
      </c>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row>
    <row r="137" spans="1:47" outlineLevel="1" x14ac:dyDescent="0.2">
      <c r="A137" s="123"/>
      <c r="B137" s="123"/>
      <c r="C137" s="138" t="s">
        <v>213</v>
      </c>
      <c r="D137" s="161"/>
      <c r="E137" s="152"/>
      <c r="F137" s="125"/>
      <c r="G137" s="125"/>
      <c r="H137" s="147">
        <v>0</v>
      </c>
      <c r="I137" s="122"/>
      <c r="J137" s="122"/>
      <c r="K137" s="122"/>
      <c r="L137" s="122"/>
      <c r="M137" s="122"/>
      <c r="N137" s="122"/>
      <c r="O137" s="122"/>
      <c r="P137" s="122"/>
      <c r="Q137" s="122"/>
      <c r="R137" s="122" t="s">
        <v>135</v>
      </c>
      <c r="S137" s="122">
        <v>0</v>
      </c>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c r="B138" s="123"/>
      <c r="C138" s="138" t="s">
        <v>2548</v>
      </c>
      <c r="D138" s="161"/>
      <c r="E138" s="152"/>
      <c r="F138" s="125"/>
      <c r="G138" s="125"/>
      <c r="H138" s="147">
        <v>0</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outlineLevel="1" x14ac:dyDescent="0.2">
      <c r="A139" s="123"/>
      <c r="B139" s="123"/>
      <c r="C139" s="138" t="s">
        <v>2557</v>
      </c>
      <c r="D139" s="161"/>
      <c r="E139" s="152">
        <v>22.13</v>
      </c>
      <c r="F139" s="125"/>
      <c r="G139" s="125"/>
      <c r="H139" s="147">
        <v>0</v>
      </c>
      <c r="I139" s="122"/>
      <c r="J139" s="122"/>
      <c r="K139" s="122"/>
      <c r="L139" s="122"/>
      <c r="M139" s="122"/>
      <c r="N139" s="122"/>
      <c r="O139" s="122"/>
      <c r="P139" s="122"/>
      <c r="Q139" s="122"/>
      <c r="R139" s="122" t="s">
        <v>135</v>
      </c>
      <c r="S139" s="122">
        <v>0</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row>
    <row r="140" spans="1:47" outlineLevel="1" x14ac:dyDescent="0.2">
      <c r="A140" s="123">
        <v>45</v>
      </c>
      <c r="B140" s="123" t="s">
        <v>837</v>
      </c>
      <c r="C140" s="137" t="s">
        <v>2566</v>
      </c>
      <c r="D140" s="160" t="s">
        <v>188</v>
      </c>
      <c r="E140" s="125">
        <v>25.449499999999997</v>
      </c>
      <c r="F140" s="125"/>
      <c r="G140" s="125">
        <f>ROUND(E140*F140,2)</f>
        <v>0</v>
      </c>
      <c r="H140" s="147" t="s">
        <v>1624</v>
      </c>
      <c r="I140" s="122"/>
      <c r="J140" s="122"/>
      <c r="K140" s="122"/>
      <c r="L140" s="122"/>
      <c r="M140" s="122"/>
      <c r="N140" s="122"/>
      <c r="O140" s="122"/>
      <c r="P140" s="122"/>
      <c r="Q140" s="122"/>
      <c r="R140" s="122" t="s">
        <v>244</v>
      </c>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c r="B141" s="123"/>
      <c r="C141" s="138" t="s">
        <v>213</v>
      </c>
      <c r="D141" s="161"/>
      <c r="E141" s="152"/>
      <c r="F141" s="125"/>
      <c r="G141" s="125"/>
      <c r="H141" s="147">
        <v>0</v>
      </c>
      <c r="I141" s="122"/>
      <c r="J141" s="122"/>
      <c r="K141" s="122"/>
      <c r="L141" s="122"/>
      <c r="M141" s="122"/>
      <c r="N141" s="122"/>
      <c r="O141" s="122"/>
      <c r="P141" s="122"/>
      <c r="Q141" s="122"/>
      <c r="R141" s="122" t="s">
        <v>135</v>
      </c>
      <c r="S141" s="122">
        <v>0</v>
      </c>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outlineLevel="1" x14ac:dyDescent="0.2">
      <c r="A142" s="123"/>
      <c r="B142" s="123"/>
      <c r="C142" s="138" t="s">
        <v>2548</v>
      </c>
      <c r="D142" s="161"/>
      <c r="E142" s="152"/>
      <c r="F142" s="125"/>
      <c r="G142" s="125"/>
      <c r="H142" s="147">
        <v>0</v>
      </c>
      <c r="I142" s="122"/>
      <c r="J142" s="122"/>
      <c r="K142" s="122"/>
      <c r="L142" s="122"/>
      <c r="M142" s="122"/>
      <c r="N142" s="122"/>
      <c r="O142" s="122"/>
      <c r="P142" s="122"/>
      <c r="Q142" s="122"/>
      <c r="R142" s="122" t="s">
        <v>135</v>
      </c>
      <c r="S142" s="122">
        <v>0</v>
      </c>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c r="B143" s="123"/>
      <c r="C143" s="138" t="s">
        <v>2567</v>
      </c>
      <c r="D143" s="161"/>
      <c r="E143" s="152">
        <v>25.4495</v>
      </c>
      <c r="F143" s="125"/>
      <c r="G143" s="125"/>
      <c r="H143" s="147">
        <v>0</v>
      </c>
      <c r="I143" s="122"/>
      <c r="J143" s="122"/>
      <c r="K143" s="122"/>
      <c r="L143" s="122"/>
      <c r="M143" s="122"/>
      <c r="N143" s="122"/>
      <c r="O143" s="122"/>
      <c r="P143" s="122"/>
      <c r="Q143" s="122"/>
      <c r="R143" s="122" t="s">
        <v>135</v>
      </c>
      <c r="S143" s="122">
        <v>0</v>
      </c>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outlineLevel="1" x14ac:dyDescent="0.2">
      <c r="A144" s="123">
        <v>46</v>
      </c>
      <c r="B144" s="123" t="s">
        <v>844</v>
      </c>
      <c r="C144" s="137" t="s">
        <v>2568</v>
      </c>
      <c r="D144" s="160" t="s">
        <v>188</v>
      </c>
      <c r="E144" s="125">
        <v>25.449499999999997</v>
      </c>
      <c r="F144" s="125"/>
      <c r="G144" s="125">
        <f>ROUND(E144*F144,2)</f>
        <v>0</v>
      </c>
      <c r="H144" s="147" t="s">
        <v>1624</v>
      </c>
      <c r="I144" s="122"/>
      <c r="J144" s="122"/>
      <c r="K144" s="122"/>
      <c r="L144" s="122"/>
      <c r="M144" s="122"/>
      <c r="N144" s="122"/>
      <c r="O144" s="122"/>
      <c r="P144" s="122"/>
      <c r="Q144" s="122"/>
      <c r="R144" s="122" t="s">
        <v>244</v>
      </c>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c r="B145" s="123"/>
      <c r="C145" s="138" t="s">
        <v>213</v>
      </c>
      <c r="D145" s="161"/>
      <c r="E145" s="152"/>
      <c r="F145" s="125"/>
      <c r="G145" s="125"/>
      <c r="H145" s="147">
        <v>0</v>
      </c>
      <c r="I145" s="122"/>
      <c r="J145" s="122"/>
      <c r="K145" s="122"/>
      <c r="L145" s="122"/>
      <c r="M145" s="122"/>
      <c r="N145" s="122"/>
      <c r="O145" s="122"/>
      <c r="P145" s="122"/>
      <c r="Q145" s="122"/>
      <c r="R145" s="122" t="s">
        <v>135</v>
      </c>
      <c r="S145" s="122">
        <v>0</v>
      </c>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outlineLevel="1" x14ac:dyDescent="0.2">
      <c r="A146" s="123"/>
      <c r="B146" s="123"/>
      <c r="C146" s="138" t="s">
        <v>2548</v>
      </c>
      <c r="D146" s="161"/>
      <c r="E146" s="152"/>
      <c r="F146" s="125"/>
      <c r="G146" s="125"/>
      <c r="H146" s="147">
        <v>0</v>
      </c>
      <c r="I146" s="122"/>
      <c r="J146" s="122"/>
      <c r="K146" s="122"/>
      <c r="L146" s="122"/>
      <c r="M146" s="122"/>
      <c r="N146" s="122"/>
      <c r="O146" s="122"/>
      <c r="P146" s="122"/>
      <c r="Q146" s="122"/>
      <c r="R146" s="122" t="s">
        <v>135</v>
      </c>
      <c r="S146" s="122">
        <v>0</v>
      </c>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c r="B147" s="123"/>
      <c r="C147" s="138" t="s">
        <v>2567</v>
      </c>
      <c r="D147" s="161"/>
      <c r="E147" s="152">
        <v>25.4495</v>
      </c>
      <c r="F147" s="125"/>
      <c r="G147" s="125"/>
      <c r="H147" s="147">
        <v>0</v>
      </c>
      <c r="I147" s="122"/>
      <c r="J147" s="122"/>
      <c r="K147" s="122"/>
      <c r="L147" s="122"/>
      <c r="M147" s="122"/>
      <c r="N147" s="122"/>
      <c r="O147" s="122"/>
      <c r="P147" s="122"/>
      <c r="Q147" s="122"/>
      <c r="R147" s="122" t="s">
        <v>135</v>
      </c>
      <c r="S147" s="122">
        <v>0</v>
      </c>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v>47</v>
      </c>
      <c r="B148" s="123" t="s">
        <v>2569</v>
      </c>
      <c r="C148" s="137" t="s">
        <v>2570</v>
      </c>
      <c r="D148" s="160" t="s">
        <v>0</v>
      </c>
      <c r="E148" s="125">
        <v>3.85</v>
      </c>
      <c r="F148" s="125"/>
      <c r="G148" s="125">
        <f>ROUND(E148*F148,2)</f>
        <v>0</v>
      </c>
      <c r="H148" s="147" t="s">
        <v>1624</v>
      </c>
      <c r="I148" s="122"/>
      <c r="J148" s="122"/>
      <c r="K148" s="122"/>
      <c r="L148" s="122"/>
      <c r="M148" s="122"/>
      <c r="N148" s="122"/>
      <c r="O148" s="122"/>
      <c r="P148" s="122"/>
      <c r="Q148" s="122"/>
      <c r="R148" s="122" t="s">
        <v>133</v>
      </c>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x14ac:dyDescent="0.2">
      <c r="A149" s="124" t="s">
        <v>128</v>
      </c>
      <c r="B149" s="124" t="s">
        <v>80</v>
      </c>
      <c r="C149" s="139" t="s">
        <v>81</v>
      </c>
      <c r="D149" s="162"/>
      <c r="E149" s="126"/>
      <c r="F149" s="126"/>
      <c r="G149" s="126">
        <f>SUMIF(R150:R158,"&lt;&gt;NOR",G150:G158)</f>
        <v>0</v>
      </c>
      <c r="H149" s="148"/>
      <c r="I149" s="122"/>
      <c r="R149" t="s">
        <v>129</v>
      </c>
    </row>
    <row r="150" spans="1:47" ht="22.5" outlineLevel="1" x14ac:dyDescent="0.2">
      <c r="A150" s="123">
        <v>48</v>
      </c>
      <c r="B150" s="123" t="s">
        <v>2571</v>
      </c>
      <c r="C150" s="137" t="s">
        <v>2572</v>
      </c>
      <c r="D150" s="160" t="s">
        <v>188</v>
      </c>
      <c r="E150" s="125">
        <v>24.299999999999997</v>
      </c>
      <c r="F150" s="125"/>
      <c r="G150" s="125">
        <f>ROUND(E150*F150,2)</f>
        <v>0</v>
      </c>
      <c r="H150" s="147" t="s">
        <v>1624</v>
      </c>
      <c r="I150" s="122"/>
      <c r="J150" s="122"/>
      <c r="K150" s="122"/>
      <c r="L150" s="122"/>
      <c r="M150" s="122"/>
      <c r="N150" s="122"/>
      <c r="O150" s="122"/>
      <c r="P150" s="122"/>
      <c r="Q150" s="122"/>
      <c r="R150" s="122" t="s">
        <v>133</v>
      </c>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c r="B151" s="123"/>
      <c r="C151" s="138" t="s">
        <v>869</v>
      </c>
      <c r="D151" s="161"/>
      <c r="E151" s="152"/>
      <c r="F151" s="125"/>
      <c r="G151" s="125"/>
      <c r="H151" s="147">
        <v>0</v>
      </c>
      <c r="I151" s="122"/>
      <c r="J151" s="122"/>
      <c r="K151" s="122"/>
      <c r="L151" s="122"/>
      <c r="M151" s="122"/>
      <c r="N151" s="122"/>
      <c r="O151" s="122"/>
      <c r="P151" s="122"/>
      <c r="Q151" s="122"/>
      <c r="R151" s="122" t="s">
        <v>135</v>
      </c>
      <c r="S151" s="122">
        <v>0</v>
      </c>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outlineLevel="1" x14ac:dyDescent="0.2">
      <c r="A152" s="123"/>
      <c r="B152" s="123"/>
      <c r="C152" s="138" t="s">
        <v>2548</v>
      </c>
      <c r="D152" s="161"/>
      <c r="E152" s="152"/>
      <c r="F152" s="125"/>
      <c r="G152" s="125"/>
      <c r="H152" s="147">
        <v>0</v>
      </c>
      <c r="I152" s="122"/>
      <c r="J152" s="122"/>
      <c r="K152" s="122"/>
      <c r="L152" s="122"/>
      <c r="M152" s="122"/>
      <c r="N152" s="122"/>
      <c r="O152" s="122"/>
      <c r="P152" s="122"/>
      <c r="Q152" s="122"/>
      <c r="R152" s="122" t="s">
        <v>135</v>
      </c>
      <c r="S152" s="122">
        <v>0</v>
      </c>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outlineLevel="1" x14ac:dyDescent="0.2">
      <c r="A153" s="123"/>
      <c r="B153" s="123"/>
      <c r="C153" s="138" t="s">
        <v>2573</v>
      </c>
      <c r="D153" s="161"/>
      <c r="E153" s="152">
        <v>24.3</v>
      </c>
      <c r="F153" s="125"/>
      <c r="G153" s="125"/>
      <c r="H153" s="147">
        <v>0</v>
      </c>
      <c r="I153" s="122"/>
      <c r="J153" s="122"/>
      <c r="K153" s="122"/>
      <c r="L153" s="122"/>
      <c r="M153" s="122"/>
      <c r="N153" s="122"/>
      <c r="O153" s="122"/>
      <c r="P153" s="122"/>
      <c r="Q153" s="122"/>
      <c r="R153" s="122" t="s">
        <v>135</v>
      </c>
      <c r="S153" s="122">
        <v>0</v>
      </c>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v>49</v>
      </c>
      <c r="B154" s="123" t="s">
        <v>844</v>
      </c>
      <c r="C154" s="137" t="s">
        <v>2574</v>
      </c>
      <c r="D154" s="160" t="s">
        <v>188</v>
      </c>
      <c r="E154" s="125">
        <v>27.944999999999997</v>
      </c>
      <c r="F154" s="125"/>
      <c r="G154" s="125">
        <f>ROUND(E154*F154,2)</f>
        <v>0</v>
      </c>
      <c r="H154" s="147" t="s">
        <v>1624</v>
      </c>
      <c r="I154" s="122"/>
      <c r="J154" s="122"/>
      <c r="K154" s="122"/>
      <c r="L154" s="122"/>
      <c r="M154" s="122"/>
      <c r="N154" s="122"/>
      <c r="O154" s="122"/>
      <c r="P154" s="122"/>
      <c r="Q154" s="122"/>
      <c r="R154" s="122" t="s">
        <v>244</v>
      </c>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3"/>
      <c r="B155" s="123"/>
      <c r="C155" s="138" t="s">
        <v>869</v>
      </c>
      <c r="D155" s="161"/>
      <c r="E155" s="152"/>
      <c r="F155" s="125"/>
      <c r="G155" s="125"/>
      <c r="H155" s="147">
        <v>0</v>
      </c>
      <c r="I155" s="122"/>
      <c r="J155" s="122"/>
      <c r="K155" s="122"/>
      <c r="L155" s="122"/>
      <c r="M155" s="122"/>
      <c r="N155" s="122"/>
      <c r="O155" s="122"/>
      <c r="P155" s="122"/>
      <c r="Q155" s="122"/>
      <c r="R155" s="122" t="s">
        <v>135</v>
      </c>
      <c r="S155" s="122">
        <v>0</v>
      </c>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outlineLevel="1" x14ac:dyDescent="0.2">
      <c r="A156" s="123"/>
      <c r="B156" s="123"/>
      <c r="C156" s="138" t="s">
        <v>2548</v>
      </c>
      <c r="D156" s="161"/>
      <c r="E156" s="152"/>
      <c r="F156" s="125"/>
      <c r="G156" s="125"/>
      <c r="H156" s="147">
        <v>0</v>
      </c>
      <c r="I156" s="122"/>
      <c r="J156" s="122"/>
      <c r="K156" s="122"/>
      <c r="L156" s="122"/>
      <c r="M156" s="122"/>
      <c r="N156" s="122"/>
      <c r="O156" s="122"/>
      <c r="P156" s="122"/>
      <c r="Q156" s="122"/>
      <c r="R156" s="122" t="s">
        <v>135</v>
      </c>
      <c r="S156" s="122">
        <v>0</v>
      </c>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row>
    <row r="157" spans="1:47" outlineLevel="1" x14ac:dyDescent="0.2">
      <c r="A157" s="123"/>
      <c r="B157" s="123"/>
      <c r="C157" s="138" t="s">
        <v>2575</v>
      </c>
      <c r="D157" s="161"/>
      <c r="E157" s="152">
        <v>27.945</v>
      </c>
      <c r="F157" s="125"/>
      <c r="G157" s="125"/>
      <c r="H157" s="147">
        <v>0</v>
      </c>
      <c r="I157" s="122"/>
      <c r="J157" s="122"/>
      <c r="K157" s="122"/>
      <c r="L157" s="122"/>
      <c r="M157" s="122"/>
      <c r="N157" s="122"/>
      <c r="O157" s="122"/>
      <c r="P157" s="122"/>
      <c r="Q157" s="122"/>
      <c r="R157" s="122" t="s">
        <v>135</v>
      </c>
      <c r="S157" s="122">
        <v>0</v>
      </c>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v>50</v>
      </c>
      <c r="B158" s="123" t="s">
        <v>2576</v>
      </c>
      <c r="C158" s="137" t="s">
        <v>2577</v>
      </c>
      <c r="D158" s="160" t="s">
        <v>0</v>
      </c>
      <c r="E158" s="125">
        <v>3.45</v>
      </c>
      <c r="F158" s="125"/>
      <c r="G158" s="125">
        <f>ROUND(E158*F158,2)</f>
        <v>0</v>
      </c>
      <c r="H158" s="147" t="s">
        <v>1624</v>
      </c>
      <c r="I158" s="122"/>
      <c r="J158" s="122"/>
      <c r="K158" s="122"/>
      <c r="L158" s="122"/>
      <c r="M158" s="122"/>
      <c r="N158" s="122"/>
      <c r="O158" s="122"/>
      <c r="P158" s="122"/>
      <c r="Q158" s="122"/>
      <c r="R158" s="122" t="s">
        <v>133</v>
      </c>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x14ac:dyDescent="0.2">
      <c r="A159" s="124" t="s">
        <v>128</v>
      </c>
      <c r="B159" s="124" t="s">
        <v>84</v>
      </c>
      <c r="C159" s="139" t="s">
        <v>85</v>
      </c>
      <c r="D159" s="162"/>
      <c r="E159" s="126"/>
      <c r="F159" s="126"/>
      <c r="G159" s="126">
        <f>SUMIF(R160:R187,"&lt;&gt;NOR",G160:G187)</f>
        <v>0</v>
      </c>
      <c r="H159" s="148"/>
      <c r="I159" s="122"/>
      <c r="R159" t="s">
        <v>129</v>
      </c>
    </row>
    <row r="160" spans="1:47" outlineLevel="1" x14ac:dyDescent="0.2">
      <c r="A160" s="123">
        <v>51</v>
      </c>
      <c r="B160" s="123" t="s">
        <v>1036</v>
      </c>
      <c r="C160" s="137" t="s">
        <v>1037</v>
      </c>
      <c r="D160" s="160" t="s">
        <v>240</v>
      </c>
      <c r="E160" s="125">
        <v>27.02</v>
      </c>
      <c r="F160" s="125"/>
      <c r="G160" s="125">
        <f>ROUND(E160*F160,2)</f>
        <v>0</v>
      </c>
      <c r="H160" s="147" t="s">
        <v>1624</v>
      </c>
      <c r="I160" s="122"/>
      <c r="J160" s="122"/>
      <c r="K160" s="122"/>
      <c r="L160" s="122"/>
      <c r="M160" s="122"/>
      <c r="N160" s="122"/>
      <c r="O160" s="122"/>
      <c r="P160" s="122"/>
      <c r="Q160" s="122"/>
      <c r="R160" s="122" t="s">
        <v>133</v>
      </c>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outlineLevel="1" x14ac:dyDescent="0.2">
      <c r="A161" s="123"/>
      <c r="B161" s="123"/>
      <c r="C161" s="138" t="s">
        <v>2578</v>
      </c>
      <c r="D161" s="161"/>
      <c r="E161" s="152">
        <v>27.02</v>
      </c>
      <c r="F161" s="125"/>
      <c r="G161" s="125"/>
      <c r="H161" s="147">
        <v>0</v>
      </c>
      <c r="I161" s="122"/>
      <c r="J161" s="122"/>
      <c r="K161" s="122"/>
      <c r="L161" s="122"/>
      <c r="M161" s="122"/>
      <c r="N161" s="122"/>
      <c r="O161" s="122"/>
      <c r="P161" s="122"/>
      <c r="Q161" s="122"/>
      <c r="R161" s="122" t="s">
        <v>135</v>
      </c>
      <c r="S161" s="122">
        <v>0</v>
      </c>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outlineLevel="1" x14ac:dyDescent="0.2">
      <c r="A162" s="123">
        <v>52</v>
      </c>
      <c r="B162" s="123" t="s">
        <v>2579</v>
      </c>
      <c r="C162" s="137" t="s">
        <v>2580</v>
      </c>
      <c r="D162" s="160" t="s">
        <v>240</v>
      </c>
      <c r="E162" s="125">
        <v>27.1</v>
      </c>
      <c r="F162" s="125"/>
      <c r="G162" s="125">
        <f>ROUND(E162*F162,2)</f>
        <v>0</v>
      </c>
      <c r="H162" s="147" t="s">
        <v>1624</v>
      </c>
      <c r="I162" s="122"/>
      <c r="J162" s="122"/>
      <c r="K162" s="122"/>
      <c r="L162" s="122"/>
      <c r="M162" s="122"/>
      <c r="N162" s="122"/>
      <c r="O162" s="122"/>
      <c r="P162" s="122"/>
      <c r="Q162" s="122"/>
      <c r="R162" s="122" t="s">
        <v>133</v>
      </c>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3"/>
      <c r="B163" s="123"/>
      <c r="C163" s="138" t="s">
        <v>2581</v>
      </c>
      <c r="D163" s="161"/>
      <c r="E163" s="152">
        <v>11.9</v>
      </c>
      <c r="F163" s="125"/>
      <c r="G163" s="125"/>
      <c r="H163" s="147">
        <v>0</v>
      </c>
      <c r="I163" s="122"/>
      <c r="J163" s="122"/>
      <c r="K163" s="122"/>
      <c r="L163" s="122"/>
      <c r="M163" s="122"/>
      <c r="N163" s="122"/>
      <c r="O163" s="122"/>
      <c r="P163" s="122"/>
      <c r="Q163" s="122"/>
      <c r="R163" s="122" t="s">
        <v>135</v>
      </c>
      <c r="S163" s="122">
        <v>0</v>
      </c>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outlineLevel="1" x14ac:dyDescent="0.2">
      <c r="A164" s="123"/>
      <c r="B164" s="123"/>
      <c r="C164" s="138" t="s">
        <v>2582</v>
      </c>
      <c r="D164" s="161"/>
      <c r="E164" s="152">
        <v>15.2</v>
      </c>
      <c r="F164" s="125"/>
      <c r="G164" s="125"/>
      <c r="H164" s="147">
        <v>0</v>
      </c>
      <c r="I164" s="122"/>
      <c r="J164" s="122"/>
      <c r="K164" s="122"/>
      <c r="L164" s="122"/>
      <c r="M164" s="122"/>
      <c r="N164" s="122"/>
      <c r="O164" s="122"/>
      <c r="P164" s="122"/>
      <c r="Q164" s="122"/>
      <c r="R164" s="122" t="s">
        <v>135</v>
      </c>
      <c r="S164" s="122">
        <v>0</v>
      </c>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ht="22.5" outlineLevel="1" x14ac:dyDescent="0.2">
      <c r="A165" s="123">
        <v>53</v>
      </c>
      <c r="B165" s="123" t="s">
        <v>2583</v>
      </c>
      <c r="C165" s="137" t="s">
        <v>2584</v>
      </c>
      <c r="D165" s="160" t="s">
        <v>138</v>
      </c>
      <c r="E165" s="125">
        <v>0.86019049999999997</v>
      </c>
      <c r="F165" s="125"/>
      <c r="G165" s="125">
        <f>ROUND(E165*F165,2)</f>
        <v>0</v>
      </c>
      <c r="H165" s="147" t="s">
        <v>1624</v>
      </c>
      <c r="I165" s="122"/>
      <c r="J165" s="122"/>
      <c r="K165" s="122"/>
      <c r="L165" s="122"/>
      <c r="M165" s="122"/>
      <c r="N165" s="122"/>
      <c r="O165" s="122"/>
      <c r="P165" s="122"/>
      <c r="Q165" s="122"/>
      <c r="R165" s="122" t="s">
        <v>244</v>
      </c>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outlineLevel="1" x14ac:dyDescent="0.2">
      <c r="A166" s="123"/>
      <c r="B166" s="123"/>
      <c r="C166" s="138" t="s">
        <v>2585</v>
      </c>
      <c r="D166" s="161"/>
      <c r="E166" s="152">
        <v>0.25939200000000001</v>
      </c>
      <c r="F166" s="125"/>
      <c r="G166" s="125"/>
      <c r="H166" s="147">
        <v>0</v>
      </c>
      <c r="I166" s="122"/>
      <c r="J166" s="122"/>
      <c r="K166" s="122"/>
      <c r="L166" s="122"/>
      <c r="M166" s="122"/>
      <c r="N166" s="122"/>
      <c r="O166" s="122"/>
      <c r="P166" s="122"/>
      <c r="Q166" s="122"/>
      <c r="R166" s="122" t="s">
        <v>135</v>
      </c>
      <c r="S166" s="122">
        <v>0</v>
      </c>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c r="B167" s="123"/>
      <c r="C167" s="138" t="s">
        <v>2586</v>
      </c>
      <c r="D167" s="161"/>
      <c r="E167" s="152">
        <v>0.23324</v>
      </c>
      <c r="F167" s="125"/>
      <c r="G167" s="125"/>
      <c r="H167" s="147">
        <v>0</v>
      </c>
      <c r="I167" s="122"/>
      <c r="J167" s="122"/>
      <c r="K167" s="122"/>
      <c r="L167" s="122"/>
      <c r="M167" s="122"/>
      <c r="N167" s="122"/>
      <c r="O167" s="122"/>
      <c r="P167" s="122"/>
      <c r="Q167" s="122"/>
      <c r="R167" s="122" t="s">
        <v>135</v>
      </c>
      <c r="S167" s="122">
        <v>0</v>
      </c>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c r="B168" s="123"/>
      <c r="C168" s="138" t="s">
        <v>2587</v>
      </c>
      <c r="D168" s="161"/>
      <c r="E168" s="152">
        <v>0.25535999999999998</v>
      </c>
      <c r="F168" s="125"/>
      <c r="G168" s="125"/>
      <c r="H168" s="147">
        <v>0</v>
      </c>
      <c r="I168" s="122"/>
      <c r="J168" s="122"/>
      <c r="K168" s="122"/>
      <c r="L168" s="122"/>
      <c r="M168" s="122"/>
      <c r="N168" s="122"/>
      <c r="O168" s="122"/>
      <c r="P168" s="122"/>
      <c r="Q168" s="122"/>
      <c r="R168" s="122" t="s">
        <v>135</v>
      </c>
      <c r="S168" s="122">
        <v>0</v>
      </c>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c r="B169" s="123"/>
      <c r="C169" s="138" t="s">
        <v>2588</v>
      </c>
      <c r="D169" s="161"/>
      <c r="E169" s="152">
        <v>0.11219850000000001</v>
      </c>
      <c r="F169" s="125"/>
      <c r="G169" s="125"/>
      <c r="H169" s="147">
        <v>0</v>
      </c>
      <c r="I169" s="122"/>
      <c r="J169" s="122"/>
      <c r="K169" s="122"/>
      <c r="L169" s="122"/>
      <c r="M169" s="122"/>
      <c r="N169" s="122"/>
      <c r="O169" s="122"/>
      <c r="P169" s="122"/>
      <c r="Q169" s="122"/>
      <c r="R169" s="122" t="s">
        <v>135</v>
      </c>
      <c r="S169" s="122">
        <v>0</v>
      </c>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outlineLevel="1" x14ac:dyDescent="0.2">
      <c r="A170" s="123">
        <v>54</v>
      </c>
      <c r="B170" s="123" t="s">
        <v>2589</v>
      </c>
      <c r="C170" s="137" t="s">
        <v>2590</v>
      </c>
      <c r="D170" s="160" t="s">
        <v>138</v>
      </c>
      <c r="E170" s="125">
        <v>0.86019049999999997</v>
      </c>
      <c r="F170" s="125"/>
      <c r="G170" s="125">
        <f>ROUND(E170*F170,2)</f>
        <v>0</v>
      </c>
      <c r="H170" s="147" t="s">
        <v>1624</v>
      </c>
      <c r="I170" s="122"/>
      <c r="J170" s="122"/>
      <c r="K170" s="122"/>
      <c r="L170" s="122"/>
      <c r="M170" s="122"/>
      <c r="N170" s="122"/>
      <c r="O170" s="122"/>
      <c r="P170" s="122"/>
      <c r="Q170" s="122"/>
      <c r="R170" s="122" t="s">
        <v>133</v>
      </c>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outlineLevel="1" x14ac:dyDescent="0.2">
      <c r="A171" s="123"/>
      <c r="B171" s="123"/>
      <c r="C171" s="138" t="s">
        <v>2585</v>
      </c>
      <c r="D171" s="161"/>
      <c r="E171" s="152">
        <v>0.25939200000000001</v>
      </c>
      <c r="F171" s="125"/>
      <c r="G171" s="125"/>
      <c r="H171" s="147">
        <v>0</v>
      </c>
      <c r="I171" s="122"/>
      <c r="J171" s="122"/>
      <c r="K171" s="122"/>
      <c r="L171" s="122"/>
      <c r="M171" s="122"/>
      <c r="N171" s="122"/>
      <c r="O171" s="122"/>
      <c r="P171" s="122"/>
      <c r="Q171" s="122"/>
      <c r="R171" s="122" t="s">
        <v>135</v>
      </c>
      <c r="S171" s="122">
        <v>0</v>
      </c>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outlineLevel="1" x14ac:dyDescent="0.2">
      <c r="A172" s="123"/>
      <c r="B172" s="123"/>
      <c r="C172" s="138" t="s">
        <v>2586</v>
      </c>
      <c r="D172" s="161"/>
      <c r="E172" s="152">
        <v>0.23324</v>
      </c>
      <c r="F172" s="125"/>
      <c r="G172" s="125"/>
      <c r="H172" s="147">
        <v>0</v>
      </c>
      <c r="I172" s="122"/>
      <c r="J172" s="122"/>
      <c r="K172" s="122"/>
      <c r="L172" s="122"/>
      <c r="M172" s="122"/>
      <c r="N172" s="122"/>
      <c r="O172" s="122"/>
      <c r="P172" s="122"/>
      <c r="Q172" s="122"/>
      <c r="R172" s="122" t="s">
        <v>135</v>
      </c>
      <c r="S172" s="122">
        <v>0</v>
      </c>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row>
    <row r="173" spans="1:47" outlineLevel="1" x14ac:dyDescent="0.2">
      <c r="A173" s="123"/>
      <c r="B173" s="123"/>
      <c r="C173" s="138" t="s">
        <v>2587</v>
      </c>
      <c r="D173" s="161"/>
      <c r="E173" s="152">
        <v>0.25535999999999998</v>
      </c>
      <c r="F173" s="125"/>
      <c r="G173" s="125"/>
      <c r="H173" s="147">
        <v>0</v>
      </c>
      <c r="I173" s="122"/>
      <c r="J173" s="122"/>
      <c r="K173" s="122"/>
      <c r="L173" s="122"/>
      <c r="M173" s="122"/>
      <c r="N173" s="122"/>
      <c r="O173" s="122"/>
      <c r="P173" s="122"/>
      <c r="Q173" s="122"/>
      <c r="R173" s="122" t="s">
        <v>135</v>
      </c>
      <c r="S173" s="122">
        <v>0</v>
      </c>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row>
    <row r="174" spans="1:47" outlineLevel="1" x14ac:dyDescent="0.2">
      <c r="A174" s="123"/>
      <c r="B174" s="123"/>
      <c r="C174" s="138" t="s">
        <v>2588</v>
      </c>
      <c r="D174" s="161"/>
      <c r="E174" s="152">
        <v>0.11219850000000001</v>
      </c>
      <c r="F174" s="125"/>
      <c r="G174" s="125"/>
      <c r="H174" s="147">
        <v>0</v>
      </c>
      <c r="I174" s="122"/>
      <c r="J174" s="122"/>
      <c r="K174" s="122"/>
      <c r="L174" s="122"/>
      <c r="M174" s="122"/>
      <c r="N174" s="122"/>
      <c r="O174" s="122"/>
      <c r="P174" s="122"/>
      <c r="Q174" s="122"/>
      <c r="R174" s="122" t="s">
        <v>135</v>
      </c>
      <c r="S174" s="122">
        <v>0</v>
      </c>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row>
    <row r="175" spans="1:47" outlineLevel="1" x14ac:dyDescent="0.2">
      <c r="A175" s="123">
        <v>55</v>
      </c>
      <c r="B175" s="123" t="s">
        <v>1054</v>
      </c>
      <c r="C175" s="137" t="s">
        <v>1055</v>
      </c>
      <c r="D175" s="160" t="s">
        <v>188</v>
      </c>
      <c r="E175" s="125">
        <v>24.299999999999997</v>
      </c>
      <c r="F175" s="125"/>
      <c r="G175" s="125">
        <f>ROUND(E175*F175,2)</f>
        <v>0</v>
      </c>
      <c r="H175" s="147" t="s">
        <v>1624</v>
      </c>
      <c r="I175" s="122"/>
      <c r="J175" s="122"/>
      <c r="K175" s="122"/>
      <c r="L175" s="122"/>
      <c r="M175" s="122"/>
      <c r="N175" s="122"/>
      <c r="O175" s="122"/>
      <c r="P175" s="122"/>
      <c r="Q175" s="122"/>
      <c r="R175" s="122" t="s">
        <v>133</v>
      </c>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row>
    <row r="176" spans="1:47" outlineLevel="1" x14ac:dyDescent="0.2">
      <c r="A176" s="123"/>
      <c r="B176" s="123"/>
      <c r="C176" s="138" t="s">
        <v>869</v>
      </c>
      <c r="D176" s="161"/>
      <c r="E176" s="152"/>
      <c r="F176" s="125"/>
      <c r="G176" s="125"/>
      <c r="H176" s="147">
        <v>0</v>
      </c>
      <c r="I176" s="122"/>
      <c r="J176" s="122"/>
      <c r="K176" s="122"/>
      <c r="L176" s="122"/>
      <c r="M176" s="122"/>
      <c r="N176" s="122"/>
      <c r="O176" s="122"/>
      <c r="P176" s="122"/>
      <c r="Q176" s="122"/>
      <c r="R176" s="122" t="s">
        <v>135</v>
      </c>
      <c r="S176" s="122">
        <v>0</v>
      </c>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row>
    <row r="177" spans="1:47" outlineLevel="1" x14ac:dyDescent="0.2">
      <c r="A177" s="123"/>
      <c r="B177" s="123"/>
      <c r="C177" s="138" t="s">
        <v>2548</v>
      </c>
      <c r="D177" s="161"/>
      <c r="E177" s="152"/>
      <c r="F177" s="125"/>
      <c r="G177" s="125"/>
      <c r="H177" s="147">
        <v>0</v>
      </c>
      <c r="I177" s="122"/>
      <c r="J177" s="122"/>
      <c r="K177" s="122"/>
      <c r="L177" s="122"/>
      <c r="M177" s="122"/>
      <c r="N177" s="122"/>
      <c r="O177" s="122"/>
      <c r="P177" s="122"/>
      <c r="Q177" s="122"/>
      <c r="R177" s="122" t="s">
        <v>135</v>
      </c>
      <c r="S177" s="122">
        <v>0</v>
      </c>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row>
    <row r="178" spans="1:47" outlineLevel="1" x14ac:dyDescent="0.2">
      <c r="A178" s="123"/>
      <c r="B178" s="123"/>
      <c r="C178" s="138" t="s">
        <v>2573</v>
      </c>
      <c r="D178" s="161"/>
      <c r="E178" s="152">
        <v>24.3</v>
      </c>
      <c r="F178" s="125"/>
      <c r="G178" s="125"/>
      <c r="H178" s="147">
        <v>0</v>
      </c>
      <c r="I178" s="122"/>
      <c r="J178" s="122"/>
      <c r="K178" s="122"/>
      <c r="L178" s="122"/>
      <c r="M178" s="122"/>
      <c r="N178" s="122"/>
      <c r="O178" s="122"/>
      <c r="P178" s="122"/>
      <c r="Q178" s="122"/>
      <c r="R178" s="122" t="s">
        <v>135</v>
      </c>
      <c r="S178" s="122">
        <v>0</v>
      </c>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row>
    <row r="179" spans="1:47" outlineLevel="1" x14ac:dyDescent="0.2">
      <c r="A179" s="123">
        <v>56</v>
      </c>
      <c r="B179" s="123" t="s">
        <v>1057</v>
      </c>
      <c r="C179" s="137" t="s">
        <v>1058</v>
      </c>
      <c r="D179" s="160" t="s">
        <v>188</v>
      </c>
      <c r="E179" s="125">
        <v>26.73</v>
      </c>
      <c r="F179" s="125"/>
      <c r="G179" s="125">
        <f>ROUND(E179*F179,2)</f>
        <v>0</v>
      </c>
      <c r="H179" s="147" t="s">
        <v>1624</v>
      </c>
      <c r="I179" s="122"/>
      <c r="J179" s="122"/>
      <c r="K179" s="122"/>
      <c r="L179" s="122"/>
      <c r="M179" s="122"/>
      <c r="N179" s="122"/>
      <c r="O179" s="122"/>
      <c r="P179" s="122"/>
      <c r="Q179" s="122"/>
      <c r="R179" s="122" t="s">
        <v>244</v>
      </c>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row>
    <row r="180" spans="1:47" outlineLevel="1" x14ac:dyDescent="0.2">
      <c r="A180" s="123"/>
      <c r="B180" s="123"/>
      <c r="C180" s="138" t="s">
        <v>869</v>
      </c>
      <c r="D180" s="161"/>
      <c r="E180" s="152"/>
      <c r="F180" s="125"/>
      <c r="G180" s="125"/>
      <c r="H180" s="147">
        <v>0</v>
      </c>
      <c r="I180" s="122"/>
      <c r="J180" s="122"/>
      <c r="K180" s="122"/>
      <c r="L180" s="122"/>
      <c r="M180" s="122"/>
      <c r="N180" s="122"/>
      <c r="O180" s="122"/>
      <c r="P180" s="122"/>
      <c r="Q180" s="122"/>
      <c r="R180" s="122" t="s">
        <v>135</v>
      </c>
      <c r="S180" s="122">
        <v>0</v>
      </c>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row>
    <row r="181" spans="1:47" outlineLevel="1" x14ac:dyDescent="0.2">
      <c r="A181" s="123"/>
      <c r="B181" s="123"/>
      <c r="C181" s="138" t="s">
        <v>2548</v>
      </c>
      <c r="D181" s="161"/>
      <c r="E181" s="152"/>
      <c r="F181" s="125"/>
      <c r="G181" s="125"/>
      <c r="H181" s="147">
        <v>0</v>
      </c>
      <c r="I181" s="122"/>
      <c r="J181" s="122"/>
      <c r="K181" s="122"/>
      <c r="L181" s="122"/>
      <c r="M181" s="122"/>
      <c r="N181" s="122"/>
      <c r="O181" s="122"/>
      <c r="P181" s="122"/>
      <c r="Q181" s="122"/>
      <c r="R181" s="122" t="s">
        <v>135</v>
      </c>
      <c r="S181" s="122">
        <v>0</v>
      </c>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row>
    <row r="182" spans="1:47" outlineLevel="1" x14ac:dyDescent="0.2">
      <c r="A182" s="123"/>
      <c r="B182" s="123"/>
      <c r="C182" s="138" t="s">
        <v>2591</v>
      </c>
      <c r="D182" s="161"/>
      <c r="E182" s="152">
        <v>26.73</v>
      </c>
      <c r="F182" s="125"/>
      <c r="G182" s="125"/>
      <c r="H182" s="147">
        <v>0</v>
      </c>
      <c r="I182" s="122"/>
      <c r="J182" s="122"/>
      <c r="K182" s="122"/>
      <c r="L182" s="122"/>
      <c r="M182" s="122"/>
      <c r="N182" s="122"/>
      <c r="O182" s="122"/>
      <c r="P182" s="122"/>
      <c r="Q182" s="122"/>
      <c r="R182" s="122" t="s">
        <v>135</v>
      </c>
      <c r="S182" s="122">
        <v>0</v>
      </c>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row>
    <row r="183" spans="1:47" outlineLevel="1" x14ac:dyDescent="0.2">
      <c r="A183" s="123">
        <v>57</v>
      </c>
      <c r="B183" s="123" t="s">
        <v>1045</v>
      </c>
      <c r="C183" s="137" t="s">
        <v>1046</v>
      </c>
      <c r="D183" s="160" t="s">
        <v>138</v>
      </c>
      <c r="E183" s="125">
        <v>0.58805999999999992</v>
      </c>
      <c r="F183" s="125"/>
      <c r="G183" s="125">
        <f>ROUND(E183*F183,2)</f>
        <v>0</v>
      </c>
      <c r="H183" s="147" t="s">
        <v>1624</v>
      </c>
      <c r="I183" s="122"/>
      <c r="J183" s="122"/>
      <c r="K183" s="122"/>
      <c r="L183" s="122"/>
      <c r="M183" s="122"/>
      <c r="N183" s="122"/>
      <c r="O183" s="122"/>
      <c r="P183" s="122"/>
      <c r="Q183" s="122"/>
      <c r="R183" s="122" t="s">
        <v>133</v>
      </c>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row>
    <row r="184" spans="1:47" outlineLevel="1" x14ac:dyDescent="0.2">
      <c r="A184" s="123"/>
      <c r="B184" s="123"/>
      <c r="C184" s="138" t="s">
        <v>869</v>
      </c>
      <c r="D184" s="161"/>
      <c r="E184" s="152"/>
      <c r="F184" s="125"/>
      <c r="G184" s="125"/>
      <c r="H184" s="147">
        <v>0</v>
      </c>
      <c r="I184" s="122"/>
      <c r="J184" s="122"/>
      <c r="K184" s="122"/>
      <c r="L184" s="122"/>
      <c r="M184" s="122"/>
      <c r="N184" s="122"/>
      <c r="O184" s="122"/>
      <c r="P184" s="122"/>
      <c r="Q184" s="122"/>
      <c r="R184" s="122" t="s">
        <v>135</v>
      </c>
      <c r="S184" s="122">
        <v>0</v>
      </c>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row>
    <row r="185" spans="1:47" outlineLevel="1" x14ac:dyDescent="0.2">
      <c r="A185" s="123"/>
      <c r="B185" s="123"/>
      <c r="C185" s="138" t="s">
        <v>2548</v>
      </c>
      <c r="D185" s="161"/>
      <c r="E185" s="152"/>
      <c r="F185" s="125"/>
      <c r="G185" s="125"/>
      <c r="H185" s="147">
        <v>0</v>
      </c>
      <c r="I185" s="122"/>
      <c r="J185" s="122"/>
      <c r="K185" s="122"/>
      <c r="L185" s="122"/>
      <c r="M185" s="122"/>
      <c r="N185" s="122"/>
      <c r="O185" s="122"/>
      <c r="P185" s="122"/>
      <c r="Q185" s="122"/>
      <c r="R185" s="122" t="s">
        <v>135</v>
      </c>
      <c r="S185" s="122">
        <v>0</v>
      </c>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row>
    <row r="186" spans="1:47" outlineLevel="1" x14ac:dyDescent="0.2">
      <c r="A186" s="123"/>
      <c r="B186" s="123"/>
      <c r="C186" s="138" t="s">
        <v>2592</v>
      </c>
      <c r="D186" s="161"/>
      <c r="E186" s="152">
        <v>0.58806000000000003</v>
      </c>
      <c r="F186" s="125"/>
      <c r="G186" s="125"/>
      <c r="H186" s="147">
        <v>0</v>
      </c>
      <c r="I186" s="122"/>
      <c r="J186" s="122"/>
      <c r="K186" s="122"/>
      <c r="L186" s="122"/>
      <c r="M186" s="122"/>
      <c r="N186" s="122"/>
      <c r="O186" s="122"/>
      <c r="P186" s="122"/>
      <c r="Q186" s="122"/>
      <c r="R186" s="122" t="s">
        <v>135</v>
      </c>
      <c r="S186" s="122">
        <v>0</v>
      </c>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row>
    <row r="187" spans="1:47" outlineLevel="1" x14ac:dyDescent="0.2">
      <c r="A187" s="123">
        <v>58</v>
      </c>
      <c r="B187" s="123" t="s">
        <v>1066</v>
      </c>
      <c r="C187" s="137" t="s">
        <v>2593</v>
      </c>
      <c r="D187" s="160" t="s">
        <v>0</v>
      </c>
      <c r="E187" s="125">
        <v>6.7</v>
      </c>
      <c r="F187" s="125"/>
      <c r="G187" s="125">
        <f>ROUND(E187*F187,2)</f>
        <v>0</v>
      </c>
      <c r="H187" s="147" t="s">
        <v>1624</v>
      </c>
      <c r="I187" s="122"/>
      <c r="J187" s="122"/>
      <c r="K187" s="122"/>
      <c r="L187" s="122"/>
      <c r="M187" s="122"/>
      <c r="N187" s="122"/>
      <c r="O187" s="122"/>
      <c r="P187" s="122"/>
      <c r="Q187" s="122"/>
      <c r="R187" s="122" t="s">
        <v>133</v>
      </c>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row>
    <row r="188" spans="1:47" x14ac:dyDescent="0.2">
      <c r="A188" s="124" t="s">
        <v>128</v>
      </c>
      <c r="B188" s="124" t="s">
        <v>88</v>
      </c>
      <c r="C188" s="139" t="s">
        <v>89</v>
      </c>
      <c r="D188" s="162"/>
      <c r="E188" s="126"/>
      <c r="F188" s="126"/>
      <c r="G188" s="126">
        <f>SUMIF(R189:R195,"&lt;&gt;NOR",G189:G195)</f>
        <v>0</v>
      </c>
      <c r="H188" s="148"/>
      <c r="I188" s="122"/>
      <c r="R188" t="s">
        <v>129</v>
      </c>
    </row>
    <row r="189" spans="1:47" ht="22.5" outlineLevel="1" x14ac:dyDescent="0.2">
      <c r="A189" s="123">
        <v>59</v>
      </c>
      <c r="B189" s="123" t="s">
        <v>1082</v>
      </c>
      <c r="C189" s="137" t="s">
        <v>2594</v>
      </c>
      <c r="D189" s="160" t="s">
        <v>240</v>
      </c>
      <c r="E189" s="125">
        <v>5.95</v>
      </c>
      <c r="F189" s="125"/>
      <c r="G189" s="125">
        <f>ROUND(E189*F189,2)</f>
        <v>0</v>
      </c>
      <c r="H189" s="147" t="s">
        <v>1623</v>
      </c>
      <c r="I189" s="122"/>
      <c r="J189" s="122"/>
      <c r="K189" s="122"/>
      <c r="L189" s="122"/>
      <c r="M189" s="122"/>
      <c r="N189" s="122"/>
      <c r="O189" s="122"/>
      <c r="P189" s="122"/>
      <c r="Q189" s="122"/>
      <c r="R189" s="122" t="s">
        <v>133</v>
      </c>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row>
    <row r="190" spans="1:47" ht="22.5" outlineLevel="1" x14ac:dyDescent="0.2">
      <c r="A190" s="123">
        <v>60</v>
      </c>
      <c r="B190" s="123" t="s">
        <v>2595</v>
      </c>
      <c r="C190" s="137" t="s">
        <v>2596</v>
      </c>
      <c r="D190" s="160" t="s">
        <v>240</v>
      </c>
      <c r="E190" s="125">
        <v>2.7</v>
      </c>
      <c r="F190" s="125"/>
      <c r="G190" s="125">
        <f>ROUND(E190*F190,2)</f>
        <v>0</v>
      </c>
      <c r="H190" s="147" t="s">
        <v>1623</v>
      </c>
      <c r="I190" s="122"/>
      <c r="J190" s="122"/>
      <c r="K190" s="122"/>
      <c r="L190" s="122"/>
      <c r="M190" s="122"/>
      <c r="N190" s="122"/>
      <c r="O190" s="122"/>
      <c r="P190" s="122"/>
      <c r="Q190" s="122"/>
      <c r="R190" s="122" t="s">
        <v>133</v>
      </c>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row>
    <row r="191" spans="1:47" ht="22.5" outlineLevel="1" x14ac:dyDescent="0.2">
      <c r="A191" s="123">
        <v>61</v>
      </c>
      <c r="B191" s="123" t="s">
        <v>2597</v>
      </c>
      <c r="C191" s="137" t="s">
        <v>2598</v>
      </c>
      <c r="D191" s="160" t="s">
        <v>240</v>
      </c>
      <c r="E191" s="125">
        <v>5.95</v>
      </c>
      <c r="F191" s="125"/>
      <c r="G191" s="125">
        <f>ROUND(E191*F191,2)</f>
        <v>0</v>
      </c>
      <c r="H191" s="147" t="s">
        <v>1623</v>
      </c>
      <c r="I191" s="122"/>
      <c r="J191" s="122"/>
      <c r="K191" s="122"/>
      <c r="L191" s="122"/>
      <c r="M191" s="122"/>
      <c r="N191" s="122"/>
      <c r="O191" s="122"/>
      <c r="P191" s="122"/>
      <c r="Q191" s="122"/>
      <c r="R191" s="122" t="s">
        <v>133</v>
      </c>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row>
    <row r="192" spans="1:47" ht="22.5" outlineLevel="1" x14ac:dyDescent="0.2">
      <c r="A192" s="123">
        <v>62</v>
      </c>
      <c r="B192" s="123" t="s">
        <v>1662</v>
      </c>
      <c r="C192" s="137" t="s">
        <v>2599</v>
      </c>
      <c r="D192" s="160" t="s">
        <v>240</v>
      </c>
      <c r="E192" s="125">
        <v>14.1</v>
      </c>
      <c r="F192" s="125"/>
      <c r="G192" s="125">
        <f>ROUND(E192*F192,2)</f>
        <v>0</v>
      </c>
      <c r="H192" s="147" t="s">
        <v>1623</v>
      </c>
      <c r="I192" s="122"/>
      <c r="J192" s="122"/>
      <c r="K192" s="122"/>
      <c r="L192" s="122"/>
      <c r="M192" s="122"/>
      <c r="N192" s="122"/>
      <c r="O192" s="122"/>
      <c r="P192" s="122"/>
      <c r="Q192" s="122"/>
      <c r="R192" s="122" t="s">
        <v>133</v>
      </c>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row>
    <row r="193" spans="1:47" ht="22.5" outlineLevel="1" x14ac:dyDescent="0.2">
      <c r="A193" s="123">
        <v>63</v>
      </c>
      <c r="B193" s="123" t="s">
        <v>1663</v>
      </c>
      <c r="C193" s="137" t="s">
        <v>2600</v>
      </c>
      <c r="D193" s="160" t="s">
        <v>188</v>
      </c>
      <c r="E193" s="125">
        <v>1.5974999999999999</v>
      </c>
      <c r="F193" s="125"/>
      <c r="G193" s="125">
        <f>ROUND(E193*F193,2)</f>
        <v>0</v>
      </c>
      <c r="H193" s="147" t="s">
        <v>1623</v>
      </c>
      <c r="I193" s="122"/>
      <c r="J193" s="122"/>
      <c r="K193" s="122"/>
      <c r="L193" s="122"/>
      <c r="M193" s="122"/>
      <c r="N193" s="122"/>
      <c r="O193" s="122"/>
      <c r="P193" s="122"/>
      <c r="Q193" s="122"/>
      <c r="R193" s="122" t="s">
        <v>133</v>
      </c>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row>
    <row r="194" spans="1:47" outlineLevel="1" x14ac:dyDescent="0.2">
      <c r="A194" s="123"/>
      <c r="B194" s="123"/>
      <c r="C194" s="138" t="s">
        <v>2601</v>
      </c>
      <c r="D194" s="161"/>
      <c r="E194" s="152">
        <v>1.5974999999999999</v>
      </c>
      <c r="F194" s="125"/>
      <c r="G194" s="125"/>
      <c r="H194" s="147">
        <v>0</v>
      </c>
      <c r="I194" s="122"/>
      <c r="J194" s="122"/>
      <c r="K194" s="122"/>
      <c r="L194" s="122"/>
      <c r="M194" s="122"/>
      <c r="N194" s="122"/>
      <c r="O194" s="122"/>
      <c r="P194" s="122"/>
      <c r="Q194" s="122"/>
      <c r="R194" s="122" t="s">
        <v>135</v>
      </c>
      <c r="S194" s="122">
        <v>0</v>
      </c>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row>
    <row r="195" spans="1:47" outlineLevel="1" x14ac:dyDescent="0.2">
      <c r="A195" s="123">
        <v>64</v>
      </c>
      <c r="B195" s="123" t="s">
        <v>2602</v>
      </c>
      <c r="C195" s="137" t="s">
        <v>2603</v>
      </c>
      <c r="D195" s="160" t="s">
        <v>0</v>
      </c>
      <c r="E195" s="125">
        <v>1.85</v>
      </c>
      <c r="F195" s="125"/>
      <c r="G195" s="125">
        <f>ROUND(E195*F195,2)</f>
        <v>0</v>
      </c>
      <c r="H195" s="147" t="s">
        <v>1624</v>
      </c>
      <c r="I195" s="122"/>
      <c r="J195" s="122"/>
      <c r="K195" s="122"/>
      <c r="L195" s="122"/>
      <c r="M195" s="122"/>
      <c r="N195" s="122"/>
      <c r="O195" s="122"/>
      <c r="P195" s="122"/>
      <c r="Q195" s="122"/>
      <c r="R195" s="122" t="s">
        <v>133</v>
      </c>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row>
    <row r="196" spans="1:47" x14ac:dyDescent="0.2">
      <c r="A196" s="124" t="s">
        <v>128</v>
      </c>
      <c r="B196" s="124" t="s">
        <v>92</v>
      </c>
      <c r="C196" s="139" t="s">
        <v>93</v>
      </c>
      <c r="D196" s="162"/>
      <c r="E196" s="126"/>
      <c r="F196" s="126"/>
      <c r="G196" s="126">
        <f>SUMIF(R197:R199,"&lt;&gt;NOR",G197:G199)</f>
        <v>0</v>
      </c>
      <c r="H196" s="148"/>
      <c r="I196" s="122"/>
      <c r="R196" t="s">
        <v>129</v>
      </c>
    </row>
    <row r="197" spans="1:47" ht="22.5" outlineLevel="1" x14ac:dyDescent="0.2">
      <c r="A197" s="123">
        <v>65</v>
      </c>
      <c r="B197" s="123" t="s">
        <v>2604</v>
      </c>
      <c r="C197" s="137" t="s">
        <v>2605</v>
      </c>
      <c r="D197" s="160" t="s">
        <v>132</v>
      </c>
      <c r="E197" s="125">
        <v>2</v>
      </c>
      <c r="F197" s="125"/>
      <c r="G197" s="125">
        <f>ROUND(E197*F197,2)</f>
        <v>0</v>
      </c>
      <c r="H197" s="147" t="s">
        <v>1623</v>
      </c>
      <c r="I197" s="122"/>
      <c r="J197" s="122"/>
      <c r="K197" s="122"/>
      <c r="L197" s="122"/>
      <c r="M197" s="122"/>
      <c r="N197" s="122"/>
      <c r="O197" s="122"/>
      <c r="P197" s="122"/>
      <c r="Q197" s="122"/>
      <c r="R197" s="122" t="s">
        <v>133</v>
      </c>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row>
    <row r="198" spans="1:47" ht="22.5" outlineLevel="1" x14ac:dyDescent="0.2">
      <c r="A198" s="123">
        <v>66</v>
      </c>
      <c r="B198" s="123" t="s">
        <v>2606</v>
      </c>
      <c r="C198" s="137" t="s">
        <v>2607</v>
      </c>
      <c r="D198" s="160" t="s">
        <v>132</v>
      </c>
      <c r="E198" s="125">
        <v>1</v>
      </c>
      <c r="F198" s="125"/>
      <c r="G198" s="125">
        <f>ROUND(E198*F198,2)</f>
        <v>0</v>
      </c>
      <c r="H198" s="147" t="s">
        <v>1623</v>
      </c>
      <c r="I198" s="122"/>
      <c r="J198" s="122"/>
      <c r="K198" s="122"/>
      <c r="L198" s="122"/>
      <c r="M198" s="122"/>
      <c r="N198" s="122"/>
      <c r="O198" s="122"/>
      <c r="P198" s="122"/>
      <c r="Q198" s="122"/>
      <c r="R198" s="122" t="s">
        <v>133</v>
      </c>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row>
    <row r="199" spans="1:47" outlineLevel="1" x14ac:dyDescent="0.2">
      <c r="A199" s="123">
        <v>67</v>
      </c>
      <c r="B199" s="123" t="s">
        <v>2608</v>
      </c>
      <c r="C199" s="137" t="s">
        <v>2609</v>
      </c>
      <c r="D199" s="160" t="s">
        <v>0</v>
      </c>
      <c r="E199" s="125">
        <v>1.05</v>
      </c>
      <c r="F199" s="125"/>
      <c r="G199" s="125">
        <f>ROUND(E199*F199,2)</f>
        <v>0</v>
      </c>
      <c r="H199" s="147" t="s">
        <v>1624</v>
      </c>
      <c r="I199" s="122"/>
      <c r="J199" s="122"/>
      <c r="K199" s="122"/>
      <c r="L199" s="122"/>
      <c r="M199" s="122"/>
      <c r="N199" s="122"/>
      <c r="O199" s="122"/>
      <c r="P199" s="122"/>
      <c r="Q199" s="122"/>
      <c r="R199" s="122" t="s">
        <v>133</v>
      </c>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row>
    <row r="200" spans="1:47" x14ac:dyDescent="0.2">
      <c r="A200" s="124" t="s">
        <v>128</v>
      </c>
      <c r="B200" s="124" t="s">
        <v>94</v>
      </c>
      <c r="C200" s="139" t="s">
        <v>95</v>
      </c>
      <c r="D200" s="162"/>
      <c r="E200" s="126"/>
      <c r="F200" s="126"/>
      <c r="G200" s="126">
        <f>SUMIF(R201:R205,"&lt;&gt;NOR",G201:G205)</f>
        <v>0</v>
      </c>
      <c r="H200" s="148"/>
      <c r="I200" s="122"/>
      <c r="R200" t="s">
        <v>129</v>
      </c>
    </row>
    <row r="201" spans="1:47" outlineLevel="1" x14ac:dyDescent="0.2">
      <c r="A201" s="123">
        <v>68</v>
      </c>
      <c r="B201" s="123" t="s">
        <v>1167</v>
      </c>
      <c r="C201" s="137" t="s">
        <v>2610</v>
      </c>
      <c r="D201" s="160" t="s">
        <v>1169</v>
      </c>
      <c r="E201" s="125">
        <v>25</v>
      </c>
      <c r="F201" s="125"/>
      <c r="G201" s="125">
        <f>ROUND(E201*F201,2)</f>
        <v>0</v>
      </c>
      <c r="H201" s="147" t="s">
        <v>1624</v>
      </c>
      <c r="I201" s="122"/>
      <c r="J201" s="122"/>
      <c r="K201" s="122"/>
      <c r="L201" s="122"/>
      <c r="M201" s="122"/>
      <c r="N201" s="122"/>
      <c r="O201" s="122"/>
      <c r="P201" s="122"/>
      <c r="Q201" s="122"/>
      <c r="R201" s="122" t="s">
        <v>133</v>
      </c>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row>
    <row r="202" spans="1:47" outlineLevel="1" x14ac:dyDescent="0.2">
      <c r="A202" s="123"/>
      <c r="B202" s="123"/>
      <c r="C202" s="138" t="s">
        <v>2611</v>
      </c>
      <c r="D202" s="161"/>
      <c r="E202" s="152">
        <v>25</v>
      </c>
      <c r="F202" s="125"/>
      <c r="G202" s="125"/>
      <c r="H202" s="147">
        <v>0</v>
      </c>
      <c r="I202" s="122"/>
      <c r="J202" s="122"/>
      <c r="K202" s="122"/>
      <c r="L202" s="122"/>
      <c r="M202" s="122"/>
      <c r="N202" s="122"/>
      <c r="O202" s="122"/>
      <c r="P202" s="122"/>
      <c r="Q202" s="122"/>
      <c r="R202" s="122" t="s">
        <v>135</v>
      </c>
      <c r="S202" s="122">
        <v>0</v>
      </c>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row>
    <row r="203" spans="1:47" outlineLevel="1" x14ac:dyDescent="0.2">
      <c r="A203" s="123">
        <v>69</v>
      </c>
      <c r="B203" s="123" t="s">
        <v>1171</v>
      </c>
      <c r="C203" s="137" t="s">
        <v>2612</v>
      </c>
      <c r="D203" s="160" t="s">
        <v>1169</v>
      </c>
      <c r="E203" s="125">
        <v>50</v>
      </c>
      <c r="F203" s="125"/>
      <c r="G203" s="125">
        <f>ROUND(E203*F203,2)</f>
        <v>0</v>
      </c>
      <c r="H203" s="147" t="s">
        <v>1624</v>
      </c>
      <c r="I203" s="122"/>
      <c r="J203" s="122"/>
      <c r="K203" s="122"/>
      <c r="L203" s="122"/>
      <c r="M203" s="122"/>
      <c r="N203" s="122"/>
      <c r="O203" s="122"/>
      <c r="P203" s="122"/>
      <c r="Q203" s="122"/>
      <c r="R203" s="122" t="s">
        <v>133</v>
      </c>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row>
    <row r="204" spans="1:47" outlineLevel="1" x14ac:dyDescent="0.2">
      <c r="A204" s="123"/>
      <c r="B204" s="123"/>
      <c r="C204" s="138" t="s">
        <v>2613</v>
      </c>
      <c r="D204" s="161"/>
      <c r="E204" s="152">
        <v>50</v>
      </c>
      <c r="F204" s="125"/>
      <c r="G204" s="125"/>
      <c r="H204" s="147">
        <v>0</v>
      </c>
      <c r="I204" s="122"/>
      <c r="J204" s="122"/>
      <c r="K204" s="122"/>
      <c r="L204" s="122"/>
      <c r="M204" s="122"/>
      <c r="N204" s="122"/>
      <c r="O204" s="122"/>
      <c r="P204" s="122"/>
      <c r="Q204" s="122"/>
      <c r="R204" s="122" t="s">
        <v>135</v>
      </c>
      <c r="S204" s="122">
        <v>0</v>
      </c>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row>
    <row r="205" spans="1:47" outlineLevel="1" x14ac:dyDescent="0.2">
      <c r="A205" s="123">
        <v>70</v>
      </c>
      <c r="B205" s="123" t="s">
        <v>2499</v>
      </c>
      <c r="C205" s="137" t="s">
        <v>2500</v>
      </c>
      <c r="D205" s="160" t="s">
        <v>0</v>
      </c>
      <c r="E205" s="125">
        <v>1.8</v>
      </c>
      <c r="F205" s="125"/>
      <c r="G205" s="125">
        <f>ROUND(E205*F205,2)</f>
        <v>0</v>
      </c>
      <c r="H205" s="147" t="s">
        <v>1624</v>
      </c>
      <c r="I205" s="122"/>
      <c r="J205" s="122"/>
      <c r="K205" s="122"/>
      <c r="L205" s="122"/>
      <c r="M205" s="122"/>
      <c r="N205" s="122"/>
      <c r="O205" s="122"/>
      <c r="P205" s="122"/>
      <c r="Q205" s="122"/>
      <c r="R205" s="122" t="s">
        <v>133</v>
      </c>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row>
    <row r="206" spans="1:47" x14ac:dyDescent="0.2">
      <c r="A206" s="124" t="s">
        <v>128</v>
      </c>
      <c r="B206" s="124" t="s">
        <v>100</v>
      </c>
      <c r="C206" s="139" t="s">
        <v>101</v>
      </c>
      <c r="D206" s="162"/>
      <c r="E206" s="126"/>
      <c r="F206" s="126"/>
      <c r="G206" s="126">
        <f>SUMIF(R207:R212,"&lt;&gt;NOR",G207:G212)</f>
        <v>0</v>
      </c>
      <c r="H206" s="148"/>
      <c r="I206" s="122"/>
      <c r="R206" t="s">
        <v>129</v>
      </c>
    </row>
    <row r="207" spans="1:47" ht="22.5" outlineLevel="1" x14ac:dyDescent="0.2">
      <c r="A207" s="123">
        <v>71</v>
      </c>
      <c r="B207" s="123" t="s">
        <v>2614</v>
      </c>
      <c r="C207" s="137" t="s">
        <v>2615</v>
      </c>
      <c r="D207" s="160" t="s">
        <v>188</v>
      </c>
      <c r="E207" s="125">
        <v>22.73</v>
      </c>
      <c r="F207" s="125"/>
      <c r="G207" s="125">
        <f>ROUND(E207*F207,2)</f>
        <v>0</v>
      </c>
      <c r="H207" s="147" t="s">
        <v>1623</v>
      </c>
      <c r="I207" s="122"/>
      <c r="J207" s="122"/>
      <c r="K207" s="122"/>
      <c r="L207" s="122"/>
      <c r="M207" s="122"/>
      <c r="N207" s="122"/>
      <c r="O207" s="122"/>
      <c r="P207" s="122"/>
      <c r="Q207" s="122"/>
      <c r="R207" s="122" t="s">
        <v>133</v>
      </c>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row>
    <row r="208" spans="1:47" outlineLevel="1" x14ac:dyDescent="0.2">
      <c r="A208" s="123"/>
      <c r="B208" s="123"/>
      <c r="C208" s="138" t="s">
        <v>213</v>
      </c>
      <c r="D208" s="161"/>
      <c r="E208" s="152"/>
      <c r="F208" s="125"/>
      <c r="G208" s="125"/>
      <c r="H208" s="147">
        <v>0</v>
      </c>
      <c r="I208" s="122"/>
      <c r="J208" s="122"/>
      <c r="K208" s="122"/>
      <c r="L208" s="122"/>
      <c r="M208" s="122"/>
      <c r="N208" s="122"/>
      <c r="O208" s="122"/>
      <c r="P208" s="122"/>
      <c r="Q208" s="122"/>
      <c r="R208" s="122" t="s">
        <v>135</v>
      </c>
      <c r="S208" s="122">
        <v>0</v>
      </c>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row>
    <row r="209" spans="1:47" outlineLevel="1" x14ac:dyDescent="0.2">
      <c r="A209" s="123"/>
      <c r="B209" s="123"/>
      <c r="C209" s="138" t="s">
        <v>2548</v>
      </c>
      <c r="D209" s="161"/>
      <c r="E209" s="152"/>
      <c r="F209" s="125"/>
      <c r="G209" s="125"/>
      <c r="H209" s="147">
        <v>0</v>
      </c>
      <c r="I209" s="122"/>
      <c r="J209" s="122"/>
      <c r="K209" s="122"/>
      <c r="L209" s="122"/>
      <c r="M209" s="122"/>
      <c r="N209" s="122"/>
      <c r="O209" s="122"/>
      <c r="P209" s="122"/>
      <c r="Q209" s="122"/>
      <c r="R209" s="122" t="s">
        <v>135</v>
      </c>
      <c r="S209" s="122">
        <v>0</v>
      </c>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row>
    <row r="210" spans="1:47" outlineLevel="1" x14ac:dyDescent="0.2">
      <c r="A210" s="123"/>
      <c r="B210" s="123"/>
      <c r="C210" s="138" t="s">
        <v>2557</v>
      </c>
      <c r="D210" s="161"/>
      <c r="E210" s="152">
        <v>22.13</v>
      </c>
      <c r="F210" s="125"/>
      <c r="G210" s="125"/>
      <c r="H210" s="147">
        <v>0</v>
      </c>
      <c r="I210" s="122"/>
      <c r="J210" s="122"/>
      <c r="K210" s="122"/>
      <c r="L210" s="122"/>
      <c r="M210" s="122"/>
      <c r="N210" s="122"/>
      <c r="O210" s="122"/>
      <c r="P210" s="122"/>
      <c r="Q210" s="122"/>
      <c r="R210" s="122" t="s">
        <v>135</v>
      </c>
      <c r="S210" s="122">
        <v>0</v>
      </c>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row>
    <row r="211" spans="1:47" outlineLevel="1" x14ac:dyDescent="0.2">
      <c r="A211" s="123"/>
      <c r="B211" s="123"/>
      <c r="C211" s="138" t="s">
        <v>2616</v>
      </c>
      <c r="D211" s="161"/>
      <c r="E211" s="152">
        <v>0.6</v>
      </c>
      <c r="F211" s="125"/>
      <c r="G211" s="125"/>
      <c r="H211" s="147">
        <v>0</v>
      </c>
      <c r="I211" s="122"/>
      <c r="J211" s="122"/>
      <c r="K211" s="122"/>
      <c r="L211" s="122"/>
      <c r="M211" s="122"/>
      <c r="N211" s="122"/>
      <c r="O211" s="122"/>
      <c r="P211" s="122"/>
      <c r="Q211" s="122"/>
      <c r="R211" s="122" t="s">
        <v>135</v>
      </c>
      <c r="S211" s="122">
        <v>0</v>
      </c>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row>
    <row r="212" spans="1:47" outlineLevel="1" x14ac:dyDescent="0.2">
      <c r="A212" s="123">
        <v>72</v>
      </c>
      <c r="B212" s="123" t="s">
        <v>2617</v>
      </c>
      <c r="C212" s="137" t="s">
        <v>2618</v>
      </c>
      <c r="D212" s="160" t="s">
        <v>0</v>
      </c>
      <c r="E212" s="125">
        <v>0.95</v>
      </c>
      <c r="F212" s="125"/>
      <c r="G212" s="125">
        <f>ROUND(E212*F212,2)</f>
        <v>0</v>
      </c>
      <c r="H212" s="147" t="s">
        <v>1624</v>
      </c>
      <c r="I212" s="122"/>
      <c r="J212" s="122"/>
      <c r="K212" s="122"/>
      <c r="L212" s="122"/>
      <c r="M212" s="122"/>
      <c r="N212" s="122"/>
      <c r="O212" s="122"/>
      <c r="P212" s="122"/>
      <c r="Q212" s="122"/>
      <c r="R212" s="122" t="s">
        <v>133</v>
      </c>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row>
    <row r="213" spans="1:47" x14ac:dyDescent="0.2">
      <c r="A213" s="124" t="s">
        <v>128</v>
      </c>
      <c r="B213" s="124" t="s">
        <v>104</v>
      </c>
      <c r="C213" s="139" t="s">
        <v>105</v>
      </c>
      <c r="D213" s="162"/>
      <c r="E213" s="126"/>
      <c r="F213" s="126"/>
      <c r="G213" s="126">
        <f>SUMIF(R214:R223,"&lt;&gt;NOR",G214:G223)</f>
        <v>0</v>
      </c>
      <c r="H213" s="148"/>
      <c r="I213" s="122"/>
      <c r="R213" t="s">
        <v>129</v>
      </c>
    </row>
    <row r="214" spans="1:47" outlineLevel="1" x14ac:dyDescent="0.2">
      <c r="A214" s="123">
        <v>73</v>
      </c>
      <c r="B214" s="123" t="s">
        <v>2619</v>
      </c>
      <c r="C214" s="137" t="s">
        <v>2620</v>
      </c>
      <c r="D214" s="160" t="s">
        <v>188</v>
      </c>
      <c r="E214" s="125">
        <v>25.92</v>
      </c>
      <c r="F214" s="125"/>
      <c r="G214" s="125">
        <f>ROUND(E214*F214,2)</f>
        <v>0</v>
      </c>
      <c r="H214" s="147" t="s">
        <v>1624</v>
      </c>
      <c r="I214" s="122"/>
      <c r="J214" s="122"/>
      <c r="K214" s="122"/>
      <c r="L214" s="122"/>
      <c r="M214" s="122"/>
      <c r="N214" s="122"/>
      <c r="O214" s="122"/>
      <c r="P214" s="122"/>
      <c r="Q214" s="122"/>
      <c r="R214" s="122" t="s">
        <v>133</v>
      </c>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row>
    <row r="215" spans="1:47" outlineLevel="1" x14ac:dyDescent="0.2">
      <c r="A215" s="123"/>
      <c r="B215" s="123"/>
      <c r="C215" s="138" t="s">
        <v>855</v>
      </c>
      <c r="D215" s="161"/>
      <c r="E215" s="152"/>
      <c r="F215" s="125"/>
      <c r="G215" s="125"/>
      <c r="H215" s="147">
        <v>0</v>
      </c>
      <c r="I215" s="122"/>
      <c r="J215" s="122"/>
      <c r="K215" s="122"/>
      <c r="L215" s="122"/>
      <c r="M215" s="122"/>
      <c r="N215" s="122"/>
      <c r="O215" s="122"/>
      <c r="P215" s="122"/>
      <c r="Q215" s="122"/>
      <c r="R215" s="122" t="s">
        <v>135</v>
      </c>
      <c r="S215" s="122">
        <v>0</v>
      </c>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row>
    <row r="216" spans="1:47" outlineLevel="1" x14ac:dyDescent="0.2">
      <c r="A216" s="123"/>
      <c r="B216" s="123"/>
      <c r="C216" s="138" t="s">
        <v>2548</v>
      </c>
      <c r="D216" s="161"/>
      <c r="E216" s="152"/>
      <c r="F216" s="125"/>
      <c r="G216" s="125"/>
      <c r="H216" s="147">
        <v>0</v>
      </c>
      <c r="I216" s="122"/>
      <c r="J216" s="122"/>
      <c r="K216" s="122"/>
      <c r="L216" s="122"/>
      <c r="M216" s="122"/>
      <c r="N216" s="122"/>
      <c r="O216" s="122"/>
      <c r="P216" s="122"/>
      <c r="Q216" s="122"/>
      <c r="R216" s="122" t="s">
        <v>135</v>
      </c>
      <c r="S216" s="122">
        <v>0</v>
      </c>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row>
    <row r="217" spans="1:47" outlineLevel="1" x14ac:dyDescent="0.2">
      <c r="A217" s="123"/>
      <c r="B217" s="123"/>
      <c r="C217" s="138" t="s">
        <v>2621</v>
      </c>
      <c r="D217" s="161"/>
      <c r="E217" s="152">
        <v>25.92</v>
      </c>
      <c r="F217" s="125"/>
      <c r="G217" s="125"/>
      <c r="H217" s="147">
        <v>0</v>
      </c>
      <c r="I217" s="122"/>
      <c r="J217" s="122"/>
      <c r="K217" s="122"/>
      <c r="L217" s="122"/>
      <c r="M217" s="122"/>
      <c r="N217" s="122"/>
      <c r="O217" s="122"/>
      <c r="P217" s="122"/>
      <c r="Q217" s="122"/>
      <c r="R217" s="122" t="s">
        <v>135</v>
      </c>
      <c r="S217" s="122">
        <v>0</v>
      </c>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row>
    <row r="218" spans="1:47" outlineLevel="1" x14ac:dyDescent="0.2">
      <c r="A218" s="123">
        <v>74</v>
      </c>
      <c r="B218" s="123" t="s">
        <v>2622</v>
      </c>
      <c r="C218" s="137" t="s">
        <v>2623</v>
      </c>
      <c r="D218" s="160" t="s">
        <v>188</v>
      </c>
      <c r="E218" s="125">
        <v>26.456800000000001</v>
      </c>
      <c r="F218" s="125"/>
      <c r="G218" s="125">
        <f>ROUND(E218*F218,2)</f>
        <v>0</v>
      </c>
      <c r="H218" s="147" t="s">
        <v>1624</v>
      </c>
      <c r="I218" s="122"/>
      <c r="J218" s="122"/>
      <c r="K218" s="122"/>
      <c r="L218" s="122"/>
      <c r="M218" s="122"/>
      <c r="N218" s="122"/>
      <c r="O218" s="122"/>
      <c r="P218" s="122"/>
      <c r="Q218" s="122"/>
      <c r="R218" s="122" t="s">
        <v>133</v>
      </c>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row>
    <row r="219" spans="1:47" outlineLevel="1" x14ac:dyDescent="0.2">
      <c r="A219" s="123"/>
      <c r="B219" s="123"/>
      <c r="C219" s="138" t="s">
        <v>2624</v>
      </c>
      <c r="D219" s="161"/>
      <c r="E219" s="152">
        <v>11.8888</v>
      </c>
      <c r="F219" s="125"/>
      <c r="G219" s="125"/>
      <c r="H219" s="147">
        <v>0</v>
      </c>
      <c r="I219" s="122"/>
      <c r="J219" s="122"/>
      <c r="K219" s="122"/>
      <c r="L219" s="122"/>
      <c r="M219" s="122"/>
      <c r="N219" s="122"/>
      <c r="O219" s="122"/>
      <c r="P219" s="122"/>
      <c r="Q219" s="122"/>
      <c r="R219" s="122" t="s">
        <v>135</v>
      </c>
      <c r="S219" s="122">
        <v>0</v>
      </c>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row>
    <row r="220" spans="1:47" outlineLevel="1" x14ac:dyDescent="0.2">
      <c r="A220" s="123"/>
      <c r="B220" s="123"/>
      <c r="C220" s="138" t="s">
        <v>2625</v>
      </c>
      <c r="D220" s="161"/>
      <c r="E220" s="152">
        <v>6.6639999999999997</v>
      </c>
      <c r="F220" s="125"/>
      <c r="G220" s="125"/>
      <c r="H220" s="147">
        <v>0</v>
      </c>
      <c r="I220" s="122"/>
      <c r="J220" s="122"/>
      <c r="K220" s="122"/>
      <c r="L220" s="122"/>
      <c r="M220" s="122"/>
      <c r="N220" s="122"/>
      <c r="O220" s="122"/>
      <c r="P220" s="122"/>
      <c r="Q220" s="122"/>
      <c r="R220" s="122" t="s">
        <v>135</v>
      </c>
      <c r="S220" s="122">
        <v>0</v>
      </c>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row>
    <row r="221" spans="1:47" outlineLevel="1" x14ac:dyDescent="0.2">
      <c r="A221" s="123"/>
      <c r="B221" s="123"/>
      <c r="C221" s="138" t="s">
        <v>2626</v>
      </c>
      <c r="D221" s="161"/>
      <c r="E221" s="152">
        <v>7.9039999999999999</v>
      </c>
      <c r="F221" s="125"/>
      <c r="G221" s="125"/>
      <c r="H221" s="147">
        <v>0</v>
      </c>
      <c r="I221" s="122"/>
      <c r="J221" s="122"/>
      <c r="K221" s="122"/>
      <c r="L221" s="122"/>
      <c r="M221" s="122"/>
      <c r="N221" s="122"/>
      <c r="O221" s="122"/>
      <c r="P221" s="122"/>
      <c r="Q221" s="122"/>
      <c r="R221" s="122" t="s">
        <v>135</v>
      </c>
      <c r="S221" s="122">
        <v>0</v>
      </c>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row>
    <row r="222" spans="1:47" outlineLevel="1" x14ac:dyDescent="0.2">
      <c r="A222" s="123">
        <v>75</v>
      </c>
      <c r="B222" s="123" t="s">
        <v>2627</v>
      </c>
      <c r="C222" s="137" t="s">
        <v>2628</v>
      </c>
      <c r="D222" s="160" t="s">
        <v>188</v>
      </c>
      <c r="E222" s="125">
        <v>6.75</v>
      </c>
      <c r="F222" s="125"/>
      <c r="G222" s="125">
        <f>ROUND(E222*F222,2)</f>
        <v>0</v>
      </c>
      <c r="H222" s="147" t="s">
        <v>1624</v>
      </c>
      <c r="I222" s="122"/>
      <c r="J222" s="122"/>
      <c r="K222" s="122"/>
      <c r="L222" s="122"/>
      <c r="M222" s="122"/>
      <c r="N222" s="122"/>
      <c r="O222" s="122"/>
      <c r="P222" s="122"/>
      <c r="Q222" s="122"/>
      <c r="R222" s="122" t="s">
        <v>133</v>
      </c>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row>
    <row r="223" spans="1:47" outlineLevel="1" x14ac:dyDescent="0.2">
      <c r="A223" s="123"/>
      <c r="B223" s="123"/>
      <c r="C223" s="138" t="s">
        <v>2629</v>
      </c>
      <c r="D223" s="161"/>
      <c r="E223" s="152">
        <v>6.75</v>
      </c>
      <c r="F223" s="125"/>
      <c r="G223" s="125"/>
      <c r="H223" s="147"/>
      <c r="I223" s="122"/>
      <c r="J223" s="122"/>
      <c r="K223" s="122"/>
      <c r="L223" s="122"/>
      <c r="M223" s="122"/>
      <c r="N223" s="122"/>
      <c r="O223" s="122"/>
      <c r="P223" s="122"/>
      <c r="Q223" s="122"/>
      <c r="R223" s="122" t="s">
        <v>135</v>
      </c>
      <c r="S223" s="122">
        <v>0</v>
      </c>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row>
    <row r="224" spans="1:47" x14ac:dyDescent="0.2">
      <c r="A224" s="124" t="s">
        <v>128</v>
      </c>
      <c r="B224" s="124" t="s">
        <v>110</v>
      </c>
      <c r="C224" s="139" t="s">
        <v>111</v>
      </c>
      <c r="D224" s="162"/>
      <c r="E224" s="126"/>
      <c r="F224" s="126"/>
      <c r="G224" s="126">
        <f>SUMIF(R225:R239,"&lt;&gt;NOR",G225:G239)</f>
        <v>0</v>
      </c>
      <c r="H224" s="148"/>
      <c r="R224" t="s">
        <v>129</v>
      </c>
    </row>
    <row r="225" spans="1:47" outlineLevel="1" x14ac:dyDescent="0.2">
      <c r="A225" s="123">
        <v>76</v>
      </c>
      <c r="B225" s="123" t="s">
        <v>1454</v>
      </c>
      <c r="C225" s="137" t="s">
        <v>2630</v>
      </c>
      <c r="D225" s="160" t="s">
        <v>188</v>
      </c>
      <c r="E225" s="125">
        <v>105.6045</v>
      </c>
      <c r="F225" s="125">
        <v>0</v>
      </c>
      <c r="G225" s="125">
        <f>ROUND(E225*F225,2)</f>
        <v>0</v>
      </c>
      <c r="H225" s="147"/>
      <c r="I225" s="122"/>
      <c r="J225" s="122"/>
      <c r="K225" s="122"/>
      <c r="L225" s="122"/>
      <c r="M225" s="122"/>
      <c r="N225" s="122"/>
      <c r="O225" s="122"/>
      <c r="P225" s="122"/>
      <c r="Q225" s="122"/>
      <c r="R225" s="122" t="s">
        <v>133</v>
      </c>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row>
    <row r="226" spans="1:47" outlineLevel="1" x14ac:dyDescent="0.2">
      <c r="A226" s="123"/>
      <c r="B226" s="123"/>
      <c r="C226" s="138" t="s">
        <v>855</v>
      </c>
      <c r="D226" s="161"/>
      <c r="E226" s="152"/>
      <c r="F226" s="125"/>
      <c r="G226" s="125"/>
      <c r="H226" s="147"/>
      <c r="I226" s="122"/>
      <c r="J226" s="122"/>
      <c r="K226" s="122"/>
      <c r="L226" s="122"/>
      <c r="M226" s="122"/>
      <c r="N226" s="122"/>
      <c r="O226" s="122"/>
      <c r="P226" s="122"/>
      <c r="Q226" s="122"/>
      <c r="R226" s="122" t="s">
        <v>135</v>
      </c>
      <c r="S226" s="122">
        <v>0</v>
      </c>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row>
    <row r="227" spans="1:47" outlineLevel="1" x14ac:dyDescent="0.2">
      <c r="A227" s="123"/>
      <c r="B227" s="123"/>
      <c r="C227" s="138" t="s">
        <v>2548</v>
      </c>
      <c r="D227" s="161"/>
      <c r="E227" s="152"/>
      <c r="F227" s="125"/>
      <c r="G227" s="125"/>
      <c r="H227" s="147"/>
      <c r="I227" s="122"/>
      <c r="J227" s="122"/>
      <c r="K227" s="122"/>
      <c r="L227" s="122"/>
      <c r="M227" s="122"/>
      <c r="N227" s="122"/>
      <c r="O227" s="122"/>
      <c r="P227" s="122"/>
      <c r="Q227" s="122"/>
      <c r="R227" s="122" t="s">
        <v>135</v>
      </c>
      <c r="S227" s="122">
        <v>0</v>
      </c>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row>
    <row r="228" spans="1:47" outlineLevel="1" x14ac:dyDescent="0.2">
      <c r="A228" s="123"/>
      <c r="B228" s="123"/>
      <c r="C228" s="138" t="s">
        <v>2552</v>
      </c>
      <c r="D228" s="161"/>
      <c r="E228" s="152">
        <v>38.4</v>
      </c>
      <c r="F228" s="125"/>
      <c r="G228" s="125"/>
      <c r="H228" s="147"/>
      <c r="I228" s="122"/>
      <c r="J228" s="122"/>
      <c r="K228" s="122"/>
      <c r="L228" s="122"/>
      <c r="M228" s="122"/>
      <c r="N228" s="122"/>
      <c r="O228" s="122"/>
      <c r="P228" s="122"/>
      <c r="Q228" s="122"/>
      <c r="R228" s="122" t="s">
        <v>135</v>
      </c>
      <c r="S228" s="122">
        <v>0</v>
      </c>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row>
    <row r="229" spans="1:47" outlineLevel="1" x14ac:dyDescent="0.2">
      <c r="A229" s="123"/>
      <c r="B229" s="123"/>
      <c r="C229" s="138" t="s">
        <v>2553</v>
      </c>
      <c r="D229" s="161"/>
      <c r="E229" s="152">
        <v>-1.46</v>
      </c>
      <c r="F229" s="125"/>
      <c r="G229" s="125"/>
      <c r="H229" s="147"/>
      <c r="I229" s="122"/>
      <c r="J229" s="122"/>
      <c r="K229" s="122"/>
      <c r="L229" s="122"/>
      <c r="M229" s="122"/>
      <c r="N229" s="122"/>
      <c r="O229" s="122"/>
      <c r="P229" s="122"/>
      <c r="Q229" s="122"/>
      <c r="R229" s="122" t="s">
        <v>135</v>
      </c>
      <c r="S229" s="122">
        <v>0</v>
      </c>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row>
    <row r="230" spans="1:47" outlineLevel="1" x14ac:dyDescent="0.2">
      <c r="A230" s="123"/>
      <c r="B230" s="123"/>
      <c r="C230" s="138" t="s">
        <v>2554</v>
      </c>
      <c r="D230" s="161"/>
      <c r="E230" s="152">
        <v>-3.6855000000000002</v>
      </c>
      <c r="F230" s="125"/>
      <c r="G230" s="125"/>
      <c r="H230" s="147"/>
      <c r="I230" s="122"/>
      <c r="J230" s="122"/>
      <c r="K230" s="122"/>
      <c r="L230" s="122"/>
      <c r="M230" s="122"/>
      <c r="N230" s="122"/>
      <c r="O230" s="122"/>
      <c r="P230" s="122"/>
      <c r="Q230" s="122"/>
      <c r="R230" s="122" t="s">
        <v>135</v>
      </c>
      <c r="S230" s="122">
        <v>0</v>
      </c>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row>
    <row r="231" spans="1:47" outlineLevel="1" x14ac:dyDescent="0.2">
      <c r="A231" s="123"/>
      <c r="B231" s="123"/>
      <c r="C231" s="138" t="s">
        <v>2621</v>
      </c>
      <c r="D231" s="161"/>
      <c r="E231" s="152">
        <v>25.92</v>
      </c>
      <c r="F231" s="125"/>
      <c r="G231" s="125"/>
      <c r="H231" s="147"/>
      <c r="I231" s="122"/>
      <c r="J231" s="122"/>
      <c r="K231" s="122"/>
      <c r="L231" s="122"/>
      <c r="M231" s="122"/>
      <c r="N231" s="122"/>
      <c r="O231" s="122"/>
      <c r="P231" s="122"/>
      <c r="Q231" s="122"/>
      <c r="R231" s="122" t="s">
        <v>135</v>
      </c>
      <c r="S231" s="122">
        <v>0</v>
      </c>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row>
    <row r="232" spans="1:47" outlineLevel="1" x14ac:dyDescent="0.2">
      <c r="A232" s="123"/>
      <c r="B232" s="123"/>
      <c r="C232" s="138" t="s">
        <v>212</v>
      </c>
      <c r="D232" s="161"/>
      <c r="E232" s="152"/>
      <c r="F232" s="125"/>
      <c r="G232" s="125"/>
      <c r="H232" s="147"/>
      <c r="I232" s="122"/>
      <c r="J232" s="122"/>
      <c r="K232" s="122"/>
      <c r="L232" s="122"/>
      <c r="M232" s="122"/>
      <c r="N232" s="122"/>
      <c r="O232" s="122"/>
      <c r="P232" s="122"/>
      <c r="Q232" s="122"/>
      <c r="R232" s="122" t="s">
        <v>135</v>
      </c>
      <c r="S232" s="122">
        <v>0</v>
      </c>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row>
    <row r="233" spans="1:47" outlineLevel="1" x14ac:dyDescent="0.2">
      <c r="A233" s="123"/>
      <c r="B233" s="123"/>
      <c r="C233" s="138" t="s">
        <v>213</v>
      </c>
      <c r="D233" s="161"/>
      <c r="E233" s="152"/>
      <c r="F233" s="125"/>
      <c r="G233" s="125"/>
      <c r="H233" s="147"/>
      <c r="I233" s="122"/>
      <c r="J233" s="122"/>
      <c r="K233" s="122"/>
      <c r="L233" s="122"/>
      <c r="M233" s="122"/>
      <c r="N233" s="122"/>
      <c r="O233" s="122"/>
      <c r="P233" s="122"/>
      <c r="Q233" s="122"/>
      <c r="R233" s="122" t="s">
        <v>135</v>
      </c>
      <c r="S233" s="122">
        <v>0</v>
      </c>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row>
    <row r="234" spans="1:47" outlineLevel="1" x14ac:dyDescent="0.2">
      <c r="A234" s="123"/>
      <c r="B234" s="123"/>
      <c r="C234" s="138" t="s">
        <v>2548</v>
      </c>
      <c r="D234" s="161"/>
      <c r="E234" s="152"/>
      <c r="F234" s="125"/>
      <c r="G234" s="125"/>
      <c r="H234" s="147"/>
      <c r="I234" s="122"/>
      <c r="J234" s="122"/>
      <c r="K234" s="122"/>
      <c r="L234" s="122"/>
      <c r="M234" s="122"/>
      <c r="N234" s="122"/>
      <c r="O234" s="122"/>
      <c r="P234" s="122"/>
      <c r="Q234" s="122"/>
      <c r="R234" s="122" t="s">
        <v>135</v>
      </c>
      <c r="S234" s="122">
        <v>0</v>
      </c>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row>
    <row r="235" spans="1:47" outlineLevel="1" x14ac:dyDescent="0.2">
      <c r="A235" s="123"/>
      <c r="B235" s="123"/>
      <c r="C235" s="138" t="s">
        <v>2557</v>
      </c>
      <c r="D235" s="161"/>
      <c r="E235" s="152">
        <v>22.13</v>
      </c>
      <c r="F235" s="125"/>
      <c r="G235" s="125"/>
      <c r="H235" s="147"/>
      <c r="I235" s="122"/>
      <c r="J235" s="122"/>
      <c r="K235" s="122"/>
      <c r="L235" s="122"/>
      <c r="M235" s="122"/>
      <c r="N235" s="122"/>
      <c r="O235" s="122"/>
      <c r="P235" s="122"/>
      <c r="Q235" s="122"/>
      <c r="R235" s="122" t="s">
        <v>135</v>
      </c>
      <c r="S235" s="122">
        <v>0</v>
      </c>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row>
    <row r="236" spans="1:47" outlineLevel="1" x14ac:dyDescent="0.2">
      <c r="A236" s="123"/>
      <c r="B236" s="123"/>
      <c r="C236" s="138" t="s">
        <v>212</v>
      </c>
      <c r="D236" s="161"/>
      <c r="E236" s="152"/>
      <c r="F236" s="125"/>
      <c r="G236" s="125"/>
      <c r="H236" s="147"/>
      <c r="I236" s="122"/>
      <c r="J236" s="122"/>
      <c r="K236" s="122"/>
      <c r="L236" s="122"/>
      <c r="M236" s="122"/>
      <c r="N236" s="122"/>
      <c r="O236" s="122"/>
      <c r="P236" s="122"/>
      <c r="Q236" s="122"/>
      <c r="R236" s="122" t="s">
        <v>135</v>
      </c>
      <c r="S236" s="122">
        <v>0</v>
      </c>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row>
    <row r="237" spans="1:47" outlineLevel="1" x14ac:dyDescent="0.2">
      <c r="A237" s="123"/>
      <c r="B237" s="123"/>
      <c r="C237" s="138" t="s">
        <v>869</v>
      </c>
      <c r="D237" s="161"/>
      <c r="E237" s="152"/>
      <c r="F237" s="125"/>
      <c r="G237" s="125"/>
      <c r="H237" s="147"/>
      <c r="I237" s="122"/>
      <c r="J237" s="122"/>
      <c r="K237" s="122"/>
      <c r="L237" s="122"/>
      <c r="M237" s="122"/>
      <c r="N237" s="122"/>
      <c r="O237" s="122"/>
      <c r="P237" s="122"/>
      <c r="Q237" s="122"/>
      <c r="R237" s="122" t="s">
        <v>135</v>
      </c>
      <c r="S237" s="122">
        <v>0</v>
      </c>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row>
    <row r="238" spans="1:47" outlineLevel="1" x14ac:dyDescent="0.2">
      <c r="A238" s="123"/>
      <c r="B238" s="123"/>
      <c r="C238" s="138" t="s">
        <v>2548</v>
      </c>
      <c r="D238" s="161"/>
      <c r="E238" s="152"/>
      <c r="F238" s="125"/>
      <c r="G238" s="125"/>
      <c r="H238" s="147"/>
      <c r="I238" s="122"/>
      <c r="J238" s="122"/>
      <c r="K238" s="122"/>
      <c r="L238" s="122"/>
      <c r="M238" s="122"/>
      <c r="N238" s="122"/>
      <c r="O238" s="122"/>
      <c r="P238" s="122"/>
      <c r="Q238" s="122"/>
      <c r="R238" s="122" t="s">
        <v>135</v>
      </c>
      <c r="S238" s="122">
        <v>0</v>
      </c>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row>
    <row r="239" spans="1:47" outlineLevel="1" x14ac:dyDescent="0.2">
      <c r="A239" s="132"/>
      <c r="B239" s="132"/>
      <c r="C239" s="142" t="s">
        <v>2573</v>
      </c>
      <c r="D239" s="164"/>
      <c r="E239" s="154">
        <v>24.3</v>
      </c>
      <c r="F239" s="133"/>
      <c r="G239" s="133"/>
      <c r="H239" s="149"/>
      <c r="I239" s="122"/>
      <c r="J239" s="122"/>
      <c r="K239" s="122"/>
      <c r="L239" s="122"/>
      <c r="M239" s="122"/>
      <c r="N239" s="122"/>
      <c r="O239" s="122"/>
      <c r="P239" s="122"/>
      <c r="Q239" s="122"/>
      <c r="R239" s="122" t="s">
        <v>135</v>
      </c>
      <c r="S239" s="122">
        <v>0</v>
      </c>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row>
    <row r="240" spans="1:47" x14ac:dyDescent="0.2">
      <c r="B240" s="5" t="s">
        <v>212</v>
      </c>
      <c r="C240" s="143" t="s">
        <v>212</v>
      </c>
      <c r="D240" s="7"/>
      <c r="E240" s="155"/>
      <c r="F240" s="4"/>
      <c r="G240" s="4"/>
      <c r="H240" s="7"/>
      <c r="P240">
        <v>15</v>
      </c>
      <c r="Q240">
        <v>21</v>
      </c>
    </row>
    <row r="241" spans="1:18" x14ac:dyDescent="0.2">
      <c r="A241" s="214"/>
      <c r="B241" s="215" t="s">
        <v>28</v>
      </c>
      <c r="C241" s="216" t="s">
        <v>212</v>
      </c>
      <c r="D241" s="217"/>
      <c r="E241" s="218"/>
      <c r="F241" s="219"/>
      <c r="G241" s="220">
        <f>G8+G11+G48+G69+G82+G94+G103+G119+G125+G128+G131+G149+G159+G188+G196+G200+G206+G213+G224</f>
        <v>0</v>
      </c>
      <c r="H241" s="7"/>
      <c r="P241" t="e">
        <f>SUMIF(#REF!,P240,G7:G239)</f>
        <v>#REF!</v>
      </c>
      <c r="Q241" t="e">
        <f>SUMIF(#REF!,Q240,G7:G239)</f>
        <v>#REF!</v>
      </c>
      <c r="R241" t="s">
        <v>1456</v>
      </c>
    </row>
  </sheetData>
  <sheetProtection password="CCE1" sheet="1" objects="1" scenarios="1"/>
  <protectedRanges>
    <protectedRange sqref="F9:F222"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58"/>
  <sheetViews>
    <sheetView showZeros="0" view="pageBreakPreview" topLeftCell="A31" zoomScale="60" zoomScaleNormal="100" workbookViewId="0">
      <selection activeCell="J43" sqref="J4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2503</v>
      </c>
      <c r="D3" s="533"/>
      <c r="E3" s="533"/>
      <c r="F3" s="533"/>
      <c r="G3" s="534"/>
      <c r="R3" t="s">
        <v>117</v>
      </c>
    </row>
    <row r="4" spans="1:47" ht="24.95" customHeight="1" x14ac:dyDescent="0.2">
      <c r="A4" s="168" t="s">
        <v>8</v>
      </c>
      <c r="B4" s="169"/>
      <c r="C4" s="532" t="s">
        <v>2080</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SUM(G9:G13)</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2084</v>
      </c>
      <c r="D10" s="160" t="s">
        <v>240</v>
      </c>
      <c r="E10" s="125">
        <v>110</v>
      </c>
      <c r="F10" s="125"/>
      <c r="G10" s="125">
        <f t="shared" ref="G10:G13" si="0">F10*E10</f>
        <v>0</v>
      </c>
      <c r="H10" s="147" t="s">
        <v>1623</v>
      </c>
      <c r="I10" s="122"/>
      <c r="R10" t="s">
        <v>129</v>
      </c>
    </row>
    <row r="11" spans="1:47" outlineLevel="1" x14ac:dyDescent="0.2">
      <c r="A11" s="123">
        <v>3</v>
      </c>
      <c r="B11" s="123"/>
      <c r="C11" s="137" t="s">
        <v>2085</v>
      </c>
      <c r="D11" s="160" t="s">
        <v>240</v>
      </c>
      <c r="E11" s="125">
        <v>100</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c r="C12" s="137" t="s">
        <v>2098</v>
      </c>
      <c r="D12" s="160" t="s">
        <v>132</v>
      </c>
      <c r="E12" s="125">
        <v>1</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5</v>
      </c>
      <c r="B13" s="123" t="s">
        <v>2099</v>
      </c>
      <c r="C13" s="137" t="s">
        <v>2100</v>
      </c>
      <c r="D13" s="160" t="s">
        <v>132</v>
      </c>
      <c r="E13" s="125">
        <v>1</v>
      </c>
      <c r="F13" s="125"/>
      <c r="G13" s="125">
        <f t="shared" si="0"/>
        <v>0</v>
      </c>
      <c r="H13" s="147" t="s">
        <v>1623</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4" t="s">
        <v>128</v>
      </c>
      <c r="B14" s="124" t="s">
        <v>2278</v>
      </c>
      <c r="C14" s="139" t="s">
        <v>2101</v>
      </c>
      <c r="D14" s="162"/>
      <c r="E14" s="126"/>
      <c r="F14" s="126"/>
      <c r="G14" s="126">
        <f>SUM(G15:G18)</f>
        <v>0</v>
      </c>
      <c r="H14" s="148"/>
      <c r="I14" s="122"/>
      <c r="J14" s="122"/>
      <c r="K14" s="122"/>
      <c r="L14" s="122"/>
      <c r="M14" s="122"/>
      <c r="N14" s="122"/>
      <c r="O14" s="122"/>
      <c r="P14" s="122"/>
      <c r="Q14" s="122"/>
      <c r="R14" s="122" t="s">
        <v>133</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t="s">
        <v>2102</v>
      </c>
      <c r="C15" s="190" t="s">
        <v>2083</v>
      </c>
      <c r="D15" s="160"/>
      <c r="E15" s="125"/>
      <c r="F15" s="125"/>
      <c r="G15" s="125">
        <f t="shared" ref="G15:G50" si="1">F15*E15</f>
        <v>0</v>
      </c>
      <c r="H15" s="147"/>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c r="C16" s="137" t="s">
        <v>2103</v>
      </c>
      <c r="D16" s="160" t="s">
        <v>240</v>
      </c>
      <c r="E16" s="125">
        <v>100</v>
      </c>
      <c r="F16" s="125"/>
      <c r="G16" s="125">
        <f t="shared" si="1"/>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8</v>
      </c>
      <c r="B17" s="123"/>
      <c r="C17" s="137" t="s">
        <v>2105</v>
      </c>
      <c r="D17" s="160" t="s">
        <v>132</v>
      </c>
      <c r="E17" s="125">
        <v>1</v>
      </c>
      <c r="F17" s="125"/>
      <c r="G17" s="125">
        <f t="shared" si="1"/>
        <v>0</v>
      </c>
      <c r="H17" s="147" t="s">
        <v>1623</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9</v>
      </c>
      <c r="B18" s="123" t="s">
        <v>2106</v>
      </c>
      <c r="C18" s="137" t="s">
        <v>2107</v>
      </c>
      <c r="D18" s="160" t="s">
        <v>132</v>
      </c>
      <c r="E18" s="125">
        <v>1</v>
      </c>
      <c r="F18" s="125"/>
      <c r="G18" s="125">
        <f t="shared" si="1"/>
        <v>0</v>
      </c>
      <c r="H18" s="147" t="s">
        <v>1623</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4" t="s">
        <v>128</v>
      </c>
      <c r="B19" s="124" t="s">
        <v>2285</v>
      </c>
      <c r="C19" s="139" t="s">
        <v>2108</v>
      </c>
      <c r="D19" s="162"/>
      <c r="E19" s="126"/>
      <c r="F19" s="126"/>
      <c r="G19" s="126">
        <f>SUM(G20:G22)</f>
        <v>0</v>
      </c>
      <c r="H19" s="148"/>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10</v>
      </c>
      <c r="B20" s="123" t="s">
        <v>2109</v>
      </c>
      <c r="C20" s="190" t="s">
        <v>2083</v>
      </c>
      <c r="D20" s="160"/>
      <c r="E20" s="125"/>
      <c r="F20" s="125"/>
      <c r="G20" s="125">
        <f t="shared" si="1"/>
        <v>0</v>
      </c>
      <c r="H20" s="147"/>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11</v>
      </c>
      <c r="B21" s="123"/>
      <c r="C21" s="137" t="s">
        <v>2110</v>
      </c>
      <c r="D21" s="160" t="s">
        <v>132</v>
      </c>
      <c r="E21" s="125">
        <v>1</v>
      </c>
      <c r="F21" s="125"/>
      <c r="G21" s="125">
        <f t="shared" si="1"/>
        <v>0</v>
      </c>
      <c r="H21" s="147" t="s">
        <v>1623</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ht="22.5" outlineLevel="1" x14ac:dyDescent="0.2">
      <c r="A22" s="123">
        <v>12</v>
      </c>
      <c r="B22" s="123" t="s">
        <v>2119</v>
      </c>
      <c r="C22" s="137" t="s">
        <v>2120</v>
      </c>
      <c r="D22" s="160" t="s">
        <v>2121</v>
      </c>
      <c r="E22" s="125">
        <v>1</v>
      </c>
      <c r="F22" s="125"/>
      <c r="G22" s="125">
        <f t="shared" si="1"/>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4" t="s">
        <v>128</v>
      </c>
      <c r="B23" s="124" t="s">
        <v>2284</v>
      </c>
      <c r="C23" s="139" t="s">
        <v>2122</v>
      </c>
      <c r="D23" s="162"/>
      <c r="E23" s="126"/>
      <c r="F23" s="126"/>
      <c r="G23" s="126">
        <f>SUM(G24:G26)</f>
        <v>0</v>
      </c>
      <c r="H23" s="148">
        <v>0</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13</v>
      </c>
      <c r="B24" s="123" t="s">
        <v>2123</v>
      </c>
      <c r="C24" s="190" t="s">
        <v>2083</v>
      </c>
      <c r="D24" s="160"/>
      <c r="E24" s="125"/>
      <c r="F24" s="125"/>
      <c r="G24" s="125">
        <f t="shared" ref="G24:G26" si="2">F24*E24</f>
        <v>0</v>
      </c>
      <c r="H24" s="147">
        <v>0</v>
      </c>
      <c r="I24" s="122"/>
      <c r="J24" s="122"/>
      <c r="K24" s="122"/>
      <c r="L24" s="122"/>
      <c r="M24" s="122"/>
      <c r="N24" s="122"/>
      <c r="O24" s="122"/>
      <c r="P24" s="122"/>
      <c r="Q24" s="122"/>
      <c r="R24" s="122" t="s">
        <v>133</v>
      </c>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14</v>
      </c>
      <c r="B25" s="123"/>
      <c r="C25" s="137" t="s">
        <v>2124</v>
      </c>
      <c r="D25" s="160" t="s">
        <v>132</v>
      </c>
      <c r="E25" s="125">
        <v>1</v>
      </c>
      <c r="F25" s="125"/>
      <c r="G25" s="125">
        <f t="shared" si="2"/>
        <v>0</v>
      </c>
      <c r="H25" s="147" t="s">
        <v>1623</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ht="22.5" outlineLevel="1" x14ac:dyDescent="0.2">
      <c r="A26" s="123">
        <v>15</v>
      </c>
      <c r="B26" s="123" t="s">
        <v>2125</v>
      </c>
      <c r="C26" s="137" t="s">
        <v>2120</v>
      </c>
      <c r="D26" s="160" t="s">
        <v>2121</v>
      </c>
      <c r="E26" s="125">
        <v>1</v>
      </c>
      <c r="F26" s="125"/>
      <c r="G26" s="125">
        <f t="shared" si="2"/>
        <v>0</v>
      </c>
      <c r="H26" s="147" t="s">
        <v>1623</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4" t="s">
        <v>128</v>
      </c>
      <c r="B27" s="124" t="s">
        <v>2283</v>
      </c>
      <c r="C27" s="139" t="s">
        <v>2178</v>
      </c>
      <c r="D27" s="162"/>
      <c r="E27" s="126"/>
      <c r="F27" s="126"/>
      <c r="G27" s="126">
        <f>SUM(G28:G36)</f>
        <v>0</v>
      </c>
      <c r="H27" s="148"/>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16</v>
      </c>
      <c r="B28" s="123" t="s">
        <v>2127</v>
      </c>
      <c r="C28" s="190" t="s">
        <v>2083</v>
      </c>
      <c r="D28" s="160"/>
      <c r="E28" s="125"/>
      <c r="F28" s="125"/>
      <c r="G28" s="125">
        <f t="shared" si="1"/>
        <v>0</v>
      </c>
      <c r="H28" s="147">
        <v>0</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17</v>
      </c>
      <c r="B29" s="123"/>
      <c r="C29" s="137" t="s">
        <v>2180</v>
      </c>
      <c r="D29" s="160" t="s">
        <v>132</v>
      </c>
      <c r="E29" s="125">
        <v>5</v>
      </c>
      <c r="F29" s="125"/>
      <c r="G29" s="125">
        <f t="shared" si="1"/>
        <v>0</v>
      </c>
      <c r="H29" s="147" t="s">
        <v>1623</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18</v>
      </c>
      <c r="B30" s="123"/>
      <c r="C30" s="137" t="s">
        <v>2181</v>
      </c>
      <c r="D30" s="160" t="s">
        <v>132</v>
      </c>
      <c r="E30" s="125">
        <v>1</v>
      </c>
      <c r="F30" s="125"/>
      <c r="G30" s="125">
        <f t="shared" si="1"/>
        <v>0</v>
      </c>
      <c r="H30" s="147" t="s">
        <v>1623</v>
      </c>
      <c r="I30" s="122"/>
      <c r="J30" s="122"/>
      <c r="K30" s="122"/>
      <c r="L30" s="122"/>
      <c r="M30" s="122"/>
      <c r="N30" s="122"/>
      <c r="O30" s="122"/>
      <c r="P30" s="122"/>
      <c r="Q30" s="122"/>
      <c r="R30" s="122" t="s">
        <v>133</v>
      </c>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19</v>
      </c>
      <c r="B31" s="123"/>
      <c r="C31" s="137" t="s">
        <v>2188</v>
      </c>
      <c r="D31" s="160" t="s">
        <v>132</v>
      </c>
      <c r="E31" s="125">
        <v>1</v>
      </c>
      <c r="F31" s="125"/>
      <c r="G31" s="125">
        <f t="shared" si="1"/>
        <v>0</v>
      </c>
      <c r="H31" s="147" t="s">
        <v>1623</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20</v>
      </c>
      <c r="B32" s="123"/>
      <c r="C32" s="137" t="s">
        <v>2189</v>
      </c>
      <c r="D32" s="160" t="s">
        <v>132</v>
      </c>
      <c r="E32" s="125">
        <v>1</v>
      </c>
      <c r="F32" s="125"/>
      <c r="G32" s="125">
        <f t="shared" si="1"/>
        <v>0</v>
      </c>
      <c r="H32" s="147" t="s">
        <v>1623</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21</v>
      </c>
      <c r="B33" s="123"/>
      <c r="C33" s="137" t="s">
        <v>2190</v>
      </c>
      <c r="D33" s="160" t="s">
        <v>240</v>
      </c>
      <c r="E33" s="125">
        <v>20</v>
      </c>
      <c r="F33" s="125"/>
      <c r="G33" s="125">
        <f t="shared" si="1"/>
        <v>0</v>
      </c>
      <c r="H33" s="147" t="s">
        <v>1623</v>
      </c>
      <c r="I33" s="122"/>
      <c r="J33" s="122"/>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22</v>
      </c>
      <c r="B34" s="123"/>
      <c r="C34" s="137" t="s">
        <v>2191</v>
      </c>
      <c r="D34" s="160" t="s">
        <v>240</v>
      </c>
      <c r="E34" s="125">
        <v>6</v>
      </c>
      <c r="F34" s="125"/>
      <c r="G34" s="125">
        <f t="shared" si="1"/>
        <v>0</v>
      </c>
      <c r="H34" s="147" t="s">
        <v>1623</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23</v>
      </c>
      <c r="B35" s="123"/>
      <c r="C35" s="137" t="s">
        <v>2194</v>
      </c>
      <c r="D35" s="160" t="s">
        <v>240</v>
      </c>
      <c r="E35" s="125">
        <v>2</v>
      </c>
      <c r="F35" s="125"/>
      <c r="G35" s="125">
        <f t="shared" si="1"/>
        <v>0</v>
      </c>
      <c r="H35" s="147" t="s">
        <v>1623</v>
      </c>
      <c r="I35" s="122"/>
      <c r="J35" s="122"/>
      <c r="K35" s="122"/>
      <c r="L35" s="122"/>
      <c r="M35" s="122"/>
      <c r="N35" s="122"/>
      <c r="O35" s="122"/>
      <c r="P35" s="122"/>
      <c r="Q35" s="122"/>
      <c r="R35" s="122" t="s">
        <v>133</v>
      </c>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24</v>
      </c>
      <c r="B36" s="123" t="s">
        <v>2130</v>
      </c>
      <c r="C36" s="137" t="s">
        <v>2107</v>
      </c>
      <c r="D36" s="160" t="s">
        <v>132</v>
      </c>
      <c r="E36" s="125">
        <v>1</v>
      </c>
      <c r="F36" s="125"/>
      <c r="G36" s="125">
        <f t="shared" si="1"/>
        <v>0</v>
      </c>
      <c r="H36" s="147" t="s">
        <v>1623</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4" t="s">
        <v>128</v>
      </c>
      <c r="B37" s="124" t="s">
        <v>2282</v>
      </c>
      <c r="C37" s="139" t="s">
        <v>2631</v>
      </c>
      <c r="D37" s="162"/>
      <c r="E37" s="126"/>
      <c r="F37" s="126"/>
      <c r="G37" s="126">
        <f>SUM(G38:G46)</f>
        <v>0</v>
      </c>
      <c r="H37" s="148"/>
      <c r="I37" s="122"/>
      <c r="J37" s="122"/>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v>25</v>
      </c>
      <c r="B38" s="123" t="s">
        <v>2133</v>
      </c>
      <c r="C38" s="137" t="s">
        <v>2083</v>
      </c>
      <c r="D38" s="160"/>
      <c r="E38" s="125"/>
      <c r="F38" s="125"/>
      <c r="G38" s="125">
        <f t="shared" si="1"/>
        <v>0</v>
      </c>
      <c r="H38" s="147"/>
      <c r="I38" s="122"/>
      <c r="J38" s="122"/>
      <c r="K38" s="122"/>
      <c r="L38" s="122"/>
      <c r="M38" s="122"/>
      <c r="N38" s="122"/>
      <c r="O38" s="122"/>
      <c r="P38" s="122"/>
      <c r="Q38" s="122"/>
      <c r="R38" s="122" t="s">
        <v>178</v>
      </c>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x14ac:dyDescent="0.2">
      <c r="A39" s="123">
        <v>26</v>
      </c>
      <c r="B39" s="123"/>
      <c r="C39" s="137" t="s">
        <v>2632</v>
      </c>
      <c r="D39" s="160" t="s">
        <v>188</v>
      </c>
      <c r="E39" s="125">
        <v>80</v>
      </c>
      <c r="F39" s="125"/>
      <c r="G39" s="125">
        <f t="shared" si="1"/>
        <v>0</v>
      </c>
      <c r="H39" s="147" t="s">
        <v>1623</v>
      </c>
      <c r="I39" s="122"/>
      <c r="R39" t="s">
        <v>129</v>
      </c>
    </row>
    <row r="40" spans="1:47" ht="22.5" outlineLevel="1" x14ac:dyDescent="0.2">
      <c r="A40" s="123">
        <v>27</v>
      </c>
      <c r="B40" s="123"/>
      <c r="C40" s="137" t="s">
        <v>2633</v>
      </c>
      <c r="D40" s="160" t="s">
        <v>188</v>
      </c>
      <c r="E40" s="125">
        <v>80</v>
      </c>
      <c r="F40" s="125"/>
      <c r="G40" s="125">
        <f t="shared" si="1"/>
        <v>0</v>
      </c>
      <c r="H40" s="147" t="s">
        <v>1623</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v>28</v>
      </c>
      <c r="B41" s="123"/>
      <c r="C41" s="137" t="s">
        <v>2634</v>
      </c>
      <c r="D41" s="160" t="s">
        <v>138</v>
      </c>
      <c r="E41" s="125">
        <v>32</v>
      </c>
      <c r="F41" s="125"/>
      <c r="G41" s="125">
        <f t="shared" si="1"/>
        <v>0</v>
      </c>
      <c r="H41" s="147" t="s">
        <v>1623</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ht="22.5" outlineLevel="1" x14ac:dyDescent="0.2">
      <c r="A42" s="123">
        <v>29</v>
      </c>
      <c r="B42" s="123"/>
      <c r="C42" s="137" t="s">
        <v>2635</v>
      </c>
      <c r="D42" s="160" t="s">
        <v>240</v>
      </c>
      <c r="E42" s="125">
        <v>80</v>
      </c>
      <c r="F42" s="125"/>
      <c r="G42" s="125">
        <f t="shared" si="1"/>
        <v>0</v>
      </c>
      <c r="H42" s="147" t="s">
        <v>1623</v>
      </c>
      <c r="I42" s="122"/>
      <c r="J42" s="122"/>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30</v>
      </c>
      <c r="B43" s="123"/>
      <c r="C43" s="137" t="s">
        <v>2636</v>
      </c>
      <c r="D43" s="160" t="s">
        <v>240</v>
      </c>
      <c r="E43" s="125">
        <v>80</v>
      </c>
      <c r="F43" s="125"/>
      <c r="G43" s="125">
        <f t="shared" si="1"/>
        <v>0</v>
      </c>
      <c r="H43" s="147" t="s">
        <v>1623</v>
      </c>
      <c r="I43" s="122"/>
      <c r="J43" s="122"/>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31</v>
      </c>
      <c r="B44" s="123"/>
      <c r="C44" s="137" t="s">
        <v>2637</v>
      </c>
      <c r="D44" s="160" t="s">
        <v>240</v>
      </c>
      <c r="E44" s="125">
        <v>80</v>
      </c>
      <c r="F44" s="125"/>
      <c r="G44" s="125">
        <f t="shared" si="1"/>
        <v>0</v>
      </c>
      <c r="H44" s="147" t="s">
        <v>1623</v>
      </c>
      <c r="I44" s="122"/>
      <c r="J44" s="122"/>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32</v>
      </c>
      <c r="B45" s="123"/>
      <c r="C45" s="137" t="s">
        <v>2638</v>
      </c>
      <c r="D45" s="160" t="s">
        <v>240</v>
      </c>
      <c r="E45" s="125">
        <v>80</v>
      </c>
      <c r="F45" s="125"/>
      <c r="G45" s="125">
        <f t="shared" si="1"/>
        <v>0</v>
      </c>
      <c r="H45" s="147" t="s">
        <v>1623</v>
      </c>
      <c r="I45" s="122"/>
      <c r="J45" s="122"/>
      <c r="K45" s="122"/>
      <c r="L45" s="122"/>
      <c r="M45" s="122"/>
      <c r="N45" s="122"/>
      <c r="O45" s="122"/>
      <c r="P45" s="122"/>
      <c r="Q45" s="122"/>
      <c r="R45" s="122" t="s">
        <v>133</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33</v>
      </c>
      <c r="B46" s="123" t="s">
        <v>2176</v>
      </c>
      <c r="C46" s="137" t="s">
        <v>2107</v>
      </c>
      <c r="D46" s="160" t="s">
        <v>132</v>
      </c>
      <c r="E46" s="125">
        <v>1</v>
      </c>
      <c r="F46" s="125"/>
      <c r="G46" s="125">
        <f t="shared" si="1"/>
        <v>0</v>
      </c>
      <c r="H46" s="147" t="s">
        <v>1623</v>
      </c>
      <c r="I46" s="122"/>
      <c r="J46" s="122"/>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4" t="s">
        <v>128</v>
      </c>
      <c r="B47" s="124" t="s">
        <v>2281</v>
      </c>
      <c r="C47" s="139" t="s">
        <v>2132</v>
      </c>
      <c r="D47" s="162"/>
      <c r="E47" s="126"/>
      <c r="F47" s="126"/>
      <c r="G47" s="126">
        <f>SUM(G48:G50)</f>
        <v>0</v>
      </c>
      <c r="H47" s="148"/>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v>34</v>
      </c>
      <c r="B48" s="123" t="s">
        <v>2179</v>
      </c>
      <c r="C48" s="190" t="s">
        <v>2083</v>
      </c>
      <c r="D48" s="160"/>
      <c r="E48" s="125"/>
      <c r="F48" s="125"/>
      <c r="G48" s="125"/>
      <c r="H48" s="147">
        <v>0</v>
      </c>
      <c r="I48" s="122"/>
      <c r="J48" s="122"/>
      <c r="K48" s="122"/>
      <c r="L48" s="122"/>
      <c r="M48" s="122"/>
      <c r="N48" s="122"/>
      <c r="O48" s="122"/>
      <c r="P48" s="122"/>
      <c r="Q48" s="122"/>
      <c r="R48" s="122" t="s">
        <v>135</v>
      </c>
      <c r="S48" s="122">
        <v>0</v>
      </c>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ht="22.5" outlineLevel="1" x14ac:dyDescent="0.2">
      <c r="A49" s="123">
        <v>35</v>
      </c>
      <c r="B49" s="123"/>
      <c r="C49" s="334" t="s">
        <v>5535</v>
      </c>
      <c r="D49" s="160" t="s">
        <v>132</v>
      </c>
      <c r="E49" s="125">
        <v>1</v>
      </c>
      <c r="F49" s="125"/>
      <c r="G49" s="125">
        <f>F49*E49</f>
        <v>0</v>
      </c>
      <c r="H49" s="147" t="s">
        <v>1623</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36</v>
      </c>
      <c r="B50" s="123" t="s">
        <v>2195</v>
      </c>
      <c r="C50" s="137" t="s">
        <v>2107</v>
      </c>
      <c r="D50" s="160" t="s">
        <v>132</v>
      </c>
      <c r="E50" s="125">
        <v>1</v>
      </c>
      <c r="F50" s="125"/>
      <c r="G50" s="125">
        <f t="shared" si="1"/>
        <v>0</v>
      </c>
      <c r="H50" s="147" t="s">
        <v>1623</v>
      </c>
      <c r="I50" s="122"/>
      <c r="J50" s="122"/>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4" t="s">
        <v>128</v>
      </c>
      <c r="B51" s="188" t="s">
        <v>2280</v>
      </c>
      <c r="C51" s="139" t="s">
        <v>2057</v>
      </c>
      <c r="D51" s="162"/>
      <c r="E51" s="126"/>
      <c r="F51" s="126"/>
      <c r="G51" s="189">
        <f>SUM(G52:G54)</f>
        <v>0</v>
      </c>
      <c r="H51" s="148">
        <v>0</v>
      </c>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37</v>
      </c>
      <c r="B52" s="123"/>
      <c r="C52" s="137" t="s">
        <v>2702</v>
      </c>
      <c r="D52" s="160" t="s">
        <v>132</v>
      </c>
      <c r="E52" s="125">
        <v>1</v>
      </c>
      <c r="F52" s="125"/>
      <c r="G52" s="125">
        <f t="shared" ref="G52:G54" si="3">F52*E52</f>
        <v>0</v>
      </c>
      <c r="H52" s="147" t="s">
        <v>1623</v>
      </c>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38</v>
      </c>
      <c r="B53" s="123"/>
      <c r="C53" s="137" t="s">
        <v>2703</v>
      </c>
      <c r="D53" s="160" t="s">
        <v>132</v>
      </c>
      <c r="E53" s="125">
        <v>1</v>
      </c>
      <c r="F53" s="125"/>
      <c r="G53" s="125">
        <f t="shared" si="3"/>
        <v>0</v>
      </c>
      <c r="H53" s="147" t="s">
        <v>1623</v>
      </c>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32">
        <v>39</v>
      </c>
      <c r="B54" s="132"/>
      <c r="C54" s="180" t="s">
        <v>2704</v>
      </c>
      <c r="D54" s="149" t="s">
        <v>132</v>
      </c>
      <c r="E54" s="133">
        <v>1</v>
      </c>
      <c r="F54" s="133"/>
      <c r="G54" s="133">
        <f t="shared" si="3"/>
        <v>0</v>
      </c>
      <c r="H54" s="149" t="s">
        <v>1623</v>
      </c>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82"/>
      <c r="B55" s="182"/>
      <c r="C55" s="183"/>
      <c r="D55" s="184"/>
      <c r="E55" s="185"/>
      <c r="F55" s="185"/>
      <c r="G55" s="185"/>
      <c r="H55" s="184"/>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x14ac:dyDescent="0.2">
      <c r="A56" s="134"/>
      <c r="B56" s="174" t="s">
        <v>28</v>
      </c>
      <c r="C56" s="144" t="s">
        <v>212</v>
      </c>
      <c r="D56" s="165"/>
      <c r="E56" s="156"/>
      <c r="F56" s="135"/>
      <c r="G56" s="136">
        <f>G8+G14+G19+G23+G27+G37+G47+G51</f>
        <v>0</v>
      </c>
      <c r="H56" s="7"/>
      <c r="P56" t="e">
        <f>SUMIF(#REF!,#REF!,G7:G50)</f>
        <v>#REF!</v>
      </c>
      <c r="Q56" t="e">
        <f>SUMIF(#REF!,#REF!,G7:G50)</f>
        <v>#REF!</v>
      </c>
      <c r="R56" t="s">
        <v>1456</v>
      </c>
    </row>
    <row r="58" spans="1:47" x14ac:dyDescent="0.2">
      <c r="B58" s="341"/>
      <c r="C58" s="5" t="s">
        <v>5534</v>
      </c>
    </row>
  </sheetData>
  <sheetProtection algorithmName="SHA-512" hashValue="K2tFp+MI/XSnpR4Imcld3AGSOVQ3gbfTeX+03SWb2kNrAmxLBdV4UjUjRlKpbkIl4n80/qV+niZJwwF/B3wmpw==" saltValue="xCa5wfiMv3E/JCRSBJd1NQ==" spinCount="100000" sheet="1" objects="1" scenarios="1"/>
  <protectedRanges>
    <protectedRange sqref="F10:F5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225"/>
  <sheetViews>
    <sheetView showZeros="0" view="pageBreakPreview" topLeftCell="A99" zoomScale="60" zoomScaleNormal="100" workbookViewId="0">
      <selection activeCell="M213" sqref="M21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205" t="s">
        <v>114</v>
      </c>
      <c r="B2" s="206"/>
      <c r="C2" s="535" t="s">
        <v>1457</v>
      </c>
      <c r="D2" s="536"/>
      <c r="E2" s="536"/>
      <c r="F2" s="536"/>
      <c r="G2" s="537"/>
      <c r="R2" t="s">
        <v>116</v>
      </c>
    </row>
    <row r="3" spans="1:47" ht="24.95" customHeight="1" x14ac:dyDescent="0.2">
      <c r="A3" s="205" t="s">
        <v>7</v>
      </c>
      <c r="B3" s="206"/>
      <c r="C3" s="535" t="s">
        <v>2639</v>
      </c>
      <c r="D3" s="536"/>
      <c r="E3" s="536"/>
      <c r="F3" s="536"/>
      <c r="G3" s="537"/>
      <c r="R3" t="s">
        <v>117</v>
      </c>
    </row>
    <row r="4" spans="1:47" ht="24.95" customHeight="1" x14ac:dyDescent="0.2">
      <c r="A4" s="205" t="s">
        <v>8</v>
      </c>
      <c r="B4" s="206"/>
      <c r="C4" s="535" t="s">
        <v>1459</v>
      </c>
      <c r="D4" s="536"/>
      <c r="E4" s="536"/>
      <c r="F4" s="536"/>
      <c r="G4" s="537"/>
      <c r="R4" t="s">
        <v>118</v>
      </c>
    </row>
    <row r="5" spans="1:47" x14ac:dyDescent="0.2">
      <c r="A5" s="207" t="s">
        <v>119</v>
      </c>
      <c r="B5" s="171"/>
      <c r="C5" s="171"/>
      <c r="D5" s="157"/>
      <c r="E5" s="150"/>
      <c r="F5" s="119"/>
      <c r="G5" s="208"/>
      <c r="R5" t="s">
        <v>120</v>
      </c>
    </row>
    <row r="7" spans="1:47" ht="25.5" x14ac:dyDescent="0.2">
      <c r="A7" s="209" t="s">
        <v>121</v>
      </c>
      <c r="B7" s="210" t="s">
        <v>122</v>
      </c>
      <c r="C7" s="210" t="s">
        <v>123</v>
      </c>
      <c r="D7" s="211" t="s">
        <v>124</v>
      </c>
      <c r="E7" s="212" t="s">
        <v>125</v>
      </c>
      <c r="F7" s="121" t="s">
        <v>126</v>
      </c>
      <c r="G7" s="213" t="s">
        <v>28</v>
      </c>
      <c r="H7" s="145" t="s">
        <v>127</v>
      </c>
    </row>
    <row r="8" spans="1:47" x14ac:dyDescent="0.2">
      <c r="A8" s="128" t="s">
        <v>128</v>
      </c>
      <c r="B8" s="129" t="s">
        <v>46</v>
      </c>
      <c r="C8" s="130" t="s">
        <v>47</v>
      </c>
      <c r="D8" s="159"/>
      <c r="E8" s="131"/>
      <c r="F8" s="131"/>
      <c r="G8" s="131">
        <f>SUMIF(R9:R10,"&lt;&gt;NOR",G9:G10)</f>
        <v>0</v>
      </c>
      <c r="H8" s="146"/>
      <c r="R8" t="s">
        <v>129</v>
      </c>
    </row>
    <row r="9" spans="1:47" outlineLevel="1" x14ac:dyDescent="0.2">
      <c r="A9" s="123">
        <v>1</v>
      </c>
      <c r="B9" s="123" t="s">
        <v>2504</v>
      </c>
      <c r="C9" s="137" t="s">
        <v>2505</v>
      </c>
      <c r="D9" s="160" t="s">
        <v>132</v>
      </c>
      <c r="E9" s="125">
        <v>1</v>
      </c>
      <c r="F9" s="125"/>
      <c r="G9" s="125">
        <f>ROUND(E9*F9,2)</f>
        <v>0</v>
      </c>
      <c r="H9" s="147" t="s">
        <v>1623</v>
      </c>
      <c r="I9" s="122"/>
      <c r="J9" s="122"/>
      <c r="K9" s="122"/>
      <c r="L9" s="122"/>
      <c r="M9" s="122"/>
      <c r="N9" s="122"/>
      <c r="O9" s="122"/>
      <c r="P9" s="122"/>
      <c r="Q9" s="122"/>
      <c r="R9" s="122" t="s">
        <v>133</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134</v>
      </c>
      <c r="D10" s="161"/>
      <c r="E10" s="152">
        <v>1</v>
      </c>
      <c r="F10" s="125"/>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x14ac:dyDescent="0.2">
      <c r="A11" s="124" t="s">
        <v>128</v>
      </c>
      <c r="B11" s="124" t="s">
        <v>48</v>
      </c>
      <c r="C11" s="139" t="s">
        <v>49</v>
      </c>
      <c r="D11" s="162"/>
      <c r="E11" s="126"/>
      <c r="F11" s="126"/>
      <c r="G11" s="126">
        <f>SUMIF(R12:R45,"&lt;&gt;NOR",G12:G45)</f>
        <v>0</v>
      </c>
      <c r="H11" s="148"/>
      <c r="R11" t="s">
        <v>129</v>
      </c>
    </row>
    <row r="12" spans="1:47" outlineLevel="1" x14ac:dyDescent="0.2">
      <c r="A12" s="123">
        <v>2</v>
      </c>
      <c r="B12" s="123" t="s">
        <v>2506</v>
      </c>
      <c r="C12" s="137" t="s">
        <v>2507</v>
      </c>
      <c r="D12" s="160" t="s">
        <v>138</v>
      </c>
      <c r="E12" s="125">
        <v>6.7</v>
      </c>
      <c r="F12" s="125"/>
      <c r="G12" s="125">
        <f>ROUND(E12*F12,2)</f>
        <v>0</v>
      </c>
      <c r="H12" s="147" t="s">
        <v>1624</v>
      </c>
      <c r="I12" s="122"/>
      <c r="J12" s="122"/>
      <c r="K12" s="122"/>
      <c r="L12" s="122"/>
      <c r="M12" s="122"/>
      <c r="N12" s="122"/>
      <c r="O12" s="122"/>
      <c r="P12" s="122"/>
      <c r="Q12" s="122"/>
      <c r="R12" s="122" t="s">
        <v>133</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c r="B13" s="123"/>
      <c r="C13" s="138" t="s">
        <v>2640</v>
      </c>
      <c r="D13" s="161"/>
      <c r="E13" s="152">
        <v>6.7</v>
      </c>
      <c r="F13" s="125"/>
      <c r="G13" s="125"/>
      <c r="H13" s="147"/>
      <c r="I13" s="122"/>
      <c r="J13" s="122"/>
      <c r="K13" s="122"/>
      <c r="L13" s="122"/>
      <c r="M13" s="122"/>
      <c r="N13" s="122"/>
      <c r="O13" s="122"/>
      <c r="P13" s="122"/>
      <c r="Q13" s="122"/>
      <c r="R13" s="122" t="s">
        <v>135</v>
      </c>
      <c r="S13" s="122">
        <v>0</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3</v>
      </c>
      <c r="B14" s="123" t="s">
        <v>2641</v>
      </c>
      <c r="C14" s="137" t="s">
        <v>2642</v>
      </c>
      <c r="D14" s="160" t="s">
        <v>138</v>
      </c>
      <c r="E14" s="125">
        <v>107.25</v>
      </c>
      <c r="F14" s="125"/>
      <c r="G14" s="125">
        <f>ROUND(E14*F14,2)</f>
        <v>0</v>
      </c>
      <c r="H14" s="147" t="s">
        <v>1624</v>
      </c>
      <c r="I14" s="122"/>
      <c r="J14" s="122"/>
      <c r="K14" s="122"/>
      <c r="L14" s="122"/>
      <c r="M14" s="122"/>
      <c r="N14" s="122"/>
      <c r="O14" s="122"/>
      <c r="P14" s="122"/>
      <c r="Q14" s="122"/>
      <c r="R14" s="122" t="s">
        <v>133</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c r="B15" s="123"/>
      <c r="C15" s="138" t="s">
        <v>2643</v>
      </c>
      <c r="D15" s="161"/>
      <c r="E15" s="152">
        <v>107.25</v>
      </c>
      <c r="F15" s="125"/>
      <c r="G15" s="125"/>
      <c r="H15" s="147">
        <v>0</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4</v>
      </c>
      <c r="B16" s="123" t="s">
        <v>140</v>
      </c>
      <c r="C16" s="137" t="s">
        <v>141</v>
      </c>
      <c r="D16" s="160" t="s">
        <v>138</v>
      </c>
      <c r="E16" s="125">
        <v>107.25</v>
      </c>
      <c r="F16" s="125"/>
      <c r="G16" s="125">
        <f>ROUND(E16*F16,2)</f>
        <v>0</v>
      </c>
      <c r="H16" s="147" t="s">
        <v>1624</v>
      </c>
      <c r="I16" s="122"/>
      <c r="J16" s="122"/>
      <c r="K16" s="122"/>
      <c r="L16" s="122"/>
      <c r="M16" s="122"/>
      <c r="N16" s="122"/>
      <c r="O16" s="122"/>
      <c r="P16" s="122"/>
      <c r="Q16" s="122"/>
      <c r="R16" s="122" t="s">
        <v>133</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c r="B17" s="123"/>
      <c r="C17" s="138" t="s">
        <v>2643</v>
      </c>
      <c r="D17" s="161"/>
      <c r="E17" s="152">
        <v>107.25</v>
      </c>
      <c r="F17" s="125"/>
      <c r="G17" s="125"/>
      <c r="H17" s="147">
        <v>0</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5</v>
      </c>
      <c r="B18" s="123" t="s">
        <v>2447</v>
      </c>
      <c r="C18" s="137" t="s">
        <v>2448</v>
      </c>
      <c r="D18" s="160" t="s">
        <v>138</v>
      </c>
      <c r="E18" s="125">
        <v>6.3280000000000003</v>
      </c>
      <c r="F18" s="125"/>
      <c r="G18" s="125">
        <f>ROUND(E18*F18,2)</f>
        <v>0</v>
      </c>
      <c r="H18" s="147" t="s">
        <v>1624</v>
      </c>
      <c r="I18" s="122"/>
      <c r="J18" s="122"/>
      <c r="K18" s="122"/>
      <c r="L18" s="122"/>
      <c r="M18" s="122"/>
      <c r="N18" s="122"/>
      <c r="O18" s="122"/>
      <c r="P18" s="122"/>
      <c r="Q18" s="122"/>
      <c r="R18" s="122" t="s">
        <v>133</v>
      </c>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c r="B19" s="123"/>
      <c r="C19" s="138" t="s">
        <v>2644</v>
      </c>
      <c r="D19" s="161"/>
      <c r="E19" s="152">
        <v>6.3280000000000003</v>
      </c>
      <c r="F19" s="125"/>
      <c r="G19" s="125"/>
      <c r="H19" s="147">
        <v>0</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6</v>
      </c>
      <c r="B20" s="123" t="s">
        <v>2450</v>
      </c>
      <c r="C20" s="137" t="s">
        <v>2451</v>
      </c>
      <c r="D20" s="160" t="s">
        <v>138</v>
      </c>
      <c r="E20" s="125">
        <v>6.3280000000000003</v>
      </c>
      <c r="F20" s="125"/>
      <c r="G20" s="125">
        <f>ROUND(E20*F20,2)</f>
        <v>0</v>
      </c>
      <c r="H20" s="147" t="s">
        <v>1624</v>
      </c>
      <c r="I20" s="122"/>
      <c r="J20" s="122"/>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c r="B21" s="123"/>
      <c r="C21" s="138" t="s">
        <v>2644</v>
      </c>
      <c r="D21" s="161"/>
      <c r="E21" s="152">
        <v>6.3280000000000003</v>
      </c>
      <c r="F21" s="125"/>
      <c r="G21" s="125"/>
      <c r="H21" s="147">
        <v>0</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7</v>
      </c>
      <c r="B22" s="123" t="s">
        <v>150</v>
      </c>
      <c r="C22" s="137" t="s">
        <v>151</v>
      </c>
      <c r="D22" s="160" t="s">
        <v>138</v>
      </c>
      <c r="E22" s="125">
        <v>113.578</v>
      </c>
      <c r="F22" s="125"/>
      <c r="G22" s="125">
        <f>ROUND(E22*F22,2)</f>
        <v>0</v>
      </c>
      <c r="H22" s="147" t="s">
        <v>1624</v>
      </c>
      <c r="I22" s="122"/>
      <c r="J22" s="122"/>
      <c r="K22" s="122"/>
      <c r="L22" s="122"/>
      <c r="M22" s="122"/>
      <c r="N22" s="122"/>
      <c r="O22" s="122"/>
      <c r="P22" s="122"/>
      <c r="Q22" s="122"/>
      <c r="R22" s="122" t="s">
        <v>133</v>
      </c>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c r="B23" s="123"/>
      <c r="C23" s="138" t="s">
        <v>2645</v>
      </c>
      <c r="D23" s="161"/>
      <c r="E23" s="152">
        <v>113.578</v>
      </c>
      <c r="F23" s="125"/>
      <c r="G23" s="125"/>
      <c r="H23" s="147">
        <v>0</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8</v>
      </c>
      <c r="B24" s="123" t="s">
        <v>154</v>
      </c>
      <c r="C24" s="137" t="s">
        <v>155</v>
      </c>
      <c r="D24" s="160" t="s">
        <v>138</v>
      </c>
      <c r="E24" s="125">
        <v>9.58</v>
      </c>
      <c r="F24" s="125"/>
      <c r="G24" s="125">
        <f>ROUND(E24*F24,2)</f>
        <v>0</v>
      </c>
      <c r="H24" s="147" t="s">
        <v>1624</v>
      </c>
      <c r="I24" s="122"/>
      <c r="J24" s="122"/>
      <c r="K24" s="122"/>
      <c r="L24" s="122"/>
      <c r="M24" s="122"/>
      <c r="N24" s="122"/>
      <c r="O24" s="122"/>
      <c r="P24" s="122"/>
      <c r="Q24" s="122"/>
      <c r="R24" s="122" t="s">
        <v>133</v>
      </c>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c r="B25" s="123"/>
      <c r="C25" s="138" t="s">
        <v>2646</v>
      </c>
      <c r="D25" s="161"/>
      <c r="E25" s="152">
        <v>9.58</v>
      </c>
      <c r="F25" s="125"/>
      <c r="G25" s="125"/>
      <c r="H25" s="147">
        <v>0</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9</v>
      </c>
      <c r="B26" s="123" t="s">
        <v>161</v>
      </c>
      <c r="C26" s="137" t="s">
        <v>162</v>
      </c>
      <c r="D26" s="160" t="s">
        <v>138</v>
      </c>
      <c r="E26" s="125">
        <v>120.27800000000001</v>
      </c>
      <c r="F26" s="125"/>
      <c r="G26" s="125">
        <f>ROUND(E26*F26,2)</f>
        <v>0</v>
      </c>
      <c r="H26" s="147" t="s">
        <v>1624</v>
      </c>
      <c r="I26" s="122"/>
      <c r="J26" s="122"/>
      <c r="K26" s="122"/>
      <c r="L26" s="122"/>
      <c r="M26" s="122"/>
      <c r="N26" s="122"/>
      <c r="O26" s="122"/>
      <c r="P26" s="122"/>
      <c r="Q26" s="122"/>
      <c r="R26" s="122" t="s">
        <v>133</v>
      </c>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2647</v>
      </c>
      <c r="D27" s="161"/>
      <c r="E27" s="152">
        <v>9.58</v>
      </c>
      <c r="F27" s="125"/>
      <c r="G27" s="125"/>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c r="B28" s="123"/>
      <c r="C28" s="138" t="s">
        <v>2648</v>
      </c>
      <c r="D28" s="161"/>
      <c r="E28" s="152">
        <v>103.998</v>
      </c>
      <c r="F28" s="125"/>
      <c r="G28" s="125"/>
      <c r="H28" s="147">
        <v>0</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c r="B29" s="123"/>
      <c r="C29" s="138" t="s">
        <v>2649</v>
      </c>
      <c r="D29" s="161"/>
      <c r="E29" s="152">
        <v>6.7</v>
      </c>
      <c r="F29" s="125"/>
      <c r="G29" s="125"/>
      <c r="H29" s="147">
        <v>0</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10</v>
      </c>
      <c r="B30" s="123" t="s">
        <v>165</v>
      </c>
      <c r="C30" s="137" t="s">
        <v>166</v>
      </c>
      <c r="D30" s="160" t="s">
        <v>138</v>
      </c>
      <c r="E30" s="125">
        <v>129.858</v>
      </c>
      <c r="F30" s="125"/>
      <c r="G30" s="125">
        <f>ROUND(E30*F30,2)</f>
        <v>0</v>
      </c>
      <c r="H30" s="147" t="s">
        <v>1624</v>
      </c>
      <c r="I30" s="122"/>
      <c r="J30" s="122"/>
      <c r="K30" s="122"/>
      <c r="L30" s="122"/>
      <c r="M30" s="122"/>
      <c r="N30" s="122"/>
      <c r="O30" s="122"/>
      <c r="P30" s="122"/>
      <c r="Q30" s="122"/>
      <c r="R30" s="122" t="s">
        <v>133</v>
      </c>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c r="B31" s="123"/>
      <c r="C31" s="138" t="s">
        <v>2650</v>
      </c>
      <c r="D31" s="161"/>
      <c r="E31" s="152">
        <v>113.578</v>
      </c>
      <c r="F31" s="125"/>
      <c r="G31" s="125"/>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c r="B32" s="123"/>
      <c r="C32" s="138" t="s">
        <v>2647</v>
      </c>
      <c r="D32" s="161"/>
      <c r="E32" s="152">
        <v>9.58</v>
      </c>
      <c r="F32" s="125"/>
      <c r="G32" s="125"/>
      <c r="H32" s="147">
        <v>0</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c r="B33" s="123"/>
      <c r="C33" s="138" t="s">
        <v>2649</v>
      </c>
      <c r="D33" s="161"/>
      <c r="E33" s="152">
        <v>6.7</v>
      </c>
      <c r="F33" s="125"/>
      <c r="G33" s="125"/>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11</v>
      </c>
      <c r="B34" s="123" t="s">
        <v>168</v>
      </c>
      <c r="C34" s="137" t="s">
        <v>169</v>
      </c>
      <c r="D34" s="160" t="s">
        <v>138</v>
      </c>
      <c r="E34" s="125">
        <v>110.69800000000001</v>
      </c>
      <c r="F34" s="125"/>
      <c r="G34" s="125">
        <f>ROUND(E34*F34,2)</f>
        <v>0</v>
      </c>
      <c r="H34" s="147" t="s">
        <v>1624</v>
      </c>
      <c r="I34" s="122"/>
      <c r="J34" s="122"/>
      <c r="K34" s="122"/>
      <c r="L34" s="122"/>
      <c r="M34" s="122"/>
      <c r="N34" s="122"/>
      <c r="O34" s="122"/>
      <c r="P34" s="122"/>
      <c r="Q34" s="122"/>
      <c r="R34" s="122" t="s">
        <v>133</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c r="B35" s="123"/>
      <c r="C35" s="138" t="s">
        <v>2648</v>
      </c>
      <c r="D35" s="161"/>
      <c r="E35" s="152">
        <v>103.998</v>
      </c>
      <c r="F35" s="125"/>
      <c r="G35" s="125"/>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c r="B36" s="123"/>
      <c r="C36" s="138" t="s">
        <v>2651</v>
      </c>
      <c r="D36" s="161"/>
      <c r="E36" s="152">
        <v>6.7</v>
      </c>
      <c r="F36" s="125"/>
      <c r="G36" s="125"/>
      <c r="H36" s="147">
        <v>0</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12</v>
      </c>
      <c r="B37" s="123" t="s">
        <v>170</v>
      </c>
      <c r="C37" s="137" t="s">
        <v>171</v>
      </c>
      <c r="D37" s="160" t="s">
        <v>138</v>
      </c>
      <c r="E37" s="125">
        <v>1106.98</v>
      </c>
      <c r="F37" s="125"/>
      <c r="G37" s="125">
        <f>ROUND(E37*F37,2)</f>
        <v>0</v>
      </c>
      <c r="H37" s="147" t="s">
        <v>1624</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138" t="s">
        <v>2652</v>
      </c>
      <c r="D38" s="161"/>
      <c r="E38" s="152">
        <v>1039.98</v>
      </c>
      <c r="F38" s="125"/>
      <c r="G38" s="125"/>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c r="B39" s="123"/>
      <c r="C39" s="138" t="s">
        <v>2653</v>
      </c>
      <c r="D39" s="161"/>
      <c r="E39" s="152">
        <v>67</v>
      </c>
      <c r="F39" s="125"/>
      <c r="G39" s="125"/>
      <c r="H39" s="147">
        <v>0</v>
      </c>
      <c r="I39" s="122"/>
      <c r="J39" s="122"/>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13</v>
      </c>
      <c r="B40" s="123" t="s">
        <v>173</v>
      </c>
      <c r="C40" s="137" t="s">
        <v>174</v>
      </c>
      <c r="D40" s="160" t="s">
        <v>138</v>
      </c>
      <c r="E40" s="125">
        <v>103.998</v>
      </c>
      <c r="F40" s="125"/>
      <c r="G40" s="125">
        <f>ROUND(E40*F40,2)</f>
        <v>0</v>
      </c>
      <c r="H40" s="147" t="s">
        <v>1624</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138" t="s">
        <v>2648</v>
      </c>
      <c r="D41" s="161"/>
      <c r="E41" s="152">
        <v>103.998</v>
      </c>
      <c r="F41" s="125"/>
      <c r="G41" s="125"/>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14</v>
      </c>
      <c r="B42" s="123" t="s">
        <v>2521</v>
      </c>
      <c r="C42" s="137" t="s">
        <v>2522</v>
      </c>
      <c r="D42" s="160" t="s">
        <v>138</v>
      </c>
      <c r="E42" s="125">
        <v>6.7</v>
      </c>
      <c r="F42" s="125"/>
      <c r="G42" s="125">
        <f>ROUND(E42*F42,2)</f>
        <v>0</v>
      </c>
      <c r="H42" s="147" t="s">
        <v>1624</v>
      </c>
      <c r="I42" s="122"/>
      <c r="J42" s="122"/>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c r="B43" s="123"/>
      <c r="C43" s="138" t="s">
        <v>2651</v>
      </c>
      <c r="D43" s="161"/>
      <c r="E43" s="152">
        <v>6.7</v>
      </c>
      <c r="F43" s="125"/>
      <c r="G43" s="125"/>
      <c r="H43" s="147">
        <v>0</v>
      </c>
      <c r="I43" s="122"/>
      <c r="J43" s="122"/>
      <c r="K43" s="122"/>
      <c r="L43" s="122"/>
      <c r="M43" s="122"/>
      <c r="N43" s="122"/>
      <c r="O43" s="122"/>
      <c r="P43" s="122"/>
      <c r="Q43" s="122"/>
      <c r="R43" s="122" t="s">
        <v>135</v>
      </c>
      <c r="S43" s="122">
        <v>0</v>
      </c>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ht="22.5" outlineLevel="1" x14ac:dyDescent="0.2">
      <c r="A44" s="123">
        <v>15</v>
      </c>
      <c r="B44" s="123" t="s">
        <v>175</v>
      </c>
      <c r="C44" s="137" t="s">
        <v>176</v>
      </c>
      <c r="D44" s="160" t="s">
        <v>177</v>
      </c>
      <c r="E44" s="125">
        <v>30</v>
      </c>
      <c r="F44" s="125"/>
      <c r="G44" s="125">
        <f>ROUND(E44*F44,2)</f>
        <v>0</v>
      </c>
      <c r="H44" s="147" t="s">
        <v>1624</v>
      </c>
      <c r="I44" s="122"/>
      <c r="J44" s="122"/>
      <c r="K44" s="122"/>
      <c r="L44" s="122"/>
      <c r="M44" s="122"/>
      <c r="N44" s="122"/>
      <c r="O44" s="122"/>
      <c r="P44" s="122"/>
      <c r="Q44" s="122"/>
      <c r="R44" s="122" t="s">
        <v>178</v>
      </c>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c r="B45" s="123"/>
      <c r="C45" s="138" t="s">
        <v>790</v>
      </c>
      <c r="D45" s="161"/>
      <c r="E45" s="152">
        <v>30</v>
      </c>
      <c r="F45" s="125"/>
      <c r="G45" s="125"/>
      <c r="H45" s="147">
        <v>0</v>
      </c>
      <c r="I45" s="122"/>
      <c r="J45" s="122"/>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x14ac:dyDescent="0.2">
      <c r="A46" s="124" t="s">
        <v>128</v>
      </c>
      <c r="B46" s="124" t="s">
        <v>50</v>
      </c>
      <c r="C46" s="139" t="s">
        <v>51</v>
      </c>
      <c r="D46" s="162"/>
      <c r="E46" s="126"/>
      <c r="F46" s="126"/>
      <c r="G46" s="126">
        <f>SUMIF(R47:R64,"&lt;&gt;NOR",G47:G64)</f>
        <v>0</v>
      </c>
      <c r="H46" s="148"/>
      <c r="I46" s="122"/>
      <c r="R46" t="s">
        <v>129</v>
      </c>
    </row>
    <row r="47" spans="1:47" outlineLevel="1" x14ac:dyDescent="0.2">
      <c r="A47" s="123">
        <v>16</v>
      </c>
      <c r="B47" s="123" t="s">
        <v>228</v>
      </c>
      <c r="C47" s="137" t="s">
        <v>229</v>
      </c>
      <c r="D47" s="160" t="s">
        <v>188</v>
      </c>
      <c r="E47" s="125">
        <v>22.5</v>
      </c>
      <c r="F47" s="125"/>
      <c r="G47" s="125">
        <f>ROUND(E47*F47,2)</f>
        <v>0</v>
      </c>
      <c r="H47" s="147" t="s">
        <v>1624</v>
      </c>
      <c r="I47" s="122"/>
      <c r="J47" s="122"/>
      <c r="K47" s="122"/>
      <c r="L47" s="122"/>
      <c r="M47" s="122"/>
      <c r="N47" s="122"/>
      <c r="O47" s="122"/>
      <c r="P47" s="122"/>
      <c r="Q47" s="122"/>
      <c r="R47" s="122" t="s">
        <v>133</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c r="B48" s="123"/>
      <c r="C48" s="138" t="s">
        <v>2654</v>
      </c>
      <c r="D48" s="161"/>
      <c r="E48" s="152">
        <v>22.5</v>
      </c>
      <c r="F48" s="125"/>
      <c r="G48" s="125"/>
      <c r="H48" s="147">
        <v>0</v>
      </c>
      <c r="I48" s="122"/>
      <c r="J48" s="122"/>
      <c r="K48" s="122"/>
      <c r="L48" s="122"/>
      <c r="M48" s="122"/>
      <c r="N48" s="122"/>
      <c r="O48" s="122"/>
      <c r="P48" s="122"/>
      <c r="Q48" s="122"/>
      <c r="R48" s="122" t="s">
        <v>135</v>
      </c>
      <c r="S48" s="122">
        <v>0</v>
      </c>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v>17</v>
      </c>
      <c r="B49" s="123" t="s">
        <v>2524</v>
      </c>
      <c r="C49" s="137" t="s">
        <v>2525</v>
      </c>
      <c r="D49" s="160" t="s">
        <v>138</v>
      </c>
      <c r="E49" s="125">
        <v>2.6999999999999997</v>
      </c>
      <c r="F49" s="125"/>
      <c r="G49" s="125">
        <f>ROUND(E49*F49,2)</f>
        <v>0</v>
      </c>
      <c r="H49" s="147" t="s">
        <v>1624</v>
      </c>
      <c r="I49" s="122"/>
      <c r="J49" s="122"/>
      <c r="K49" s="122"/>
      <c r="L49" s="122"/>
      <c r="M49" s="122"/>
      <c r="N49" s="122"/>
      <c r="O49" s="122"/>
      <c r="P49" s="122"/>
      <c r="Q49" s="122"/>
      <c r="R49" s="122" t="s">
        <v>133</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c r="B50" s="123"/>
      <c r="C50" s="138" t="s">
        <v>2655</v>
      </c>
      <c r="D50" s="161"/>
      <c r="E50" s="152">
        <v>2.7</v>
      </c>
      <c r="F50" s="125"/>
      <c r="G50" s="125"/>
      <c r="H50" s="147">
        <v>0</v>
      </c>
      <c r="I50" s="122"/>
      <c r="J50" s="122"/>
      <c r="K50" s="122"/>
      <c r="L50" s="122"/>
      <c r="M50" s="122"/>
      <c r="N50" s="122"/>
      <c r="O50" s="122"/>
      <c r="P50" s="122"/>
      <c r="Q50" s="122"/>
      <c r="R50" s="122" t="s">
        <v>135</v>
      </c>
      <c r="S50" s="122">
        <v>0</v>
      </c>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18</v>
      </c>
      <c r="B51" s="123" t="s">
        <v>2527</v>
      </c>
      <c r="C51" s="137" t="s">
        <v>2528</v>
      </c>
      <c r="D51" s="160" t="s">
        <v>138</v>
      </c>
      <c r="E51" s="125">
        <v>7.6840000000000011</v>
      </c>
      <c r="F51" s="125"/>
      <c r="G51" s="125">
        <f>ROUND(E51*F51,2)</f>
        <v>0</v>
      </c>
      <c r="H51" s="147" t="s">
        <v>1624</v>
      </c>
      <c r="I51" s="122"/>
      <c r="J51" s="122"/>
      <c r="K51" s="122"/>
      <c r="L51" s="122"/>
      <c r="M51" s="122"/>
      <c r="N51" s="122"/>
      <c r="O51" s="122"/>
      <c r="P51" s="122"/>
      <c r="Q51" s="122"/>
      <c r="R51" s="122" t="s">
        <v>178</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c r="B52" s="123"/>
      <c r="C52" s="138" t="s">
        <v>2656</v>
      </c>
      <c r="D52" s="161"/>
      <c r="E52" s="152">
        <v>7.6840000000000002</v>
      </c>
      <c r="F52" s="125"/>
      <c r="G52" s="125"/>
      <c r="H52" s="147">
        <v>0</v>
      </c>
      <c r="I52" s="122"/>
      <c r="J52" s="122"/>
      <c r="K52" s="122"/>
      <c r="L52" s="122"/>
      <c r="M52" s="122"/>
      <c r="N52" s="122"/>
      <c r="O52" s="122"/>
      <c r="P52" s="122"/>
      <c r="Q52" s="122"/>
      <c r="R52" s="122" t="s">
        <v>135</v>
      </c>
      <c r="S52" s="122">
        <v>0</v>
      </c>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19</v>
      </c>
      <c r="B53" s="123" t="s">
        <v>209</v>
      </c>
      <c r="C53" s="137" t="s">
        <v>2533</v>
      </c>
      <c r="D53" s="160" t="s">
        <v>138</v>
      </c>
      <c r="E53" s="125">
        <v>3.375</v>
      </c>
      <c r="F53" s="125"/>
      <c r="G53" s="125">
        <f>ROUND(E53*F53,2)</f>
        <v>0</v>
      </c>
      <c r="H53" s="147" t="s">
        <v>1624</v>
      </c>
      <c r="I53" s="122"/>
      <c r="J53" s="122"/>
      <c r="K53" s="122"/>
      <c r="L53" s="122"/>
      <c r="M53" s="122"/>
      <c r="N53" s="122"/>
      <c r="O53" s="122"/>
      <c r="P53" s="122"/>
      <c r="Q53" s="122"/>
      <c r="R53" s="122" t="s">
        <v>133</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c r="B54" s="123"/>
      <c r="C54" s="138" t="s">
        <v>207</v>
      </c>
      <c r="D54" s="161"/>
      <c r="E54" s="152"/>
      <c r="F54" s="125"/>
      <c r="G54" s="125"/>
      <c r="H54" s="147">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c r="B55" s="123"/>
      <c r="C55" s="138" t="s">
        <v>2657</v>
      </c>
      <c r="D55" s="161"/>
      <c r="E55" s="152">
        <v>3.375</v>
      </c>
      <c r="F55" s="125"/>
      <c r="G55" s="125"/>
      <c r="H55" s="147">
        <v>0</v>
      </c>
      <c r="I55" s="122"/>
      <c r="J55" s="122"/>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v>20</v>
      </c>
      <c r="B56" s="123" t="s">
        <v>216</v>
      </c>
      <c r="C56" s="137" t="s">
        <v>217</v>
      </c>
      <c r="D56" s="160" t="s">
        <v>188</v>
      </c>
      <c r="E56" s="125">
        <v>3</v>
      </c>
      <c r="F56" s="125"/>
      <c r="G56" s="125">
        <f>ROUND(E56*F56,2)</f>
        <v>0</v>
      </c>
      <c r="H56" s="147" t="s">
        <v>1624</v>
      </c>
      <c r="I56" s="122"/>
      <c r="J56" s="122"/>
      <c r="K56" s="122"/>
      <c r="L56" s="122"/>
      <c r="M56" s="122"/>
      <c r="N56" s="122"/>
      <c r="O56" s="122"/>
      <c r="P56" s="122"/>
      <c r="Q56" s="122"/>
      <c r="R56" s="122" t="s">
        <v>133</v>
      </c>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c r="B57" s="123"/>
      <c r="C57" s="138" t="s">
        <v>207</v>
      </c>
      <c r="D57" s="161"/>
      <c r="E57" s="152"/>
      <c r="F57" s="125"/>
      <c r="G57" s="125"/>
      <c r="H57" s="147">
        <v>0</v>
      </c>
      <c r="I57" s="122"/>
      <c r="J57" s="122"/>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c r="B58" s="123"/>
      <c r="C58" s="138" t="s">
        <v>2658</v>
      </c>
      <c r="D58" s="161"/>
      <c r="E58" s="152">
        <v>3</v>
      </c>
      <c r="F58" s="125"/>
      <c r="G58" s="125"/>
      <c r="H58" s="147">
        <v>0</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v>21</v>
      </c>
      <c r="B59" s="123" t="s">
        <v>220</v>
      </c>
      <c r="C59" s="137" t="s">
        <v>221</v>
      </c>
      <c r="D59" s="160" t="s">
        <v>188</v>
      </c>
      <c r="E59" s="125">
        <v>3</v>
      </c>
      <c r="F59" s="125"/>
      <c r="G59" s="125">
        <f>ROUND(E59*F59,2)</f>
        <v>0</v>
      </c>
      <c r="H59" s="147" t="s">
        <v>1624</v>
      </c>
      <c r="I59" s="122"/>
      <c r="J59" s="122"/>
      <c r="K59" s="122"/>
      <c r="L59" s="122"/>
      <c r="M59" s="122"/>
      <c r="N59" s="122"/>
      <c r="O59" s="122"/>
      <c r="P59" s="122"/>
      <c r="Q59" s="122"/>
      <c r="R59" s="122" t="s">
        <v>133</v>
      </c>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c r="B60" s="123"/>
      <c r="C60" s="138" t="s">
        <v>207</v>
      </c>
      <c r="D60" s="161"/>
      <c r="E60" s="152"/>
      <c r="F60" s="125"/>
      <c r="G60" s="125"/>
      <c r="H60" s="147">
        <v>0</v>
      </c>
      <c r="I60" s="122"/>
      <c r="J60" s="122"/>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c r="B61" s="123"/>
      <c r="C61" s="138" t="s">
        <v>2658</v>
      </c>
      <c r="D61" s="161"/>
      <c r="E61" s="152">
        <v>3</v>
      </c>
      <c r="F61" s="125"/>
      <c r="G61" s="125"/>
      <c r="H61" s="147">
        <v>0</v>
      </c>
      <c r="I61" s="122"/>
      <c r="J61" s="122"/>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ht="22.5" outlineLevel="1" x14ac:dyDescent="0.2">
      <c r="A62" s="123">
        <v>22</v>
      </c>
      <c r="B62" s="123" t="s">
        <v>2536</v>
      </c>
      <c r="C62" s="137" t="s">
        <v>2537</v>
      </c>
      <c r="D62" s="160" t="s">
        <v>201</v>
      </c>
      <c r="E62" s="125">
        <v>0.19552500000000003</v>
      </c>
      <c r="F62" s="125"/>
      <c r="G62" s="125">
        <f>ROUND(E62*F62,2)</f>
        <v>0</v>
      </c>
      <c r="H62" s="147" t="s">
        <v>1624</v>
      </c>
      <c r="I62" s="122"/>
      <c r="J62" s="122"/>
      <c r="K62" s="122"/>
      <c r="L62" s="122"/>
      <c r="M62" s="122"/>
      <c r="N62" s="122"/>
      <c r="O62" s="122"/>
      <c r="P62" s="122"/>
      <c r="Q62" s="122"/>
      <c r="R62" s="122" t="s">
        <v>133</v>
      </c>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c r="B63" s="123"/>
      <c r="C63" s="138" t="s">
        <v>207</v>
      </c>
      <c r="D63" s="161"/>
      <c r="E63" s="152"/>
      <c r="F63" s="125"/>
      <c r="G63" s="125"/>
      <c r="H63" s="147">
        <v>0</v>
      </c>
      <c r="I63" s="122"/>
      <c r="J63" s="122"/>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c r="B64" s="123"/>
      <c r="C64" s="138" t="s">
        <v>2659</v>
      </c>
      <c r="D64" s="161"/>
      <c r="E64" s="152">
        <v>0.195525</v>
      </c>
      <c r="F64" s="125"/>
      <c r="G64" s="125"/>
      <c r="H64" s="147">
        <v>0</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x14ac:dyDescent="0.2">
      <c r="A65" s="124" t="s">
        <v>128</v>
      </c>
      <c r="B65" s="124" t="s">
        <v>52</v>
      </c>
      <c r="C65" s="139" t="s">
        <v>53</v>
      </c>
      <c r="D65" s="162"/>
      <c r="E65" s="126"/>
      <c r="F65" s="126"/>
      <c r="G65" s="126">
        <f>SUMIF(R66:R77,"&lt;&gt;NOR",G66:G77)</f>
        <v>0</v>
      </c>
      <c r="H65" s="148"/>
      <c r="I65" s="122"/>
      <c r="R65" t="s">
        <v>129</v>
      </c>
    </row>
    <row r="66" spans="1:47" ht="22.5" outlineLevel="1" x14ac:dyDescent="0.2">
      <c r="A66" s="123">
        <v>23</v>
      </c>
      <c r="B66" s="123" t="s">
        <v>2539</v>
      </c>
      <c r="C66" s="137" t="s">
        <v>2540</v>
      </c>
      <c r="D66" s="160" t="s">
        <v>138</v>
      </c>
      <c r="E66" s="125">
        <v>6.9632199999999997</v>
      </c>
      <c r="F66" s="125"/>
      <c r="G66" s="125">
        <f>ROUND(E66*F66,2)</f>
        <v>0</v>
      </c>
      <c r="H66" s="147" t="s">
        <v>1623</v>
      </c>
      <c r="I66" s="122"/>
      <c r="J66" s="122"/>
      <c r="K66" s="122"/>
      <c r="L66" s="122"/>
      <c r="M66" s="122"/>
      <c r="N66" s="122"/>
      <c r="O66" s="122"/>
      <c r="P66" s="122"/>
      <c r="Q66" s="122"/>
      <c r="R66" s="122" t="s">
        <v>133</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c r="B67" s="123"/>
      <c r="C67" s="138" t="s">
        <v>207</v>
      </c>
      <c r="D67" s="161"/>
      <c r="E67" s="152"/>
      <c r="F67" s="125"/>
      <c r="G67" s="125"/>
      <c r="H67" s="147">
        <v>0</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c r="B68" s="123"/>
      <c r="C68" s="138" t="s">
        <v>2660</v>
      </c>
      <c r="D68" s="161"/>
      <c r="E68" s="152">
        <v>6.9632199999999997</v>
      </c>
      <c r="F68" s="125"/>
      <c r="G68" s="125"/>
      <c r="H68" s="147">
        <v>0</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outlineLevel="1" x14ac:dyDescent="0.2">
      <c r="A69" s="123">
        <v>24</v>
      </c>
      <c r="B69" s="123" t="s">
        <v>2542</v>
      </c>
      <c r="C69" s="137" t="s">
        <v>2543</v>
      </c>
      <c r="D69" s="160" t="s">
        <v>188</v>
      </c>
      <c r="E69" s="125">
        <v>74.301599999999993</v>
      </c>
      <c r="F69" s="125"/>
      <c r="G69" s="125">
        <f>ROUND(E69*F69,2)</f>
        <v>0</v>
      </c>
      <c r="H69" s="147" t="s">
        <v>1624</v>
      </c>
      <c r="I69" s="122"/>
      <c r="J69" s="122"/>
      <c r="K69" s="122"/>
      <c r="L69" s="122"/>
      <c r="M69" s="122"/>
      <c r="N69" s="122"/>
      <c r="O69" s="122"/>
      <c r="P69" s="122"/>
      <c r="Q69" s="122"/>
      <c r="R69" s="122" t="s">
        <v>133</v>
      </c>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outlineLevel="1" x14ac:dyDescent="0.2">
      <c r="A70" s="123"/>
      <c r="B70" s="123"/>
      <c r="C70" s="138" t="s">
        <v>207</v>
      </c>
      <c r="D70" s="161"/>
      <c r="E70" s="152"/>
      <c r="F70" s="125"/>
      <c r="G70" s="125"/>
      <c r="H70" s="147">
        <v>0</v>
      </c>
      <c r="I70" s="122"/>
      <c r="J70" s="122"/>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ht="22.5" outlineLevel="1" x14ac:dyDescent="0.2">
      <c r="A71" s="123"/>
      <c r="B71" s="123"/>
      <c r="C71" s="138" t="s">
        <v>2661</v>
      </c>
      <c r="D71" s="161"/>
      <c r="E71" s="152">
        <v>74.301599999999993</v>
      </c>
      <c r="F71" s="125"/>
      <c r="G71" s="125"/>
      <c r="H71" s="147">
        <v>0</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v>25</v>
      </c>
      <c r="B72" s="123" t="s">
        <v>2545</v>
      </c>
      <c r="C72" s="137" t="s">
        <v>2546</v>
      </c>
      <c r="D72" s="160" t="s">
        <v>188</v>
      </c>
      <c r="E72" s="125">
        <v>74.301599999999993</v>
      </c>
      <c r="F72" s="125"/>
      <c r="G72" s="125">
        <f>ROUND(E72*F72,2)</f>
        <v>0</v>
      </c>
      <c r="H72" s="147" t="s">
        <v>1624</v>
      </c>
      <c r="I72" s="122"/>
      <c r="J72" s="122"/>
      <c r="K72" s="122"/>
      <c r="L72" s="122"/>
      <c r="M72" s="122"/>
      <c r="N72" s="122"/>
      <c r="O72" s="122"/>
      <c r="P72" s="122"/>
      <c r="Q72" s="122"/>
      <c r="R72" s="122" t="s">
        <v>133</v>
      </c>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c r="B73" s="123"/>
      <c r="C73" s="138" t="s">
        <v>207</v>
      </c>
      <c r="D73" s="161"/>
      <c r="E73" s="152"/>
      <c r="F73" s="125"/>
      <c r="G73" s="125"/>
      <c r="H73" s="147">
        <v>0</v>
      </c>
      <c r="I73" s="122"/>
      <c r="J73" s="122"/>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ht="22.5" outlineLevel="1" x14ac:dyDescent="0.2">
      <c r="A74" s="123"/>
      <c r="B74" s="123"/>
      <c r="C74" s="138" t="s">
        <v>2661</v>
      </c>
      <c r="D74" s="161"/>
      <c r="E74" s="152">
        <v>74.301599999999993</v>
      </c>
      <c r="F74" s="125"/>
      <c r="G74" s="125"/>
      <c r="H74" s="147">
        <v>0</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outlineLevel="1" x14ac:dyDescent="0.2">
      <c r="A75" s="123">
        <v>26</v>
      </c>
      <c r="B75" s="123" t="s">
        <v>280</v>
      </c>
      <c r="C75" s="137" t="s">
        <v>281</v>
      </c>
      <c r="D75" s="160" t="s">
        <v>201</v>
      </c>
      <c r="E75" s="125">
        <v>0.90521859999999998</v>
      </c>
      <c r="F75" s="125"/>
      <c r="G75" s="125">
        <f>ROUND(E75*F75,2)</f>
        <v>0</v>
      </c>
      <c r="H75" s="147" t="s">
        <v>1624</v>
      </c>
      <c r="I75" s="122"/>
      <c r="J75" s="122"/>
      <c r="K75" s="122"/>
      <c r="L75" s="122"/>
      <c r="M75" s="122"/>
      <c r="N75" s="122"/>
      <c r="O75" s="122"/>
      <c r="P75" s="122"/>
      <c r="Q75" s="122"/>
      <c r="R75" s="122" t="s">
        <v>133</v>
      </c>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outlineLevel="1" x14ac:dyDescent="0.2">
      <c r="A76" s="123"/>
      <c r="B76" s="123"/>
      <c r="C76" s="138" t="s">
        <v>207</v>
      </c>
      <c r="D76" s="161"/>
      <c r="E76" s="152"/>
      <c r="F76" s="125"/>
      <c r="G76" s="125"/>
      <c r="H76" s="147">
        <v>0</v>
      </c>
      <c r="I76" s="122"/>
      <c r="J76" s="122"/>
      <c r="K76" s="122"/>
      <c r="L76" s="122"/>
      <c r="M76" s="122"/>
      <c r="N76" s="122"/>
      <c r="O76" s="122"/>
      <c r="P76" s="122"/>
      <c r="Q76" s="122"/>
      <c r="R76" s="122" t="s">
        <v>135</v>
      </c>
      <c r="S76" s="122">
        <v>0</v>
      </c>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ht="22.5" outlineLevel="1" x14ac:dyDescent="0.2">
      <c r="A77" s="123"/>
      <c r="B77" s="123"/>
      <c r="C77" s="138" t="s">
        <v>2662</v>
      </c>
      <c r="D77" s="161"/>
      <c r="E77" s="152">
        <v>0.90521859999999998</v>
      </c>
      <c r="F77" s="125"/>
      <c r="G77" s="125"/>
      <c r="H77" s="147">
        <v>0</v>
      </c>
      <c r="I77" s="122"/>
      <c r="J77" s="122"/>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x14ac:dyDescent="0.2">
      <c r="A78" s="124" t="s">
        <v>128</v>
      </c>
      <c r="B78" s="124" t="s">
        <v>56</v>
      </c>
      <c r="C78" s="139" t="s">
        <v>57</v>
      </c>
      <c r="D78" s="162"/>
      <c r="E78" s="126"/>
      <c r="F78" s="126"/>
      <c r="G78" s="126">
        <f>SUMIF(R79:R96,"&lt;&gt;NOR",G79:G96)</f>
        <v>0</v>
      </c>
      <c r="H78" s="148"/>
      <c r="I78" s="122"/>
      <c r="R78" t="s">
        <v>129</v>
      </c>
    </row>
    <row r="79" spans="1:47" ht="22.5" outlineLevel="1" x14ac:dyDescent="0.2">
      <c r="A79" s="123">
        <v>27</v>
      </c>
      <c r="B79" s="123" t="s">
        <v>2663</v>
      </c>
      <c r="C79" s="137" t="s">
        <v>2664</v>
      </c>
      <c r="D79" s="160" t="s">
        <v>138</v>
      </c>
      <c r="E79" s="125">
        <v>3.375</v>
      </c>
      <c r="F79" s="125"/>
      <c r="G79" s="125">
        <f>ROUND(E79*F79,2)</f>
        <v>0</v>
      </c>
      <c r="H79" s="147" t="s">
        <v>1623</v>
      </c>
      <c r="I79" s="122"/>
      <c r="J79" s="122"/>
      <c r="K79" s="122"/>
      <c r="L79" s="122"/>
      <c r="M79" s="122"/>
      <c r="N79" s="122"/>
      <c r="O79" s="122"/>
      <c r="P79" s="122"/>
      <c r="Q79" s="122"/>
      <c r="R79" s="122" t="s">
        <v>133</v>
      </c>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outlineLevel="1" x14ac:dyDescent="0.2">
      <c r="A80" s="123"/>
      <c r="B80" s="123"/>
      <c r="C80" s="138" t="s">
        <v>207</v>
      </c>
      <c r="D80" s="161"/>
      <c r="E80" s="152"/>
      <c r="F80" s="125"/>
      <c r="G80" s="125"/>
      <c r="H80" s="147">
        <v>0</v>
      </c>
      <c r="I80" s="122"/>
      <c r="J80" s="122"/>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outlineLevel="1" x14ac:dyDescent="0.2">
      <c r="A81" s="123"/>
      <c r="B81" s="123"/>
      <c r="C81" s="138" t="s">
        <v>2665</v>
      </c>
      <c r="D81" s="161"/>
      <c r="E81" s="152">
        <v>3.375</v>
      </c>
      <c r="F81" s="125"/>
      <c r="G81" s="125"/>
      <c r="H81" s="147">
        <v>0</v>
      </c>
      <c r="I81" s="122"/>
      <c r="J81" s="122"/>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outlineLevel="1" x14ac:dyDescent="0.2">
      <c r="A82" s="123">
        <v>28</v>
      </c>
      <c r="B82" s="123" t="s">
        <v>462</v>
      </c>
      <c r="C82" s="137" t="s">
        <v>463</v>
      </c>
      <c r="D82" s="160" t="s">
        <v>188</v>
      </c>
      <c r="E82" s="125">
        <v>25.5</v>
      </c>
      <c r="F82" s="125"/>
      <c r="G82" s="125">
        <f>ROUND(E82*F82,2)</f>
        <v>0</v>
      </c>
      <c r="H82" s="147" t="s">
        <v>1624</v>
      </c>
      <c r="I82" s="122"/>
      <c r="J82" s="122"/>
      <c r="K82" s="122"/>
      <c r="L82" s="122"/>
      <c r="M82" s="122"/>
      <c r="N82" s="122"/>
      <c r="O82" s="122"/>
      <c r="P82" s="122"/>
      <c r="Q82" s="122"/>
      <c r="R82" s="122" t="s">
        <v>133</v>
      </c>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outlineLevel="1" x14ac:dyDescent="0.2">
      <c r="A83" s="123"/>
      <c r="B83" s="123"/>
      <c r="C83" s="138" t="s">
        <v>207</v>
      </c>
      <c r="D83" s="161"/>
      <c r="E83" s="152"/>
      <c r="F83" s="125"/>
      <c r="G83" s="125"/>
      <c r="H83" s="147">
        <v>0</v>
      </c>
      <c r="I83" s="122"/>
      <c r="J83" s="122"/>
      <c r="K83" s="122"/>
      <c r="L83" s="122"/>
      <c r="M83" s="122"/>
      <c r="N83" s="122"/>
      <c r="O83" s="122"/>
      <c r="P83" s="122"/>
      <c r="Q83" s="122"/>
      <c r="R83" s="122" t="s">
        <v>135</v>
      </c>
      <c r="S83" s="122">
        <v>0</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c r="B84" s="123"/>
      <c r="C84" s="138" t="s">
        <v>2666</v>
      </c>
      <c r="D84" s="161"/>
      <c r="E84" s="152">
        <v>25.5</v>
      </c>
      <c r="F84" s="125"/>
      <c r="G84" s="125"/>
      <c r="H84" s="147">
        <v>0</v>
      </c>
      <c r="I84" s="122"/>
      <c r="J84" s="122"/>
      <c r="K84" s="122"/>
      <c r="L84" s="122"/>
      <c r="M84" s="122"/>
      <c r="N84" s="122"/>
      <c r="O84" s="122"/>
      <c r="P84" s="122"/>
      <c r="Q84" s="122"/>
      <c r="R84" s="122" t="s">
        <v>135</v>
      </c>
      <c r="S84" s="122">
        <v>0</v>
      </c>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v>29</v>
      </c>
      <c r="B85" s="123" t="s">
        <v>466</v>
      </c>
      <c r="C85" s="137" t="s">
        <v>467</v>
      </c>
      <c r="D85" s="160" t="s">
        <v>188</v>
      </c>
      <c r="E85" s="125">
        <v>25.5</v>
      </c>
      <c r="F85" s="125"/>
      <c r="G85" s="125">
        <f>ROUND(E85*F85,2)</f>
        <v>0</v>
      </c>
      <c r="H85" s="147" t="s">
        <v>1624</v>
      </c>
      <c r="I85" s="122"/>
      <c r="J85" s="122"/>
      <c r="K85" s="122"/>
      <c r="L85" s="122"/>
      <c r="M85" s="122"/>
      <c r="N85" s="122"/>
      <c r="O85" s="122"/>
      <c r="P85" s="122"/>
      <c r="Q85" s="122"/>
      <c r="R85" s="122" t="s">
        <v>133</v>
      </c>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c r="B86" s="123"/>
      <c r="C86" s="138" t="s">
        <v>207</v>
      </c>
      <c r="D86" s="161"/>
      <c r="E86" s="152"/>
      <c r="F86" s="125"/>
      <c r="G86" s="125"/>
      <c r="H86" s="147">
        <v>0</v>
      </c>
      <c r="I86" s="122"/>
      <c r="J86" s="122"/>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c r="B87" s="123"/>
      <c r="C87" s="138" t="s">
        <v>2666</v>
      </c>
      <c r="D87" s="161"/>
      <c r="E87" s="152">
        <v>25.5</v>
      </c>
      <c r="F87" s="125"/>
      <c r="G87" s="125"/>
      <c r="H87" s="147">
        <v>0</v>
      </c>
      <c r="I87" s="122"/>
      <c r="J87" s="122"/>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outlineLevel="1" x14ac:dyDescent="0.2">
      <c r="A88" s="123">
        <v>30</v>
      </c>
      <c r="B88" s="123" t="s">
        <v>2667</v>
      </c>
      <c r="C88" s="137" t="s">
        <v>2668</v>
      </c>
      <c r="D88" s="160" t="s">
        <v>188</v>
      </c>
      <c r="E88" s="125">
        <v>22.5</v>
      </c>
      <c r="F88" s="125"/>
      <c r="G88" s="125">
        <f>ROUND(E88*F88,2)</f>
        <v>0</v>
      </c>
      <c r="H88" s="147" t="s">
        <v>1624</v>
      </c>
      <c r="I88" s="122"/>
      <c r="J88" s="122"/>
      <c r="K88" s="122"/>
      <c r="L88" s="122"/>
      <c r="M88" s="122"/>
      <c r="N88" s="122"/>
      <c r="O88" s="122"/>
      <c r="P88" s="122"/>
      <c r="Q88" s="122"/>
      <c r="R88" s="122" t="s">
        <v>133</v>
      </c>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c r="B89" s="123"/>
      <c r="C89" s="138" t="s">
        <v>207</v>
      </c>
      <c r="D89" s="161"/>
      <c r="E89" s="152"/>
      <c r="F89" s="125"/>
      <c r="G89" s="125"/>
      <c r="H89" s="147">
        <v>0</v>
      </c>
      <c r="I89" s="122"/>
      <c r="J89" s="122"/>
      <c r="K89" s="122"/>
      <c r="L89" s="122"/>
      <c r="M89" s="122"/>
      <c r="N89" s="122"/>
      <c r="O89" s="122"/>
      <c r="P89" s="122"/>
      <c r="Q89" s="122"/>
      <c r="R89" s="122" t="s">
        <v>135</v>
      </c>
      <c r="S89" s="122">
        <v>0</v>
      </c>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3"/>
      <c r="B90" s="123"/>
      <c r="C90" s="138" t="s">
        <v>2669</v>
      </c>
      <c r="D90" s="161"/>
      <c r="E90" s="152">
        <v>22.5</v>
      </c>
      <c r="F90" s="125"/>
      <c r="G90" s="125"/>
      <c r="H90" s="147">
        <v>0</v>
      </c>
      <c r="I90" s="122"/>
      <c r="J90" s="122"/>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23">
        <v>31</v>
      </c>
      <c r="B91" s="123" t="s">
        <v>2670</v>
      </c>
      <c r="C91" s="137" t="s">
        <v>2671</v>
      </c>
      <c r="D91" s="160" t="s">
        <v>188</v>
      </c>
      <c r="E91" s="125">
        <v>22.5</v>
      </c>
      <c r="F91" s="125"/>
      <c r="G91" s="125">
        <f>ROUND(E91*F91,2)</f>
        <v>0</v>
      </c>
      <c r="H91" s="147" t="s">
        <v>1624</v>
      </c>
      <c r="I91" s="122"/>
      <c r="J91" s="122"/>
      <c r="K91" s="122"/>
      <c r="L91" s="122"/>
      <c r="M91" s="122"/>
      <c r="N91" s="122"/>
      <c r="O91" s="122"/>
      <c r="P91" s="122"/>
      <c r="Q91" s="122"/>
      <c r="R91" s="122" t="s">
        <v>133</v>
      </c>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outlineLevel="1" x14ac:dyDescent="0.2">
      <c r="A92" s="123"/>
      <c r="B92" s="123"/>
      <c r="C92" s="138" t="s">
        <v>207</v>
      </c>
      <c r="D92" s="161"/>
      <c r="E92" s="152"/>
      <c r="F92" s="125"/>
      <c r="G92" s="125"/>
      <c r="H92" s="147">
        <v>0</v>
      </c>
      <c r="I92" s="122"/>
      <c r="J92" s="122"/>
      <c r="K92" s="122"/>
      <c r="L92" s="122"/>
      <c r="M92" s="122"/>
      <c r="N92" s="122"/>
      <c r="O92" s="122"/>
      <c r="P92" s="122"/>
      <c r="Q92" s="122"/>
      <c r="R92" s="122" t="s">
        <v>135</v>
      </c>
      <c r="S92" s="122">
        <v>0</v>
      </c>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outlineLevel="1" x14ac:dyDescent="0.2">
      <c r="A93" s="123"/>
      <c r="B93" s="123"/>
      <c r="C93" s="138" t="s">
        <v>2669</v>
      </c>
      <c r="D93" s="161"/>
      <c r="E93" s="152">
        <v>22.5</v>
      </c>
      <c r="F93" s="125"/>
      <c r="G93" s="125"/>
      <c r="H93" s="147">
        <v>0</v>
      </c>
      <c r="I93" s="122"/>
      <c r="J93" s="122"/>
      <c r="K93" s="122"/>
      <c r="L93" s="122"/>
      <c r="M93" s="122"/>
      <c r="N93" s="122"/>
      <c r="O93" s="122"/>
      <c r="P93" s="122"/>
      <c r="Q93" s="122"/>
      <c r="R93" s="122" t="s">
        <v>135</v>
      </c>
      <c r="S93" s="122">
        <v>0</v>
      </c>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outlineLevel="1" x14ac:dyDescent="0.2">
      <c r="A94" s="123">
        <v>32</v>
      </c>
      <c r="B94" s="123" t="s">
        <v>473</v>
      </c>
      <c r="C94" s="137" t="s">
        <v>2672</v>
      </c>
      <c r="D94" s="160" t="s">
        <v>201</v>
      </c>
      <c r="E94" s="125">
        <v>0.43875000000000003</v>
      </c>
      <c r="F94" s="125"/>
      <c r="G94" s="125">
        <f>ROUND(E94*F94,2)</f>
        <v>0</v>
      </c>
      <c r="H94" s="147" t="s">
        <v>1624</v>
      </c>
      <c r="I94" s="122"/>
      <c r="J94" s="122"/>
      <c r="K94" s="122"/>
      <c r="L94" s="122"/>
      <c r="M94" s="122"/>
      <c r="N94" s="122"/>
      <c r="O94" s="122"/>
      <c r="P94" s="122"/>
      <c r="Q94" s="122"/>
      <c r="R94" s="122" t="s">
        <v>133</v>
      </c>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row>
    <row r="95" spans="1:47" outlineLevel="1" x14ac:dyDescent="0.2">
      <c r="A95" s="123"/>
      <c r="B95" s="123"/>
      <c r="C95" s="138" t="s">
        <v>207</v>
      </c>
      <c r="D95" s="161"/>
      <c r="E95" s="152"/>
      <c r="F95" s="125"/>
      <c r="G95" s="125"/>
      <c r="H95" s="147">
        <v>0</v>
      </c>
      <c r="I95" s="122"/>
      <c r="J95" s="122"/>
      <c r="K95" s="122"/>
      <c r="L95" s="122"/>
      <c r="M95" s="122"/>
      <c r="N95" s="122"/>
      <c r="O95" s="122"/>
      <c r="P95" s="122"/>
      <c r="Q95" s="122"/>
      <c r="R95" s="122" t="s">
        <v>135</v>
      </c>
      <c r="S95" s="122">
        <v>0</v>
      </c>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outlineLevel="1" x14ac:dyDescent="0.2">
      <c r="A96" s="123"/>
      <c r="B96" s="123"/>
      <c r="C96" s="138" t="s">
        <v>2673</v>
      </c>
      <c r="D96" s="161"/>
      <c r="E96" s="152">
        <v>0.43874999999999997</v>
      </c>
      <c r="F96" s="125"/>
      <c r="G96" s="125"/>
      <c r="H96" s="147">
        <v>0</v>
      </c>
      <c r="I96" s="122"/>
      <c r="J96" s="122"/>
      <c r="K96" s="122"/>
      <c r="L96" s="122"/>
      <c r="M96" s="122"/>
      <c r="N96" s="122"/>
      <c r="O96" s="122"/>
      <c r="P96" s="122"/>
      <c r="Q96" s="122"/>
      <c r="R96" s="122" t="s">
        <v>135</v>
      </c>
      <c r="S96" s="122">
        <v>0</v>
      </c>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x14ac:dyDescent="0.2">
      <c r="A97" s="124" t="s">
        <v>128</v>
      </c>
      <c r="B97" s="124" t="s">
        <v>64</v>
      </c>
      <c r="C97" s="139" t="s">
        <v>65</v>
      </c>
      <c r="D97" s="162"/>
      <c r="E97" s="126"/>
      <c r="F97" s="126"/>
      <c r="G97" s="126">
        <f>SUMIF(R98:R99,"&lt;&gt;NOR",G98:G99)</f>
        <v>0</v>
      </c>
      <c r="H97" s="148"/>
      <c r="I97" s="122"/>
      <c r="R97" t="s">
        <v>129</v>
      </c>
    </row>
    <row r="98" spans="1:47" outlineLevel="1" x14ac:dyDescent="0.2">
      <c r="A98" s="123">
        <v>33</v>
      </c>
      <c r="B98" s="123" t="s">
        <v>629</v>
      </c>
      <c r="C98" s="137" t="s">
        <v>630</v>
      </c>
      <c r="D98" s="160" t="s">
        <v>188</v>
      </c>
      <c r="E98" s="125">
        <v>12</v>
      </c>
      <c r="F98" s="125"/>
      <c r="G98" s="125">
        <f>ROUND(E98*F98,2)</f>
        <v>0</v>
      </c>
      <c r="H98" s="147" t="s">
        <v>1624</v>
      </c>
      <c r="I98" s="122"/>
      <c r="J98" s="122"/>
      <c r="K98" s="122"/>
      <c r="L98" s="122"/>
      <c r="M98" s="122"/>
      <c r="N98" s="122"/>
      <c r="O98" s="122"/>
      <c r="P98" s="122"/>
      <c r="Q98" s="122"/>
      <c r="R98" s="122" t="s">
        <v>133</v>
      </c>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outlineLevel="1" x14ac:dyDescent="0.2">
      <c r="A99" s="123"/>
      <c r="B99" s="123"/>
      <c r="C99" s="138" t="s">
        <v>2674</v>
      </c>
      <c r="D99" s="161"/>
      <c r="E99" s="152">
        <v>12</v>
      </c>
      <c r="F99" s="125"/>
      <c r="G99" s="125"/>
      <c r="H99" s="147">
        <v>0</v>
      </c>
      <c r="I99" s="122"/>
      <c r="J99" s="122"/>
      <c r="K99" s="122"/>
      <c r="L99" s="122"/>
      <c r="M99" s="122"/>
      <c r="N99" s="122"/>
      <c r="O99" s="122"/>
      <c r="P99" s="122"/>
      <c r="Q99" s="122"/>
      <c r="R99" s="122" t="s">
        <v>135</v>
      </c>
      <c r="S99" s="122">
        <v>0</v>
      </c>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x14ac:dyDescent="0.2">
      <c r="A100" s="124" t="s">
        <v>128</v>
      </c>
      <c r="B100" s="124" t="s">
        <v>66</v>
      </c>
      <c r="C100" s="139" t="s">
        <v>67</v>
      </c>
      <c r="D100" s="162"/>
      <c r="E100" s="126"/>
      <c r="F100" s="126"/>
      <c r="G100" s="126">
        <f>SUMIF(R101:R108,"&lt;&gt;NOR",G101:G108)</f>
        <v>0</v>
      </c>
      <c r="H100" s="148"/>
      <c r="I100" s="122"/>
      <c r="R100" t="s">
        <v>129</v>
      </c>
    </row>
    <row r="101" spans="1:47" outlineLevel="1" x14ac:dyDescent="0.2">
      <c r="A101" s="123">
        <v>34</v>
      </c>
      <c r="B101" s="123" t="s">
        <v>2555</v>
      </c>
      <c r="C101" s="137" t="s">
        <v>2556</v>
      </c>
      <c r="D101" s="160" t="s">
        <v>188</v>
      </c>
      <c r="E101" s="125">
        <v>18</v>
      </c>
      <c r="F101" s="125"/>
      <c r="G101" s="125">
        <f>ROUND(E101*F101,2)</f>
        <v>0</v>
      </c>
      <c r="H101" s="147" t="s">
        <v>1624</v>
      </c>
      <c r="I101" s="122"/>
      <c r="J101" s="122"/>
      <c r="K101" s="122"/>
      <c r="L101" s="122"/>
      <c r="M101" s="122"/>
      <c r="N101" s="122"/>
      <c r="O101" s="122"/>
      <c r="P101" s="122"/>
      <c r="Q101" s="122"/>
      <c r="R101" s="122" t="s">
        <v>133</v>
      </c>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outlineLevel="1" x14ac:dyDescent="0.2">
      <c r="A102" s="123"/>
      <c r="B102" s="123"/>
      <c r="C102" s="138" t="s">
        <v>213</v>
      </c>
      <c r="D102" s="161"/>
      <c r="E102" s="152"/>
      <c r="F102" s="125"/>
      <c r="G102" s="125"/>
      <c r="H102" s="147">
        <v>0</v>
      </c>
      <c r="I102" s="122"/>
      <c r="J102" s="122"/>
      <c r="K102" s="122"/>
      <c r="L102" s="122"/>
      <c r="M102" s="122"/>
      <c r="N102" s="122"/>
      <c r="O102" s="122"/>
      <c r="P102" s="122"/>
      <c r="Q102" s="122"/>
      <c r="R102" s="122" t="s">
        <v>135</v>
      </c>
      <c r="S102" s="122">
        <v>0</v>
      </c>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outlineLevel="1" x14ac:dyDescent="0.2">
      <c r="A103" s="123"/>
      <c r="B103" s="123"/>
      <c r="C103" s="138" t="s">
        <v>2548</v>
      </c>
      <c r="D103" s="161"/>
      <c r="E103" s="152"/>
      <c r="F103" s="125"/>
      <c r="G103" s="125"/>
      <c r="H103" s="147">
        <v>0</v>
      </c>
      <c r="I103" s="122"/>
      <c r="J103" s="122"/>
      <c r="K103" s="122"/>
      <c r="L103" s="122"/>
      <c r="M103" s="122"/>
      <c r="N103" s="122"/>
      <c r="O103" s="122"/>
      <c r="P103" s="122"/>
      <c r="Q103" s="122"/>
      <c r="R103" s="122" t="s">
        <v>135</v>
      </c>
      <c r="S103" s="122">
        <v>0</v>
      </c>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row>
    <row r="104" spans="1:47" outlineLevel="1" x14ac:dyDescent="0.2">
      <c r="A104" s="123"/>
      <c r="B104" s="123"/>
      <c r="C104" s="138" t="s">
        <v>2675</v>
      </c>
      <c r="D104" s="161"/>
      <c r="E104" s="152">
        <v>18</v>
      </c>
      <c r="F104" s="125"/>
      <c r="G104" s="125"/>
      <c r="H104" s="147">
        <v>0</v>
      </c>
      <c r="I104" s="122"/>
      <c r="J104" s="122"/>
      <c r="K104" s="122"/>
      <c r="L104" s="122"/>
      <c r="M104" s="122"/>
      <c r="N104" s="122"/>
      <c r="O104" s="122"/>
      <c r="P104" s="122"/>
      <c r="Q104" s="122"/>
      <c r="R104" s="122" t="s">
        <v>135</v>
      </c>
      <c r="S104" s="122">
        <v>0</v>
      </c>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outlineLevel="1" x14ac:dyDescent="0.2">
      <c r="A105" s="123">
        <v>35</v>
      </c>
      <c r="B105" s="123" t="s">
        <v>696</v>
      </c>
      <c r="C105" s="137" t="s">
        <v>2558</v>
      </c>
      <c r="D105" s="160" t="s">
        <v>188</v>
      </c>
      <c r="E105" s="125">
        <v>18</v>
      </c>
      <c r="F105" s="125"/>
      <c r="G105" s="125">
        <f>ROUND(E105*F105,2)</f>
        <v>0</v>
      </c>
      <c r="H105" s="147" t="s">
        <v>1624</v>
      </c>
      <c r="I105" s="122"/>
      <c r="J105" s="122"/>
      <c r="K105" s="122"/>
      <c r="L105" s="122"/>
      <c r="M105" s="122"/>
      <c r="N105" s="122"/>
      <c r="O105" s="122"/>
      <c r="P105" s="122"/>
      <c r="Q105" s="122"/>
      <c r="R105" s="122" t="s">
        <v>133</v>
      </c>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outlineLevel="1" x14ac:dyDescent="0.2">
      <c r="A106" s="123"/>
      <c r="B106" s="123"/>
      <c r="C106" s="138" t="s">
        <v>213</v>
      </c>
      <c r="D106" s="161"/>
      <c r="E106" s="152"/>
      <c r="F106" s="125"/>
      <c r="G106" s="125"/>
      <c r="H106" s="147">
        <v>0</v>
      </c>
      <c r="I106" s="122"/>
      <c r="J106" s="122"/>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outlineLevel="1" x14ac:dyDescent="0.2">
      <c r="A107" s="123"/>
      <c r="B107" s="123"/>
      <c r="C107" s="138" t="s">
        <v>2548</v>
      </c>
      <c r="D107" s="161"/>
      <c r="E107" s="152"/>
      <c r="F107" s="125"/>
      <c r="G107" s="125"/>
      <c r="H107" s="147">
        <v>0</v>
      </c>
      <c r="I107" s="122"/>
      <c r="J107" s="122"/>
      <c r="K107" s="122"/>
      <c r="L107" s="122"/>
      <c r="M107" s="122"/>
      <c r="N107" s="122"/>
      <c r="O107" s="122"/>
      <c r="P107" s="122"/>
      <c r="Q107" s="122"/>
      <c r="R107" s="122" t="s">
        <v>135</v>
      </c>
      <c r="S107" s="122">
        <v>0</v>
      </c>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outlineLevel="1" x14ac:dyDescent="0.2">
      <c r="A108" s="123"/>
      <c r="B108" s="123"/>
      <c r="C108" s="138" t="s">
        <v>2675</v>
      </c>
      <c r="D108" s="161"/>
      <c r="E108" s="152">
        <v>18</v>
      </c>
      <c r="F108" s="125"/>
      <c r="G108" s="125"/>
      <c r="H108" s="147">
        <v>0</v>
      </c>
      <c r="I108" s="122"/>
      <c r="J108" s="122"/>
      <c r="K108" s="122"/>
      <c r="L108" s="122"/>
      <c r="M108" s="122"/>
      <c r="N108" s="122"/>
      <c r="O108" s="122"/>
      <c r="P108" s="122"/>
      <c r="Q108" s="122"/>
      <c r="R108" s="122" t="s">
        <v>135</v>
      </c>
      <c r="S108" s="122">
        <v>0</v>
      </c>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x14ac:dyDescent="0.2">
      <c r="A109" s="124" t="s">
        <v>128</v>
      </c>
      <c r="B109" s="124" t="s">
        <v>70</v>
      </c>
      <c r="C109" s="139" t="s">
        <v>71</v>
      </c>
      <c r="D109" s="162"/>
      <c r="E109" s="126"/>
      <c r="F109" s="126"/>
      <c r="G109" s="126">
        <f>SUMIF(R110:R125,"&lt;&gt;NOR",G110:G125)</f>
        <v>0</v>
      </c>
      <c r="H109" s="148"/>
      <c r="I109" s="122"/>
      <c r="R109" t="s">
        <v>129</v>
      </c>
    </row>
    <row r="110" spans="1:47" outlineLevel="1" x14ac:dyDescent="0.2">
      <c r="A110" s="123">
        <v>36</v>
      </c>
      <c r="B110" s="123" t="s">
        <v>715</v>
      </c>
      <c r="C110" s="137" t="s">
        <v>716</v>
      </c>
      <c r="D110" s="160" t="s">
        <v>188</v>
      </c>
      <c r="E110" s="125">
        <v>18</v>
      </c>
      <c r="F110" s="125"/>
      <c r="G110" s="125">
        <f>ROUND(E110*F110,2)</f>
        <v>0</v>
      </c>
      <c r="H110" s="147" t="s">
        <v>1624</v>
      </c>
      <c r="I110" s="122"/>
      <c r="J110" s="122"/>
      <c r="K110" s="122"/>
      <c r="L110" s="122"/>
      <c r="M110" s="122"/>
      <c r="N110" s="122"/>
      <c r="O110" s="122"/>
      <c r="P110" s="122"/>
      <c r="Q110" s="122"/>
      <c r="R110" s="122" t="s">
        <v>133</v>
      </c>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outlineLevel="1" x14ac:dyDescent="0.2">
      <c r="A111" s="123"/>
      <c r="B111" s="123"/>
      <c r="C111" s="138" t="s">
        <v>213</v>
      </c>
      <c r="D111" s="161"/>
      <c r="E111" s="152"/>
      <c r="F111" s="125"/>
      <c r="G111" s="125"/>
      <c r="H111" s="147">
        <v>0</v>
      </c>
      <c r="I111" s="122"/>
      <c r="J111" s="122"/>
      <c r="K111" s="122"/>
      <c r="L111" s="122"/>
      <c r="M111" s="122"/>
      <c r="N111" s="122"/>
      <c r="O111" s="122"/>
      <c r="P111" s="122"/>
      <c r="Q111" s="122"/>
      <c r="R111" s="122" t="s">
        <v>135</v>
      </c>
      <c r="S111" s="122">
        <v>0</v>
      </c>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outlineLevel="1" x14ac:dyDescent="0.2">
      <c r="A112" s="123"/>
      <c r="B112" s="123"/>
      <c r="C112" s="138" t="s">
        <v>2548</v>
      </c>
      <c r="D112" s="161"/>
      <c r="E112" s="152"/>
      <c r="F112" s="125"/>
      <c r="G112" s="125"/>
      <c r="H112" s="147">
        <v>0</v>
      </c>
      <c r="I112" s="122"/>
      <c r="J112" s="122"/>
      <c r="K112" s="122"/>
      <c r="L112" s="122"/>
      <c r="M112" s="122"/>
      <c r="N112" s="122"/>
      <c r="O112" s="122"/>
      <c r="P112" s="122"/>
      <c r="Q112" s="122"/>
      <c r="R112" s="122" t="s">
        <v>135</v>
      </c>
      <c r="S112" s="122">
        <v>0</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123"/>
      <c r="B113" s="123"/>
      <c r="C113" s="138" t="s">
        <v>2675</v>
      </c>
      <c r="D113" s="161"/>
      <c r="E113" s="152">
        <v>18</v>
      </c>
      <c r="F113" s="125"/>
      <c r="G113" s="125"/>
      <c r="H113" s="147">
        <v>0</v>
      </c>
      <c r="I113" s="122"/>
      <c r="J113" s="122"/>
      <c r="K113" s="122"/>
      <c r="L113" s="122"/>
      <c r="M113" s="122"/>
      <c r="N113" s="122"/>
      <c r="O113" s="122"/>
      <c r="P113" s="122"/>
      <c r="Q113" s="122"/>
      <c r="R113" s="122" t="s">
        <v>135</v>
      </c>
      <c r="S113" s="122">
        <v>0</v>
      </c>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ht="22.5" outlineLevel="1" x14ac:dyDescent="0.2">
      <c r="A114" s="123">
        <v>37</v>
      </c>
      <c r="B114" s="123" t="s">
        <v>727</v>
      </c>
      <c r="C114" s="137" t="s">
        <v>728</v>
      </c>
      <c r="D114" s="160" t="s">
        <v>188</v>
      </c>
      <c r="E114" s="125">
        <v>25.999999999999993</v>
      </c>
      <c r="F114" s="125"/>
      <c r="G114" s="125">
        <f>ROUND(E114*F114,2)</f>
        <v>0</v>
      </c>
      <c r="H114" s="147" t="s">
        <v>1624</v>
      </c>
      <c r="I114" s="122"/>
      <c r="J114" s="122"/>
      <c r="K114" s="122"/>
      <c r="L114" s="122"/>
      <c r="M114" s="122"/>
      <c r="N114" s="122"/>
      <c r="O114" s="122"/>
      <c r="P114" s="122"/>
      <c r="Q114" s="122"/>
      <c r="R114" s="122" t="s">
        <v>133</v>
      </c>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123"/>
      <c r="B115" s="123"/>
      <c r="C115" s="138" t="s">
        <v>2676</v>
      </c>
      <c r="D115" s="161"/>
      <c r="E115" s="152">
        <v>26</v>
      </c>
      <c r="F115" s="125"/>
      <c r="G115" s="125"/>
      <c r="H115" s="147">
        <v>0</v>
      </c>
      <c r="I115" s="122"/>
      <c r="J115" s="122"/>
      <c r="K115" s="122"/>
      <c r="L115" s="122"/>
      <c r="M115" s="122"/>
      <c r="N115" s="122"/>
      <c r="O115" s="122"/>
      <c r="P115" s="122"/>
      <c r="Q115" s="122"/>
      <c r="R115" s="122" t="s">
        <v>135</v>
      </c>
      <c r="S115" s="122">
        <v>0</v>
      </c>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outlineLevel="1" x14ac:dyDescent="0.2">
      <c r="A116" s="123">
        <v>38</v>
      </c>
      <c r="B116" s="123" t="s">
        <v>730</v>
      </c>
      <c r="C116" s="137" t="s">
        <v>731</v>
      </c>
      <c r="D116" s="160" t="s">
        <v>188</v>
      </c>
      <c r="E116" s="125">
        <v>51.999999999999986</v>
      </c>
      <c r="F116" s="125"/>
      <c r="G116" s="125">
        <f>ROUND(E116*F116,2)</f>
        <v>0</v>
      </c>
      <c r="H116" s="147" t="s">
        <v>1624</v>
      </c>
      <c r="I116" s="122"/>
      <c r="J116" s="122"/>
      <c r="K116" s="122"/>
      <c r="L116" s="122"/>
      <c r="M116" s="122"/>
      <c r="N116" s="122"/>
      <c r="O116" s="122"/>
      <c r="P116" s="122"/>
      <c r="Q116" s="122"/>
      <c r="R116" s="122" t="s">
        <v>133</v>
      </c>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outlineLevel="1" x14ac:dyDescent="0.2">
      <c r="A117" s="123"/>
      <c r="B117" s="123"/>
      <c r="C117" s="138" t="s">
        <v>2677</v>
      </c>
      <c r="D117" s="161"/>
      <c r="E117" s="152">
        <v>52</v>
      </c>
      <c r="F117" s="125"/>
      <c r="G117" s="125"/>
      <c r="H117" s="147">
        <v>0</v>
      </c>
      <c r="I117" s="122"/>
      <c r="J117" s="122"/>
      <c r="K117" s="122"/>
      <c r="L117" s="122"/>
      <c r="M117" s="122"/>
      <c r="N117" s="122"/>
      <c r="O117" s="122"/>
      <c r="P117" s="122"/>
      <c r="Q117" s="122"/>
      <c r="R117" s="122" t="s">
        <v>135</v>
      </c>
      <c r="S117" s="122">
        <v>0</v>
      </c>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ht="22.5" outlineLevel="1" x14ac:dyDescent="0.2">
      <c r="A118" s="123">
        <v>39</v>
      </c>
      <c r="B118" s="123" t="s">
        <v>733</v>
      </c>
      <c r="C118" s="137" t="s">
        <v>734</v>
      </c>
      <c r="D118" s="160" t="s">
        <v>188</v>
      </c>
      <c r="E118" s="125">
        <v>25.999999999999993</v>
      </c>
      <c r="F118" s="125"/>
      <c r="G118" s="125">
        <f>ROUND(E118*F118,2)</f>
        <v>0</v>
      </c>
      <c r="H118" s="147" t="s">
        <v>1624</v>
      </c>
      <c r="I118" s="122"/>
      <c r="J118" s="122"/>
      <c r="K118" s="122"/>
      <c r="L118" s="122"/>
      <c r="M118" s="122"/>
      <c r="N118" s="122"/>
      <c r="O118" s="122"/>
      <c r="P118" s="122"/>
      <c r="Q118" s="122"/>
      <c r="R118" s="122" t="s">
        <v>133</v>
      </c>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row>
    <row r="119" spans="1:47" outlineLevel="1" x14ac:dyDescent="0.2">
      <c r="A119" s="123"/>
      <c r="B119" s="123"/>
      <c r="C119" s="138" t="s">
        <v>2676</v>
      </c>
      <c r="D119" s="161"/>
      <c r="E119" s="152">
        <v>26</v>
      </c>
      <c r="F119" s="125"/>
      <c r="G119" s="125"/>
      <c r="H119" s="147">
        <v>0</v>
      </c>
      <c r="I119" s="122"/>
      <c r="J119" s="122"/>
      <c r="K119" s="122"/>
      <c r="L119" s="122"/>
      <c r="M119" s="122"/>
      <c r="N119" s="122"/>
      <c r="O119" s="122"/>
      <c r="P119" s="122"/>
      <c r="Q119" s="122"/>
      <c r="R119" s="122" t="s">
        <v>135</v>
      </c>
      <c r="S119" s="122">
        <v>0</v>
      </c>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row>
    <row r="120" spans="1:47" outlineLevel="1" x14ac:dyDescent="0.2">
      <c r="A120" s="123">
        <v>40</v>
      </c>
      <c r="B120" s="123" t="s">
        <v>735</v>
      </c>
      <c r="C120" s="137" t="s">
        <v>736</v>
      </c>
      <c r="D120" s="160" t="s">
        <v>188</v>
      </c>
      <c r="E120" s="125">
        <v>25.999999999999993</v>
      </c>
      <c r="F120" s="125"/>
      <c r="G120" s="125">
        <f>ROUND(E120*F120,2)</f>
        <v>0</v>
      </c>
      <c r="H120" s="147" t="s">
        <v>1624</v>
      </c>
      <c r="I120" s="122"/>
      <c r="J120" s="122"/>
      <c r="K120" s="122"/>
      <c r="L120" s="122"/>
      <c r="M120" s="122"/>
      <c r="N120" s="122"/>
      <c r="O120" s="122"/>
      <c r="P120" s="122"/>
      <c r="Q120" s="122"/>
      <c r="R120" s="122" t="s">
        <v>133</v>
      </c>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c r="B121" s="123"/>
      <c r="C121" s="138" t="s">
        <v>2676</v>
      </c>
      <c r="D121" s="161"/>
      <c r="E121" s="152">
        <v>26</v>
      </c>
      <c r="F121" s="125"/>
      <c r="G121" s="125"/>
      <c r="H121" s="147">
        <v>0</v>
      </c>
      <c r="I121" s="122"/>
      <c r="J121" s="122"/>
      <c r="K121" s="122"/>
      <c r="L121" s="122"/>
      <c r="M121" s="122"/>
      <c r="N121" s="122"/>
      <c r="O121" s="122"/>
      <c r="P121" s="122"/>
      <c r="Q121" s="122"/>
      <c r="R121" s="122" t="s">
        <v>135</v>
      </c>
      <c r="S121" s="122">
        <v>0</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v>41</v>
      </c>
      <c r="B122" s="123" t="s">
        <v>737</v>
      </c>
      <c r="C122" s="137" t="s">
        <v>738</v>
      </c>
      <c r="D122" s="160" t="s">
        <v>188</v>
      </c>
      <c r="E122" s="125">
        <v>51.999999999999986</v>
      </c>
      <c r="F122" s="125"/>
      <c r="G122" s="125">
        <f>ROUND(E122*F122,2)</f>
        <v>0</v>
      </c>
      <c r="H122" s="147" t="s">
        <v>1624</v>
      </c>
      <c r="I122" s="122"/>
      <c r="J122" s="122"/>
      <c r="K122" s="122"/>
      <c r="L122" s="122"/>
      <c r="M122" s="122"/>
      <c r="N122" s="122"/>
      <c r="O122" s="122"/>
      <c r="P122" s="122"/>
      <c r="Q122" s="122"/>
      <c r="R122" s="122" t="s">
        <v>133</v>
      </c>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outlineLevel="1" x14ac:dyDescent="0.2">
      <c r="A123" s="123"/>
      <c r="B123" s="123"/>
      <c r="C123" s="138" t="s">
        <v>2677</v>
      </c>
      <c r="D123" s="161"/>
      <c r="E123" s="152">
        <v>52</v>
      </c>
      <c r="F123" s="125"/>
      <c r="G123" s="125"/>
      <c r="H123" s="147">
        <v>0</v>
      </c>
      <c r="I123" s="122"/>
      <c r="J123" s="122"/>
      <c r="K123" s="122"/>
      <c r="L123" s="122"/>
      <c r="M123" s="122"/>
      <c r="N123" s="122"/>
      <c r="O123" s="122"/>
      <c r="P123" s="122"/>
      <c r="Q123" s="122"/>
      <c r="R123" s="122" t="s">
        <v>135</v>
      </c>
      <c r="S123" s="122">
        <v>0</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v>42</v>
      </c>
      <c r="B124" s="123" t="s">
        <v>739</v>
      </c>
      <c r="C124" s="137" t="s">
        <v>740</v>
      </c>
      <c r="D124" s="160" t="s">
        <v>188</v>
      </c>
      <c r="E124" s="125">
        <v>25.999999999999993</v>
      </c>
      <c r="F124" s="125"/>
      <c r="G124" s="125">
        <f>ROUND(E124*F124,2)</f>
        <v>0</v>
      </c>
      <c r="H124" s="147" t="s">
        <v>1624</v>
      </c>
      <c r="I124" s="122"/>
      <c r="J124" s="122"/>
      <c r="K124" s="122"/>
      <c r="L124" s="122"/>
      <c r="M124" s="122"/>
      <c r="N124" s="122"/>
      <c r="O124" s="122"/>
      <c r="P124" s="122"/>
      <c r="Q124" s="122"/>
      <c r="R124" s="122" t="s">
        <v>133</v>
      </c>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outlineLevel="1" x14ac:dyDescent="0.2">
      <c r="A125" s="123"/>
      <c r="B125" s="123"/>
      <c r="C125" s="138" t="s">
        <v>2676</v>
      </c>
      <c r="D125" s="161"/>
      <c r="E125" s="152">
        <v>26</v>
      </c>
      <c r="F125" s="125"/>
      <c r="G125" s="125"/>
      <c r="H125" s="147">
        <v>0</v>
      </c>
      <c r="I125" s="122"/>
      <c r="J125" s="122"/>
      <c r="K125" s="122"/>
      <c r="L125" s="122"/>
      <c r="M125" s="122"/>
      <c r="N125" s="122"/>
      <c r="O125" s="122"/>
      <c r="P125" s="122"/>
      <c r="Q125" s="122"/>
      <c r="R125" s="122" t="s">
        <v>135</v>
      </c>
      <c r="S125" s="122">
        <v>0</v>
      </c>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row>
    <row r="126" spans="1:47" x14ac:dyDescent="0.2">
      <c r="A126" s="124" t="s">
        <v>128</v>
      </c>
      <c r="B126" s="124" t="s">
        <v>72</v>
      </c>
      <c r="C126" s="139" t="s">
        <v>73</v>
      </c>
      <c r="D126" s="162"/>
      <c r="E126" s="126"/>
      <c r="F126" s="126"/>
      <c r="G126" s="126">
        <f>SUMIF(R127:R132,"&lt;&gt;NOR",G127:G132)</f>
        <v>0</v>
      </c>
      <c r="H126" s="148"/>
      <c r="I126" s="122"/>
      <c r="R126" t="s">
        <v>129</v>
      </c>
    </row>
    <row r="127" spans="1:47" outlineLevel="1" x14ac:dyDescent="0.2">
      <c r="A127" s="123">
        <v>43</v>
      </c>
      <c r="B127" s="123" t="s">
        <v>749</v>
      </c>
      <c r="C127" s="137" t="s">
        <v>750</v>
      </c>
      <c r="D127" s="160" t="s">
        <v>188</v>
      </c>
      <c r="E127" s="125">
        <v>18</v>
      </c>
      <c r="F127" s="125"/>
      <c r="G127" s="125">
        <f>ROUND(E127*F127,2)</f>
        <v>0</v>
      </c>
      <c r="H127" s="147" t="s">
        <v>1624</v>
      </c>
      <c r="I127" s="122"/>
      <c r="J127" s="122"/>
      <c r="K127" s="122"/>
      <c r="L127" s="122"/>
      <c r="M127" s="122"/>
      <c r="N127" s="122"/>
      <c r="O127" s="122"/>
      <c r="P127" s="122"/>
      <c r="Q127" s="122"/>
      <c r="R127" s="122" t="s">
        <v>133</v>
      </c>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outlineLevel="1" x14ac:dyDescent="0.2">
      <c r="A128" s="123"/>
      <c r="B128" s="123"/>
      <c r="C128" s="138" t="s">
        <v>213</v>
      </c>
      <c r="D128" s="161"/>
      <c r="E128" s="152"/>
      <c r="F128" s="125"/>
      <c r="G128" s="125"/>
      <c r="H128" s="147">
        <v>0</v>
      </c>
      <c r="I128" s="122"/>
      <c r="J128" s="122"/>
      <c r="K128" s="122"/>
      <c r="L128" s="122"/>
      <c r="M128" s="122"/>
      <c r="N128" s="122"/>
      <c r="O128" s="122"/>
      <c r="P128" s="122"/>
      <c r="Q128" s="122"/>
      <c r="R128" s="122" t="s">
        <v>135</v>
      </c>
      <c r="S128" s="122">
        <v>0</v>
      </c>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row>
    <row r="129" spans="1:47" outlineLevel="1" x14ac:dyDescent="0.2">
      <c r="A129" s="123"/>
      <c r="B129" s="123"/>
      <c r="C129" s="138" t="s">
        <v>2548</v>
      </c>
      <c r="D129" s="161"/>
      <c r="E129" s="152"/>
      <c r="F129" s="125"/>
      <c r="G129" s="125"/>
      <c r="H129" s="147">
        <v>0</v>
      </c>
      <c r="I129" s="122"/>
      <c r="J129" s="122"/>
      <c r="K129" s="122"/>
      <c r="L129" s="122"/>
      <c r="M129" s="122"/>
      <c r="N129" s="122"/>
      <c r="O129" s="122"/>
      <c r="P129" s="122"/>
      <c r="Q129" s="122"/>
      <c r="R129" s="122" t="s">
        <v>135</v>
      </c>
      <c r="S129" s="122">
        <v>0</v>
      </c>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c r="B130" s="123"/>
      <c r="C130" s="138" t="s">
        <v>2675</v>
      </c>
      <c r="D130" s="161"/>
      <c r="E130" s="152">
        <v>18</v>
      </c>
      <c r="F130" s="125"/>
      <c r="G130" s="125"/>
      <c r="H130" s="147">
        <v>0</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outlineLevel="1" x14ac:dyDescent="0.2">
      <c r="A131" s="123">
        <v>44</v>
      </c>
      <c r="B131" s="123" t="s">
        <v>753</v>
      </c>
      <c r="C131" s="137" t="s">
        <v>754</v>
      </c>
      <c r="D131" s="160" t="s">
        <v>755</v>
      </c>
      <c r="E131" s="125">
        <v>10</v>
      </c>
      <c r="F131" s="125"/>
      <c r="G131" s="125">
        <f>ROUND(E131*F131,2)</f>
        <v>0</v>
      </c>
      <c r="H131" s="147" t="s">
        <v>1623</v>
      </c>
      <c r="I131" s="122"/>
      <c r="J131" s="122"/>
      <c r="K131" s="122"/>
      <c r="L131" s="122"/>
      <c r="M131" s="122"/>
      <c r="N131" s="122"/>
      <c r="O131" s="122"/>
      <c r="P131" s="122"/>
      <c r="Q131" s="122"/>
      <c r="R131" s="122" t="s">
        <v>133</v>
      </c>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row>
    <row r="132" spans="1:47" outlineLevel="1" x14ac:dyDescent="0.2">
      <c r="A132" s="123"/>
      <c r="B132" s="123"/>
      <c r="C132" s="138" t="s">
        <v>2561</v>
      </c>
      <c r="D132" s="161"/>
      <c r="E132" s="152">
        <v>10</v>
      </c>
      <c r="F132" s="125"/>
      <c r="G132" s="125"/>
      <c r="H132" s="147">
        <v>0</v>
      </c>
      <c r="I132" s="122"/>
      <c r="J132" s="122"/>
      <c r="K132" s="122"/>
      <c r="L132" s="122"/>
      <c r="M132" s="122"/>
      <c r="N132" s="122"/>
      <c r="O132" s="122"/>
      <c r="P132" s="122"/>
      <c r="Q132" s="122"/>
      <c r="R132" s="122" t="s">
        <v>135</v>
      </c>
      <c r="S132" s="122">
        <v>0</v>
      </c>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x14ac:dyDescent="0.2">
      <c r="A133" s="124" t="s">
        <v>128</v>
      </c>
      <c r="B133" s="124" t="s">
        <v>74</v>
      </c>
      <c r="C133" s="139" t="s">
        <v>75</v>
      </c>
      <c r="D133" s="162"/>
      <c r="E133" s="126"/>
      <c r="F133" s="126"/>
      <c r="G133" s="126">
        <f>SUMIF(R134:R135,"&lt;&gt;NOR",G134:G135)</f>
        <v>0</v>
      </c>
      <c r="H133" s="148"/>
      <c r="I133" s="122"/>
      <c r="R133" t="s">
        <v>129</v>
      </c>
    </row>
    <row r="134" spans="1:47" outlineLevel="1" x14ac:dyDescent="0.2">
      <c r="A134" s="123">
        <v>45</v>
      </c>
      <c r="B134" s="123" t="s">
        <v>803</v>
      </c>
      <c r="C134" s="137" t="s">
        <v>804</v>
      </c>
      <c r="D134" s="160" t="s">
        <v>240</v>
      </c>
      <c r="E134" s="125">
        <v>1.5</v>
      </c>
      <c r="F134" s="125"/>
      <c r="G134" s="125">
        <f>ROUND(E134*F134,2)</f>
        <v>0</v>
      </c>
      <c r="H134" s="147" t="s">
        <v>1624</v>
      </c>
      <c r="I134" s="122"/>
      <c r="J134" s="122"/>
      <c r="K134" s="122"/>
      <c r="L134" s="122"/>
      <c r="M134" s="122"/>
      <c r="N134" s="122"/>
      <c r="O134" s="122"/>
      <c r="P134" s="122"/>
      <c r="Q134" s="122"/>
      <c r="R134" s="122" t="s">
        <v>133</v>
      </c>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outlineLevel="1" x14ac:dyDescent="0.2">
      <c r="A135" s="123"/>
      <c r="B135" s="123"/>
      <c r="C135" s="138" t="s">
        <v>811</v>
      </c>
      <c r="D135" s="161"/>
      <c r="E135" s="152">
        <v>1.5</v>
      </c>
      <c r="F135" s="125"/>
      <c r="G135" s="125"/>
      <c r="H135" s="147">
        <v>0</v>
      </c>
      <c r="I135" s="122"/>
      <c r="J135" s="122"/>
      <c r="K135" s="122"/>
      <c r="L135" s="122"/>
      <c r="M135" s="122"/>
      <c r="N135" s="122"/>
      <c r="O135" s="122"/>
      <c r="P135" s="122"/>
      <c r="Q135" s="122"/>
      <c r="R135" s="122" t="s">
        <v>135</v>
      </c>
      <c r="S135" s="122">
        <v>0</v>
      </c>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x14ac:dyDescent="0.2">
      <c r="A136" s="124" t="s">
        <v>128</v>
      </c>
      <c r="B136" s="124" t="s">
        <v>76</v>
      </c>
      <c r="C136" s="139" t="s">
        <v>77</v>
      </c>
      <c r="D136" s="162"/>
      <c r="E136" s="126"/>
      <c r="F136" s="126"/>
      <c r="G136" s="126">
        <f>SUMIF(R137:R138,"&lt;&gt;NOR",G137:G138)</f>
        <v>0</v>
      </c>
      <c r="H136" s="148"/>
      <c r="I136" s="122"/>
      <c r="R136" t="s">
        <v>129</v>
      </c>
    </row>
    <row r="137" spans="1:47" outlineLevel="1" x14ac:dyDescent="0.2">
      <c r="A137" s="123">
        <v>46</v>
      </c>
      <c r="B137" s="123" t="s">
        <v>2563</v>
      </c>
      <c r="C137" s="137" t="s">
        <v>2564</v>
      </c>
      <c r="D137" s="160" t="s">
        <v>201</v>
      </c>
      <c r="E137" s="125">
        <v>79.19</v>
      </c>
      <c r="F137" s="125"/>
      <c r="G137" s="125">
        <f>ROUND(E137*F137,2)</f>
        <v>0</v>
      </c>
      <c r="H137" s="147" t="s">
        <v>1624</v>
      </c>
      <c r="I137" s="122"/>
      <c r="J137" s="122"/>
      <c r="K137" s="122"/>
      <c r="L137" s="122"/>
      <c r="M137" s="122"/>
      <c r="N137" s="122"/>
      <c r="O137" s="122"/>
      <c r="P137" s="122"/>
      <c r="Q137" s="122"/>
      <c r="R137" s="122" t="s">
        <v>133</v>
      </c>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c r="B138" s="123"/>
      <c r="C138" s="138" t="s">
        <v>2678</v>
      </c>
      <c r="D138" s="161"/>
      <c r="E138" s="152">
        <v>79.19</v>
      </c>
      <c r="F138" s="125"/>
      <c r="G138" s="125"/>
      <c r="H138" s="147">
        <v>0</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x14ac:dyDescent="0.2">
      <c r="A139" s="124" t="s">
        <v>128</v>
      </c>
      <c r="B139" s="124" t="s">
        <v>78</v>
      </c>
      <c r="C139" s="139" t="s">
        <v>79</v>
      </c>
      <c r="D139" s="162"/>
      <c r="E139" s="126"/>
      <c r="F139" s="126"/>
      <c r="G139" s="126">
        <f>SUMIF(R140:R155,"&lt;&gt;NOR",G140:G155)</f>
        <v>0</v>
      </c>
      <c r="H139" s="148"/>
      <c r="I139" s="122"/>
      <c r="R139" t="s">
        <v>129</v>
      </c>
    </row>
    <row r="140" spans="1:47" ht="22.5" outlineLevel="1" x14ac:dyDescent="0.2">
      <c r="A140" s="123">
        <v>47</v>
      </c>
      <c r="B140" s="123" t="s">
        <v>831</v>
      </c>
      <c r="C140" s="137" t="s">
        <v>832</v>
      </c>
      <c r="D140" s="160" t="s">
        <v>188</v>
      </c>
      <c r="E140" s="125">
        <v>22.5</v>
      </c>
      <c r="F140" s="125"/>
      <c r="G140" s="125">
        <f>ROUND(E140*F140,2)</f>
        <v>0</v>
      </c>
      <c r="H140" s="147" t="s">
        <v>1624</v>
      </c>
      <c r="I140" s="122"/>
      <c r="J140" s="122"/>
      <c r="K140" s="122"/>
      <c r="L140" s="122"/>
      <c r="M140" s="122"/>
      <c r="N140" s="122"/>
      <c r="O140" s="122"/>
      <c r="P140" s="122"/>
      <c r="Q140" s="122"/>
      <c r="R140" s="122" t="s">
        <v>133</v>
      </c>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c r="B141" s="123"/>
      <c r="C141" s="138" t="s">
        <v>2679</v>
      </c>
      <c r="D141" s="161"/>
      <c r="E141" s="152">
        <v>22.5</v>
      </c>
      <c r="F141" s="125"/>
      <c r="G141" s="125"/>
      <c r="H141" s="147">
        <v>0</v>
      </c>
      <c r="I141" s="122"/>
      <c r="J141" s="122"/>
      <c r="K141" s="122"/>
      <c r="L141" s="122"/>
      <c r="M141" s="122"/>
      <c r="N141" s="122"/>
      <c r="O141" s="122"/>
      <c r="P141" s="122"/>
      <c r="Q141" s="122"/>
      <c r="R141" s="122" t="s">
        <v>135</v>
      </c>
      <c r="S141" s="122">
        <v>0</v>
      </c>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ht="22.5" outlineLevel="1" x14ac:dyDescent="0.2">
      <c r="A142" s="123">
        <v>48</v>
      </c>
      <c r="B142" s="123" t="s">
        <v>829</v>
      </c>
      <c r="C142" s="137" t="s">
        <v>2680</v>
      </c>
      <c r="D142" s="160" t="s">
        <v>188</v>
      </c>
      <c r="E142" s="125">
        <v>15.110000000000001</v>
      </c>
      <c r="F142" s="125"/>
      <c r="G142" s="125">
        <f>ROUND(E142*F142,2)</f>
        <v>0</v>
      </c>
      <c r="H142" s="147" t="s">
        <v>1624</v>
      </c>
      <c r="I142" s="122"/>
      <c r="J142" s="122"/>
      <c r="K142" s="122"/>
      <c r="L142" s="122"/>
      <c r="M142" s="122"/>
      <c r="N142" s="122"/>
      <c r="O142" s="122"/>
      <c r="P142" s="122"/>
      <c r="Q142" s="122"/>
      <c r="R142" s="122" t="s">
        <v>133</v>
      </c>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c r="B143" s="123"/>
      <c r="C143" s="138" t="s">
        <v>2681</v>
      </c>
      <c r="D143" s="161"/>
      <c r="E143" s="152">
        <v>15.11</v>
      </c>
      <c r="F143" s="125"/>
      <c r="G143" s="125"/>
      <c r="H143" s="147">
        <v>0</v>
      </c>
      <c r="I143" s="122"/>
      <c r="J143" s="122"/>
      <c r="K143" s="122"/>
      <c r="L143" s="122"/>
      <c r="M143" s="122"/>
      <c r="N143" s="122"/>
      <c r="O143" s="122"/>
      <c r="P143" s="122"/>
      <c r="Q143" s="122"/>
      <c r="R143" s="122" t="s">
        <v>135</v>
      </c>
      <c r="S143" s="122">
        <v>0</v>
      </c>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ht="22.5" outlineLevel="1" x14ac:dyDescent="0.2">
      <c r="A144" s="123">
        <v>49</v>
      </c>
      <c r="B144" s="123" t="s">
        <v>835</v>
      </c>
      <c r="C144" s="137" t="s">
        <v>836</v>
      </c>
      <c r="D144" s="160" t="s">
        <v>188</v>
      </c>
      <c r="E144" s="125">
        <v>22.5</v>
      </c>
      <c r="F144" s="125"/>
      <c r="G144" s="125">
        <f>ROUND(E144*F144,2)</f>
        <v>0</v>
      </c>
      <c r="H144" s="147" t="s">
        <v>1624</v>
      </c>
      <c r="I144" s="122"/>
      <c r="J144" s="122"/>
      <c r="K144" s="122"/>
      <c r="L144" s="122"/>
      <c r="M144" s="122"/>
      <c r="N144" s="122"/>
      <c r="O144" s="122"/>
      <c r="P144" s="122"/>
      <c r="Q144" s="122"/>
      <c r="R144" s="122" t="s">
        <v>133</v>
      </c>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c r="B145" s="123"/>
      <c r="C145" s="138" t="s">
        <v>2679</v>
      </c>
      <c r="D145" s="161"/>
      <c r="E145" s="152">
        <v>22.5</v>
      </c>
      <c r="F145" s="125"/>
      <c r="G145" s="125"/>
      <c r="H145" s="147">
        <v>0</v>
      </c>
      <c r="I145" s="122"/>
      <c r="J145" s="122"/>
      <c r="K145" s="122"/>
      <c r="L145" s="122"/>
      <c r="M145" s="122"/>
      <c r="N145" s="122"/>
      <c r="O145" s="122"/>
      <c r="P145" s="122"/>
      <c r="Q145" s="122"/>
      <c r="R145" s="122" t="s">
        <v>135</v>
      </c>
      <c r="S145" s="122">
        <v>0</v>
      </c>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ht="22.5" outlineLevel="1" x14ac:dyDescent="0.2">
      <c r="A146" s="123">
        <v>50</v>
      </c>
      <c r="B146" s="123" t="s">
        <v>2682</v>
      </c>
      <c r="C146" s="137" t="s">
        <v>2683</v>
      </c>
      <c r="D146" s="160" t="s">
        <v>188</v>
      </c>
      <c r="E146" s="125">
        <v>15.110000000000001</v>
      </c>
      <c r="F146" s="125"/>
      <c r="G146" s="125">
        <f>ROUND(E146*F146,2)</f>
        <v>0</v>
      </c>
      <c r="H146" s="147" t="s">
        <v>1624</v>
      </c>
      <c r="I146" s="122"/>
      <c r="J146" s="122"/>
      <c r="K146" s="122"/>
      <c r="L146" s="122"/>
      <c r="M146" s="122"/>
      <c r="N146" s="122"/>
      <c r="O146" s="122"/>
      <c r="P146" s="122"/>
      <c r="Q146" s="122"/>
      <c r="R146" s="122" t="s">
        <v>133</v>
      </c>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c r="B147" s="123"/>
      <c r="C147" s="138" t="s">
        <v>2681</v>
      </c>
      <c r="D147" s="161"/>
      <c r="E147" s="152">
        <v>15.11</v>
      </c>
      <c r="F147" s="125"/>
      <c r="G147" s="125"/>
      <c r="H147" s="147">
        <v>0</v>
      </c>
      <c r="I147" s="122"/>
      <c r="J147" s="122"/>
      <c r="K147" s="122"/>
      <c r="L147" s="122"/>
      <c r="M147" s="122"/>
      <c r="N147" s="122"/>
      <c r="O147" s="122"/>
      <c r="P147" s="122"/>
      <c r="Q147" s="122"/>
      <c r="R147" s="122" t="s">
        <v>135</v>
      </c>
      <c r="S147" s="122">
        <v>0</v>
      </c>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v>51</v>
      </c>
      <c r="B148" s="123" t="s">
        <v>837</v>
      </c>
      <c r="C148" s="137" t="s">
        <v>2566</v>
      </c>
      <c r="D148" s="160" t="s">
        <v>188</v>
      </c>
      <c r="E148" s="125">
        <v>43.251499999999993</v>
      </c>
      <c r="F148" s="125"/>
      <c r="G148" s="125">
        <f>ROUND(E148*F148,2)</f>
        <v>0</v>
      </c>
      <c r="H148" s="147" t="s">
        <v>1624</v>
      </c>
      <c r="I148" s="122"/>
      <c r="J148" s="122"/>
      <c r="K148" s="122"/>
      <c r="L148" s="122"/>
      <c r="M148" s="122"/>
      <c r="N148" s="122"/>
      <c r="O148" s="122"/>
      <c r="P148" s="122"/>
      <c r="Q148" s="122"/>
      <c r="R148" s="122" t="s">
        <v>244</v>
      </c>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outlineLevel="1" x14ac:dyDescent="0.2">
      <c r="A149" s="123"/>
      <c r="B149" s="123"/>
      <c r="C149" s="138" t="s">
        <v>2684</v>
      </c>
      <c r="D149" s="161"/>
      <c r="E149" s="152">
        <v>25.875</v>
      </c>
      <c r="F149" s="125"/>
      <c r="G149" s="125"/>
      <c r="H149" s="147">
        <v>0</v>
      </c>
      <c r="I149" s="122"/>
      <c r="J149" s="122"/>
      <c r="K149" s="122"/>
      <c r="L149" s="122"/>
      <c r="M149" s="122"/>
      <c r="N149" s="122"/>
      <c r="O149" s="122"/>
      <c r="P149" s="122"/>
      <c r="Q149" s="122"/>
      <c r="R149" s="122" t="s">
        <v>135</v>
      </c>
      <c r="S149" s="122">
        <v>0</v>
      </c>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row>
    <row r="150" spans="1:47" outlineLevel="1" x14ac:dyDescent="0.2">
      <c r="A150" s="123"/>
      <c r="B150" s="123"/>
      <c r="C150" s="138" t="s">
        <v>2685</v>
      </c>
      <c r="D150" s="161"/>
      <c r="E150" s="152">
        <v>17.3765</v>
      </c>
      <c r="F150" s="125"/>
      <c r="G150" s="125"/>
      <c r="H150" s="147">
        <v>0</v>
      </c>
      <c r="I150" s="122"/>
      <c r="J150" s="122"/>
      <c r="K150" s="122"/>
      <c r="L150" s="122"/>
      <c r="M150" s="122"/>
      <c r="N150" s="122"/>
      <c r="O150" s="122"/>
      <c r="P150" s="122"/>
      <c r="Q150" s="122"/>
      <c r="R150" s="122" t="s">
        <v>135</v>
      </c>
      <c r="S150" s="122">
        <v>0</v>
      </c>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v>52</v>
      </c>
      <c r="B151" s="123" t="s">
        <v>844</v>
      </c>
      <c r="C151" s="137" t="s">
        <v>2568</v>
      </c>
      <c r="D151" s="160" t="s">
        <v>188</v>
      </c>
      <c r="E151" s="125">
        <v>25.874999999999996</v>
      </c>
      <c r="F151" s="125"/>
      <c r="G151" s="125">
        <f>ROUND(E151*F151,2)</f>
        <v>0</v>
      </c>
      <c r="H151" s="147" t="s">
        <v>1624</v>
      </c>
      <c r="I151" s="122"/>
      <c r="J151" s="122"/>
      <c r="K151" s="122"/>
      <c r="L151" s="122"/>
      <c r="M151" s="122"/>
      <c r="N151" s="122"/>
      <c r="O151" s="122"/>
      <c r="P151" s="122"/>
      <c r="Q151" s="122"/>
      <c r="R151" s="122" t="s">
        <v>244</v>
      </c>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outlineLevel="1" x14ac:dyDescent="0.2">
      <c r="A152" s="123"/>
      <c r="B152" s="123"/>
      <c r="C152" s="138" t="s">
        <v>2684</v>
      </c>
      <c r="D152" s="161"/>
      <c r="E152" s="152">
        <v>25.875</v>
      </c>
      <c r="F152" s="125"/>
      <c r="G152" s="125"/>
      <c r="H152" s="147">
        <v>0</v>
      </c>
      <c r="I152" s="122"/>
      <c r="J152" s="122"/>
      <c r="K152" s="122"/>
      <c r="L152" s="122"/>
      <c r="M152" s="122"/>
      <c r="N152" s="122"/>
      <c r="O152" s="122"/>
      <c r="P152" s="122"/>
      <c r="Q152" s="122"/>
      <c r="R152" s="122" t="s">
        <v>135</v>
      </c>
      <c r="S152" s="122">
        <v>0</v>
      </c>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ht="22.5" outlineLevel="1" x14ac:dyDescent="0.2">
      <c r="A153" s="123">
        <v>53</v>
      </c>
      <c r="B153" s="123" t="s">
        <v>2686</v>
      </c>
      <c r="C153" s="137" t="s">
        <v>2687</v>
      </c>
      <c r="D153" s="160" t="s">
        <v>188</v>
      </c>
      <c r="E153" s="125">
        <v>17.3765</v>
      </c>
      <c r="F153" s="125"/>
      <c r="G153" s="125">
        <f>ROUND(E153*F153,2)</f>
        <v>0</v>
      </c>
      <c r="H153" s="147" t="s">
        <v>1624</v>
      </c>
      <c r="I153" s="122"/>
      <c r="J153" s="122"/>
      <c r="K153" s="122"/>
      <c r="L153" s="122"/>
      <c r="M153" s="122"/>
      <c r="N153" s="122"/>
      <c r="O153" s="122"/>
      <c r="P153" s="122"/>
      <c r="Q153" s="122"/>
      <c r="R153" s="122" t="s">
        <v>133</v>
      </c>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c r="B154" s="123"/>
      <c r="C154" s="138" t="s">
        <v>2685</v>
      </c>
      <c r="D154" s="161"/>
      <c r="E154" s="152">
        <v>17.3765</v>
      </c>
      <c r="F154" s="125"/>
      <c r="G154" s="125"/>
      <c r="H154" s="147">
        <v>0</v>
      </c>
      <c r="I154" s="122"/>
      <c r="J154" s="122"/>
      <c r="K154" s="122"/>
      <c r="L154" s="122"/>
      <c r="M154" s="122"/>
      <c r="N154" s="122"/>
      <c r="O154" s="122"/>
      <c r="P154" s="122"/>
      <c r="Q154" s="122"/>
      <c r="R154" s="122" t="s">
        <v>135</v>
      </c>
      <c r="S154" s="122">
        <v>0</v>
      </c>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3">
        <v>54</v>
      </c>
      <c r="B155" s="123" t="s">
        <v>2569</v>
      </c>
      <c r="C155" s="137" t="s">
        <v>2570</v>
      </c>
      <c r="D155" s="160" t="s">
        <v>0</v>
      </c>
      <c r="E155" s="125">
        <v>3.85</v>
      </c>
      <c r="F155" s="125"/>
      <c r="G155" s="125">
        <f>ROUND(E155*F155,2)</f>
        <v>0</v>
      </c>
      <c r="H155" s="147" t="s">
        <v>1624</v>
      </c>
      <c r="I155" s="122"/>
      <c r="J155" s="122"/>
      <c r="K155" s="122"/>
      <c r="L155" s="122"/>
      <c r="M155" s="122"/>
      <c r="N155" s="122"/>
      <c r="O155" s="122"/>
      <c r="P155" s="122"/>
      <c r="Q155" s="122"/>
      <c r="R155" s="122" t="s">
        <v>133</v>
      </c>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x14ac:dyDescent="0.2">
      <c r="A156" s="124" t="s">
        <v>128</v>
      </c>
      <c r="B156" s="124" t="s">
        <v>80</v>
      </c>
      <c r="C156" s="139" t="s">
        <v>81</v>
      </c>
      <c r="D156" s="162"/>
      <c r="E156" s="126"/>
      <c r="F156" s="126"/>
      <c r="G156" s="126">
        <f>SUMIF(R157:R183,"&lt;&gt;NOR",G157:G183)</f>
        <v>0</v>
      </c>
      <c r="H156" s="148"/>
      <c r="I156" s="122"/>
      <c r="R156" t="s">
        <v>129</v>
      </c>
    </row>
    <row r="157" spans="1:47" ht="22.5" outlineLevel="1" x14ac:dyDescent="0.2">
      <c r="A157" s="123">
        <v>55</v>
      </c>
      <c r="B157" s="123" t="s">
        <v>867</v>
      </c>
      <c r="C157" s="137" t="s">
        <v>868</v>
      </c>
      <c r="D157" s="160" t="s">
        <v>188</v>
      </c>
      <c r="E157" s="125">
        <v>20.474999999999998</v>
      </c>
      <c r="F157" s="125"/>
      <c r="G157" s="125">
        <f>ROUND(E157*F157,2)</f>
        <v>0</v>
      </c>
      <c r="H157" s="147" t="s">
        <v>1624</v>
      </c>
      <c r="I157" s="122"/>
      <c r="J157" s="122"/>
      <c r="K157" s="122"/>
      <c r="L157" s="122"/>
      <c r="M157" s="122"/>
      <c r="N157" s="122"/>
      <c r="O157" s="122"/>
      <c r="P157" s="122"/>
      <c r="Q157" s="122"/>
      <c r="R157" s="122" t="s">
        <v>133</v>
      </c>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c r="B158" s="123"/>
      <c r="C158" s="138" t="s">
        <v>869</v>
      </c>
      <c r="D158" s="161"/>
      <c r="E158" s="152"/>
      <c r="F158" s="125"/>
      <c r="G158" s="125"/>
      <c r="H158" s="147">
        <v>0</v>
      </c>
      <c r="I158" s="122"/>
      <c r="J158" s="122"/>
      <c r="K158" s="122"/>
      <c r="L158" s="122"/>
      <c r="M158" s="122"/>
      <c r="N158" s="122"/>
      <c r="O158" s="122"/>
      <c r="P158" s="122"/>
      <c r="Q158" s="122"/>
      <c r="R158" s="122" t="s">
        <v>135</v>
      </c>
      <c r="S158" s="122">
        <v>0</v>
      </c>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outlineLevel="1" x14ac:dyDescent="0.2">
      <c r="A159" s="123"/>
      <c r="B159" s="123"/>
      <c r="C159" s="138" t="s">
        <v>2548</v>
      </c>
      <c r="D159" s="161"/>
      <c r="E159" s="152"/>
      <c r="F159" s="125"/>
      <c r="G159" s="125"/>
      <c r="H159" s="147">
        <v>0</v>
      </c>
      <c r="I159" s="122"/>
      <c r="J159" s="122"/>
      <c r="K159" s="122"/>
      <c r="L159" s="122"/>
      <c r="M159" s="122"/>
      <c r="N159" s="122"/>
      <c r="O159" s="122"/>
      <c r="P159" s="122"/>
      <c r="Q159" s="122"/>
      <c r="R159" s="122" t="s">
        <v>135</v>
      </c>
      <c r="S159" s="122">
        <v>0</v>
      </c>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row>
    <row r="160" spans="1:47" outlineLevel="1" x14ac:dyDescent="0.2">
      <c r="A160" s="123"/>
      <c r="B160" s="123"/>
      <c r="C160" s="138" t="s">
        <v>2688</v>
      </c>
      <c r="D160" s="161"/>
      <c r="E160" s="152">
        <v>20.475000000000001</v>
      </c>
      <c r="F160" s="125"/>
      <c r="G160" s="125"/>
      <c r="H160" s="147">
        <v>0</v>
      </c>
      <c r="I160" s="122"/>
      <c r="J160" s="122"/>
      <c r="K160" s="122"/>
      <c r="L160" s="122"/>
      <c r="M160" s="122"/>
      <c r="N160" s="122"/>
      <c r="O160" s="122"/>
      <c r="P160" s="122"/>
      <c r="Q160" s="122"/>
      <c r="R160" s="122" t="s">
        <v>135</v>
      </c>
      <c r="S160" s="122">
        <v>0</v>
      </c>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ht="22.5" outlineLevel="1" x14ac:dyDescent="0.2">
      <c r="A161" s="123">
        <v>56</v>
      </c>
      <c r="B161" s="123" t="s">
        <v>872</v>
      </c>
      <c r="C161" s="137" t="s">
        <v>873</v>
      </c>
      <c r="D161" s="160" t="s">
        <v>188</v>
      </c>
      <c r="E161" s="125">
        <v>3.7800000000000002</v>
      </c>
      <c r="F161" s="125"/>
      <c r="G161" s="125">
        <f>ROUND(E161*F161,2)</f>
        <v>0</v>
      </c>
      <c r="H161" s="147" t="s">
        <v>1624</v>
      </c>
      <c r="I161" s="122"/>
      <c r="J161" s="122"/>
      <c r="K161" s="122"/>
      <c r="L161" s="122"/>
      <c r="M161" s="122"/>
      <c r="N161" s="122"/>
      <c r="O161" s="122"/>
      <c r="P161" s="122"/>
      <c r="Q161" s="122"/>
      <c r="R161" s="122" t="s">
        <v>133</v>
      </c>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outlineLevel="1" x14ac:dyDescent="0.2">
      <c r="A162" s="123"/>
      <c r="B162" s="123"/>
      <c r="C162" s="138" t="s">
        <v>869</v>
      </c>
      <c r="D162" s="161"/>
      <c r="E162" s="152"/>
      <c r="F162" s="125"/>
      <c r="G162" s="125"/>
      <c r="H162" s="147">
        <v>0</v>
      </c>
      <c r="I162" s="122"/>
      <c r="J162" s="122"/>
      <c r="K162" s="122"/>
      <c r="L162" s="122"/>
      <c r="M162" s="122"/>
      <c r="N162" s="122"/>
      <c r="O162" s="122"/>
      <c r="P162" s="122"/>
      <c r="Q162" s="122"/>
      <c r="R162" s="122" t="s">
        <v>135</v>
      </c>
      <c r="S162" s="122">
        <v>0</v>
      </c>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3"/>
      <c r="B163" s="123"/>
      <c r="C163" s="138" t="s">
        <v>2548</v>
      </c>
      <c r="D163" s="161"/>
      <c r="E163" s="152"/>
      <c r="F163" s="125"/>
      <c r="G163" s="125"/>
      <c r="H163" s="147">
        <v>0</v>
      </c>
      <c r="I163" s="122"/>
      <c r="J163" s="122"/>
      <c r="K163" s="122"/>
      <c r="L163" s="122"/>
      <c r="M163" s="122"/>
      <c r="N163" s="122"/>
      <c r="O163" s="122"/>
      <c r="P163" s="122"/>
      <c r="Q163" s="122"/>
      <c r="R163" s="122" t="s">
        <v>135</v>
      </c>
      <c r="S163" s="122">
        <v>0</v>
      </c>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outlineLevel="1" x14ac:dyDescent="0.2">
      <c r="A164" s="123"/>
      <c r="B164" s="123"/>
      <c r="C164" s="138" t="s">
        <v>874</v>
      </c>
      <c r="D164" s="161"/>
      <c r="E164" s="152"/>
      <c r="F164" s="125"/>
      <c r="G164" s="125"/>
      <c r="H164" s="147">
        <v>0</v>
      </c>
      <c r="I164" s="122"/>
      <c r="J164" s="122"/>
      <c r="K164" s="122"/>
      <c r="L164" s="122"/>
      <c r="M164" s="122"/>
      <c r="N164" s="122"/>
      <c r="O164" s="122"/>
      <c r="P164" s="122"/>
      <c r="Q164" s="122"/>
      <c r="R164" s="122" t="s">
        <v>135</v>
      </c>
      <c r="S164" s="122">
        <v>0</v>
      </c>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outlineLevel="1" x14ac:dyDescent="0.2">
      <c r="A165" s="123"/>
      <c r="B165" s="123"/>
      <c r="C165" s="138" t="s">
        <v>2689</v>
      </c>
      <c r="D165" s="161"/>
      <c r="E165" s="152">
        <v>3.78</v>
      </c>
      <c r="F165" s="125"/>
      <c r="G165" s="125"/>
      <c r="H165" s="147">
        <v>0</v>
      </c>
      <c r="I165" s="122"/>
      <c r="J165" s="122"/>
      <c r="K165" s="122"/>
      <c r="L165" s="122"/>
      <c r="M165" s="122"/>
      <c r="N165" s="122"/>
      <c r="O165" s="122"/>
      <c r="P165" s="122"/>
      <c r="Q165" s="122"/>
      <c r="R165" s="122" t="s">
        <v>135</v>
      </c>
      <c r="S165" s="122">
        <v>0</v>
      </c>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ht="22.5" outlineLevel="1" x14ac:dyDescent="0.2">
      <c r="A166" s="123">
        <v>57</v>
      </c>
      <c r="B166" s="123" t="s">
        <v>2571</v>
      </c>
      <c r="C166" s="137" t="s">
        <v>2572</v>
      </c>
      <c r="D166" s="160" t="s">
        <v>188</v>
      </c>
      <c r="E166" s="125">
        <v>20.474999999999998</v>
      </c>
      <c r="F166" s="125"/>
      <c r="G166" s="125">
        <f>ROUND(E166*F166,2)</f>
        <v>0</v>
      </c>
      <c r="H166" s="147" t="s">
        <v>1624</v>
      </c>
      <c r="I166" s="122"/>
      <c r="J166" s="122"/>
      <c r="K166" s="122"/>
      <c r="L166" s="122"/>
      <c r="M166" s="122"/>
      <c r="N166" s="122"/>
      <c r="O166" s="122"/>
      <c r="P166" s="122"/>
      <c r="Q166" s="122"/>
      <c r="R166" s="122" t="s">
        <v>133</v>
      </c>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c r="B167" s="123"/>
      <c r="C167" s="138" t="s">
        <v>869</v>
      </c>
      <c r="D167" s="161"/>
      <c r="E167" s="152"/>
      <c r="F167" s="125"/>
      <c r="G167" s="125"/>
      <c r="H167" s="147">
        <v>0</v>
      </c>
      <c r="I167" s="122"/>
      <c r="J167" s="122"/>
      <c r="K167" s="122"/>
      <c r="L167" s="122"/>
      <c r="M167" s="122"/>
      <c r="N167" s="122"/>
      <c r="O167" s="122"/>
      <c r="P167" s="122"/>
      <c r="Q167" s="122"/>
      <c r="R167" s="122" t="s">
        <v>135</v>
      </c>
      <c r="S167" s="122">
        <v>0</v>
      </c>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c r="B168" s="123"/>
      <c r="C168" s="138" t="s">
        <v>2548</v>
      </c>
      <c r="D168" s="161"/>
      <c r="E168" s="152"/>
      <c r="F168" s="125"/>
      <c r="G168" s="125"/>
      <c r="H168" s="147">
        <v>0</v>
      </c>
      <c r="I168" s="122"/>
      <c r="J168" s="122"/>
      <c r="K168" s="122"/>
      <c r="L168" s="122"/>
      <c r="M168" s="122"/>
      <c r="N168" s="122"/>
      <c r="O168" s="122"/>
      <c r="P168" s="122"/>
      <c r="Q168" s="122"/>
      <c r="R168" s="122" t="s">
        <v>135</v>
      </c>
      <c r="S168" s="122">
        <v>0</v>
      </c>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c r="B169" s="123"/>
      <c r="C169" s="138" t="s">
        <v>2688</v>
      </c>
      <c r="D169" s="161"/>
      <c r="E169" s="152">
        <v>20.475000000000001</v>
      </c>
      <c r="F169" s="125"/>
      <c r="G169" s="125"/>
      <c r="H169" s="147">
        <v>0</v>
      </c>
      <c r="I169" s="122"/>
      <c r="J169" s="122"/>
      <c r="K169" s="122"/>
      <c r="L169" s="122"/>
      <c r="M169" s="122"/>
      <c r="N169" s="122"/>
      <c r="O169" s="122"/>
      <c r="P169" s="122"/>
      <c r="Q169" s="122"/>
      <c r="R169" s="122" t="s">
        <v>135</v>
      </c>
      <c r="S169" s="122">
        <v>0</v>
      </c>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ht="22.5" outlineLevel="1" x14ac:dyDescent="0.2">
      <c r="A170" s="123">
        <v>58</v>
      </c>
      <c r="B170" s="123" t="s">
        <v>2690</v>
      </c>
      <c r="C170" s="137" t="s">
        <v>2691</v>
      </c>
      <c r="D170" s="160" t="s">
        <v>188</v>
      </c>
      <c r="E170" s="125">
        <v>3.7800000000000002</v>
      </c>
      <c r="F170" s="125"/>
      <c r="G170" s="125">
        <f>ROUND(E170*F170,2)</f>
        <v>0</v>
      </c>
      <c r="H170" s="147" t="s">
        <v>1624</v>
      </c>
      <c r="I170" s="122"/>
      <c r="J170" s="122"/>
      <c r="K170" s="122"/>
      <c r="L170" s="122"/>
      <c r="M170" s="122"/>
      <c r="N170" s="122"/>
      <c r="O170" s="122"/>
      <c r="P170" s="122"/>
      <c r="Q170" s="122"/>
      <c r="R170" s="122" t="s">
        <v>133</v>
      </c>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outlineLevel="1" x14ac:dyDescent="0.2">
      <c r="A171" s="123"/>
      <c r="B171" s="123"/>
      <c r="C171" s="138" t="s">
        <v>869</v>
      </c>
      <c r="D171" s="161"/>
      <c r="E171" s="152"/>
      <c r="F171" s="125"/>
      <c r="G171" s="125"/>
      <c r="H171" s="147">
        <v>0</v>
      </c>
      <c r="I171" s="122"/>
      <c r="J171" s="122"/>
      <c r="K171" s="122"/>
      <c r="L171" s="122"/>
      <c r="M171" s="122"/>
      <c r="N171" s="122"/>
      <c r="O171" s="122"/>
      <c r="P171" s="122"/>
      <c r="Q171" s="122"/>
      <c r="R171" s="122" t="s">
        <v>135</v>
      </c>
      <c r="S171" s="122">
        <v>0</v>
      </c>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outlineLevel="1" x14ac:dyDescent="0.2">
      <c r="A172" s="123"/>
      <c r="B172" s="123"/>
      <c r="C172" s="138" t="s">
        <v>2548</v>
      </c>
      <c r="D172" s="161"/>
      <c r="E172" s="152"/>
      <c r="F172" s="125"/>
      <c r="G172" s="125"/>
      <c r="H172" s="147">
        <v>0</v>
      </c>
      <c r="I172" s="122"/>
      <c r="J172" s="122"/>
      <c r="K172" s="122"/>
      <c r="L172" s="122"/>
      <c r="M172" s="122"/>
      <c r="N172" s="122"/>
      <c r="O172" s="122"/>
      <c r="P172" s="122"/>
      <c r="Q172" s="122"/>
      <c r="R172" s="122" t="s">
        <v>135</v>
      </c>
      <c r="S172" s="122">
        <v>0</v>
      </c>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row>
    <row r="173" spans="1:47" outlineLevel="1" x14ac:dyDescent="0.2">
      <c r="A173" s="123"/>
      <c r="B173" s="123"/>
      <c r="C173" s="138" t="s">
        <v>874</v>
      </c>
      <c r="D173" s="161"/>
      <c r="E173" s="152"/>
      <c r="F173" s="125"/>
      <c r="G173" s="125"/>
      <c r="H173" s="147">
        <v>0</v>
      </c>
      <c r="I173" s="122"/>
      <c r="J173" s="122"/>
      <c r="K173" s="122"/>
      <c r="L173" s="122"/>
      <c r="M173" s="122"/>
      <c r="N173" s="122"/>
      <c r="O173" s="122"/>
      <c r="P173" s="122"/>
      <c r="Q173" s="122"/>
      <c r="R173" s="122" t="s">
        <v>135</v>
      </c>
      <c r="S173" s="122">
        <v>0</v>
      </c>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row>
    <row r="174" spans="1:47" outlineLevel="1" x14ac:dyDescent="0.2">
      <c r="A174" s="123"/>
      <c r="B174" s="123"/>
      <c r="C174" s="138" t="s">
        <v>2689</v>
      </c>
      <c r="D174" s="161"/>
      <c r="E174" s="152">
        <v>3.78</v>
      </c>
      <c r="F174" s="125"/>
      <c r="G174" s="125"/>
      <c r="H174" s="147">
        <v>0</v>
      </c>
      <c r="I174" s="122"/>
      <c r="J174" s="122"/>
      <c r="K174" s="122"/>
      <c r="L174" s="122"/>
      <c r="M174" s="122"/>
      <c r="N174" s="122"/>
      <c r="O174" s="122"/>
      <c r="P174" s="122"/>
      <c r="Q174" s="122"/>
      <c r="R174" s="122" t="s">
        <v>135</v>
      </c>
      <c r="S174" s="122">
        <v>0</v>
      </c>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row>
    <row r="175" spans="1:47" outlineLevel="1" x14ac:dyDescent="0.2">
      <c r="A175" s="123">
        <v>59</v>
      </c>
      <c r="B175" s="123" t="s">
        <v>844</v>
      </c>
      <c r="C175" s="137" t="s">
        <v>2692</v>
      </c>
      <c r="D175" s="160" t="s">
        <v>188</v>
      </c>
      <c r="E175" s="125">
        <v>27.893249999999998</v>
      </c>
      <c r="F175" s="125"/>
      <c r="G175" s="125">
        <f>ROUND(E175*F175,2)</f>
        <v>0</v>
      </c>
      <c r="H175" s="147" t="s">
        <v>1624</v>
      </c>
      <c r="I175" s="122"/>
      <c r="J175" s="122"/>
      <c r="K175" s="122"/>
      <c r="L175" s="122"/>
      <c r="M175" s="122"/>
      <c r="N175" s="122"/>
      <c r="O175" s="122"/>
      <c r="P175" s="122"/>
      <c r="Q175" s="122"/>
      <c r="R175" s="122" t="s">
        <v>244</v>
      </c>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row>
    <row r="176" spans="1:47" outlineLevel="1" x14ac:dyDescent="0.2">
      <c r="A176" s="123"/>
      <c r="B176" s="123"/>
      <c r="C176" s="138" t="s">
        <v>869</v>
      </c>
      <c r="D176" s="161"/>
      <c r="E176" s="152"/>
      <c r="F176" s="125"/>
      <c r="G176" s="125"/>
      <c r="H176" s="147">
        <v>0</v>
      </c>
      <c r="I176" s="122"/>
      <c r="J176" s="122"/>
      <c r="K176" s="122"/>
      <c r="L176" s="122"/>
      <c r="M176" s="122"/>
      <c r="N176" s="122"/>
      <c r="O176" s="122"/>
      <c r="P176" s="122"/>
      <c r="Q176" s="122"/>
      <c r="R176" s="122" t="s">
        <v>135</v>
      </c>
      <c r="S176" s="122">
        <v>0</v>
      </c>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row>
    <row r="177" spans="1:47" outlineLevel="1" x14ac:dyDescent="0.2">
      <c r="A177" s="123"/>
      <c r="B177" s="123"/>
      <c r="C177" s="138" t="s">
        <v>2548</v>
      </c>
      <c r="D177" s="161"/>
      <c r="E177" s="152"/>
      <c r="F177" s="125"/>
      <c r="G177" s="125"/>
      <c r="H177" s="147">
        <v>0</v>
      </c>
      <c r="I177" s="122"/>
      <c r="J177" s="122"/>
      <c r="K177" s="122"/>
      <c r="L177" s="122"/>
      <c r="M177" s="122"/>
      <c r="N177" s="122"/>
      <c r="O177" s="122"/>
      <c r="P177" s="122"/>
      <c r="Q177" s="122"/>
      <c r="R177" s="122" t="s">
        <v>135</v>
      </c>
      <c r="S177" s="122">
        <v>0</v>
      </c>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row>
    <row r="178" spans="1:47" outlineLevel="1" x14ac:dyDescent="0.2">
      <c r="A178" s="123"/>
      <c r="B178" s="123"/>
      <c r="C178" s="140" t="s">
        <v>282</v>
      </c>
      <c r="D178" s="163"/>
      <c r="E178" s="153"/>
      <c r="F178" s="125"/>
      <c r="G178" s="125"/>
      <c r="H178" s="147">
        <v>0</v>
      </c>
      <c r="I178" s="122"/>
      <c r="J178" s="122"/>
      <c r="K178" s="122"/>
      <c r="L178" s="122"/>
      <c r="M178" s="122"/>
      <c r="N178" s="122"/>
      <c r="O178" s="122"/>
      <c r="P178" s="122"/>
      <c r="Q178" s="122"/>
      <c r="R178" s="122" t="s">
        <v>135</v>
      </c>
      <c r="S178" s="122">
        <v>2</v>
      </c>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row>
    <row r="179" spans="1:47" outlineLevel="1" x14ac:dyDescent="0.2">
      <c r="A179" s="123"/>
      <c r="B179" s="123"/>
      <c r="C179" s="141" t="s">
        <v>2693</v>
      </c>
      <c r="D179" s="163"/>
      <c r="E179" s="153">
        <v>20.475000000000001</v>
      </c>
      <c r="F179" s="125"/>
      <c r="G179" s="125"/>
      <c r="H179" s="147">
        <v>0</v>
      </c>
      <c r="I179" s="122"/>
      <c r="J179" s="122"/>
      <c r="K179" s="122"/>
      <c r="L179" s="122"/>
      <c r="M179" s="122"/>
      <c r="N179" s="122"/>
      <c r="O179" s="122"/>
      <c r="P179" s="122"/>
      <c r="Q179" s="122"/>
      <c r="R179" s="122" t="s">
        <v>135</v>
      </c>
      <c r="S179" s="122">
        <v>2</v>
      </c>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row>
    <row r="180" spans="1:47" outlineLevel="1" x14ac:dyDescent="0.2">
      <c r="A180" s="123"/>
      <c r="B180" s="123"/>
      <c r="C180" s="141" t="s">
        <v>2694</v>
      </c>
      <c r="D180" s="163"/>
      <c r="E180" s="153">
        <v>3.78</v>
      </c>
      <c r="F180" s="125"/>
      <c r="G180" s="125"/>
      <c r="H180" s="147">
        <v>0</v>
      </c>
      <c r="I180" s="122"/>
      <c r="J180" s="122"/>
      <c r="K180" s="122"/>
      <c r="L180" s="122"/>
      <c r="M180" s="122"/>
      <c r="N180" s="122"/>
      <c r="O180" s="122"/>
      <c r="P180" s="122"/>
      <c r="Q180" s="122"/>
      <c r="R180" s="122" t="s">
        <v>135</v>
      </c>
      <c r="S180" s="122">
        <v>2</v>
      </c>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row>
    <row r="181" spans="1:47" outlineLevel="1" x14ac:dyDescent="0.2">
      <c r="A181" s="123"/>
      <c r="B181" s="123"/>
      <c r="C181" s="140" t="s">
        <v>289</v>
      </c>
      <c r="D181" s="163"/>
      <c r="E181" s="153"/>
      <c r="F181" s="125"/>
      <c r="G181" s="125"/>
      <c r="H181" s="147">
        <v>0</v>
      </c>
      <c r="I181" s="122"/>
      <c r="J181" s="122"/>
      <c r="K181" s="122"/>
      <c r="L181" s="122"/>
      <c r="M181" s="122"/>
      <c r="N181" s="122"/>
      <c r="O181" s="122"/>
      <c r="P181" s="122"/>
      <c r="Q181" s="122"/>
      <c r="R181" s="122" t="s">
        <v>135</v>
      </c>
      <c r="S181" s="122">
        <v>0</v>
      </c>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row>
    <row r="182" spans="1:47" outlineLevel="1" x14ac:dyDescent="0.2">
      <c r="A182" s="123"/>
      <c r="B182" s="123"/>
      <c r="C182" s="138" t="s">
        <v>2695</v>
      </c>
      <c r="D182" s="161"/>
      <c r="E182" s="152">
        <v>27.893249999999998</v>
      </c>
      <c r="F182" s="125"/>
      <c r="G182" s="125"/>
      <c r="H182" s="147">
        <v>0</v>
      </c>
      <c r="I182" s="122"/>
      <c r="J182" s="122"/>
      <c r="K182" s="122"/>
      <c r="L182" s="122"/>
      <c r="M182" s="122"/>
      <c r="N182" s="122"/>
      <c r="O182" s="122"/>
      <c r="P182" s="122"/>
      <c r="Q182" s="122"/>
      <c r="R182" s="122" t="s">
        <v>135</v>
      </c>
      <c r="S182" s="122">
        <v>0</v>
      </c>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row>
    <row r="183" spans="1:47" outlineLevel="1" x14ac:dyDescent="0.2">
      <c r="A183" s="123">
        <v>60</v>
      </c>
      <c r="B183" s="123" t="s">
        <v>2576</v>
      </c>
      <c r="C183" s="137" t="s">
        <v>2577</v>
      </c>
      <c r="D183" s="160" t="s">
        <v>0</v>
      </c>
      <c r="E183" s="125">
        <v>3.45</v>
      </c>
      <c r="F183" s="125"/>
      <c r="G183" s="125">
        <f>ROUND(E183*F183,2)</f>
        <v>0</v>
      </c>
      <c r="H183" s="147" t="s">
        <v>1624</v>
      </c>
      <c r="I183" s="122"/>
      <c r="J183" s="122"/>
      <c r="K183" s="122"/>
      <c r="L183" s="122"/>
      <c r="M183" s="122"/>
      <c r="N183" s="122"/>
      <c r="O183" s="122"/>
      <c r="P183" s="122"/>
      <c r="Q183" s="122"/>
      <c r="R183" s="122" t="s">
        <v>133</v>
      </c>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row>
    <row r="184" spans="1:47" x14ac:dyDescent="0.2">
      <c r="A184" s="124" t="s">
        <v>128</v>
      </c>
      <c r="B184" s="124" t="s">
        <v>88</v>
      </c>
      <c r="C184" s="139" t="s">
        <v>89</v>
      </c>
      <c r="D184" s="162"/>
      <c r="E184" s="126"/>
      <c r="F184" s="126"/>
      <c r="G184" s="126">
        <f>SUMIF(R185:R189,"&lt;&gt;NOR",G185:G189)</f>
        <v>0</v>
      </c>
      <c r="H184" s="148"/>
      <c r="I184" s="122"/>
      <c r="R184" t="s">
        <v>129</v>
      </c>
    </row>
    <row r="185" spans="1:47" ht="22.5" outlineLevel="1" x14ac:dyDescent="0.2">
      <c r="A185" s="123">
        <v>61</v>
      </c>
      <c r="B185" s="123" t="s">
        <v>1082</v>
      </c>
      <c r="C185" s="137" t="s">
        <v>2594</v>
      </c>
      <c r="D185" s="160" t="s">
        <v>240</v>
      </c>
      <c r="E185" s="125">
        <v>6.3</v>
      </c>
      <c r="F185" s="125"/>
      <c r="G185" s="125">
        <f>ROUND(E185*F185,2)</f>
        <v>0</v>
      </c>
      <c r="H185" s="147" t="s">
        <v>1623</v>
      </c>
      <c r="I185" s="122"/>
      <c r="J185" s="122"/>
      <c r="K185" s="122"/>
      <c r="L185" s="122"/>
      <c r="M185" s="122"/>
      <c r="N185" s="122"/>
      <c r="O185" s="122"/>
      <c r="P185" s="122"/>
      <c r="Q185" s="122"/>
      <c r="R185" s="122" t="s">
        <v>133</v>
      </c>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row>
    <row r="186" spans="1:47" ht="22.5" outlineLevel="1" x14ac:dyDescent="0.2">
      <c r="A186" s="123">
        <v>62</v>
      </c>
      <c r="B186" s="123" t="s">
        <v>2595</v>
      </c>
      <c r="C186" s="137" t="s">
        <v>2596</v>
      </c>
      <c r="D186" s="160" t="s">
        <v>240</v>
      </c>
      <c r="E186" s="125">
        <v>2.5</v>
      </c>
      <c r="F186" s="125"/>
      <c r="G186" s="125">
        <f>ROUND(E186*F186,2)</f>
        <v>0</v>
      </c>
      <c r="H186" s="147" t="s">
        <v>1623</v>
      </c>
      <c r="I186" s="122"/>
      <c r="J186" s="122"/>
      <c r="K186" s="122"/>
      <c r="L186" s="122"/>
      <c r="M186" s="122"/>
      <c r="N186" s="122"/>
      <c r="O186" s="122"/>
      <c r="P186" s="122"/>
      <c r="Q186" s="122"/>
      <c r="R186" s="122" t="s">
        <v>133</v>
      </c>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row>
    <row r="187" spans="1:47" ht="22.5" outlineLevel="1" x14ac:dyDescent="0.2">
      <c r="A187" s="123">
        <v>63</v>
      </c>
      <c r="B187" s="123" t="s">
        <v>2597</v>
      </c>
      <c r="C187" s="137" t="s">
        <v>2696</v>
      </c>
      <c r="D187" s="160" t="s">
        <v>240</v>
      </c>
      <c r="E187" s="125">
        <v>13.4</v>
      </c>
      <c r="F187" s="125"/>
      <c r="G187" s="125">
        <f>ROUND(E187*F187,2)</f>
        <v>0</v>
      </c>
      <c r="H187" s="147" t="s">
        <v>1623</v>
      </c>
      <c r="I187" s="122"/>
      <c r="J187" s="122"/>
      <c r="K187" s="122"/>
      <c r="L187" s="122"/>
      <c r="M187" s="122"/>
      <c r="N187" s="122"/>
      <c r="O187" s="122"/>
      <c r="P187" s="122"/>
      <c r="Q187" s="122"/>
      <c r="R187" s="122" t="s">
        <v>133</v>
      </c>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row>
    <row r="188" spans="1:47" ht="22.5" outlineLevel="1" x14ac:dyDescent="0.2">
      <c r="A188" s="123">
        <v>64</v>
      </c>
      <c r="B188" s="123" t="s">
        <v>1662</v>
      </c>
      <c r="C188" s="137" t="s">
        <v>2598</v>
      </c>
      <c r="D188" s="160" t="s">
        <v>240</v>
      </c>
      <c r="E188" s="125">
        <v>6.3</v>
      </c>
      <c r="F188" s="125"/>
      <c r="G188" s="125">
        <f>ROUND(E188*F188,2)</f>
        <v>0</v>
      </c>
      <c r="H188" s="147" t="s">
        <v>1623</v>
      </c>
      <c r="I188" s="122"/>
      <c r="J188" s="122"/>
      <c r="K188" s="122"/>
      <c r="L188" s="122"/>
      <c r="M188" s="122"/>
      <c r="N188" s="122"/>
      <c r="O188" s="122"/>
      <c r="P188" s="122"/>
      <c r="Q188" s="122"/>
      <c r="R188" s="122" t="s">
        <v>133</v>
      </c>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row>
    <row r="189" spans="1:47" outlineLevel="1" x14ac:dyDescent="0.2">
      <c r="A189" s="123">
        <v>65</v>
      </c>
      <c r="B189" s="123" t="s">
        <v>2602</v>
      </c>
      <c r="C189" s="137" t="s">
        <v>2603</v>
      </c>
      <c r="D189" s="160" t="s">
        <v>0</v>
      </c>
      <c r="E189" s="125">
        <v>1.85</v>
      </c>
      <c r="F189" s="125"/>
      <c r="G189" s="125">
        <f>ROUND(E189*F189,2)</f>
        <v>0</v>
      </c>
      <c r="H189" s="147" t="s">
        <v>1624</v>
      </c>
      <c r="I189" s="122"/>
      <c r="J189" s="122"/>
      <c r="K189" s="122"/>
      <c r="L189" s="122"/>
      <c r="M189" s="122"/>
      <c r="N189" s="122"/>
      <c r="O189" s="122"/>
      <c r="P189" s="122"/>
      <c r="Q189" s="122"/>
      <c r="R189" s="122" t="s">
        <v>133</v>
      </c>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row>
    <row r="190" spans="1:47" x14ac:dyDescent="0.2">
      <c r="A190" s="124" t="s">
        <v>128</v>
      </c>
      <c r="B190" s="124" t="s">
        <v>94</v>
      </c>
      <c r="C190" s="139" t="s">
        <v>95</v>
      </c>
      <c r="D190" s="162"/>
      <c r="E190" s="126"/>
      <c r="F190" s="126"/>
      <c r="G190" s="126">
        <f>SUMIF(R191:R197,"&lt;&gt;NOR",G191:G197)</f>
        <v>0</v>
      </c>
      <c r="H190" s="148"/>
      <c r="I190" s="122"/>
      <c r="R190" t="s">
        <v>129</v>
      </c>
    </row>
    <row r="191" spans="1:47" outlineLevel="1" x14ac:dyDescent="0.2">
      <c r="A191" s="123">
        <v>66</v>
      </c>
      <c r="B191" s="123" t="s">
        <v>1167</v>
      </c>
      <c r="C191" s="137" t="s">
        <v>2610</v>
      </c>
      <c r="D191" s="160" t="s">
        <v>1169</v>
      </c>
      <c r="E191" s="125">
        <v>25</v>
      </c>
      <c r="F191" s="125"/>
      <c r="G191" s="125">
        <f>ROUND(E191*F191,2)</f>
        <v>0</v>
      </c>
      <c r="H191" s="147" t="s">
        <v>1624</v>
      </c>
      <c r="I191" s="122"/>
      <c r="J191" s="122"/>
      <c r="K191" s="122"/>
      <c r="L191" s="122"/>
      <c r="M191" s="122"/>
      <c r="N191" s="122"/>
      <c r="O191" s="122"/>
      <c r="P191" s="122"/>
      <c r="Q191" s="122"/>
      <c r="R191" s="122" t="s">
        <v>133</v>
      </c>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row>
    <row r="192" spans="1:47" outlineLevel="1" x14ac:dyDescent="0.2">
      <c r="A192" s="123"/>
      <c r="B192" s="123"/>
      <c r="C192" s="138" t="s">
        <v>2611</v>
      </c>
      <c r="D192" s="161"/>
      <c r="E192" s="152">
        <v>25</v>
      </c>
      <c r="F192" s="125"/>
      <c r="G192" s="125"/>
      <c r="H192" s="147">
        <v>0</v>
      </c>
      <c r="I192" s="122"/>
      <c r="J192" s="122"/>
      <c r="K192" s="122"/>
      <c r="L192" s="122"/>
      <c r="M192" s="122"/>
      <c r="N192" s="122"/>
      <c r="O192" s="122"/>
      <c r="P192" s="122"/>
      <c r="Q192" s="122"/>
      <c r="R192" s="122" t="s">
        <v>135</v>
      </c>
      <c r="S192" s="122">
        <v>0</v>
      </c>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row>
    <row r="193" spans="1:47" outlineLevel="1" x14ac:dyDescent="0.2">
      <c r="A193" s="123">
        <v>67</v>
      </c>
      <c r="B193" s="123" t="s">
        <v>1171</v>
      </c>
      <c r="C193" s="137" t="s">
        <v>2612</v>
      </c>
      <c r="D193" s="160" t="s">
        <v>1169</v>
      </c>
      <c r="E193" s="125">
        <v>50</v>
      </c>
      <c r="F193" s="125"/>
      <c r="G193" s="125">
        <f>ROUND(E193*F193,2)</f>
        <v>0</v>
      </c>
      <c r="H193" s="147" t="s">
        <v>1624</v>
      </c>
      <c r="I193" s="122"/>
      <c r="J193" s="122"/>
      <c r="K193" s="122"/>
      <c r="L193" s="122"/>
      <c r="M193" s="122"/>
      <c r="N193" s="122"/>
      <c r="O193" s="122"/>
      <c r="P193" s="122"/>
      <c r="Q193" s="122"/>
      <c r="R193" s="122" t="s">
        <v>133</v>
      </c>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row>
    <row r="194" spans="1:47" outlineLevel="1" x14ac:dyDescent="0.2">
      <c r="A194" s="123"/>
      <c r="B194" s="123"/>
      <c r="C194" s="138" t="s">
        <v>2613</v>
      </c>
      <c r="D194" s="161"/>
      <c r="E194" s="152">
        <v>50</v>
      </c>
      <c r="F194" s="125"/>
      <c r="G194" s="125"/>
      <c r="H194" s="147">
        <v>0</v>
      </c>
      <c r="I194" s="122"/>
      <c r="J194" s="122"/>
      <c r="K194" s="122"/>
      <c r="L194" s="122"/>
      <c r="M194" s="122"/>
      <c r="N194" s="122"/>
      <c r="O194" s="122"/>
      <c r="P194" s="122"/>
      <c r="Q194" s="122"/>
      <c r="R194" s="122" t="s">
        <v>135</v>
      </c>
      <c r="S194" s="122">
        <v>0</v>
      </c>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row>
    <row r="195" spans="1:47" ht="22.5" outlineLevel="1" x14ac:dyDescent="0.2">
      <c r="A195" s="123">
        <v>68</v>
      </c>
      <c r="B195" s="123" t="s">
        <v>1463</v>
      </c>
      <c r="C195" s="137" t="s">
        <v>2697</v>
      </c>
      <c r="D195" s="160" t="s">
        <v>132</v>
      </c>
      <c r="E195" s="125">
        <v>1</v>
      </c>
      <c r="F195" s="125"/>
      <c r="G195" s="125">
        <f>ROUND(E195*F195,2)</f>
        <v>0</v>
      </c>
      <c r="H195" s="147" t="s">
        <v>1623</v>
      </c>
      <c r="I195" s="122"/>
      <c r="J195" s="122"/>
      <c r="K195" s="122"/>
      <c r="L195" s="122"/>
      <c r="M195" s="122"/>
      <c r="N195" s="122"/>
      <c r="O195" s="122"/>
      <c r="P195" s="122"/>
      <c r="Q195" s="122"/>
      <c r="R195" s="122" t="s">
        <v>133</v>
      </c>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row>
    <row r="196" spans="1:47" ht="22.5" outlineLevel="1" x14ac:dyDescent="0.2">
      <c r="A196" s="123">
        <v>69</v>
      </c>
      <c r="B196" s="123" t="s">
        <v>1464</v>
      </c>
      <c r="C196" s="137" t="s">
        <v>2698</v>
      </c>
      <c r="D196" s="160" t="s">
        <v>132</v>
      </c>
      <c r="E196" s="125">
        <v>1</v>
      </c>
      <c r="F196" s="125"/>
      <c r="G196" s="125">
        <f>ROUND(E196*F196,2)</f>
        <v>0</v>
      </c>
      <c r="H196" s="147" t="s">
        <v>1623</v>
      </c>
      <c r="I196" s="122"/>
      <c r="J196" s="122"/>
      <c r="K196" s="122"/>
      <c r="L196" s="122"/>
      <c r="M196" s="122"/>
      <c r="N196" s="122"/>
      <c r="O196" s="122"/>
      <c r="P196" s="122"/>
      <c r="Q196" s="122"/>
      <c r="R196" s="122" t="s">
        <v>133</v>
      </c>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row>
    <row r="197" spans="1:47" outlineLevel="1" x14ac:dyDescent="0.2">
      <c r="A197" s="123">
        <v>70</v>
      </c>
      <c r="B197" s="123" t="s">
        <v>2499</v>
      </c>
      <c r="C197" s="137" t="s">
        <v>2500</v>
      </c>
      <c r="D197" s="160" t="s">
        <v>0</v>
      </c>
      <c r="E197" s="125">
        <v>1.8</v>
      </c>
      <c r="F197" s="125"/>
      <c r="G197" s="125">
        <f>ROUND(E197*F197,2)</f>
        <v>0</v>
      </c>
      <c r="H197" s="147" t="s">
        <v>1624</v>
      </c>
      <c r="I197" s="122"/>
      <c r="J197" s="122"/>
      <c r="K197" s="122"/>
      <c r="L197" s="122"/>
      <c r="M197" s="122"/>
      <c r="N197" s="122"/>
      <c r="O197" s="122"/>
      <c r="P197" s="122"/>
      <c r="Q197" s="122"/>
      <c r="R197" s="122" t="s">
        <v>133</v>
      </c>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row>
    <row r="198" spans="1:47" x14ac:dyDescent="0.2">
      <c r="A198" s="124" t="s">
        <v>128</v>
      </c>
      <c r="B198" s="124" t="s">
        <v>100</v>
      </c>
      <c r="C198" s="139" t="s">
        <v>101</v>
      </c>
      <c r="D198" s="162"/>
      <c r="E198" s="126"/>
      <c r="F198" s="126"/>
      <c r="G198" s="126">
        <f>SUMIF(R199:R204,"&lt;&gt;NOR",G199:G204)</f>
        <v>0</v>
      </c>
      <c r="H198" s="148"/>
      <c r="I198" s="122"/>
      <c r="R198" t="s">
        <v>129</v>
      </c>
    </row>
    <row r="199" spans="1:47" ht="22.5" outlineLevel="1" x14ac:dyDescent="0.2">
      <c r="A199" s="123">
        <v>71</v>
      </c>
      <c r="B199" s="123" t="s">
        <v>2614</v>
      </c>
      <c r="C199" s="137" t="s">
        <v>2699</v>
      </c>
      <c r="D199" s="160" t="s">
        <v>188</v>
      </c>
      <c r="E199" s="125">
        <v>19.8</v>
      </c>
      <c r="F199" s="125"/>
      <c r="G199" s="125">
        <f>ROUND(E199*F199,2)</f>
        <v>0</v>
      </c>
      <c r="H199" s="147" t="s">
        <v>1623</v>
      </c>
      <c r="I199" s="122"/>
      <c r="J199" s="122"/>
      <c r="K199" s="122"/>
      <c r="L199" s="122"/>
      <c r="M199" s="122"/>
      <c r="N199" s="122"/>
      <c r="O199" s="122"/>
      <c r="P199" s="122"/>
      <c r="Q199" s="122"/>
      <c r="R199" s="122" t="s">
        <v>133</v>
      </c>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row>
    <row r="200" spans="1:47" outlineLevel="1" x14ac:dyDescent="0.2">
      <c r="A200" s="123"/>
      <c r="B200" s="123"/>
      <c r="C200" s="138" t="s">
        <v>213</v>
      </c>
      <c r="D200" s="161"/>
      <c r="E200" s="152"/>
      <c r="F200" s="125"/>
      <c r="G200" s="125"/>
      <c r="H200" s="147">
        <v>0</v>
      </c>
      <c r="I200" s="122"/>
      <c r="J200" s="122"/>
      <c r="K200" s="122"/>
      <c r="L200" s="122"/>
      <c r="M200" s="122"/>
      <c r="N200" s="122"/>
      <c r="O200" s="122"/>
      <c r="P200" s="122"/>
      <c r="Q200" s="122"/>
      <c r="R200" s="122" t="s">
        <v>135</v>
      </c>
      <c r="S200" s="122">
        <v>0</v>
      </c>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row>
    <row r="201" spans="1:47" outlineLevel="1" x14ac:dyDescent="0.2">
      <c r="A201" s="123"/>
      <c r="B201" s="123"/>
      <c r="C201" s="138" t="s">
        <v>2548</v>
      </c>
      <c r="D201" s="161"/>
      <c r="E201" s="152"/>
      <c r="F201" s="125"/>
      <c r="G201" s="125"/>
      <c r="H201" s="147">
        <v>0</v>
      </c>
      <c r="I201" s="122"/>
      <c r="J201" s="122"/>
      <c r="K201" s="122"/>
      <c r="L201" s="122"/>
      <c r="M201" s="122"/>
      <c r="N201" s="122"/>
      <c r="O201" s="122"/>
      <c r="P201" s="122"/>
      <c r="Q201" s="122"/>
      <c r="R201" s="122" t="s">
        <v>135</v>
      </c>
      <c r="S201" s="122">
        <v>0</v>
      </c>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row>
    <row r="202" spans="1:47" outlineLevel="1" x14ac:dyDescent="0.2">
      <c r="A202" s="123"/>
      <c r="B202" s="123"/>
      <c r="C202" s="138" t="s">
        <v>2675</v>
      </c>
      <c r="D202" s="161"/>
      <c r="E202" s="152">
        <v>18</v>
      </c>
      <c r="F202" s="125"/>
      <c r="G202" s="125"/>
      <c r="H202" s="147">
        <v>0</v>
      </c>
      <c r="I202" s="122"/>
      <c r="J202" s="122"/>
      <c r="K202" s="122"/>
      <c r="L202" s="122"/>
      <c r="M202" s="122"/>
      <c r="N202" s="122"/>
      <c r="O202" s="122"/>
      <c r="P202" s="122"/>
      <c r="Q202" s="122"/>
      <c r="R202" s="122" t="s">
        <v>135</v>
      </c>
      <c r="S202" s="122">
        <v>0</v>
      </c>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row>
    <row r="203" spans="1:47" outlineLevel="1" x14ac:dyDescent="0.2">
      <c r="A203" s="123"/>
      <c r="B203" s="123"/>
      <c r="C203" s="138" t="s">
        <v>2700</v>
      </c>
      <c r="D203" s="161"/>
      <c r="E203" s="152">
        <v>1.8</v>
      </c>
      <c r="F203" s="125"/>
      <c r="G203" s="125"/>
      <c r="H203" s="147">
        <v>0</v>
      </c>
      <c r="I203" s="122"/>
      <c r="J203" s="122"/>
      <c r="K203" s="122"/>
      <c r="L203" s="122"/>
      <c r="M203" s="122"/>
      <c r="N203" s="122"/>
      <c r="O203" s="122"/>
      <c r="P203" s="122"/>
      <c r="Q203" s="122"/>
      <c r="R203" s="122" t="s">
        <v>135</v>
      </c>
      <c r="S203" s="122">
        <v>0</v>
      </c>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row>
    <row r="204" spans="1:47" outlineLevel="1" x14ac:dyDescent="0.2">
      <c r="A204" s="123">
        <v>72</v>
      </c>
      <c r="B204" s="123" t="s">
        <v>2617</v>
      </c>
      <c r="C204" s="137" t="s">
        <v>2618</v>
      </c>
      <c r="D204" s="160" t="s">
        <v>0</v>
      </c>
      <c r="E204" s="125">
        <v>0.95</v>
      </c>
      <c r="F204" s="125"/>
      <c r="G204" s="125">
        <f>ROUND(E204*F204,2)</f>
        <v>0</v>
      </c>
      <c r="H204" s="147" t="s">
        <v>1624</v>
      </c>
      <c r="I204" s="122"/>
      <c r="J204" s="122"/>
      <c r="K204" s="122"/>
      <c r="L204" s="122"/>
      <c r="M204" s="122"/>
      <c r="N204" s="122"/>
      <c r="O204" s="122"/>
      <c r="P204" s="122"/>
      <c r="Q204" s="122"/>
      <c r="R204" s="122" t="s">
        <v>133</v>
      </c>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row>
    <row r="205" spans="1:47" x14ac:dyDescent="0.2">
      <c r="A205" s="124" t="s">
        <v>128</v>
      </c>
      <c r="B205" s="124" t="s">
        <v>104</v>
      </c>
      <c r="C205" s="139" t="s">
        <v>105</v>
      </c>
      <c r="D205" s="162"/>
      <c r="E205" s="126"/>
      <c r="F205" s="126"/>
      <c r="G205" s="126">
        <f>SUMIF(R206:R209,"&lt;&gt;NOR",G206:G209)</f>
        <v>0</v>
      </c>
      <c r="H205" s="148"/>
      <c r="I205" s="122"/>
      <c r="R205" t="s">
        <v>129</v>
      </c>
    </row>
    <row r="206" spans="1:47" outlineLevel="1" x14ac:dyDescent="0.2">
      <c r="A206" s="123">
        <v>73</v>
      </c>
      <c r="B206" s="123" t="s">
        <v>2619</v>
      </c>
      <c r="C206" s="137" t="s">
        <v>2620</v>
      </c>
      <c r="D206" s="160" t="s">
        <v>188</v>
      </c>
      <c r="E206" s="125">
        <v>74.301599999999993</v>
      </c>
      <c r="F206" s="125"/>
      <c r="G206" s="125">
        <f>ROUND(E206*F206,2)</f>
        <v>0</v>
      </c>
      <c r="H206" s="147" t="s">
        <v>1624</v>
      </c>
      <c r="I206" s="122"/>
      <c r="J206" s="122"/>
      <c r="K206" s="122"/>
      <c r="L206" s="122"/>
      <c r="M206" s="122"/>
      <c r="N206" s="122"/>
      <c r="O206" s="122"/>
      <c r="P206" s="122"/>
      <c r="Q206" s="122"/>
      <c r="R206" s="122" t="s">
        <v>133</v>
      </c>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row>
    <row r="207" spans="1:47" outlineLevel="1" x14ac:dyDescent="0.2">
      <c r="A207" s="123"/>
      <c r="B207" s="123"/>
      <c r="C207" s="138" t="s">
        <v>855</v>
      </c>
      <c r="D207" s="161"/>
      <c r="E207" s="152"/>
      <c r="F207" s="125"/>
      <c r="G207" s="125"/>
      <c r="H207" s="147"/>
      <c r="I207" s="122"/>
      <c r="J207" s="122"/>
      <c r="K207" s="122"/>
      <c r="L207" s="122"/>
      <c r="M207" s="122"/>
      <c r="N207" s="122"/>
      <c r="O207" s="122"/>
      <c r="P207" s="122"/>
      <c r="Q207" s="122"/>
      <c r="R207" s="122" t="s">
        <v>135</v>
      </c>
      <c r="S207" s="122">
        <v>0</v>
      </c>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row>
    <row r="208" spans="1:47" outlineLevel="1" x14ac:dyDescent="0.2">
      <c r="A208" s="123"/>
      <c r="B208" s="123"/>
      <c r="C208" s="138" t="s">
        <v>2548</v>
      </c>
      <c r="D208" s="161"/>
      <c r="E208" s="152"/>
      <c r="F208" s="125"/>
      <c r="G208" s="125"/>
      <c r="H208" s="147"/>
      <c r="I208" s="122"/>
      <c r="J208" s="122"/>
      <c r="K208" s="122"/>
      <c r="L208" s="122"/>
      <c r="M208" s="122"/>
      <c r="N208" s="122"/>
      <c r="O208" s="122"/>
      <c r="P208" s="122"/>
      <c r="Q208" s="122"/>
      <c r="R208" s="122" t="s">
        <v>135</v>
      </c>
      <c r="S208" s="122">
        <v>0</v>
      </c>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row>
    <row r="209" spans="1:47" ht="22.5" outlineLevel="1" x14ac:dyDescent="0.2">
      <c r="A209" s="123"/>
      <c r="B209" s="123"/>
      <c r="C209" s="138" t="s">
        <v>2701</v>
      </c>
      <c r="D209" s="161"/>
      <c r="E209" s="152">
        <v>74.301599999999993</v>
      </c>
      <c r="F209" s="125"/>
      <c r="G209" s="125"/>
      <c r="H209" s="147"/>
      <c r="I209" s="122"/>
      <c r="J209" s="122"/>
      <c r="K209" s="122"/>
      <c r="L209" s="122"/>
      <c r="M209" s="122"/>
      <c r="N209" s="122"/>
      <c r="O209" s="122"/>
      <c r="P209" s="122"/>
      <c r="Q209" s="122"/>
      <c r="R209" s="122" t="s">
        <v>135</v>
      </c>
      <c r="S209" s="122">
        <v>0</v>
      </c>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row>
    <row r="210" spans="1:47" x14ac:dyDescent="0.2">
      <c r="A210" s="124" t="s">
        <v>128</v>
      </c>
      <c r="B210" s="124" t="s">
        <v>110</v>
      </c>
      <c r="C210" s="139" t="s">
        <v>111</v>
      </c>
      <c r="D210" s="162"/>
      <c r="E210" s="126"/>
      <c r="F210" s="126"/>
      <c r="G210" s="126">
        <f>SUMIF(R211:R223,"&lt;&gt;NOR",G211:G223)</f>
        <v>0</v>
      </c>
      <c r="H210" s="148"/>
      <c r="R210" t="s">
        <v>129</v>
      </c>
    </row>
    <row r="211" spans="1:47" outlineLevel="1" x14ac:dyDescent="0.2">
      <c r="A211" s="123">
        <v>74</v>
      </c>
      <c r="B211" s="123" t="s">
        <v>1454</v>
      </c>
      <c r="C211" s="137" t="s">
        <v>2630</v>
      </c>
      <c r="D211" s="160" t="s">
        <v>188</v>
      </c>
      <c r="E211" s="125">
        <v>116.55659999999999</v>
      </c>
      <c r="F211" s="125">
        <v>0</v>
      </c>
      <c r="G211" s="125">
        <f>ROUND(E211*F211,2)</f>
        <v>0</v>
      </c>
      <c r="H211" s="147"/>
      <c r="I211" s="122"/>
      <c r="J211" s="122"/>
      <c r="K211" s="122"/>
      <c r="L211" s="122"/>
      <c r="M211" s="122"/>
      <c r="N211" s="122"/>
      <c r="O211" s="122"/>
      <c r="P211" s="122"/>
      <c r="Q211" s="122"/>
      <c r="R211" s="122" t="s">
        <v>133</v>
      </c>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row>
    <row r="212" spans="1:47" outlineLevel="1" x14ac:dyDescent="0.2">
      <c r="A212" s="123"/>
      <c r="B212" s="123"/>
      <c r="C212" s="138" t="s">
        <v>855</v>
      </c>
      <c r="D212" s="161"/>
      <c r="E212" s="152"/>
      <c r="F212" s="125"/>
      <c r="G212" s="125"/>
      <c r="H212" s="147"/>
      <c r="I212" s="122"/>
      <c r="J212" s="122"/>
      <c r="K212" s="122"/>
      <c r="L212" s="122"/>
      <c r="M212" s="122"/>
      <c r="N212" s="122"/>
      <c r="O212" s="122"/>
      <c r="P212" s="122"/>
      <c r="Q212" s="122"/>
      <c r="R212" s="122" t="s">
        <v>135</v>
      </c>
      <c r="S212" s="122">
        <v>0</v>
      </c>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row>
    <row r="213" spans="1:47" outlineLevel="1" x14ac:dyDescent="0.2">
      <c r="A213" s="123"/>
      <c r="B213" s="123"/>
      <c r="C213" s="138" t="s">
        <v>2548</v>
      </c>
      <c r="D213" s="161"/>
      <c r="E213" s="152"/>
      <c r="F213" s="125"/>
      <c r="G213" s="125"/>
      <c r="H213" s="147"/>
      <c r="I213" s="122"/>
      <c r="J213" s="122"/>
      <c r="K213" s="122"/>
      <c r="L213" s="122"/>
      <c r="M213" s="122"/>
      <c r="N213" s="122"/>
      <c r="O213" s="122"/>
      <c r="P213" s="122"/>
      <c r="Q213" s="122"/>
      <c r="R213" s="122" t="s">
        <v>135</v>
      </c>
      <c r="S213" s="122">
        <v>0</v>
      </c>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row>
    <row r="214" spans="1:47" ht="22.5" outlineLevel="1" x14ac:dyDescent="0.2">
      <c r="A214" s="123"/>
      <c r="B214" s="123"/>
      <c r="C214" s="138" t="s">
        <v>2701</v>
      </c>
      <c r="D214" s="161"/>
      <c r="E214" s="152">
        <v>74.301599999999993</v>
      </c>
      <c r="F214" s="125"/>
      <c r="G214" s="125"/>
      <c r="H214" s="147"/>
      <c r="I214" s="122"/>
      <c r="J214" s="122"/>
      <c r="K214" s="122"/>
      <c r="L214" s="122"/>
      <c r="M214" s="122"/>
      <c r="N214" s="122"/>
      <c r="O214" s="122"/>
      <c r="P214" s="122"/>
      <c r="Q214" s="122"/>
      <c r="R214" s="122" t="s">
        <v>135</v>
      </c>
      <c r="S214" s="122">
        <v>0</v>
      </c>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row>
    <row r="215" spans="1:47" outlineLevel="1" x14ac:dyDescent="0.2">
      <c r="A215" s="123"/>
      <c r="B215" s="123"/>
      <c r="C215" s="138" t="s">
        <v>212</v>
      </c>
      <c r="D215" s="161"/>
      <c r="E215" s="152"/>
      <c r="F215" s="125"/>
      <c r="G215" s="125"/>
      <c r="H215" s="147"/>
      <c r="I215" s="122"/>
      <c r="J215" s="122"/>
      <c r="K215" s="122"/>
      <c r="L215" s="122"/>
      <c r="M215" s="122"/>
      <c r="N215" s="122"/>
      <c r="O215" s="122"/>
      <c r="P215" s="122"/>
      <c r="Q215" s="122"/>
      <c r="R215" s="122" t="s">
        <v>135</v>
      </c>
      <c r="S215" s="122">
        <v>0</v>
      </c>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row>
    <row r="216" spans="1:47" outlineLevel="1" x14ac:dyDescent="0.2">
      <c r="A216" s="123"/>
      <c r="B216" s="123"/>
      <c r="C216" s="138" t="s">
        <v>213</v>
      </c>
      <c r="D216" s="161"/>
      <c r="E216" s="152"/>
      <c r="F216" s="125"/>
      <c r="G216" s="125"/>
      <c r="H216" s="147"/>
      <c r="I216" s="122"/>
      <c r="J216" s="122"/>
      <c r="K216" s="122"/>
      <c r="L216" s="122"/>
      <c r="M216" s="122"/>
      <c r="N216" s="122"/>
      <c r="O216" s="122"/>
      <c r="P216" s="122"/>
      <c r="Q216" s="122"/>
      <c r="R216" s="122" t="s">
        <v>135</v>
      </c>
      <c r="S216" s="122">
        <v>0</v>
      </c>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row>
    <row r="217" spans="1:47" outlineLevel="1" x14ac:dyDescent="0.2">
      <c r="A217" s="123"/>
      <c r="B217" s="123"/>
      <c r="C217" s="138" t="s">
        <v>2548</v>
      </c>
      <c r="D217" s="161"/>
      <c r="E217" s="152"/>
      <c r="F217" s="125"/>
      <c r="G217" s="125"/>
      <c r="H217" s="147"/>
      <c r="I217" s="122"/>
      <c r="J217" s="122"/>
      <c r="K217" s="122"/>
      <c r="L217" s="122"/>
      <c r="M217" s="122"/>
      <c r="N217" s="122"/>
      <c r="O217" s="122"/>
      <c r="P217" s="122"/>
      <c r="Q217" s="122"/>
      <c r="R217" s="122" t="s">
        <v>135</v>
      </c>
      <c r="S217" s="122">
        <v>0</v>
      </c>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row>
    <row r="218" spans="1:47" outlineLevel="1" x14ac:dyDescent="0.2">
      <c r="A218" s="123"/>
      <c r="B218" s="123"/>
      <c r="C218" s="138" t="s">
        <v>2675</v>
      </c>
      <c r="D218" s="161"/>
      <c r="E218" s="152">
        <v>18</v>
      </c>
      <c r="F218" s="125"/>
      <c r="G218" s="125"/>
      <c r="H218" s="147"/>
      <c r="I218" s="122"/>
      <c r="J218" s="122"/>
      <c r="K218" s="122"/>
      <c r="L218" s="122"/>
      <c r="M218" s="122"/>
      <c r="N218" s="122"/>
      <c r="O218" s="122"/>
      <c r="P218" s="122"/>
      <c r="Q218" s="122"/>
      <c r="R218" s="122" t="s">
        <v>135</v>
      </c>
      <c r="S218" s="122">
        <v>0</v>
      </c>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row>
    <row r="219" spans="1:47" outlineLevel="1" x14ac:dyDescent="0.2">
      <c r="A219" s="123"/>
      <c r="B219" s="123"/>
      <c r="C219" s="138" t="s">
        <v>212</v>
      </c>
      <c r="D219" s="161"/>
      <c r="E219" s="152"/>
      <c r="F219" s="125"/>
      <c r="G219" s="125"/>
      <c r="H219" s="147"/>
      <c r="I219" s="122"/>
      <c r="J219" s="122"/>
      <c r="K219" s="122"/>
      <c r="L219" s="122"/>
      <c r="M219" s="122"/>
      <c r="N219" s="122"/>
      <c r="O219" s="122"/>
      <c r="P219" s="122"/>
      <c r="Q219" s="122"/>
      <c r="R219" s="122" t="s">
        <v>135</v>
      </c>
      <c r="S219" s="122">
        <v>0</v>
      </c>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row>
    <row r="220" spans="1:47" outlineLevel="1" x14ac:dyDescent="0.2">
      <c r="A220" s="123"/>
      <c r="B220" s="123"/>
      <c r="C220" s="138" t="s">
        <v>869</v>
      </c>
      <c r="D220" s="161"/>
      <c r="E220" s="152"/>
      <c r="F220" s="125"/>
      <c r="G220" s="125"/>
      <c r="H220" s="147"/>
      <c r="I220" s="122"/>
      <c r="J220" s="122"/>
      <c r="K220" s="122"/>
      <c r="L220" s="122"/>
      <c r="M220" s="122"/>
      <c r="N220" s="122"/>
      <c r="O220" s="122"/>
      <c r="P220" s="122"/>
      <c r="Q220" s="122"/>
      <c r="R220" s="122" t="s">
        <v>135</v>
      </c>
      <c r="S220" s="122">
        <v>0</v>
      </c>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row>
    <row r="221" spans="1:47" outlineLevel="1" x14ac:dyDescent="0.2">
      <c r="A221" s="123"/>
      <c r="B221" s="123"/>
      <c r="C221" s="138" t="s">
        <v>2548</v>
      </c>
      <c r="D221" s="161"/>
      <c r="E221" s="152"/>
      <c r="F221" s="125"/>
      <c r="G221" s="125"/>
      <c r="H221" s="147"/>
      <c r="I221" s="122"/>
      <c r="J221" s="122"/>
      <c r="K221" s="122"/>
      <c r="L221" s="122"/>
      <c r="M221" s="122"/>
      <c r="N221" s="122"/>
      <c r="O221" s="122"/>
      <c r="P221" s="122"/>
      <c r="Q221" s="122"/>
      <c r="R221" s="122" t="s">
        <v>135</v>
      </c>
      <c r="S221" s="122">
        <v>0</v>
      </c>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row>
    <row r="222" spans="1:47" outlineLevel="1" x14ac:dyDescent="0.2">
      <c r="A222" s="123"/>
      <c r="B222" s="123"/>
      <c r="C222" s="138" t="s">
        <v>2688</v>
      </c>
      <c r="D222" s="161"/>
      <c r="E222" s="152">
        <v>20.475000000000001</v>
      </c>
      <c r="F222" s="125"/>
      <c r="G222" s="125"/>
      <c r="H222" s="147"/>
      <c r="I222" s="122"/>
      <c r="J222" s="122"/>
      <c r="K222" s="122"/>
      <c r="L222" s="122"/>
      <c r="M222" s="122"/>
      <c r="N222" s="122"/>
      <c r="O222" s="122"/>
      <c r="P222" s="122"/>
      <c r="Q222" s="122"/>
      <c r="R222" s="122" t="s">
        <v>135</v>
      </c>
      <c r="S222" s="122">
        <v>0</v>
      </c>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row>
    <row r="223" spans="1:47" outlineLevel="1" x14ac:dyDescent="0.2">
      <c r="A223" s="132"/>
      <c r="B223" s="132"/>
      <c r="C223" s="142" t="s">
        <v>2689</v>
      </c>
      <c r="D223" s="164"/>
      <c r="E223" s="154">
        <v>3.78</v>
      </c>
      <c r="F223" s="133"/>
      <c r="G223" s="133"/>
      <c r="H223" s="149"/>
      <c r="I223" s="122"/>
      <c r="J223" s="122"/>
      <c r="K223" s="122"/>
      <c r="L223" s="122"/>
      <c r="M223" s="122"/>
      <c r="N223" s="122"/>
      <c r="O223" s="122"/>
      <c r="P223" s="122"/>
      <c r="Q223" s="122"/>
      <c r="R223" s="122" t="s">
        <v>135</v>
      </c>
      <c r="S223" s="122">
        <v>0</v>
      </c>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row>
    <row r="224" spans="1:47" x14ac:dyDescent="0.2">
      <c r="B224" s="5" t="s">
        <v>212</v>
      </c>
      <c r="C224" s="143" t="s">
        <v>212</v>
      </c>
      <c r="D224" s="7"/>
      <c r="E224" s="155"/>
      <c r="F224" s="4"/>
      <c r="G224" s="4"/>
      <c r="H224" s="7"/>
      <c r="P224">
        <v>15</v>
      </c>
      <c r="Q224">
        <v>21</v>
      </c>
    </row>
    <row r="225" spans="1:18" x14ac:dyDescent="0.2">
      <c r="A225" s="214"/>
      <c r="B225" s="215" t="s">
        <v>28</v>
      </c>
      <c r="C225" s="216" t="s">
        <v>212</v>
      </c>
      <c r="D225" s="217"/>
      <c r="E225" s="218"/>
      <c r="F225" s="219"/>
      <c r="G225" s="220">
        <f>G8+G11+G46+G65+G78+G97+G100+G109+G126+G133+G136+G139+G156+G184+G190+G198+G205+G210</f>
        <v>0</v>
      </c>
      <c r="H225" s="7"/>
      <c r="P225" t="e">
        <f>SUMIF(#REF!,P224,G7:G223)</f>
        <v>#REF!</v>
      </c>
      <c r="Q225" t="e">
        <f>SUMIF(#REF!,Q224,G7:G223)</f>
        <v>#REF!</v>
      </c>
      <c r="R225" t="s">
        <v>1456</v>
      </c>
    </row>
  </sheetData>
  <sheetProtection password="CCE1" sheet="1" objects="1" scenarios="1"/>
  <protectedRanges>
    <protectedRange sqref="F9:F206"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60"/>
  <sheetViews>
    <sheetView showZeros="0" view="pageBreakPreview" zoomScale="60" zoomScaleNormal="100" workbookViewId="0">
      <selection activeCell="J20" sqref="J20"/>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5" t="s">
        <v>2639</v>
      </c>
      <c r="D3" s="536"/>
      <c r="E3" s="536"/>
      <c r="F3" s="536"/>
      <c r="G3" s="537"/>
      <c r="R3" t="s">
        <v>117</v>
      </c>
    </row>
    <row r="4" spans="1:47" ht="24.95" customHeight="1" x14ac:dyDescent="0.2">
      <c r="A4" s="168" t="s">
        <v>8</v>
      </c>
      <c r="B4" s="169"/>
      <c r="C4" s="532" t="s">
        <v>2080</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SUM(G9:G14)</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2084</v>
      </c>
      <c r="D10" s="160" t="s">
        <v>240</v>
      </c>
      <c r="E10" s="125">
        <v>50</v>
      </c>
      <c r="F10" s="125"/>
      <c r="G10" s="125">
        <f t="shared" ref="G10:G13" si="0">F10*E10</f>
        <v>0</v>
      </c>
      <c r="H10" s="147" t="s">
        <v>1623</v>
      </c>
      <c r="I10" s="122"/>
      <c r="R10" t="s">
        <v>129</v>
      </c>
    </row>
    <row r="11" spans="1:47" outlineLevel="1" x14ac:dyDescent="0.2">
      <c r="A11" s="123">
        <v>3</v>
      </c>
      <c r="B11" s="123"/>
      <c r="C11" s="137" t="s">
        <v>2085</v>
      </c>
      <c r="D11" s="160" t="s">
        <v>240</v>
      </c>
      <c r="E11" s="125">
        <v>40</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c r="C12" s="137" t="s">
        <v>2091</v>
      </c>
      <c r="D12" s="160" t="s">
        <v>240</v>
      </c>
      <c r="E12" s="125">
        <v>40</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5</v>
      </c>
      <c r="B13" s="123"/>
      <c r="C13" s="137" t="s">
        <v>2098</v>
      </c>
      <c r="D13" s="160" t="s">
        <v>132</v>
      </c>
      <c r="E13" s="125">
        <v>1</v>
      </c>
      <c r="F13" s="125"/>
      <c r="G13" s="125">
        <f t="shared" si="0"/>
        <v>0</v>
      </c>
      <c r="H13" s="147" t="s">
        <v>1623</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6</v>
      </c>
      <c r="B14" s="123" t="s">
        <v>2099</v>
      </c>
      <c r="C14" s="137" t="s">
        <v>2100</v>
      </c>
      <c r="D14" s="160" t="s">
        <v>132</v>
      </c>
      <c r="E14" s="125">
        <v>1</v>
      </c>
      <c r="F14" s="125"/>
      <c r="G14" s="125">
        <f t="shared" ref="G14" si="1">F14*E14</f>
        <v>0</v>
      </c>
      <c r="H14" s="147" t="s">
        <v>1623</v>
      </c>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4" t="s">
        <v>128</v>
      </c>
      <c r="B15" s="124" t="s">
        <v>2278</v>
      </c>
      <c r="C15" s="139" t="s">
        <v>2101</v>
      </c>
      <c r="D15" s="162"/>
      <c r="E15" s="126"/>
      <c r="F15" s="126"/>
      <c r="G15" s="126">
        <f>SUM(G16:G19)</f>
        <v>0</v>
      </c>
      <c r="H15" s="148"/>
      <c r="I15" s="122"/>
      <c r="J15" s="122"/>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t="s">
        <v>2102</v>
      </c>
      <c r="C16" s="190" t="s">
        <v>2083</v>
      </c>
      <c r="D16" s="160"/>
      <c r="E16" s="125"/>
      <c r="F16" s="125"/>
      <c r="G16" s="125">
        <f t="shared" ref="G16:G52" si="2">F16*E16</f>
        <v>0</v>
      </c>
      <c r="H16" s="147"/>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8</v>
      </c>
      <c r="B17" s="123"/>
      <c r="C17" s="137" t="s">
        <v>2103</v>
      </c>
      <c r="D17" s="160" t="s">
        <v>240</v>
      </c>
      <c r="E17" s="125">
        <v>50</v>
      </c>
      <c r="F17" s="125"/>
      <c r="G17" s="125">
        <f t="shared" si="2"/>
        <v>0</v>
      </c>
      <c r="H17" s="147" t="s">
        <v>1623</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9</v>
      </c>
      <c r="B18" s="123"/>
      <c r="C18" s="137" t="s">
        <v>2105</v>
      </c>
      <c r="D18" s="160" t="s">
        <v>132</v>
      </c>
      <c r="E18" s="125">
        <v>1</v>
      </c>
      <c r="F18" s="125"/>
      <c r="G18" s="125">
        <f t="shared" si="2"/>
        <v>0</v>
      </c>
      <c r="H18" s="147" t="s">
        <v>1623</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10</v>
      </c>
      <c r="B19" s="123" t="s">
        <v>2106</v>
      </c>
      <c r="C19" s="137" t="s">
        <v>2107</v>
      </c>
      <c r="D19" s="160" t="s">
        <v>132</v>
      </c>
      <c r="E19" s="125">
        <v>1</v>
      </c>
      <c r="F19" s="125"/>
      <c r="G19" s="125">
        <f t="shared" si="2"/>
        <v>0</v>
      </c>
      <c r="H19" s="147" t="s">
        <v>1623</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4" t="s">
        <v>128</v>
      </c>
      <c r="B20" s="124" t="s">
        <v>2285</v>
      </c>
      <c r="C20" s="139" t="s">
        <v>2108</v>
      </c>
      <c r="D20" s="162"/>
      <c r="E20" s="126"/>
      <c r="F20" s="126"/>
      <c r="G20" s="126">
        <f>SUM(G21:G23)</f>
        <v>0</v>
      </c>
      <c r="H20" s="148"/>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11</v>
      </c>
      <c r="B21" s="123" t="s">
        <v>2109</v>
      </c>
      <c r="C21" s="190" t="s">
        <v>2083</v>
      </c>
      <c r="D21" s="160"/>
      <c r="E21" s="125"/>
      <c r="F21" s="125"/>
      <c r="G21" s="125">
        <f t="shared" si="2"/>
        <v>0</v>
      </c>
      <c r="H21" s="147"/>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12</v>
      </c>
      <c r="B22" s="123"/>
      <c r="C22" s="137" t="s">
        <v>2705</v>
      </c>
      <c r="D22" s="160" t="s">
        <v>132</v>
      </c>
      <c r="E22" s="125">
        <v>2</v>
      </c>
      <c r="F22" s="125"/>
      <c r="G22" s="125">
        <f t="shared" si="2"/>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ht="22.5" outlineLevel="1" x14ac:dyDescent="0.2">
      <c r="A23" s="123">
        <v>13</v>
      </c>
      <c r="B23" s="123" t="s">
        <v>2119</v>
      </c>
      <c r="C23" s="137" t="s">
        <v>2120</v>
      </c>
      <c r="D23" s="160" t="s">
        <v>2121</v>
      </c>
      <c r="E23" s="125">
        <v>1</v>
      </c>
      <c r="F23" s="125"/>
      <c r="G23" s="125">
        <f t="shared" si="2"/>
        <v>0</v>
      </c>
      <c r="H23" s="147" t="s">
        <v>1623</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4" t="s">
        <v>128</v>
      </c>
      <c r="B24" s="124" t="s">
        <v>2284</v>
      </c>
      <c r="C24" s="139" t="s">
        <v>2122</v>
      </c>
      <c r="D24" s="162"/>
      <c r="E24" s="126"/>
      <c r="F24" s="126"/>
      <c r="G24" s="126">
        <f>SUM(G25:G28)</f>
        <v>0</v>
      </c>
      <c r="H24" s="148">
        <v>0</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14</v>
      </c>
      <c r="B25" s="123" t="s">
        <v>2123</v>
      </c>
      <c r="C25" s="190" t="s">
        <v>2083</v>
      </c>
      <c r="D25" s="160"/>
      <c r="E25" s="125"/>
      <c r="F25" s="125"/>
      <c r="G25" s="125">
        <f t="shared" ref="G25:G27" si="3">F25*E25</f>
        <v>0</v>
      </c>
      <c r="H25" s="147">
        <v>0</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15</v>
      </c>
      <c r="B26" s="123"/>
      <c r="C26" s="137" t="s">
        <v>2124</v>
      </c>
      <c r="D26" s="160" t="s">
        <v>132</v>
      </c>
      <c r="E26" s="125">
        <v>1</v>
      </c>
      <c r="F26" s="125"/>
      <c r="G26" s="125">
        <f t="shared" si="3"/>
        <v>0</v>
      </c>
      <c r="H26" s="147" t="s">
        <v>1623</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v>16</v>
      </c>
      <c r="B27" s="123"/>
      <c r="C27" s="137" t="s">
        <v>2706</v>
      </c>
      <c r="D27" s="160" t="s">
        <v>132</v>
      </c>
      <c r="E27" s="125">
        <v>1</v>
      </c>
      <c r="F27" s="125"/>
      <c r="G27" s="125">
        <f t="shared" si="3"/>
        <v>0</v>
      </c>
      <c r="H27" s="147" t="s">
        <v>1623</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ht="22.5" outlineLevel="1" x14ac:dyDescent="0.2">
      <c r="A28" s="123">
        <v>17</v>
      </c>
      <c r="B28" s="123" t="s">
        <v>2125</v>
      </c>
      <c r="C28" s="137" t="s">
        <v>2120</v>
      </c>
      <c r="D28" s="160" t="s">
        <v>2121</v>
      </c>
      <c r="E28" s="125">
        <v>1</v>
      </c>
      <c r="F28" s="125"/>
      <c r="G28" s="125">
        <f t="shared" ref="G28" si="4">F28*E28</f>
        <v>0</v>
      </c>
      <c r="H28" s="147" t="s">
        <v>1623</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4" t="s">
        <v>128</v>
      </c>
      <c r="B29" s="124" t="s">
        <v>2283</v>
      </c>
      <c r="C29" s="139" t="s">
        <v>2178</v>
      </c>
      <c r="D29" s="162"/>
      <c r="E29" s="126"/>
      <c r="F29" s="126"/>
      <c r="G29" s="126">
        <f>SUM(G30:G38)</f>
        <v>0</v>
      </c>
      <c r="H29" s="148"/>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18</v>
      </c>
      <c r="B30" s="221" t="s">
        <v>2127</v>
      </c>
      <c r="C30" s="190" t="s">
        <v>2083</v>
      </c>
      <c r="D30" s="160"/>
      <c r="E30" s="125"/>
      <c r="F30" s="125"/>
      <c r="G30" s="125">
        <f t="shared" si="2"/>
        <v>0</v>
      </c>
      <c r="H30" s="147">
        <v>0</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19</v>
      </c>
      <c r="B31" s="123"/>
      <c r="C31" s="137" t="s">
        <v>2180</v>
      </c>
      <c r="D31" s="160" t="s">
        <v>132</v>
      </c>
      <c r="E31" s="125">
        <v>8</v>
      </c>
      <c r="F31" s="125"/>
      <c r="G31" s="125">
        <f t="shared" si="2"/>
        <v>0</v>
      </c>
      <c r="H31" s="147" t="s">
        <v>1623</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20</v>
      </c>
      <c r="B32" s="123"/>
      <c r="C32" s="137" t="s">
        <v>2181</v>
      </c>
      <c r="D32" s="160" t="s">
        <v>132</v>
      </c>
      <c r="E32" s="125">
        <v>1</v>
      </c>
      <c r="F32" s="125"/>
      <c r="G32" s="125">
        <f t="shared" si="2"/>
        <v>0</v>
      </c>
      <c r="H32" s="147" t="s">
        <v>1623</v>
      </c>
      <c r="I32" s="122"/>
      <c r="J32" s="122"/>
      <c r="K32" s="122"/>
      <c r="L32" s="122"/>
      <c r="M32" s="122"/>
      <c r="N32" s="122"/>
      <c r="O32" s="122"/>
      <c r="P32" s="122"/>
      <c r="Q32" s="122"/>
      <c r="R32" s="122" t="s">
        <v>133</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21</v>
      </c>
      <c r="B33" s="123"/>
      <c r="C33" s="137" t="s">
        <v>2188</v>
      </c>
      <c r="D33" s="160" t="s">
        <v>132</v>
      </c>
      <c r="E33" s="125">
        <v>1</v>
      </c>
      <c r="F33" s="125"/>
      <c r="G33" s="125">
        <f t="shared" si="2"/>
        <v>0</v>
      </c>
      <c r="H33" s="147" t="s">
        <v>1623</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22</v>
      </c>
      <c r="B34" s="123"/>
      <c r="C34" s="137" t="s">
        <v>2189</v>
      </c>
      <c r="D34" s="160" t="s">
        <v>132</v>
      </c>
      <c r="E34" s="125">
        <v>1</v>
      </c>
      <c r="F34" s="125"/>
      <c r="G34" s="125">
        <f t="shared" si="2"/>
        <v>0</v>
      </c>
      <c r="H34" s="147" t="s">
        <v>1623</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23</v>
      </c>
      <c r="B35" s="123"/>
      <c r="C35" s="137" t="s">
        <v>2190</v>
      </c>
      <c r="D35" s="160" t="s">
        <v>240</v>
      </c>
      <c r="E35" s="125">
        <v>20</v>
      </c>
      <c r="F35" s="125"/>
      <c r="G35" s="125">
        <f t="shared" si="2"/>
        <v>0</v>
      </c>
      <c r="H35" s="147" t="s">
        <v>1623</v>
      </c>
      <c r="I35" s="122"/>
      <c r="J35" s="122"/>
      <c r="K35" s="122"/>
      <c r="L35" s="122"/>
      <c r="M35" s="122"/>
      <c r="N35" s="122"/>
      <c r="O35" s="122"/>
      <c r="P35" s="122"/>
      <c r="Q35" s="122"/>
      <c r="R35" s="122" t="s">
        <v>133</v>
      </c>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24</v>
      </c>
      <c r="B36" s="123"/>
      <c r="C36" s="137" t="s">
        <v>2191</v>
      </c>
      <c r="D36" s="160" t="s">
        <v>240</v>
      </c>
      <c r="E36" s="125">
        <v>6</v>
      </c>
      <c r="F36" s="125"/>
      <c r="G36" s="125">
        <f t="shared" si="2"/>
        <v>0</v>
      </c>
      <c r="H36" s="147" t="s">
        <v>1623</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25</v>
      </c>
      <c r="B37" s="123"/>
      <c r="C37" s="137" t="s">
        <v>2194</v>
      </c>
      <c r="D37" s="160" t="s">
        <v>240</v>
      </c>
      <c r="E37" s="125">
        <v>2</v>
      </c>
      <c r="F37" s="125"/>
      <c r="G37" s="125">
        <f t="shared" si="2"/>
        <v>0</v>
      </c>
      <c r="H37" s="147" t="s">
        <v>1623</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v>26</v>
      </c>
      <c r="B38" s="221" t="s">
        <v>2130</v>
      </c>
      <c r="C38" s="137" t="s">
        <v>2107</v>
      </c>
      <c r="D38" s="160" t="s">
        <v>132</v>
      </c>
      <c r="E38" s="125">
        <v>1</v>
      </c>
      <c r="F38" s="125"/>
      <c r="G38" s="125">
        <f t="shared" si="2"/>
        <v>0</v>
      </c>
      <c r="H38" s="147" t="s">
        <v>1623</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4" t="s">
        <v>128</v>
      </c>
      <c r="B39" s="124" t="s">
        <v>2282</v>
      </c>
      <c r="C39" s="139" t="s">
        <v>2631</v>
      </c>
      <c r="D39" s="162"/>
      <c r="E39" s="126"/>
      <c r="F39" s="126"/>
      <c r="G39" s="126">
        <f>SUM(G40:G48)</f>
        <v>0</v>
      </c>
      <c r="H39" s="148"/>
      <c r="I39" s="122"/>
      <c r="J39" s="122"/>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27</v>
      </c>
      <c r="B40" s="123" t="s">
        <v>2133</v>
      </c>
      <c r="C40" s="190" t="s">
        <v>2083</v>
      </c>
      <c r="D40" s="160"/>
      <c r="E40" s="125"/>
      <c r="F40" s="125"/>
      <c r="G40" s="125">
        <f t="shared" si="2"/>
        <v>0</v>
      </c>
      <c r="H40" s="147"/>
      <c r="I40" s="122"/>
      <c r="J40" s="122"/>
      <c r="K40" s="122"/>
      <c r="L40" s="122"/>
      <c r="M40" s="122"/>
      <c r="N40" s="122"/>
      <c r="O40" s="122"/>
      <c r="P40" s="122"/>
      <c r="Q40" s="122"/>
      <c r="R40" s="122" t="s">
        <v>178</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x14ac:dyDescent="0.2">
      <c r="A41" s="123">
        <v>28</v>
      </c>
      <c r="B41" s="123"/>
      <c r="C41" s="137" t="s">
        <v>2632</v>
      </c>
      <c r="D41" s="160" t="s">
        <v>188</v>
      </c>
      <c r="E41" s="125">
        <v>10</v>
      </c>
      <c r="F41" s="125"/>
      <c r="G41" s="125">
        <f t="shared" si="2"/>
        <v>0</v>
      </c>
      <c r="H41" s="147" t="s">
        <v>1623</v>
      </c>
      <c r="I41" s="122"/>
      <c r="R41" t="s">
        <v>129</v>
      </c>
    </row>
    <row r="42" spans="1:47" ht="22.5" outlineLevel="1" x14ac:dyDescent="0.2">
      <c r="A42" s="123">
        <v>29</v>
      </c>
      <c r="B42" s="123"/>
      <c r="C42" s="137" t="s">
        <v>2633</v>
      </c>
      <c r="D42" s="160" t="s">
        <v>188</v>
      </c>
      <c r="E42" s="125">
        <v>10</v>
      </c>
      <c r="F42" s="125"/>
      <c r="G42" s="125">
        <f t="shared" si="2"/>
        <v>0</v>
      </c>
      <c r="H42" s="147" t="s">
        <v>1623</v>
      </c>
      <c r="I42" s="122"/>
      <c r="J42" s="122"/>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30</v>
      </c>
      <c r="B43" s="123"/>
      <c r="C43" s="137" t="s">
        <v>2634</v>
      </c>
      <c r="D43" s="160" t="s">
        <v>138</v>
      </c>
      <c r="E43" s="125">
        <v>4</v>
      </c>
      <c r="F43" s="125"/>
      <c r="G43" s="125">
        <f t="shared" si="2"/>
        <v>0</v>
      </c>
      <c r="H43" s="147" t="s">
        <v>1623</v>
      </c>
      <c r="I43" s="122"/>
      <c r="J43" s="122"/>
      <c r="K43" s="122"/>
      <c r="L43" s="122"/>
      <c r="M43" s="122"/>
      <c r="N43" s="122"/>
      <c r="O43" s="122"/>
      <c r="P43" s="122"/>
      <c r="Q43" s="122"/>
      <c r="R43" s="122" t="s">
        <v>135</v>
      </c>
      <c r="S43" s="122">
        <v>0</v>
      </c>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ht="22.5" outlineLevel="1" x14ac:dyDescent="0.2">
      <c r="A44" s="123">
        <v>31</v>
      </c>
      <c r="B44" s="123"/>
      <c r="C44" s="137" t="s">
        <v>2635</v>
      </c>
      <c r="D44" s="160" t="s">
        <v>240</v>
      </c>
      <c r="E44" s="125">
        <v>10</v>
      </c>
      <c r="F44" s="125"/>
      <c r="G44" s="125">
        <f t="shared" si="2"/>
        <v>0</v>
      </c>
      <c r="H44" s="147" t="s">
        <v>1623</v>
      </c>
      <c r="I44" s="122"/>
      <c r="J44" s="122"/>
      <c r="K44" s="122"/>
      <c r="L44" s="122"/>
      <c r="M44" s="122"/>
      <c r="N44" s="122"/>
      <c r="O44" s="122"/>
      <c r="P44" s="122"/>
      <c r="Q44" s="122"/>
      <c r="R44" s="122" t="s">
        <v>133</v>
      </c>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32</v>
      </c>
      <c r="B45" s="123"/>
      <c r="C45" s="137" t="s">
        <v>2636</v>
      </c>
      <c r="D45" s="160" t="s">
        <v>240</v>
      </c>
      <c r="E45" s="125">
        <v>10</v>
      </c>
      <c r="F45" s="125"/>
      <c r="G45" s="125">
        <f t="shared" si="2"/>
        <v>0</v>
      </c>
      <c r="H45" s="147" t="s">
        <v>1623</v>
      </c>
      <c r="I45" s="122"/>
      <c r="J45" s="122"/>
      <c r="K45" s="122"/>
      <c r="L45" s="122"/>
      <c r="M45" s="122"/>
      <c r="N45" s="122"/>
      <c r="O45" s="122"/>
      <c r="P45" s="122"/>
      <c r="Q45" s="122"/>
      <c r="R45" s="122" t="s">
        <v>133</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33</v>
      </c>
      <c r="B46" s="123"/>
      <c r="C46" s="137" t="s">
        <v>2637</v>
      </c>
      <c r="D46" s="160" t="s">
        <v>240</v>
      </c>
      <c r="E46" s="125">
        <v>10</v>
      </c>
      <c r="F46" s="125"/>
      <c r="G46" s="125">
        <f t="shared" si="2"/>
        <v>0</v>
      </c>
      <c r="H46" s="147" t="s">
        <v>1623</v>
      </c>
      <c r="I46" s="122"/>
      <c r="J46" s="122"/>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v>34</v>
      </c>
      <c r="B47" s="123"/>
      <c r="C47" s="137" t="s">
        <v>2638</v>
      </c>
      <c r="D47" s="160" t="s">
        <v>240</v>
      </c>
      <c r="E47" s="125">
        <v>10</v>
      </c>
      <c r="F47" s="125"/>
      <c r="G47" s="125">
        <f t="shared" si="2"/>
        <v>0</v>
      </c>
      <c r="H47" s="147" t="s">
        <v>1623</v>
      </c>
      <c r="I47" s="122"/>
      <c r="J47" s="122"/>
      <c r="K47" s="122"/>
      <c r="L47" s="122"/>
      <c r="M47" s="122"/>
      <c r="N47" s="122"/>
      <c r="O47" s="122"/>
      <c r="P47" s="122"/>
      <c r="Q47" s="122"/>
      <c r="R47" s="122" t="s">
        <v>133</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v>35</v>
      </c>
      <c r="B48" s="123" t="s">
        <v>2176</v>
      </c>
      <c r="C48" s="137" t="s">
        <v>2107</v>
      </c>
      <c r="D48" s="160" t="s">
        <v>132</v>
      </c>
      <c r="E48" s="125">
        <v>1</v>
      </c>
      <c r="F48" s="125"/>
      <c r="G48" s="125">
        <f t="shared" si="2"/>
        <v>0</v>
      </c>
      <c r="H48" s="147" t="s">
        <v>1623</v>
      </c>
      <c r="I48" s="122"/>
      <c r="J48" s="122"/>
      <c r="K48" s="122"/>
      <c r="L48" s="122"/>
      <c r="M48" s="122"/>
      <c r="N48" s="122"/>
      <c r="O48" s="122"/>
      <c r="P48" s="122"/>
      <c r="Q48" s="122"/>
      <c r="R48" s="122" t="s">
        <v>135</v>
      </c>
      <c r="S48" s="122">
        <v>0</v>
      </c>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4" t="s">
        <v>128</v>
      </c>
      <c r="B49" s="124" t="s">
        <v>2281</v>
      </c>
      <c r="C49" s="139" t="s">
        <v>2132</v>
      </c>
      <c r="D49" s="162"/>
      <c r="E49" s="126"/>
      <c r="F49" s="126"/>
      <c r="G49" s="126">
        <f>SUM(G50:G52)</f>
        <v>0</v>
      </c>
      <c r="H49" s="148"/>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35</v>
      </c>
      <c r="B50" s="123" t="s">
        <v>2179</v>
      </c>
      <c r="C50" s="190" t="s">
        <v>2083</v>
      </c>
      <c r="D50" s="160"/>
      <c r="E50" s="125"/>
      <c r="F50" s="125"/>
      <c r="G50" s="125"/>
      <c r="H50" s="147">
        <v>0</v>
      </c>
      <c r="I50" s="122"/>
      <c r="J50" s="122"/>
      <c r="K50" s="122"/>
      <c r="L50" s="122"/>
      <c r="M50" s="122"/>
      <c r="N50" s="122"/>
      <c r="O50" s="122"/>
      <c r="P50" s="122"/>
      <c r="Q50" s="122"/>
      <c r="R50" s="122" t="s">
        <v>135</v>
      </c>
      <c r="S50" s="122">
        <v>0</v>
      </c>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ht="22.5" outlineLevel="1" x14ac:dyDescent="0.2">
      <c r="A51" s="123">
        <v>36</v>
      </c>
      <c r="B51" s="123"/>
      <c r="C51" s="334" t="s">
        <v>5536</v>
      </c>
      <c r="D51" s="160" t="s">
        <v>132</v>
      </c>
      <c r="E51" s="125">
        <v>2</v>
      </c>
      <c r="F51" s="125"/>
      <c r="G51" s="125">
        <f>F51*E51</f>
        <v>0</v>
      </c>
      <c r="H51" s="147" t="s">
        <v>1623</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37</v>
      </c>
      <c r="B52" s="123" t="s">
        <v>2195</v>
      </c>
      <c r="C52" s="137" t="s">
        <v>2107</v>
      </c>
      <c r="D52" s="160" t="s">
        <v>132</v>
      </c>
      <c r="E52" s="125">
        <v>1</v>
      </c>
      <c r="F52" s="125"/>
      <c r="G52" s="125">
        <f t="shared" si="2"/>
        <v>0</v>
      </c>
      <c r="H52" s="147" t="s">
        <v>1623</v>
      </c>
      <c r="I52" s="122"/>
      <c r="J52" s="122"/>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4" t="s">
        <v>128</v>
      </c>
      <c r="B53" s="188" t="s">
        <v>2280</v>
      </c>
      <c r="C53" s="139" t="s">
        <v>2057</v>
      </c>
      <c r="D53" s="162"/>
      <c r="E53" s="126"/>
      <c r="F53" s="126"/>
      <c r="G53" s="189">
        <f>SUM(G54:G56)</f>
        <v>0</v>
      </c>
      <c r="H53" s="148">
        <v>0</v>
      </c>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v>38</v>
      </c>
      <c r="B54" s="123"/>
      <c r="C54" s="137" t="s">
        <v>2702</v>
      </c>
      <c r="D54" s="160" t="s">
        <v>132</v>
      </c>
      <c r="E54" s="125">
        <v>1</v>
      </c>
      <c r="F54" s="125"/>
      <c r="G54" s="125">
        <f t="shared" ref="G54:G56" si="5">F54*E54</f>
        <v>0</v>
      </c>
      <c r="H54" s="147" t="s">
        <v>1623</v>
      </c>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39</v>
      </c>
      <c r="B55" s="123"/>
      <c r="C55" s="137" t="s">
        <v>2703</v>
      </c>
      <c r="D55" s="160" t="s">
        <v>132</v>
      </c>
      <c r="E55" s="125">
        <v>1</v>
      </c>
      <c r="F55" s="125"/>
      <c r="G55" s="125">
        <f t="shared" si="5"/>
        <v>0</v>
      </c>
      <c r="H55" s="147" t="s">
        <v>1623</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32">
        <v>40</v>
      </c>
      <c r="B56" s="132"/>
      <c r="C56" s="180" t="s">
        <v>2704</v>
      </c>
      <c r="D56" s="149" t="s">
        <v>132</v>
      </c>
      <c r="E56" s="133">
        <v>1</v>
      </c>
      <c r="F56" s="133"/>
      <c r="G56" s="133">
        <f t="shared" si="5"/>
        <v>0</v>
      </c>
      <c r="H56" s="149" t="s">
        <v>1623</v>
      </c>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82"/>
      <c r="B57" s="182"/>
      <c r="C57" s="183"/>
      <c r="D57" s="184"/>
      <c r="E57" s="185"/>
      <c r="F57" s="185"/>
      <c r="G57" s="185"/>
      <c r="H57" s="184"/>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x14ac:dyDescent="0.2">
      <c r="A58" s="134"/>
      <c r="B58" s="174" t="s">
        <v>28</v>
      </c>
      <c r="C58" s="144" t="s">
        <v>212</v>
      </c>
      <c r="D58" s="165"/>
      <c r="E58" s="156"/>
      <c r="F58" s="135"/>
      <c r="G58" s="136">
        <f>G8+G15+G20+G24+G29+G39+G49+G53</f>
        <v>0</v>
      </c>
      <c r="H58" s="7"/>
      <c r="P58" t="e">
        <f>SUMIF(#REF!,#REF!,G7:G52)</f>
        <v>#REF!</v>
      </c>
      <c r="Q58" t="e">
        <f>SUMIF(#REF!,#REF!,G7:G52)</f>
        <v>#REF!</v>
      </c>
      <c r="R58" t="s">
        <v>1456</v>
      </c>
    </row>
    <row r="60" spans="1:47" x14ac:dyDescent="0.2">
      <c r="B60" s="341"/>
      <c r="C60" s="5" t="s">
        <v>5534</v>
      </c>
    </row>
  </sheetData>
  <sheetProtection algorithmName="SHA-512" hashValue="iybXNw++NjIHhGF1Yw8NlvfugFydqjK7FVUiekXfEKPAy8wAZ2edWsejlpTtsYDtUnMdkkyRq/GFug91n471bw==" saltValue="BdeoJ+lTrwIwREUfxMv7+Q==" spinCount="100000" sheet="1" objects="1" scenarios="1"/>
  <protectedRanges>
    <protectedRange sqref="F10:F56"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79"/>
  <sheetViews>
    <sheetView showZeros="0" topLeftCell="A48" zoomScaleNormal="100" workbookViewId="0">
      <selection activeCell="C61" sqref="C61"/>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205" t="s">
        <v>114</v>
      </c>
      <c r="B2" s="206"/>
      <c r="C2" s="535" t="s">
        <v>1457</v>
      </c>
      <c r="D2" s="536"/>
      <c r="E2" s="536"/>
      <c r="F2" s="536"/>
      <c r="G2" s="537"/>
      <c r="R2" t="s">
        <v>116</v>
      </c>
    </row>
    <row r="3" spans="1:47" ht="24.95" customHeight="1" x14ac:dyDescent="0.2">
      <c r="A3" s="205" t="s">
        <v>7</v>
      </c>
      <c r="B3" s="206"/>
      <c r="C3" s="535" t="s">
        <v>2707</v>
      </c>
      <c r="D3" s="536"/>
      <c r="E3" s="536"/>
      <c r="F3" s="536"/>
      <c r="G3" s="537"/>
      <c r="R3" t="s">
        <v>117</v>
      </c>
    </row>
    <row r="4" spans="1:47" ht="24.95" customHeight="1" x14ac:dyDescent="0.2">
      <c r="A4" s="205" t="s">
        <v>8</v>
      </c>
      <c r="B4" s="206"/>
      <c r="C4" s="535" t="s">
        <v>1459</v>
      </c>
      <c r="D4" s="536"/>
      <c r="E4" s="536"/>
      <c r="F4" s="536"/>
      <c r="G4" s="537"/>
      <c r="R4" t="s">
        <v>118</v>
      </c>
    </row>
    <row r="5" spans="1:47" x14ac:dyDescent="0.2">
      <c r="A5" s="207" t="s">
        <v>119</v>
      </c>
      <c r="B5" s="171"/>
      <c r="C5" s="171"/>
      <c r="D5" s="157"/>
      <c r="E5" s="150"/>
      <c r="F5" s="119"/>
      <c r="G5" s="208"/>
      <c r="R5" t="s">
        <v>120</v>
      </c>
    </row>
    <row r="7" spans="1:47" ht="25.5" x14ac:dyDescent="0.2">
      <c r="A7" s="209" t="s">
        <v>121</v>
      </c>
      <c r="B7" s="210" t="s">
        <v>122</v>
      </c>
      <c r="C7" s="210" t="s">
        <v>123</v>
      </c>
      <c r="D7" s="211" t="s">
        <v>124</v>
      </c>
      <c r="E7" s="212" t="s">
        <v>125</v>
      </c>
      <c r="F7" s="121" t="s">
        <v>126</v>
      </c>
      <c r="G7" s="213" t="s">
        <v>28</v>
      </c>
      <c r="H7" s="145" t="s">
        <v>127</v>
      </c>
    </row>
    <row r="8" spans="1:47" x14ac:dyDescent="0.2">
      <c r="A8" s="128" t="s">
        <v>128</v>
      </c>
      <c r="B8" s="129" t="s">
        <v>48</v>
      </c>
      <c r="C8" s="130" t="s">
        <v>49</v>
      </c>
      <c r="D8" s="159"/>
      <c r="E8" s="131"/>
      <c r="F8" s="131"/>
      <c r="G8" s="131">
        <f>SUMIF(R9:R51,"&lt;&gt;NOR",G9:G51)</f>
        <v>0</v>
      </c>
      <c r="H8" s="146"/>
      <c r="R8" t="s">
        <v>129</v>
      </c>
    </row>
    <row r="9" spans="1:47" outlineLevel="1" x14ac:dyDescent="0.2">
      <c r="A9" s="123">
        <v>1</v>
      </c>
      <c r="B9" s="123" t="s">
        <v>2708</v>
      </c>
      <c r="C9" s="137" t="s">
        <v>2709</v>
      </c>
      <c r="D9" s="160" t="s">
        <v>188</v>
      </c>
      <c r="E9" s="125">
        <v>475.12</v>
      </c>
      <c r="F9" s="125"/>
      <c r="G9" s="125">
        <f>ROUND(E9*F9,2)</f>
        <v>0</v>
      </c>
      <c r="H9" s="147" t="s">
        <v>1624</v>
      </c>
      <c r="I9" s="122"/>
      <c r="J9" s="122"/>
      <c r="K9" s="122"/>
      <c r="L9" s="122"/>
      <c r="M9" s="122"/>
      <c r="N9" s="122"/>
      <c r="O9" s="122"/>
      <c r="P9" s="122"/>
      <c r="Q9" s="122"/>
      <c r="R9" s="122" t="s">
        <v>178</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2710</v>
      </c>
      <c r="D10" s="161"/>
      <c r="E10" s="152">
        <v>475.12</v>
      </c>
      <c r="F10" s="125"/>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ht="22.5" outlineLevel="1" x14ac:dyDescent="0.2">
      <c r="A11" s="123">
        <v>2</v>
      </c>
      <c r="B11" s="123" t="s">
        <v>2711</v>
      </c>
      <c r="C11" s="137" t="s">
        <v>2712</v>
      </c>
      <c r="D11" s="160" t="s">
        <v>132</v>
      </c>
      <c r="E11" s="125">
        <v>3</v>
      </c>
      <c r="F11" s="125"/>
      <c r="G11" s="125">
        <f>ROUND(E11*F11,2)</f>
        <v>0</v>
      </c>
      <c r="H11" s="147" t="s">
        <v>1624</v>
      </c>
      <c r="I11" s="122"/>
      <c r="J11" s="122"/>
      <c r="K11" s="122"/>
      <c r="L11" s="122"/>
      <c r="M11" s="122"/>
      <c r="N11" s="122"/>
      <c r="O11" s="122"/>
      <c r="P11" s="122"/>
      <c r="Q11" s="122"/>
      <c r="R11" s="122" t="s">
        <v>178</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c r="B12" s="123"/>
      <c r="C12" s="138" t="s">
        <v>2713</v>
      </c>
      <c r="D12" s="161"/>
      <c r="E12" s="152">
        <v>3</v>
      </c>
      <c r="F12" s="125"/>
      <c r="G12" s="125"/>
      <c r="H12" s="147">
        <v>0</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3</v>
      </c>
      <c r="B13" s="123" t="s">
        <v>2506</v>
      </c>
      <c r="C13" s="137" t="s">
        <v>2507</v>
      </c>
      <c r="D13" s="160" t="s">
        <v>138</v>
      </c>
      <c r="E13" s="125">
        <v>369.99799999999999</v>
      </c>
      <c r="F13" s="125"/>
      <c r="G13" s="125">
        <f>ROUND(E13*F13,2)</f>
        <v>0</v>
      </c>
      <c r="H13" s="147" t="s">
        <v>1624</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c r="B14" s="123"/>
      <c r="C14" s="138" t="s">
        <v>2714</v>
      </c>
      <c r="D14" s="161"/>
      <c r="E14" s="152">
        <v>369.99799999999999</v>
      </c>
      <c r="F14" s="125"/>
      <c r="G14" s="125"/>
      <c r="H14" s="147">
        <v>0</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4</v>
      </c>
      <c r="B15" s="123" t="s">
        <v>2715</v>
      </c>
      <c r="C15" s="137" t="s">
        <v>2716</v>
      </c>
      <c r="D15" s="160" t="s">
        <v>138</v>
      </c>
      <c r="E15" s="125">
        <v>5651.0320000000002</v>
      </c>
      <c r="F15" s="125"/>
      <c r="G15" s="125">
        <f>ROUND(E15*F15,2)</f>
        <v>0</v>
      </c>
      <c r="H15" s="147" t="s">
        <v>1624</v>
      </c>
      <c r="I15" s="122"/>
      <c r="J15" s="122"/>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c r="B16" s="123"/>
      <c r="C16" s="138" t="s">
        <v>2717</v>
      </c>
      <c r="D16" s="161"/>
      <c r="E16" s="152">
        <v>1216.0319999999999</v>
      </c>
      <c r="F16" s="125"/>
      <c r="G16" s="125"/>
      <c r="H16" s="147">
        <v>0</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c r="B17" s="123"/>
      <c r="C17" s="138" t="s">
        <v>2718</v>
      </c>
      <c r="D17" s="161"/>
      <c r="E17" s="152"/>
      <c r="F17" s="125"/>
      <c r="G17" s="125"/>
      <c r="H17" s="147">
        <v>0</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c r="B18" s="123"/>
      <c r="C18" s="138" t="s">
        <v>2719</v>
      </c>
      <c r="D18" s="161"/>
      <c r="E18" s="152">
        <v>4435</v>
      </c>
      <c r="F18" s="125"/>
      <c r="G18" s="125"/>
      <c r="H18" s="147">
        <v>0</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5</v>
      </c>
      <c r="B19" s="123" t="s">
        <v>140</v>
      </c>
      <c r="C19" s="137" t="s">
        <v>141</v>
      </c>
      <c r="D19" s="160" t="s">
        <v>138</v>
      </c>
      <c r="E19" s="125">
        <v>5651.0320000000002</v>
      </c>
      <c r="F19" s="125"/>
      <c r="G19" s="125">
        <f>ROUND(E19*F19,2)</f>
        <v>0</v>
      </c>
      <c r="H19" s="147" t="s">
        <v>1624</v>
      </c>
      <c r="I19" s="122"/>
      <c r="J19" s="122"/>
      <c r="K19" s="122"/>
      <c r="L19" s="122"/>
      <c r="M19" s="122"/>
      <c r="N19" s="122"/>
      <c r="O19" s="122"/>
      <c r="P19" s="122"/>
      <c r="Q19" s="122"/>
      <c r="R19" s="122" t="s">
        <v>133</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c r="B20" s="123"/>
      <c r="C20" s="138" t="s">
        <v>2717</v>
      </c>
      <c r="D20" s="161"/>
      <c r="E20" s="152">
        <v>1216.0319999999999</v>
      </c>
      <c r="F20" s="125"/>
      <c r="G20" s="125"/>
      <c r="H20" s="147">
        <v>0</v>
      </c>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c r="B21" s="123"/>
      <c r="C21" s="138" t="s">
        <v>2718</v>
      </c>
      <c r="D21" s="161"/>
      <c r="E21" s="152"/>
      <c r="F21" s="125"/>
      <c r="G21" s="125"/>
      <c r="H21" s="147">
        <v>0</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c r="B22" s="123"/>
      <c r="C22" s="138" t="s">
        <v>2719</v>
      </c>
      <c r="D22" s="161"/>
      <c r="E22" s="152">
        <v>4435</v>
      </c>
      <c r="F22" s="125"/>
      <c r="G22" s="125"/>
      <c r="H22" s="147">
        <v>0</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6</v>
      </c>
      <c r="B23" s="123" t="s">
        <v>150</v>
      </c>
      <c r="C23" s="137" t="s">
        <v>151</v>
      </c>
      <c r="D23" s="160" t="s">
        <v>138</v>
      </c>
      <c r="E23" s="125">
        <v>169.53095999999999</v>
      </c>
      <c r="F23" s="125"/>
      <c r="G23" s="125">
        <f>ROUND(E23*F23,2)</f>
        <v>0</v>
      </c>
      <c r="H23" s="147" t="s">
        <v>1624</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c r="B24" s="123"/>
      <c r="C24" s="138" t="s">
        <v>2720</v>
      </c>
      <c r="D24" s="161"/>
      <c r="E24" s="152">
        <v>169.53095999999999</v>
      </c>
      <c r="F24" s="125"/>
      <c r="G24" s="125"/>
      <c r="H24" s="147">
        <v>0</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7</v>
      </c>
      <c r="B25" s="123" t="s">
        <v>154</v>
      </c>
      <c r="C25" s="137" t="s">
        <v>155</v>
      </c>
      <c r="D25" s="160" t="s">
        <v>138</v>
      </c>
      <c r="E25" s="343">
        <v>715</v>
      </c>
      <c r="F25" s="125"/>
      <c r="G25" s="125">
        <f>ROUND(E25*F25,2)</f>
        <v>0</v>
      </c>
      <c r="H25" s="147" t="s">
        <v>1624</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c r="B26" s="123"/>
      <c r="C26" s="138" t="s">
        <v>2718</v>
      </c>
      <c r="D26" s="161"/>
      <c r="E26" s="152"/>
      <c r="F26" s="125"/>
      <c r="G26" s="125"/>
      <c r="H26" s="147">
        <v>0</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2721</v>
      </c>
      <c r="D27" s="161"/>
      <c r="E27" s="152">
        <v>365</v>
      </c>
      <c r="F27" s="125"/>
      <c r="G27" s="125"/>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c r="B28" s="123"/>
      <c r="C28" s="351" t="s">
        <v>5523</v>
      </c>
      <c r="D28" s="161"/>
      <c r="E28" s="353"/>
      <c r="F28" s="125"/>
      <c r="G28" s="125"/>
      <c r="H28" s="147">
        <v>0</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c r="B29" s="123"/>
      <c r="C29" s="351" t="s">
        <v>5524</v>
      </c>
      <c r="D29" s="161"/>
      <c r="E29" s="353"/>
      <c r="F29" s="125"/>
      <c r="G29" s="125"/>
      <c r="H29" s="147">
        <v>0</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c r="B30" s="123"/>
      <c r="C30" s="351" t="s">
        <v>5525</v>
      </c>
      <c r="D30" s="161"/>
      <c r="E30" s="353"/>
      <c r="F30" s="125"/>
      <c r="G30" s="125"/>
      <c r="H30" s="147">
        <v>0</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c r="B31" s="123"/>
      <c r="C31" s="138" t="s">
        <v>2722</v>
      </c>
      <c r="D31" s="161"/>
      <c r="E31" s="152">
        <v>350</v>
      </c>
      <c r="F31" s="125"/>
      <c r="G31" s="125"/>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8</v>
      </c>
      <c r="B32" s="123" t="s">
        <v>161</v>
      </c>
      <c r="C32" s="137" t="s">
        <v>162</v>
      </c>
      <c r="D32" s="160" t="s">
        <v>138</v>
      </c>
      <c r="E32" s="125">
        <v>6021.03</v>
      </c>
      <c r="F32" s="125"/>
      <c r="G32" s="125">
        <f>ROUND(E32*F32,2)</f>
        <v>0</v>
      </c>
      <c r="H32" s="147" t="s">
        <v>1624</v>
      </c>
      <c r="I32" s="122"/>
      <c r="J32" s="122"/>
      <c r="K32" s="122"/>
      <c r="L32" s="122"/>
      <c r="M32" s="122"/>
      <c r="N32" s="122"/>
      <c r="O32" s="122"/>
      <c r="P32" s="122"/>
      <c r="Q32" s="122"/>
      <c r="R32" s="122" t="s">
        <v>133</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c r="B33" s="123"/>
      <c r="C33" s="351" t="s">
        <v>5526</v>
      </c>
      <c r="D33" s="161"/>
      <c r="E33" s="353">
        <v>715</v>
      </c>
      <c r="F33" s="125"/>
      <c r="G33" s="125"/>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c r="B34" s="123"/>
      <c r="C34" s="351" t="s">
        <v>5527</v>
      </c>
      <c r="D34" s="161"/>
      <c r="E34" s="353">
        <v>4936.03</v>
      </c>
      <c r="F34" s="125"/>
      <c r="G34" s="125"/>
      <c r="H34" s="147">
        <v>0</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c r="B35" s="123"/>
      <c r="C35" s="138" t="s">
        <v>2723</v>
      </c>
      <c r="D35" s="161"/>
      <c r="E35" s="152">
        <v>369.99799999999999</v>
      </c>
      <c r="F35" s="125"/>
      <c r="G35" s="125"/>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9</v>
      </c>
      <c r="B36" s="123" t="s">
        <v>165</v>
      </c>
      <c r="C36" s="137" t="s">
        <v>166</v>
      </c>
      <c r="D36" s="160" t="s">
        <v>138</v>
      </c>
      <c r="E36" s="343">
        <v>6736.03</v>
      </c>
      <c r="F36" s="125"/>
      <c r="G36" s="125">
        <f>ROUND(E36*F36,2)</f>
        <v>0</v>
      </c>
      <c r="H36" s="147" t="s">
        <v>1624</v>
      </c>
      <c r="I36" s="122"/>
      <c r="J36" s="122"/>
      <c r="K36" s="122"/>
      <c r="L36" s="122"/>
      <c r="M36" s="122"/>
      <c r="N36" s="122"/>
      <c r="O36" s="122"/>
      <c r="P36" s="122"/>
      <c r="Q36" s="122"/>
      <c r="R36" s="122" t="s">
        <v>133</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c r="B37" s="123"/>
      <c r="C37" s="138" t="s">
        <v>2724</v>
      </c>
      <c r="D37" s="161"/>
      <c r="E37" s="152">
        <v>5651.0320000000002</v>
      </c>
      <c r="F37" s="125"/>
      <c r="G37" s="125"/>
      <c r="H37" s="147">
        <v>0</v>
      </c>
      <c r="I37" s="122"/>
      <c r="J37" s="122"/>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351" t="s">
        <v>5526</v>
      </c>
      <c r="D38" s="161"/>
      <c r="E38" s="353">
        <v>715</v>
      </c>
      <c r="F38" s="125"/>
      <c r="G38" s="125"/>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c r="B39" s="123"/>
      <c r="C39" s="138" t="s">
        <v>2725</v>
      </c>
      <c r="D39" s="161"/>
      <c r="E39" s="152">
        <v>369.99799999999999</v>
      </c>
      <c r="F39" s="125"/>
      <c r="G39" s="125"/>
      <c r="H39" s="147">
        <v>0</v>
      </c>
      <c r="I39" s="122"/>
      <c r="J39" s="122"/>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10</v>
      </c>
      <c r="B40" s="123" t="s">
        <v>168</v>
      </c>
      <c r="C40" s="137" t="s">
        <v>169</v>
      </c>
      <c r="D40" s="160" t="s">
        <v>138</v>
      </c>
      <c r="E40" s="343">
        <v>5306.03</v>
      </c>
      <c r="F40" s="125"/>
      <c r="G40" s="125">
        <f>ROUND(E40*F40,2)</f>
        <v>0</v>
      </c>
      <c r="H40" s="147" t="s">
        <v>1624</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351" t="s">
        <v>5527</v>
      </c>
      <c r="D41" s="161"/>
      <c r="E41" s="353">
        <v>4936.03</v>
      </c>
      <c r="F41" s="125"/>
      <c r="G41" s="125"/>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c r="B42" s="123"/>
      <c r="C42" s="138" t="s">
        <v>2723</v>
      </c>
      <c r="D42" s="161"/>
      <c r="E42" s="152">
        <v>369.99799999999999</v>
      </c>
      <c r="F42" s="125"/>
      <c r="G42" s="125"/>
      <c r="H42" s="147">
        <v>0</v>
      </c>
      <c r="I42" s="122"/>
      <c r="J42" s="122"/>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11</v>
      </c>
      <c r="B43" s="123" t="s">
        <v>170</v>
      </c>
      <c r="C43" s="137" t="s">
        <v>171</v>
      </c>
      <c r="D43" s="160" t="s">
        <v>138</v>
      </c>
      <c r="E43" s="343">
        <v>53060.28</v>
      </c>
      <c r="F43" s="125"/>
      <c r="G43" s="125">
        <f>ROUND(E43*F43,2)</f>
        <v>0</v>
      </c>
      <c r="H43" s="147" t="s">
        <v>1624</v>
      </c>
      <c r="I43" s="122"/>
      <c r="J43" s="122"/>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c r="B44" s="123"/>
      <c r="C44" s="351" t="s">
        <v>5528</v>
      </c>
      <c r="D44" s="161"/>
      <c r="E44" s="353">
        <v>49360.3</v>
      </c>
      <c r="F44" s="125"/>
      <c r="G44" s="125"/>
      <c r="H44" s="147">
        <v>0</v>
      </c>
      <c r="I44" s="122"/>
      <c r="J44" s="122"/>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c r="B45" s="123"/>
      <c r="C45" s="138" t="s">
        <v>2726</v>
      </c>
      <c r="D45" s="161"/>
      <c r="E45" s="152">
        <v>3699.98</v>
      </c>
      <c r="F45" s="125"/>
      <c r="G45" s="125"/>
      <c r="H45" s="147">
        <v>0</v>
      </c>
      <c r="I45" s="122"/>
      <c r="J45" s="122"/>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12</v>
      </c>
      <c r="B46" s="123" t="s">
        <v>173</v>
      </c>
      <c r="C46" s="137" t="s">
        <v>174</v>
      </c>
      <c r="D46" s="160" t="s">
        <v>138</v>
      </c>
      <c r="E46" s="343">
        <v>4936.03</v>
      </c>
      <c r="F46" s="125"/>
      <c r="G46" s="125">
        <f>ROUND(E46*F46,2)</f>
        <v>0</v>
      </c>
      <c r="H46" s="147" t="s">
        <v>1624</v>
      </c>
      <c r="I46" s="122"/>
      <c r="J46" s="122"/>
      <c r="K46" s="122"/>
      <c r="L46" s="122"/>
      <c r="M46" s="122"/>
      <c r="N46" s="122"/>
      <c r="O46" s="122"/>
      <c r="P46" s="122"/>
      <c r="Q46" s="122"/>
      <c r="R46" s="122" t="s">
        <v>133</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c r="B47" s="123"/>
      <c r="C47" s="351" t="s">
        <v>5527</v>
      </c>
      <c r="D47" s="161"/>
      <c r="E47" s="353">
        <v>4936.03</v>
      </c>
      <c r="F47" s="125"/>
      <c r="G47" s="125"/>
      <c r="H47" s="147">
        <v>0</v>
      </c>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v>13</v>
      </c>
      <c r="B48" s="123" t="s">
        <v>2521</v>
      </c>
      <c r="C48" s="137" t="s">
        <v>2522</v>
      </c>
      <c r="D48" s="160" t="s">
        <v>138</v>
      </c>
      <c r="E48" s="125">
        <v>369.99799999999999</v>
      </c>
      <c r="F48" s="125"/>
      <c r="G48" s="125">
        <f>ROUND(E48*F48,2)</f>
        <v>0</v>
      </c>
      <c r="H48" s="147" t="s">
        <v>1624</v>
      </c>
      <c r="I48" s="122"/>
      <c r="J48" s="122"/>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c r="B49" s="123"/>
      <c r="C49" s="138" t="s">
        <v>2723</v>
      </c>
      <c r="D49" s="161"/>
      <c r="E49" s="152">
        <v>369.99799999999999</v>
      </c>
      <c r="F49" s="125"/>
      <c r="G49" s="125"/>
      <c r="H49" s="147">
        <v>0</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ht="22.5" outlineLevel="1" x14ac:dyDescent="0.2">
      <c r="A50" s="123">
        <v>14</v>
      </c>
      <c r="B50" s="123" t="s">
        <v>175</v>
      </c>
      <c r="C50" s="137" t="s">
        <v>176</v>
      </c>
      <c r="D50" s="160" t="s">
        <v>177</v>
      </c>
      <c r="E50" s="125">
        <v>120</v>
      </c>
      <c r="F50" s="125"/>
      <c r="G50" s="125">
        <f>ROUND(E50*F50,2)</f>
        <v>0</v>
      </c>
      <c r="H50" s="147" t="s">
        <v>1624</v>
      </c>
      <c r="I50" s="122"/>
      <c r="J50" s="122"/>
      <c r="K50" s="122"/>
      <c r="L50" s="122"/>
      <c r="M50" s="122"/>
      <c r="N50" s="122"/>
      <c r="O50" s="122"/>
      <c r="P50" s="122"/>
      <c r="Q50" s="122"/>
      <c r="R50" s="122" t="s">
        <v>178</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c r="B51" s="123"/>
      <c r="C51" s="138" t="s">
        <v>179</v>
      </c>
      <c r="D51" s="161"/>
      <c r="E51" s="152">
        <v>120</v>
      </c>
      <c r="F51" s="125"/>
      <c r="G51" s="125"/>
      <c r="H51" s="147">
        <v>0</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x14ac:dyDescent="0.2">
      <c r="A52" s="124" t="s">
        <v>128</v>
      </c>
      <c r="B52" s="124" t="s">
        <v>74</v>
      </c>
      <c r="C52" s="139" t="s">
        <v>75</v>
      </c>
      <c r="D52" s="162"/>
      <c r="E52" s="126"/>
      <c r="F52" s="126"/>
      <c r="G52" s="126">
        <f>SUMIF(R53:R74,"&lt;&gt;NOR",G53:G74)</f>
        <v>0</v>
      </c>
      <c r="H52" s="148"/>
      <c r="I52" s="122"/>
      <c r="R52" t="s">
        <v>129</v>
      </c>
    </row>
    <row r="53" spans="1:47" outlineLevel="1" x14ac:dyDescent="0.2">
      <c r="A53" s="123">
        <v>15</v>
      </c>
      <c r="B53" s="123" t="s">
        <v>2727</v>
      </c>
      <c r="C53" s="362" t="s">
        <v>5570</v>
      </c>
      <c r="D53" s="459" t="s">
        <v>188</v>
      </c>
      <c r="E53" s="364"/>
      <c r="F53" s="364"/>
      <c r="G53" s="364"/>
      <c r="H53" s="460" t="s">
        <v>1624</v>
      </c>
      <c r="I53" s="122"/>
      <c r="J53" s="122"/>
      <c r="K53" s="122"/>
      <c r="L53" s="122"/>
      <c r="M53" s="122"/>
      <c r="N53" s="122"/>
      <c r="O53" s="122"/>
      <c r="P53" s="122"/>
      <c r="Q53" s="122"/>
      <c r="R53" s="122" t="s">
        <v>133</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c r="B54" s="123"/>
      <c r="C54" s="461" t="s">
        <v>2728</v>
      </c>
      <c r="D54" s="462"/>
      <c r="E54" s="396"/>
      <c r="F54" s="364"/>
      <c r="G54" s="364"/>
      <c r="H54" s="460">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16</v>
      </c>
      <c r="B55" s="123" t="s">
        <v>2729</v>
      </c>
      <c r="C55" s="362" t="s">
        <v>5571</v>
      </c>
      <c r="D55" s="459" t="s">
        <v>188</v>
      </c>
      <c r="E55" s="364"/>
      <c r="F55" s="364"/>
      <c r="G55" s="364"/>
      <c r="H55" s="460" t="s">
        <v>1624</v>
      </c>
      <c r="I55" s="122"/>
      <c r="J55" s="122"/>
      <c r="K55" s="122"/>
      <c r="L55" s="122"/>
      <c r="M55" s="122"/>
      <c r="N55" s="122"/>
      <c r="O55" s="122"/>
      <c r="P55" s="122"/>
      <c r="Q55" s="122"/>
      <c r="R55" s="122" t="s">
        <v>133</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c r="B56" s="123"/>
      <c r="C56" s="461" t="s">
        <v>2730</v>
      </c>
      <c r="D56" s="395"/>
      <c r="E56" s="396"/>
      <c r="F56" s="364"/>
      <c r="G56" s="364"/>
      <c r="H56" s="371">
        <v>0</v>
      </c>
      <c r="I56" s="122"/>
      <c r="J56" s="122"/>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v>17</v>
      </c>
      <c r="B57" s="123" t="s">
        <v>2731</v>
      </c>
      <c r="C57" s="137" t="s">
        <v>2732</v>
      </c>
      <c r="D57" s="160" t="s">
        <v>188</v>
      </c>
      <c r="E57" s="125">
        <v>2343.13</v>
      </c>
      <c r="F57" s="125"/>
      <c r="G57" s="125">
        <f>ROUND(E57*F57,2)</f>
        <v>0</v>
      </c>
      <c r="H57" s="147" t="s">
        <v>1624</v>
      </c>
      <c r="I57" s="122"/>
      <c r="J57" s="122"/>
      <c r="K57" s="122"/>
      <c r="L57" s="122"/>
      <c r="M57" s="122"/>
      <c r="N57" s="122"/>
      <c r="O57" s="122"/>
      <c r="P57" s="122"/>
      <c r="Q57" s="122"/>
      <c r="R57" s="122" t="s">
        <v>133</v>
      </c>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c r="B58" s="123"/>
      <c r="C58" s="138" t="s">
        <v>2728</v>
      </c>
      <c r="D58" s="161"/>
      <c r="E58" s="152">
        <v>1951.03</v>
      </c>
      <c r="F58" s="125"/>
      <c r="G58" s="125"/>
      <c r="H58" s="147">
        <v>0</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c r="B59" s="123"/>
      <c r="C59" s="138" t="s">
        <v>2733</v>
      </c>
      <c r="D59" s="161"/>
      <c r="E59" s="152">
        <v>387.32</v>
      </c>
      <c r="F59" s="125"/>
      <c r="G59" s="125"/>
      <c r="H59" s="147">
        <v>0</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c r="B60" s="123"/>
      <c r="C60" s="138" t="s">
        <v>2730</v>
      </c>
      <c r="D60" s="161"/>
      <c r="E60" s="152">
        <v>4.78</v>
      </c>
      <c r="F60" s="125"/>
      <c r="G60" s="125"/>
      <c r="H60" s="147">
        <v>0</v>
      </c>
      <c r="I60" s="122"/>
      <c r="J60" s="122"/>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v>18</v>
      </c>
      <c r="B61" s="123" t="s">
        <v>2734</v>
      </c>
      <c r="C61" s="137" t="s">
        <v>2735</v>
      </c>
      <c r="D61" s="160" t="s">
        <v>188</v>
      </c>
      <c r="E61" s="125">
        <v>1951.03</v>
      </c>
      <c r="F61" s="125"/>
      <c r="G61" s="125">
        <f>ROUND(E61*F61,2)</f>
        <v>0</v>
      </c>
      <c r="H61" s="147" t="s">
        <v>1624</v>
      </c>
      <c r="I61" s="122"/>
      <c r="J61" s="122"/>
      <c r="K61" s="122"/>
      <c r="L61" s="122"/>
      <c r="M61" s="122"/>
      <c r="N61" s="122"/>
      <c r="O61" s="122"/>
      <c r="P61" s="122"/>
      <c r="Q61" s="122"/>
      <c r="R61" s="122" t="s">
        <v>133</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c r="B62" s="123"/>
      <c r="C62" s="138" t="s">
        <v>2728</v>
      </c>
      <c r="D62" s="161"/>
      <c r="E62" s="152">
        <v>1951.03</v>
      </c>
      <c r="F62" s="125"/>
      <c r="G62" s="125"/>
      <c r="H62" s="147"/>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ht="22.5" outlineLevel="1" x14ac:dyDescent="0.2">
      <c r="A63" s="123">
        <v>19</v>
      </c>
      <c r="B63" s="123" t="s">
        <v>2736</v>
      </c>
      <c r="C63" s="137" t="s">
        <v>2737</v>
      </c>
      <c r="D63" s="160" t="s">
        <v>240</v>
      </c>
      <c r="E63" s="125">
        <v>260.7</v>
      </c>
      <c r="F63" s="125"/>
      <c r="G63" s="125">
        <f>ROUND(E63*F63,2)</f>
        <v>0</v>
      </c>
      <c r="H63" s="147" t="s">
        <v>1623</v>
      </c>
      <c r="I63" s="122"/>
      <c r="J63" s="122"/>
      <c r="K63" s="122"/>
      <c r="L63" s="122"/>
      <c r="M63" s="122"/>
      <c r="N63" s="122"/>
      <c r="O63" s="122"/>
      <c r="P63" s="122"/>
      <c r="Q63" s="122"/>
      <c r="R63" s="122" t="s">
        <v>133</v>
      </c>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c r="B64" s="123"/>
      <c r="C64" s="138" t="s">
        <v>2738</v>
      </c>
      <c r="D64" s="161"/>
      <c r="E64" s="152">
        <v>260.7</v>
      </c>
      <c r="F64" s="125"/>
      <c r="G64" s="125"/>
      <c r="H64" s="147"/>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v>20</v>
      </c>
      <c r="B65" s="123" t="s">
        <v>2739</v>
      </c>
      <c r="C65" s="362" t="s">
        <v>5572</v>
      </c>
      <c r="D65" s="459" t="s">
        <v>138</v>
      </c>
      <c r="E65" s="364"/>
      <c r="F65" s="364"/>
      <c r="G65" s="364"/>
      <c r="H65" s="460" t="s">
        <v>1624</v>
      </c>
      <c r="I65" s="122"/>
      <c r="J65" s="122"/>
      <c r="K65" s="122"/>
      <c r="L65" s="122"/>
      <c r="M65" s="122"/>
      <c r="N65" s="122"/>
      <c r="O65" s="122"/>
      <c r="P65" s="122"/>
      <c r="Q65" s="122"/>
      <c r="R65" s="122" t="s">
        <v>178</v>
      </c>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outlineLevel="1" x14ac:dyDescent="0.2">
      <c r="A66" s="123"/>
      <c r="B66" s="123"/>
      <c r="C66" s="461" t="s">
        <v>2740</v>
      </c>
      <c r="D66" s="395"/>
      <c r="E66" s="396"/>
      <c r="F66" s="364"/>
      <c r="G66" s="364"/>
      <c r="H66" s="371">
        <v>0</v>
      </c>
      <c r="I66" s="122"/>
      <c r="J66" s="122"/>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ht="22.5" outlineLevel="1" x14ac:dyDescent="0.2">
      <c r="A67" s="123">
        <v>21</v>
      </c>
      <c r="B67" s="123" t="s">
        <v>2741</v>
      </c>
      <c r="C67" s="137" t="s">
        <v>2742</v>
      </c>
      <c r="D67" s="160" t="s">
        <v>132</v>
      </c>
      <c r="E67" s="125">
        <v>3</v>
      </c>
      <c r="F67" s="125"/>
      <c r="G67" s="125">
        <f>ROUND(E67*F67,2)</f>
        <v>0</v>
      </c>
      <c r="H67" s="147" t="s">
        <v>1623</v>
      </c>
      <c r="I67" s="122"/>
      <c r="J67" s="122"/>
      <c r="K67" s="122"/>
      <c r="L67" s="122"/>
      <c r="M67" s="122"/>
      <c r="N67" s="122"/>
      <c r="O67" s="122"/>
      <c r="P67" s="122"/>
      <c r="Q67" s="122"/>
      <c r="R67" s="122" t="s">
        <v>133</v>
      </c>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c r="B68" s="123"/>
      <c r="C68" s="138" t="s">
        <v>2743</v>
      </c>
      <c r="D68" s="161"/>
      <c r="E68" s="152">
        <v>3</v>
      </c>
      <c r="F68" s="125"/>
      <c r="G68" s="125"/>
      <c r="H68" s="147">
        <v>0</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outlineLevel="1" x14ac:dyDescent="0.2">
      <c r="A69" s="123">
        <v>22</v>
      </c>
      <c r="B69" s="123" t="s">
        <v>820</v>
      </c>
      <c r="C69" s="137" t="s">
        <v>821</v>
      </c>
      <c r="D69" s="160" t="s">
        <v>201</v>
      </c>
      <c r="E69" s="364">
        <v>1744.78</v>
      </c>
      <c r="F69" s="125"/>
      <c r="G69" s="125">
        <f>ROUND(E69*F69,2)</f>
        <v>0</v>
      </c>
      <c r="H69" s="147" t="s">
        <v>1624</v>
      </c>
      <c r="I69" s="122"/>
      <c r="J69" s="122"/>
      <c r="K69" s="122"/>
      <c r="L69" s="122"/>
      <c r="M69" s="122"/>
      <c r="N69" s="122"/>
      <c r="O69" s="122"/>
      <c r="P69" s="122"/>
      <c r="Q69" s="122"/>
      <c r="R69" s="122" t="s">
        <v>133</v>
      </c>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outlineLevel="1" x14ac:dyDescent="0.2">
      <c r="A70" s="123"/>
      <c r="B70" s="123"/>
      <c r="C70" s="394" t="s">
        <v>5573</v>
      </c>
      <c r="D70" s="161"/>
      <c r="E70" s="396">
        <v>1744.78</v>
      </c>
      <c r="F70" s="125"/>
      <c r="G70" s="125"/>
      <c r="H70" s="147">
        <v>0</v>
      </c>
      <c r="I70" s="122"/>
      <c r="J70" s="122"/>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v>23</v>
      </c>
      <c r="B71" s="123" t="s">
        <v>822</v>
      </c>
      <c r="C71" s="137" t="s">
        <v>823</v>
      </c>
      <c r="D71" s="160" t="s">
        <v>201</v>
      </c>
      <c r="E71" s="364">
        <v>17447.8</v>
      </c>
      <c r="F71" s="125"/>
      <c r="G71" s="125">
        <f>ROUND(E71*F71,2)</f>
        <v>0</v>
      </c>
      <c r="H71" s="147" t="s">
        <v>1624</v>
      </c>
      <c r="I71" s="122"/>
      <c r="J71" s="122"/>
      <c r="K71" s="122"/>
      <c r="L71" s="122"/>
      <c r="M71" s="122"/>
      <c r="N71" s="122"/>
      <c r="O71" s="122"/>
      <c r="P71" s="122"/>
      <c r="Q71" s="122"/>
      <c r="R71" s="122" t="s">
        <v>133</v>
      </c>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c r="B72" s="123"/>
      <c r="C72" s="394" t="s">
        <v>5574</v>
      </c>
      <c r="D72" s="161"/>
      <c r="E72" s="396">
        <v>17447.8</v>
      </c>
      <c r="F72" s="125"/>
      <c r="G72" s="125"/>
      <c r="H72" s="147">
        <v>0</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v>24</v>
      </c>
      <c r="B73" s="123" t="s">
        <v>2744</v>
      </c>
      <c r="C73" s="137" t="s">
        <v>2745</v>
      </c>
      <c r="D73" s="160" t="s">
        <v>201</v>
      </c>
      <c r="E73" s="364">
        <v>1744.78</v>
      </c>
      <c r="F73" s="125"/>
      <c r="G73" s="125">
        <f>ROUND(E73*F73,2)</f>
        <v>0</v>
      </c>
      <c r="H73" s="147" t="s">
        <v>1624</v>
      </c>
      <c r="I73" s="122"/>
      <c r="J73" s="122"/>
      <c r="K73" s="122"/>
      <c r="L73" s="122"/>
      <c r="M73" s="122"/>
      <c r="N73" s="122"/>
      <c r="O73" s="122"/>
      <c r="P73" s="122"/>
      <c r="Q73" s="122"/>
      <c r="R73" s="122" t="s">
        <v>133</v>
      </c>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32"/>
      <c r="B74" s="132"/>
      <c r="C74" s="463" t="s">
        <v>5573</v>
      </c>
      <c r="D74" s="164"/>
      <c r="E74" s="464">
        <v>1744.78</v>
      </c>
      <c r="F74" s="133"/>
      <c r="G74" s="133"/>
      <c r="H74" s="149">
        <v>0</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x14ac:dyDescent="0.2">
      <c r="B75" s="5" t="s">
        <v>212</v>
      </c>
      <c r="C75" s="143" t="s">
        <v>212</v>
      </c>
      <c r="D75" s="7"/>
      <c r="E75" s="155"/>
      <c r="F75" s="4"/>
      <c r="G75" s="4"/>
      <c r="H75" s="7"/>
      <c r="P75">
        <v>15</v>
      </c>
      <c r="Q75">
        <v>21</v>
      </c>
    </row>
    <row r="76" spans="1:47" x14ac:dyDescent="0.2">
      <c r="A76" s="214"/>
      <c r="B76" s="215" t="s">
        <v>28</v>
      </c>
      <c r="C76" s="216" t="s">
        <v>212</v>
      </c>
      <c r="D76" s="217"/>
      <c r="E76" s="218"/>
      <c r="F76" s="219"/>
      <c r="G76" s="220">
        <f>G8+G52</f>
        <v>0</v>
      </c>
      <c r="H76" s="7"/>
      <c r="P76" t="e">
        <f>SUMIF(#REF!,P75,G7:G74)</f>
        <v>#REF!</v>
      </c>
      <c r="Q76" t="e">
        <f>SUMIF(#REF!,Q75,G7:G74)</f>
        <v>#REF!</v>
      </c>
      <c r="R76" t="s">
        <v>1456</v>
      </c>
    </row>
    <row r="78" spans="1:47" x14ac:dyDescent="0.2">
      <c r="B78" s="341"/>
      <c r="C78" s="5" t="s">
        <v>5508</v>
      </c>
    </row>
    <row r="79" spans="1:47" x14ac:dyDescent="0.2">
      <c r="B79" s="363"/>
      <c r="C79" s="5" t="s">
        <v>5537</v>
      </c>
    </row>
  </sheetData>
  <sheetProtection algorithmName="SHA-512" hashValue="ac5EdAMnh/zZI0fp7Itfm+SLcF1uELqABMK8TEY5ALY9J1FyETI65wlXQDyUecCtOrVNnoOzVmxDbRTAWczeiQ==" saltValue="WvqLzDVz7CdKCBftnFaRVA==" spinCount="100000" sheet="1" objects="1" scenarios="1"/>
  <protectedRanges>
    <protectedRange sqref="F9:F7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372"/>
  <sheetViews>
    <sheetView showZeros="0" view="pageBreakPreview" zoomScale="60" zoomScaleNormal="100" workbookViewId="0">
      <selection activeCell="M22" sqref="M22"/>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205" t="s">
        <v>114</v>
      </c>
      <c r="B2" s="206"/>
      <c r="C2" s="535" t="s">
        <v>1457</v>
      </c>
      <c r="D2" s="536"/>
      <c r="E2" s="536"/>
      <c r="F2" s="536"/>
      <c r="G2" s="537"/>
      <c r="R2" t="s">
        <v>116</v>
      </c>
    </row>
    <row r="3" spans="1:47" ht="24.95" customHeight="1" x14ac:dyDescent="0.2">
      <c r="A3" s="205" t="s">
        <v>7</v>
      </c>
      <c r="B3" s="206"/>
      <c r="C3" s="535" t="s">
        <v>2746</v>
      </c>
      <c r="D3" s="536"/>
      <c r="E3" s="536"/>
      <c r="F3" s="536"/>
      <c r="G3" s="537"/>
      <c r="R3" t="s">
        <v>117</v>
      </c>
    </row>
    <row r="4" spans="1:47" ht="24.95" customHeight="1" x14ac:dyDescent="0.2">
      <c r="A4" s="205" t="s">
        <v>8</v>
      </c>
      <c r="B4" s="206"/>
      <c r="C4" s="535" t="s">
        <v>1459</v>
      </c>
      <c r="D4" s="536"/>
      <c r="E4" s="536"/>
      <c r="F4" s="536"/>
      <c r="G4" s="537"/>
      <c r="R4" t="s">
        <v>118</v>
      </c>
    </row>
    <row r="5" spans="1:47" x14ac:dyDescent="0.2">
      <c r="A5" s="207" t="s">
        <v>119</v>
      </c>
      <c r="B5" s="171"/>
      <c r="C5" s="171"/>
      <c r="D5" s="157"/>
      <c r="E5" s="150"/>
      <c r="F5" s="119"/>
      <c r="G5" s="208"/>
      <c r="R5" t="s">
        <v>120</v>
      </c>
    </row>
    <row r="7" spans="1:47" ht="25.5" x14ac:dyDescent="0.2">
      <c r="A7" s="209" t="s">
        <v>121</v>
      </c>
      <c r="B7" s="210" t="s">
        <v>122</v>
      </c>
      <c r="C7" s="210" t="s">
        <v>123</v>
      </c>
      <c r="D7" s="211" t="s">
        <v>124</v>
      </c>
      <c r="E7" s="212" t="s">
        <v>125</v>
      </c>
      <c r="F7" s="121" t="s">
        <v>126</v>
      </c>
      <c r="G7" s="213" t="s">
        <v>28</v>
      </c>
      <c r="H7" s="145" t="s">
        <v>127</v>
      </c>
    </row>
    <row r="8" spans="1:47" x14ac:dyDescent="0.2">
      <c r="A8" s="128"/>
      <c r="B8" s="129" t="s">
        <v>48</v>
      </c>
      <c r="C8" s="130" t="s">
        <v>2747</v>
      </c>
      <c r="D8" s="159"/>
      <c r="E8" s="131"/>
      <c r="F8" s="131"/>
      <c r="G8" s="131">
        <f>SUM(G9:G88)</f>
        <v>0</v>
      </c>
      <c r="H8" s="146"/>
      <c r="R8" t="s">
        <v>129</v>
      </c>
    </row>
    <row r="9" spans="1:47" outlineLevel="1" x14ac:dyDescent="0.2">
      <c r="A9" s="123">
        <v>1</v>
      </c>
      <c r="B9" s="123" t="s">
        <v>2748</v>
      </c>
      <c r="C9" s="137" t="s">
        <v>2749</v>
      </c>
      <c r="D9" s="160" t="s">
        <v>188</v>
      </c>
      <c r="E9" s="125">
        <v>1.6</v>
      </c>
      <c r="F9" s="125"/>
      <c r="G9" s="125">
        <f>F9*E9</f>
        <v>0</v>
      </c>
      <c r="H9" s="147" t="s">
        <v>1624</v>
      </c>
      <c r="I9" s="122"/>
      <c r="J9" s="122"/>
      <c r="K9" s="122"/>
      <c r="L9" s="122"/>
      <c r="M9" s="122"/>
      <c r="N9" s="122"/>
      <c r="O9" s="122"/>
      <c r="P9" s="122"/>
      <c r="Q9" s="122"/>
      <c r="R9" s="122" t="s">
        <v>178</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2750</v>
      </c>
      <c r="D10" s="161"/>
      <c r="E10" s="152"/>
      <c r="F10" s="138"/>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outlineLevel="1" x14ac:dyDescent="0.2">
      <c r="A11" s="123"/>
      <c r="B11" s="123"/>
      <c r="C11" s="138" t="s">
        <v>2751</v>
      </c>
      <c r="D11" s="161"/>
      <c r="E11" s="152">
        <v>1.6</v>
      </c>
      <c r="F11" s="138"/>
      <c r="G11" s="125"/>
      <c r="H11" s="147"/>
      <c r="I11" s="122"/>
      <c r="J11" s="122"/>
      <c r="K11" s="122"/>
      <c r="L11" s="122"/>
      <c r="M11" s="122"/>
      <c r="N11" s="122"/>
      <c r="O11" s="122"/>
      <c r="P11" s="122"/>
      <c r="Q11" s="122"/>
      <c r="R11" s="122" t="s">
        <v>178</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2</v>
      </c>
      <c r="B12" s="123" t="s">
        <v>2752</v>
      </c>
      <c r="C12" s="137" t="s">
        <v>2753</v>
      </c>
      <c r="D12" s="160" t="s">
        <v>240</v>
      </c>
      <c r="E12" s="125">
        <v>19.2</v>
      </c>
      <c r="F12" s="125"/>
      <c r="G12" s="125">
        <f t="shared" ref="G12:G75" si="0">F12*E12</f>
        <v>0</v>
      </c>
      <c r="H12" s="147" t="s">
        <v>1624</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ht="22.5" outlineLevel="1" x14ac:dyDescent="0.2">
      <c r="A13" s="123"/>
      <c r="B13" s="123"/>
      <c r="C13" s="137" t="s">
        <v>2754</v>
      </c>
      <c r="D13" s="160"/>
      <c r="E13" s="125"/>
      <c r="F13" s="125"/>
      <c r="G13" s="125">
        <f t="shared" si="0"/>
        <v>0</v>
      </c>
      <c r="H13" s="147">
        <v>0</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c r="B14" s="123"/>
      <c r="C14" s="138" t="s">
        <v>2755</v>
      </c>
      <c r="D14" s="161"/>
      <c r="E14" s="152">
        <v>19.2</v>
      </c>
      <c r="F14" s="138"/>
      <c r="G14" s="125">
        <f t="shared" si="0"/>
        <v>0</v>
      </c>
      <c r="H14" s="147">
        <v>0</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3</v>
      </c>
      <c r="B15" s="123" t="s">
        <v>2756</v>
      </c>
      <c r="C15" s="137" t="s">
        <v>2757</v>
      </c>
      <c r="D15" s="160" t="s">
        <v>240</v>
      </c>
      <c r="E15" s="125">
        <v>13.1</v>
      </c>
      <c r="F15" s="125"/>
      <c r="G15" s="125">
        <f t="shared" si="0"/>
        <v>0</v>
      </c>
      <c r="H15" s="147" t="s">
        <v>1624</v>
      </c>
      <c r="I15" s="122"/>
      <c r="J15" s="122"/>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c r="B16" s="123"/>
      <c r="C16" s="138" t="s">
        <v>2758</v>
      </c>
      <c r="D16" s="161"/>
      <c r="E16" s="152"/>
      <c r="F16" s="138"/>
      <c r="G16" s="125">
        <f t="shared" si="0"/>
        <v>0</v>
      </c>
      <c r="H16" s="147">
        <v>0</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c r="B17" s="123"/>
      <c r="C17" s="138" t="s">
        <v>2759</v>
      </c>
      <c r="D17" s="161"/>
      <c r="E17" s="152">
        <v>13.1</v>
      </c>
      <c r="F17" s="138"/>
      <c r="G17" s="125">
        <f t="shared" si="0"/>
        <v>0</v>
      </c>
      <c r="H17" s="147">
        <v>0</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ht="22.5" outlineLevel="1" x14ac:dyDescent="0.2">
      <c r="A18" s="123">
        <v>4</v>
      </c>
      <c r="B18" s="123" t="s">
        <v>2760</v>
      </c>
      <c r="C18" s="137" t="s">
        <v>2761</v>
      </c>
      <c r="D18" s="160" t="s">
        <v>138</v>
      </c>
      <c r="E18" s="125">
        <v>211.11</v>
      </c>
      <c r="F18" s="125"/>
      <c r="G18" s="125">
        <f t="shared" si="0"/>
        <v>0</v>
      </c>
      <c r="H18" s="147" t="s">
        <v>1624</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c r="B19" s="123"/>
      <c r="C19" s="138" t="s">
        <v>2762</v>
      </c>
      <c r="D19" s="161"/>
      <c r="E19" s="152"/>
      <c r="F19" s="138"/>
      <c r="G19" s="125">
        <f t="shared" si="0"/>
        <v>0</v>
      </c>
      <c r="H19" s="147">
        <v>0</v>
      </c>
      <c r="I19" s="122"/>
      <c r="J19" s="122"/>
      <c r="K19" s="122"/>
      <c r="L19" s="122"/>
      <c r="M19" s="122"/>
      <c r="N19" s="122"/>
      <c r="O19" s="122"/>
      <c r="P19" s="122"/>
      <c r="Q19" s="122"/>
      <c r="R19" s="122" t="s">
        <v>133</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c r="B20" s="123"/>
      <c r="C20" s="138" t="s">
        <v>2763</v>
      </c>
      <c r="D20" s="161"/>
      <c r="E20" s="152"/>
      <c r="F20" s="138"/>
      <c r="G20" s="125">
        <f t="shared" si="0"/>
        <v>0</v>
      </c>
      <c r="H20" s="147">
        <v>0</v>
      </c>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c r="B21" s="123"/>
      <c r="C21" s="138" t="s">
        <v>2764</v>
      </c>
      <c r="D21" s="161"/>
      <c r="E21" s="152">
        <v>211.11</v>
      </c>
      <c r="F21" s="138"/>
      <c r="G21" s="125">
        <f t="shared" si="0"/>
        <v>0</v>
      </c>
      <c r="H21" s="147">
        <v>0</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ht="22.5" outlineLevel="1" x14ac:dyDescent="0.2">
      <c r="A22" s="123">
        <v>5</v>
      </c>
      <c r="B22" s="123" t="s">
        <v>2765</v>
      </c>
      <c r="C22" s="137" t="s">
        <v>2766</v>
      </c>
      <c r="D22" s="160" t="s">
        <v>138</v>
      </c>
      <c r="E22" s="125">
        <v>376.6</v>
      </c>
      <c r="F22" s="125"/>
      <c r="G22" s="125">
        <f t="shared" si="0"/>
        <v>0</v>
      </c>
      <c r="H22" s="147" t="s">
        <v>1624</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ht="22.5" outlineLevel="1" x14ac:dyDescent="0.2">
      <c r="A23" s="123"/>
      <c r="B23" s="123"/>
      <c r="C23" s="138" t="s">
        <v>2767</v>
      </c>
      <c r="D23" s="161"/>
      <c r="E23" s="152"/>
      <c r="F23" s="138"/>
      <c r="G23" s="125">
        <f t="shared" si="0"/>
        <v>0</v>
      </c>
      <c r="H23" s="147">
        <v>0</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ht="22.5" outlineLevel="1" x14ac:dyDescent="0.2">
      <c r="A24" s="123"/>
      <c r="B24" s="123"/>
      <c r="C24" s="138" t="s">
        <v>2768</v>
      </c>
      <c r="D24" s="161"/>
      <c r="E24" s="152"/>
      <c r="F24" s="138"/>
      <c r="G24" s="125">
        <f t="shared" si="0"/>
        <v>0</v>
      </c>
      <c r="H24" s="147">
        <v>0</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c r="B25" s="123"/>
      <c r="C25" s="138" t="s">
        <v>2769</v>
      </c>
      <c r="D25" s="161"/>
      <c r="E25" s="152">
        <v>364.4</v>
      </c>
      <c r="F25" s="138"/>
      <c r="G25" s="125">
        <f t="shared" si="0"/>
        <v>0</v>
      </c>
      <c r="H25" s="147">
        <v>0</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c r="B26" s="123"/>
      <c r="C26" s="138" t="s">
        <v>2770</v>
      </c>
      <c r="D26" s="161"/>
      <c r="E26" s="152"/>
      <c r="F26" s="138"/>
      <c r="G26" s="125">
        <f t="shared" si="0"/>
        <v>0</v>
      </c>
      <c r="H26" s="147">
        <v>0</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2771</v>
      </c>
      <c r="D27" s="161"/>
      <c r="E27" s="152">
        <v>12.2</v>
      </c>
      <c r="F27" s="138"/>
      <c r="G27" s="125">
        <f t="shared" si="0"/>
        <v>0</v>
      </c>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c r="B28" s="123"/>
      <c r="C28" s="138" t="s">
        <v>2772</v>
      </c>
      <c r="D28" s="161"/>
      <c r="E28" s="152">
        <v>376.6</v>
      </c>
      <c r="F28" s="138"/>
      <c r="G28" s="125">
        <f t="shared" si="0"/>
        <v>0</v>
      </c>
      <c r="H28" s="147">
        <v>0</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ht="22.5" outlineLevel="1" x14ac:dyDescent="0.2">
      <c r="A29" s="123">
        <v>6</v>
      </c>
      <c r="B29" s="123" t="s">
        <v>2773</v>
      </c>
      <c r="C29" s="137" t="s">
        <v>2774</v>
      </c>
      <c r="D29" s="160" t="s">
        <v>138</v>
      </c>
      <c r="E29" s="125">
        <v>10.119999999999999</v>
      </c>
      <c r="F29" s="125"/>
      <c r="G29" s="125">
        <f t="shared" si="0"/>
        <v>0</v>
      </c>
      <c r="H29" s="147" t="s">
        <v>1624</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c r="B30" s="123"/>
      <c r="C30" s="138" t="s">
        <v>2775</v>
      </c>
      <c r="D30" s="161"/>
      <c r="E30" s="152"/>
      <c r="F30" s="138"/>
      <c r="G30" s="125">
        <f t="shared" si="0"/>
        <v>0</v>
      </c>
      <c r="H30" s="147">
        <v>0</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c r="B31" s="123"/>
      <c r="C31" s="138" t="s">
        <v>2776</v>
      </c>
      <c r="D31" s="161"/>
      <c r="E31" s="152">
        <v>10.119999999999999</v>
      </c>
      <c r="F31" s="138"/>
      <c r="G31" s="125">
        <f t="shared" si="0"/>
        <v>0</v>
      </c>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ht="22.5" outlineLevel="1" x14ac:dyDescent="0.2">
      <c r="A32" s="123">
        <v>7</v>
      </c>
      <c r="B32" s="123" t="s">
        <v>2777</v>
      </c>
      <c r="C32" s="137" t="s">
        <v>2778</v>
      </c>
      <c r="D32" s="160" t="s">
        <v>138</v>
      </c>
      <c r="E32" s="125">
        <v>16.5</v>
      </c>
      <c r="F32" s="125"/>
      <c r="G32" s="125">
        <f t="shared" si="0"/>
        <v>0</v>
      </c>
      <c r="H32" s="147" t="s">
        <v>1624</v>
      </c>
      <c r="I32" s="122"/>
      <c r="J32" s="122"/>
      <c r="K32" s="122"/>
      <c r="L32" s="122"/>
      <c r="M32" s="122"/>
      <c r="N32" s="122"/>
      <c r="O32" s="122"/>
      <c r="P32" s="122"/>
      <c r="Q32" s="122"/>
      <c r="R32" s="122" t="s">
        <v>133</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c r="B33" s="123"/>
      <c r="C33" s="138" t="s">
        <v>2779</v>
      </c>
      <c r="D33" s="161"/>
      <c r="E33" s="152"/>
      <c r="F33" s="138"/>
      <c r="G33" s="125">
        <f t="shared" si="0"/>
        <v>0</v>
      </c>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c r="B34" s="123"/>
      <c r="C34" s="138" t="s">
        <v>2780</v>
      </c>
      <c r="D34" s="161"/>
      <c r="E34" s="152"/>
      <c r="F34" s="138"/>
      <c r="G34" s="125">
        <f t="shared" si="0"/>
        <v>0</v>
      </c>
      <c r="H34" s="147">
        <v>0</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c r="B35" s="123"/>
      <c r="C35" s="138" t="s">
        <v>2781</v>
      </c>
      <c r="D35" s="161"/>
      <c r="E35" s="152">
        <v>16.5</v>
      </c>
      <c r="F35" s="138"/>
      <c r="G35" s="125">
        <f t="shared" si="0"/>
        <v>0</v>
      </c>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ht="22.5" outlineLevel="1" x14ac:dyDescent="0.2">
      <c r="A36" s="123">
        <v>8</v>
      </c>
      <c r="B36" s="123" t="s">
        <v>2782</v>
      </c>
      <c r="C36" s="137" t="s">
        <v>2783</v>
      </c>
      <c r="D36" s="160" t="s">
        <v>138</v>
      </c>
      <c r="E36" s="125">
        <v>52</v>
      </c>
      <c r="F36" s="125"/>
      <c r="G36" s="125">
        <f t="shared" si="0"/>
        <v>0</v>
      </c>
      <c r="H36" s="147" t="s">
        <v>1624</v>
      </c>
      <c r="I36" s="122"/>
      <c r="J36" s="122"/>
      <c r="K36" s="122"/>
      <c r="L36" s="122"/>
      <c r="M36" s="122"/>
      <c r="N36" s="122"/>
      <c r="O36" s="122"/>
      <c r="P36" s="122"/>
      <c r="Q36" s="122"/>
      <c r="R36" s="122" t="s">
        <v>133</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c r="B37" s="123"/>
      <c r="C37" s="138" t="s">
        <v>2784</v>
      </c>
      <c r="D37" s="161"/>
      <c r="E37" s="152"/>
      <c r="F37" s="138"/>
      <c r="G37" s="125">
        <f t="shared" si="0"/>
        <v>0</v>
      </c>
      <c r="H37" s="147">
        <v>0</v>
      </c>
      <c r="I37" s="122"/>
      <c r="J37" s="122"/>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138" t="s">
        <v>2785</v>
      </c>
      <c r="D38" s="161"/>
      <c r="E38" s="152"/>
      <c r="F38" s="138"/>
      <c r="G38" s="125">
        <f t="shared" si="0"/>
        <v>0</v>
      </c>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c r="B39" s="123"/>
      <c r="C39" s="138" t="s">
        <v>2786</v>
      </c>
      <c r="D39" s="161"/>
      <c r="E39" s="152">
        <v>52</v>
      </c>
      <c r="F39" s="138"/>
      <c r="G39" s="125">
        <f t="shared" si="0"/>
        <v>0</v>
      </c>
      <c r="H39" s="147">
        <v>0</v>
      </c>
      <c r="I39" s="122"/>
      <c r="J39" s="122"/>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ht="22.5" outlineLevel="1" x14ac:dyDescent="0.2">
      <c r="A40" s="123">
        <v>9</v>
      </c>
      <c r="B40" s="123" t="s">
        <v>2787</v>
      </c>
      <c r="C40" s="137" t="s">
        <v>2788</v>
      </c>
      <c r="D40" s="160" t="s">
        <v>138</v>
      </c>
      <c r="E40" s="125">
        <v>322.60000000000002</v>
      </c>
      <c r="F40" s="125"/>
      <c r="G40" s="125">
        <f t="shared" si="0"/>
        <v>0</v>
      </c>
      <c r="H40" s="147" t="s">
        <v>1624</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138" t="s">
        <v>2789</v>
      </c>
      <c r="D41" s="161"/>
      <c r="E41" s="152"/>
      <c r="F41" s="138"/>
      <c r="G41" s="125">
        <f t="shared" si="0"/>
        <v>0</v>
      </c>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c r="B42" s="123"/>
      <c r="C42" s="138" t="s">
        <v>2790</v>
      </c>
      <c r="D42" s="161"/>
      <c r="E42" s="152"/>
      <c r="F42" s="138"/>
      <c r="G42" s="125">
        <f t="shared" si="0"/>
        <v>0</v>
      </c>
      <c r="H42" s="147">
        <v>0</v>
      </c>
      <c r="I42" s="122"/>
      <c r="J42" s="122"/>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c r="B43" s="123"/>
      <c r="C43" s="138" t="s">
        <v>2791</v>
      </c>
      <c r="D43" s="161"/>
      <c r="E43" s="152">
        <v>322.60000000000002</v>
      </c>
      <c r="F43" s="138"/>
      <c r="G43" s="125">
        <f t="shared" si="0"/>
        <v>0</v>
      </c>
      <c r="H43" s="147">
        <v>0</v>
      </c>
      <c r="I43" s="122"/>
      <c r="J43" s="122"/>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ht="22.5" outlineLevel="1" x14ac:dyDescent="0.2">
      <c r="A44" s="123">
        <v>10</v>
      </c>
      <c r="B44" s="123" t="s">
        <v>2792</v>
      </c>
      <c r="C44" s="137" t="s">
        <v>2793</v>
      </c>
      <c r="D44" s="160" t="s">
        <v>138</v>
      </c>
      <c r="E44" s="125">
        <v>293.92</v>
      </c>
      <c r="F44" s="125"/>
      <c r="G44" s="125">
        <f t="shared" si="0"/>
        <v>0</v>
      </c>
      <c r="H44" s="147" t="s">
        <v>1624</v>
      </c>
      <c r="I44" s="122"/>
      <c r="J44" s="122"/>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c r="B45" s="123"/>
      <c r="C45" s="138" t="s">
        <v>2794</v>
      </c>
      <c r="D45" s="161"/>
      <c r="E45" s="152"/>
      <c r="F45" s="138"/>
      <c r="G45" s="125">
        <f t="shared" si="0"/>
        <v>0</v>
      </c>
      <c r="H45" s="147">
        <v>0</v>
      </c>
      <c r="I45" s="122"/>
      <c r="J45" s="122"/>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c r="B46" s="123"/>
      <c r="C46" s="138" t="s">
        <v>2795</v>
      </c>
      <c r="D46" s="161"/>
      <c r="E46" s="152">
        <v>293.92</v>
      </c>
      <c r="F46" s="138"/>
      <c r="G46" s="125">
        <f t="shared" si="0"/>
        <v>0</v>
      </c>
      <c r="H46" s="147">
        <v>0</v>
      </c>
      <c r="I46" s="122"/>
      <c r="J46" s="122"/>
      <c r="K46" s="122"/>
      <c r="L46" s="122"/>
      <c r="M46" s="122"/>
      <c r="N46" s="122"/>
      <c r="O46" s="122"/>
      <c r="P46" s="122"/>
      <c r="Q46" s="122"/>
      <c r="R46" s="122" t="s">
        <v>133</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ht="22.5" outlineLevel="1" x14ac:dyDescent="0.2">
      <c r="A47" s="123">
        <v>11</v>
      </c>
      <c r="B47" s="123" t="s">
        <v>2792</v>
      </c>
      <c r="C47" s="137" t="s">
        <v>2793</v>
      </c>
      <c r="D47" s="160" t="s">
        <v>138</v>
      </c>
      <c r="E47" s="125">
        <v>84.674999999999997</v>
      </c>
      <c r="F47" s="125"/>
      <c r="G47" s="125">
        <f t="shared" si="0"/>
        <v>0</v>
      </c>
      <c r="H47" s="147" t="s">
        <v>1624</v>
      </c>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c r="B48" s="123"/>
      <c r="C48" s="138" t="s">
        <v>2796</v>
      </c>
      <c r="D48" s="161"/>
      <c r="E48" s="152"/>
      <c r="F48" s="138"/>
      <c r="G48" s="125">
        <f t="shared" si="0"/>
        <v>0</v>
      </c>
      <c r="H48" s="147">
        <v>0</v>
      </c>
      <c r="I48" s="122"/>
      <c r="J48" s="122"/>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c r="B49" s="123"/>
      <c r="C49" s="138" t="s">
        <v>2797</v>
      </c>
      <c r="D49" s="161"/>
      <c r="E49" s="152"/>
      <c r="F49" s="138"/>
      <c r="G49" s="125">
        <f t="shared" si="0"/>
        <v>0</v>
      </c>
      <c r="H49" s="147">
        <v>0</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c r="B50" s="123"/>
      <c r="C50" s="138" t="s">
        <v>2798</v>
      </c>
      <c r="D50" s="161"/>
      <c r="E50" s="152">
        <v>84.674999999999997</v>
      </c>
      <c r="F50" s="138"/>
      <c r="G50" s="125">
        <f t="shared" si="0"/>
        <v>0</v>
      </c>
      <c r="H50" s="147">
        <v>0</v>
      </c>
      <c r="I50" s="122"/>
      <c r="J50" s="122"/>
      <c r="K50" s="122"/>
      <c r="L50" s="122"/>
      <c r="M50" s="122"/>
      <c r="N50" s="122"/>
      <c r="O50" s="122"/>
      <c r="P50" s="122"/>
      <c r="Q50" s="122"/>
      <c r="R50" s="122" t="s">
        <v>178</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ht="22.5" outlineLevel="1" x14ac:dyDescent="0.2">
      <c r="A51" s="123">
        <v>12</v>
      </c>
      <c r="B51" s="123" t="s">
        <v>2799</v>
      </c>
      <c r="C51" s="137" t="s">
        <v>2800</v>
      </c>
      <c r="D51" s="160" t="s">
        <v>138</v>
      </c>
      <c r="E51" s="125">
        <v>293.92</v>
      </c>
      <c r="F51" s="125"/>
      <c r="G51" s="125">
        <f t="shared" si="0"/>
        <v>0</v>
      </c>
      <c r="H51" s="147" t="s">
        <v>1624</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x14ac:dyDescent="0.2">
      <c r="A52" s="123"/>
      <c r="B52" s="123"/>
      <c r="C52" s="138" t="s">
        <v>2801</v>
      </c>
      <c r="D52" s="161"/>
      <c r="E52" s="152"/>
      <c r="F52" s="138"/>
      <c r="G52" s="125">
        <f t="shared" si="0"/>
        <v>0</v>
      </c>
      <c r="H52" s="147">
        <v>0</v>
      </c>
      <c r="I52" s="122"/>
      <c r="R52" t="s">
        <v>129</v>
      </c>
    </row>
    <row r="53" spans="1:47" outlineLevel="1" x14ac:dyDescent="0.2">
      <c r="A53" s="123"/>
      <c r="B53" s="123"/>
      <c r="C53" s="138" t="s">
        <v>2802</v>
      </c>
      <c r="D53" s="161"/>
      <c r="E53" s="152"/>
      <c r="F53" s="138"/>
      <c r="G53" s="125">
        <f t="shared" si="0"/>
        <v>0</v>
      </c>
      <c r="H53" s="147">
        <v>0</v>
      </c>
      <c r="I53" s="122"/>
      <c r="J53" s="122"/>
      <c r="K53" s="122"/>
      <c r="L53" s="122"/>
      <c r="M53" s="122"/>
      <c r="N53" s="122"/>
      <c r="O53" s="122"/>
      <c r="P53" s="122"/>
      <c r="Q53" s="122"/>
      <c r="R53" s="122" t="s">
        <v>133</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c r="B54" s="123"/>
      <c r="C54" s="138" t="s">
        <v>2803</v>
      </c>
      <c r="D54" s="161"/>
      <c r="E54" s="152">
        <v>293.92</v>
      </c>
      <c r="F54" s="138"/>
      <c r="G54" s="125">
        <f t="shared" si="0"/>
        <v>0</v>
      </c>
      <c r="H54" s="147">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ht="22.5" outlineLevel="1" x14ac:dyDescent="0.2">
      <c r="A55" s="123">
        <v>13</v>
      </c>
      <c r="B55" s="123" t="s">
        <v>2799</v>
      </c>
      <c r="C55" s="137" t="s">
        <v>2800</v>
      </c>
      <c r="D55" s="160" t="s">
        <v>138</v>
      </c>
      <c r="E55" s="125">
        <v>2286.2249999999999</v>
      </c>
      <c r="F55" s="125"/>
      <c r="G55" s="125">
        <f t="shared" si="0"/>
        <v>0</v>
      </c>
      <c r="H55" s="147" t="s">
        <v>1624</v>
      </c>
      <c r="I55" s="122"/>
      <c r="J55" s="122"/>
      <c r="K55" s="122"/>
      <c r="L55" s="122"/>
      <c r="M55" s="122"/>
      <c r="N55" s="122"/>
      <c r="O55" s="122"/>
      <c r="P55" s="122"/>
      <c r="Q55" s="122"/>
      <c r="R55" s="122" t="s">
        <v>133</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c r="B56" s="123"/>
      <c r="C56" s="138" t="s">
        <v>2804</v>
      </c>
      <c r="D56" s="161"/>
      <c r="E56" s="152"/>
      <c r="F56" s="138"/>
      <c r="G56" s="125">
        <f t="shared" si="0"/>
        <v>0</v>
      </c>
      <c r="H56" s="147">
        <v>0</v>
      </c>
      <c r="I56" s="122"/>
      <c r="J56" s="122"/>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c r="B57" s="123"/>
      <c r="C57" s="138" t="s">
        <v>2805</v>
      </c>
      <c r="D57" s="161"/>
      <c r="E57" s="152"/>
      <c r="F57" s="138"/>
      <c r="G57" s="125">
        <f t="shared" si="0"/>
        <v>0</v>
      </c>
      <c r="H57" s="147">
        <v>0</v>
      </c>
      <c r="I57" s="122"/>
      <c r="J57" s="122"/>
      <c r="K57" s="122"/>
      <c r="L57" s="122"/>
      <c r="M57" s="122"/>
      <c r="N57" s="122"/>
      <c r="O57" s="122"/>
      <c r="P57" s="122"/>
      <c r="Q57" s="122"/>
      <c r="R57" s="122" t="s">
        <v>133</v>
      </c>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c r="B58" s="123"/>
      <c r="C58" s="138" t="s">
        <v>2806</v>
      </c>
      <c r="D58" s="161"/>
      <c r="E58" s="152">
        <v>2286.2249999999999</v>
      </c>
      <c r="F58" s="138"/>
      <c r="G58" s="125">
        <f t="shared" si="0"/>
        <v>0</v>
      </c>
      <c r="H58" s="147">
        <v>0</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ht="22.5" outlineLevel="1" x14ac:dyDescent="0.2">
      <c r="A59" s="123">
        <v>14</v>
      </c>
      <c r="B59" s="123" t="s">
        <v>2807</v>
      </c>
      <c r="C59" s="137" t="s">
        <v>2808</v>
      </c>
      <c r="D59" s="160" t="s">
        <v>138</v>
      </c>
      <c r="E59" s="125">
        <v>161.30000000000001</v>
      </c>
      <c r="F59" s="125"/>
      <c r="G59" s="125">
        <f t="shared" si="0"/>
        <v>0</v>
      </c>
      <c r="H59" s="147" t="s">
        <v>1624</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c r="B60" s="123"/>
      <c r="C60" s="138" t="s">
        <v>2809</v>
      </c>
      <c r="D60" s="161"/>
      <c r="E60" s="152"/>
      <c r="F60" s="138"/>
      <c r="G60" s="125">
        <f t="shared" si="0"/>
        <v>0</v>
      </c>
      <c r="H60" s="147">
        <v>0</v>
      </c>
      <c r="I60" s="122"/>
      <c r="J60" s="122"/>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c r="B61" s="123"/>
      <c r="C61" s="138" t="s">
        <v>2810</v>
      </c>
      <c r="D61" s="161"/>
      <c r="E61" s="152"/>
      <c r="F61" s="138"/>
      <c r="G61" s="125">
        <f t="shared" si="0"/>
        <v>0</v>
      </c>
      <c r="H61" s="147">
        <v>0</v>
      </c>
      <c r="I61" s="122"/>
      <c r="J61" s="122"/>
      <c r="K61" s="122"/>
      <c r="L61" s="122"/>
      <c r="M61" s="122"/>
      <c r="N61" s="122"/>
      <c r="O61" s="122"/>
      <c r="P61" s="122"/>
      <c r="Q61" s="122"/>
      <c r="R61" s="122" t="s">
        <v>133</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c r="B62" s="123"/>
      <c r="C62" s="138" t="s">
        <v>2811</v>
      </c>
      <c r="D62" s="161"/>
      <c r="E62" s="152">
        <v>161.30000000000001</v>
      </c>
      <c r="F62" s="138"/>
      <c r="G62" s="125">
        <f t="shared" si="0"/>
        <v>0</v>
      </c>
      <c r="H62" s="147">
        <v>0</v>
      </c>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ht="22.5" outlineLevel="1" x14ac:dyDescent="0.2">
      <c r="A63" s="123">
        <v>15</v>
      </c>
      <c r="B63" s="123" t="s">
        <v>2812</v>
      </c>
      <c r="C63" s="137" t="s">
        <v>2813</v>
      </c>
      <c r="D63" s="160" t="s">
        <v>201</v>
      </c>
      <c r="E63" s="125">
        <v>617.23199999999997</v>
      </c>
      <c r="F63" s="125"/>
      <c r="G63" s="125">
        <f t="shared" si="0"/>
        <v>0</v>
      </c>
      <c r="H63" s="147" t="s">
        <v>1624</v>
      </c>
      <c r="I63" s="122"/>
      <c r="J63" s="122"/>
      <c r="K63" s="122"/>
      <c r="L63" s="122"/>
      <c r="M63" s="122"/>
      <c r="N63" s="122"/>
      <c r="O63" s="122"/>
      <c r="P63" s="122"/>
      <c r="Q63" s="122"/>
      <c r="R63" s="122" t="s">
        <v>133</v>
      </c>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c r="B64" s="123"/>
      <c r="C64" s="138" t="s">
        <v>2814</v>
      </c>
      <c r="D64" s="161"/>
      <c r="E64" s="152"/>
      <c r="F64" s="138"/>
      <c r="G64" s="125">
        <f t="shared" si="0"/>
        <v>0</v>
      </c>
      <c r="H64" s="147">
        <v>0</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c r="B65" s="123"/>
      <c r="C65" s="138" t="s">
        <v>2815</v>
      </c>
      <c r="D65" s="161"/>
      <c r="E65" s="152">
        <v>617.23199999999997</v>
      </c>
      <c r="F65" s="138"/>
      <c r="G65" s="125">
        <f t="shared" si="0"/>
        <v>0</v>
      </c>
      <c r="H65" s="147">
        <v>0</v>
      </c>
      <c r="I65" s="122"/>
      <c r="J65" s="122"/>
      <c r="K65" s="122"/>
      <c r="L65" s="122"/>
      <c r="M65" s="122"/>
      <c r="N65" s="122"/>
      <c r="O65" s="122"/>
      <c r="P65" s="122"/>
      <c r="Q65" s="122"/>
      <c r="R65" s="122" t="s">
        <v>178</v>
      </c>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outlineLevel="1" x14ac:dyDescent="0.2">
      <c r="A66" s="123">
        <v>16</v>
      </c>
      <c r="B66" s="123" t="s">
        <v>2816</v>
      </c>
      <c r="C66" s="137" t="s">
        <v>2817</v>
      </c>
      <c r="D66" s="160" t="s">
        <v>138</v>
      </c>
      <c r="E66" s="125">
        <v>161.30000000000001</v>
      </c>
      <c r="F66" s="125"/>
      <c r="G66" s="125">
        <f t="shared" si="0"/>
        <v>0</v>
      </c>
      <c r="H66" s="147" t="s">
        <v>1624</v>
      </c>
      <c r="I66" s="122"/>
      <c r="J66" s="122"/>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c r="B67" s="123"/>
      <c r="C67" s="138" t="s">
        <v>2818</v>
      </c>
      <c r="D67" s="161"/>
      <c r="E67" s="152"/>
      <c r="F67" s="138"/>
      <c r="G67" s="125">
        <f t="shared" si="0"/>
        <v>0</v>
      </c>
      <c r="H67" s="147">
        <v>0</v>
      </c>
      <c r="I67" s="122"/>
      <c r="J67" s="122"/>
      <c r="K67" s="122"/>
      <c r="L67" s="122"/>
      <c r="M67" s="122"/>
      <c r="N67" s="122"/>
      <c r="O67" s="122"/>
      <c r="P67" s="122"/>
      <c r="Q67" s="122"/>
      <c r="R67" s="122" t="s">
        <v>133</v>
      </c>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c r="B68" s="123"/>
      <c r="C68" s="138" t="s">
        <v>2811</v>
      </c>
      <c r="D68" s="161"/>
      <c r="E68" s="152">
        <v>161.30000000000001</v>
      </c>
      <c r="F68" s="138"/>
      <c r="G68" s="125">
        <f t="shared" si="0"/>
        <v>0</v>
      </c>
      <c r="H68" s="147">
        <v>0</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outlineLevel="1" x14ac:dyDescent="0.2">
      <c r="A69" s="123">
        <v>17</v>
      </c>
      <c r="B69" s="123" t="s">
        <v>2819</v>
      </c>
      <c r="C69" s="137" t="s">
        <v>2820</v>
      </c>
      <c r="D69" s="160" t="s">
        <v>138</v>
      </c>
      <c r="E69" s="125">
        <v>161.30000000000001</v>
      </c>
      <c r="F69" s="125"/>
      <c r="G69" s="125">
        <f t="shared" si="0"/>
        <v>0</v>
      </c>
      <c r="H69" s="147" t="s">
        <v>1624</v>
      </c>
      <c r="I69" s="122"/>
      <c r="J69" s="122"/>
      <c r="K69" s="122"/>
      <c r="L69" s="122"/>
      <c r="M69" s="122"/>
      <c r="N69" s="122"/>
      <c r="O69" s="122"/>
      <c r="P69" s="122"/>
      <c r="Q69" s="122"/>
      <c r="R69" s="122" t="s">
        <v>133</v>
      </c>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outlineLevel="1" x14ac:dyDescent="0.2">
      <c r="A70" s="123"/>
      <c r="B70" s="123"/>
      <c r="C70" s="138" t="s">
        <v>2821</v>
      </c>
      <c r="D70" s="161"/>
      <c r="E70" s="152"/>
      <c r="F70" s="138"/>
      <c r="G70" s="125">
        <f t="shared" si="0"/>
        <v>0</v>
      </c>
      <c r="H70" s="147">
        <v>0</v>
      </c>
      <c r="I70" s="122"/>
      <c r="J70" s="122"/>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c r="B71" s="123"/>
      <c r="C71" s="138" t="s">
        <v>2822</v>
      </c>
      <c r="D71" s="161"/>
      <c r="E71" s="152"/>
      <c r="F71" s="138"/>
      <c r="G71" s="125">
        <f t="shared" si="0"/>
        <v>0</v>
      </c>
      <c r="H71" s="147">
        <v>0</v>
      </c>
      <c r="I71" s="122"/>
      <c r="J71" s="122"/>
      <c r="K71" s="122"/>
      <c r="L71" s="122"/>
      <c r="M71" s="122"/>
      <c r="N71" s="122"/>
      <c r="O71" s="122"/>
      <c r="P71" s="122"/>
      <c r="Q71" s="122"/>
      <c r="R71" s="122" t="s">
        <v>133</v>
      </c>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c r="B72" s="123"/>
      <c r="C72" s="138" t="s">
        <v>2823</v>
      </c>
      <c r="D72" s="161"/>
      <c r="E72" s="152">
        <v>161.30000000000001</v>
      </c>
      <c r="F72" s="138"/>
      <c r="G72" s="125">
        <f t="shared" si="0"/>
        <v>0</v>
      </c>
      <c r="H72" s="147">
        <v>0</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v>18</v>
      </c>
      <c r="B73" s="123" t="s">
        <v>2824</v>
      </c>
      <c r="C73" s="137" t="s">
        <v>2825</v>
      </c>
      <c r="D73" s="160" t="s">
        <v>188</v>
      </c>
      <c r="E73" s="125">
        <v>1664.7</v>
      </c>
      <c r="F73" s="125"/>
      <c r="G73" s="125">
        <f t="shared" si="0"/>
        <v>0</v>
      </c>
      <c r="H73" s="147" t="s">
        <v>1624</v>
      </c>
      <c r="I73" s="122"/>
      <c r="J73" s="122"/>
      <c r="K73" s="122"/>
      <c r="L73" s="122"/>
      <c r="M73" s="122"/>
      <c r="N73" s="122"/>
      <c r="O73" s="122"/>
      <c r="P73" s="122"/>
      <c r="Q73" s="122"/>
      <c r="R73" s="122" t="s">
        <v>133</v>
      </c>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23"/>
      <c r="B74" s="123"/>
      <c r="C74" s="138" t="s">
        <v>2826</v>
      </c>
      <c r="D74" s="161"/>
      <c r="E74" s="152"/>
      <c r="F74" s="138"/>
      <c r="G74" s="125">
        <f t="shared" si="0"/>
        <v>0</v>
      </c>
      <c r="H74" s="147">
        <v>0</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x14ac:dyDescent="0.2">
      <c r="A75" s="123"/>
      <c r="B75" s="123"/>
      <c r="C75" s="138" t="s">
        <v>2827</v>
      </c>
      <c r="D75" s="161"/>
      <c r="E75" s="152">
        <v>821.5</v>
      </c>
      <c r="F75" s="138"/>
      <c r="G75" s="125">
        <f t="shared" si="0"/>
        <v>0</v>
      </c>
      <c r="H75" s="147">
        <v>0</v>
      </c>
      <c r="I75" s="122"/>
      <c r="P75">
        <v>15</v>
      </c>
      <c r="Q75">
        <v>21</v>
      </c>
    </row>
    <row r="76" spans="1:47" x14ac:dyDescent="0.2">
      <c r="A76" s="123"/>
      <c r="B76" s="123"/>
      <c r="C76" s="138" t="s">
        <v>2828</v>
      </c>
      <c r="D76" s="161"/>
      <c r="E76" s="152"/>
      <c r="F76" s="138"/>
      <c r="G76" s="125">
        <f t="shared" ref="G76:G88" si="1">F76*E76</f>
        <v>0</v>
      </c>
      <c r="H76" s="147">
        <v>0</v>
      </c>
      <c r="I76" s="122"/>
      <c r="P76" t="e">
        <f>SUMIF(#REF!,P75,G7:G74)</f>
        <v>#REF!</v>
      </c>
      <c r="Q76" t="e">
        <f>SUMIF(#REF!,Q75,G7:G74)</f>
        <v>#REF!</v>
      </c>
      <c r="R76" t="s">
        <v>1456</v>
      </c>
    </row>
    <row r="77" spans="1:47" x14ac:dyDescent="0.2">
      <c r="A77" s="123"/>
      <c r="B77" s="123"/>
      <c r="C77" s="138" t="s">
        <v>2829</v>
      </c>
      <c r="D77" s="161"/>
      <c r="E77" s="152">
        <v>843.2</v>
      </c>
      <c r="F77" s="138"/>
      <c r="G77" s="125">
        <f t="shared" si="1"/>
        <v>0</v>
      </c>
      <c r="H77" s="147">
        <v>0</v>
      </c>
      <c r="I77" s="122"/>
    </row>
    <row r="78" spans="1:47" x14ac:dyDescent="0.2">
      <c r="A78" s="123"/>
      <c r="B78" s="123"/>
      <c r="C78" s="138" t="s">
        <v>2772</v>
      </c>
      <c r="D78" s="161"/>
      <c r="E78" s="152">
        <v>1664.7</v>
      </c>
      <c r="F78" s="138"/>
      <c r="G78" s="125">
        <f t="shared" si="1"/>
        <v>0</v>
      </c>
      <c r="H78" s="147">
        <v>0</v>
      </c>
      <c r="I78" s="122"/>
    </row>
    <row r="79" spans="1:47" ht="22.5" x14ac:dyDescent="0.2">
      <c r="A79" s="123">
        <v>19</v>
      </c>
      <c r="B79" s="123" t="s">
        <v>2830</v>
      </c>
      <c r="C79" s="137" t="s">
        <v>2831</v>
      </c>
      <c r="D79" s="160" t="s">
        <v>188</v>
      </c>
      <c r="E79" s="125">
        <v>564.5</v>
      </c>
      <c r="F79" s="125"/>
      <c r="G79" s="125">
        <f t="shared" si="1"/>
        <v>0</v>
      </c>
      <c r="H79" s="147" t="s">
        <v>1624</v>
      </c>
      <c r="I79" s="122"/>
    </row>
    <row r="80" spans="1:47" x14ac:dyDescent="0.2">
      <c r="A80" s="123"/>
      <c r="B80" s="123"/>
      <c r="C80" s="138" t="s">
        <v>2832</v>
      </c>
      <c r="D80" s="161"/>
      <c r="E80" s="152"/>
      <c r="F80" s="138"/>
      <c r="G80" s="125">
        <f t="shared" si="1"/>
        <v>0</v>
      </c>
      <c r="H80" s="147">
        <v>0</v>
      </c>
      <c r="I80" s="122"/>
    </row>
    <row r="81" spans="1:9" x14ac:dyDescent="0.2">
      <c r="A81" s="123"/>
      <c r="B81" s="123"/>
      <c r="C81" s="138" t="s">
        <v>2833</v>
      </c>
      <c r="D81" s="161"/>
      <c r="E81" s="152">
        <v>564.5</v>
      </c>
      <c r="F81" s="138"/>
      <c r="G81" s="125">
        <f t="shared" si="1"/>
        <v>0</v>
      </c>
      <c r="H81" s="147">
        <v>0</v>
      </c>
      <c r="I81" s="122"/>
    </row>
    <row r="82" spans="1:9" ht="22.5" x14ac:dyDescent="0.2">
      <c r="A82" s="123">
        <v>20</v>
      </c>
      <c r="B82" s="123" t="s">
        <v>2834</v>
      </c>
      <c r="C82" s="137" t="s">
        <v>2835</v>
      </c>
      <c r="D82" s="160" t="s">
        <v>188</v>
      </c>
      <c r="E82" s="125">
        <v>564.5</v>
      </c>
      <c r="F82" s="125"/>
      <c r="G82" s="125">
        <f t="shared" si="1"/>
        <v>0</v>
      </c>
      <c r="H82" s="147" t="s">
        <v>1624</v>
      </c>
      <c r="I82" s="122"/>
    </row>
    <row r="83" spans="1:9" x14ac:dyDescent="0.2">
      <c r="A83" s="123"/>
      <c r="B83" s="123"/>
      <c r="C83" s="138" t="s">
        <v>2836</v>
      </c>
      <c r="D83" s="161"/>
      <c r="E83" s="152"/>
      <c r="F83" s="138"/>
      <c r="G83" s="125">
        <f t="shared" si="1"/>
        <v>0</v>
      </c>
      <c r="H83" s="147">
        <v>0</v>
      </c>
      <c r="I83" s="122"/>
    </row>
    <row r="84" spans="1:9" x14ac:dyDescent="0.2">
      <c r="A84" s="123"/>
      <c r="B84" s="123"/>
      <c r="C84" s="138" t="s">
        <v>2837</v>
      </c>
      <c r="D84" s="161"/>
      <c r="E84" s="152"/>
      <c r="F84" s="138"/>
      <c r="G84" s="125">
        <f t="shared" si="1"/>
        <v>0</v>
      </c>
      <c r="H84" s="147">
        <v>0</v>
      </c>
      <c r="I84" s="122"/>
    </row>
    <row r="85" spans="1:9" x14ac:dyDescent="0.2">
      <c r="A85" s="123"/>
      <c r="B85" s="123"/>
      <c r="C85" s="138" t="s">
        <v>2838</v>
      </c>
      <c r="D85" s="161"/>
      <c r="E85" s="152"/>
      <c r="F85" s="138"/>
      <c r="G85" s="125">
        <f t="shared" si="1"/>
        <v>0</v>
      </c>
      <c r="H85" s="147">
        <v>0</v>
      </c>
      <c r="I85" s="122"/>
    </row>
    <row r="86" spans="1:9" x14ac:dyDescent="0.2">
      <c r="A86" s="123"/>
      <c r="B86" s="123"/>
      <c r="C86" s="138" t="s">
        <v>2839</v>
      </c>
      <c r="D86" s="161"/>
      <c r="E86" s="152"/>
      <c r="F86" s="138"/>
      <c r="G86" s="125">
        <f t="shared" si="1"/>
        <v>0</v>
      </c>
      <c r="H86" s="147">
        <v>0</v>
      </c>
      <c r="I86" s="122"/>
    </row>
    <row r="87" spans="1:9" x14ac:dyDescent="0.2">
      <c r="A87" s="123"/>
      <c r="B87" s="123"/>
      <c r="C87" s="138" t="s">
        <v>2840</v>
      </c>
      <c r="D87" s="161"/>
      <c r="E87" s="152">
        <v>564.5</v>
      </c>
      <c r="F87" s="138"/>
      <c r="G87" s="125">
        <f t="shared" si="1"/>
        <v>0</v>
      </c>
      <c r="H87" s="147">
        <v>0</v>
      </c>
      <c r="I87" s="122"/>
    </row>
    <row r="88" spans="1:9" x14ac:dyDescent="0.2">
      <c r="A88" s="123">
        <v>21</v>
      </c>
      <c r="B88" s="123" t="s">
        <v>2841</v>
      </c>
      <c r="C88" s="137" t="s">
        <v>2842</v>
      </c>
      <c r="D88" s="160" t="s">
        <v>138</v>
      </c>
      <c r="E88" s="125">
        <v>84.674999999999997</v>
      </c>
      <c r="F88" s="125"/>
      <c r="G88" s="125">
        <f t="shared" si="1"/>
        <v>0</v>
      </c>
      <c r="H88" s="147" t="s">
        <v>1623</v>
      </c>
      <c r="I88" s="122"/>
    </row>
    <row r="89" spans="1:9" x14ac:dyDescent="0.2">
      <c r="A89" s="124"/>
      <c r="B89" s="124" t="s">
        <v>50</v>
      </c>
      <c r="C89" s="139" t="s">
        <v>2843</v>
      </c>
      <c r="D89" s="162"/>
      <c r="E89" s="126"/>
      <c r="F89" s="126"/>
      <c r="G89" s="126">
        <f>SUM(G90:G156)</f>
        <v>0</v>
      </c>
      <c r="H89" s="148"/>
      <c r="I89" s="122"/>
    </row>
    <row r="90" spans="1:9" ht="22.5" x14ac:dyDescent="0.2">
      <c r="A90" s="123">
        <v>22</v>
      </c>
      <c r="B90" s="123" t="s">
        <v>2844</v>
      </c>
      <c r="C90" s="137" t="s">
        <v>2845</v>
      </c>
      <c r="D90" s="160" t="s">
        <v>138</v>
      </c>
      <c r="E90" s="125">
        <v>16.875</v>
      </c>
      <c r="F90" s="125"/>
      <c r="G90" s="125">
        <f t="shared" ref="G90:G153" si="2">F90*E90</f>
        <v>0</v>
      </c>
      <c r="H90" s="147" t="s">
        <v>1624</v>
      </c>
      <c r="I90" s="122"/>
    </row>
    <row r="91" spans="1:9" x14ac:dyDescent="0.2">
      <c r="A91" s="123"/>
      <c r="B91" s="123"/>
      <c r="C91" s="138" t="s">
        <v>2846</v>
      </c>
      <c r="D91" s="161"/>
      <c r="E91" s="152"/>
      <c r="F91" s="138"/>
      <c r="G91" s="125">
        <f t="shared" si="2"/>
        <v>0</v>
      </c>
      <c r="H91" s="147">
        <v>0</v>
      </c>
      <c r="I91" s="122"/>
    </row>
    <row r="92" spans="1:9" x14ac:dyDescent="0.2">
      <c r="A92" s="123"/>
      <c r="B92" s="123"/>
      <c r="C92" s="138" t="s">
        <v>2847</v>
      </c>
      <c r="D92" s="161"/>
      <c r="E92" s="152">
        <v>16.875</v>
      </c>
      <c r="F92" s="138"/>
      <c r="G92" s="125">
        <f t="shared" si="2"/>
        <v>0</v>
      </c>
      <c r="H92" s="147">
        <v>0</v>
      </c>
      <c r="I92" s="122"/>
    </row>
    <row r="93" spans="1:9" ht="22.5" x14ac:dyDescent="0.2">
      <c r="A93" s="123">
        <v>23</v>
      </c>
      <c r="B93" s="123" t="s">
        <v>2848</v>
      </c>
      <c r="C93" s="137" t="s">
        <v>2849</v>
      </c>
      <c r="D93" s="160" t="s">
        <v>138</v>
      </c>
      <c r="E93" s="125">
        <v>24.856999999999999</v>
      </c>
      <c r="F93" s="125"/>
      <c r="G93" s="125">
        <f t="shared" si="2"/>
        <v>0</v>
      </c>
      <c r="H93" s="147" t="s">
        <v>1624</v>
      </c>
      <c r="I93" s="122"/>
    </row>
    <row r="94" spans="1:9" x14ac:dyDescent="0.2">
      <c r="A94" s="123"/>
      <c r="B94" s="123"/>
      <c r="C94" s="138" t="s">
        <v>2850</v>
      </c>
      <c r="D94" s="161"/>
      <c r="E94" s="152"/>
      <c r="F94" s="138"/>
      <c r="G94" s="125">
        <f t="shared" si="2"/>
        <v>0</v>
      </c>
      <c r="H94" s="147">
        <v>0</v>
      </c>
      <c r="I94" s="122"/>
    </row>
    <row r="95" spans="1:9" x14ac:dyDescent="0.2">
      <c r="A95" s="123"/>
      <c r="B95" s="123"/>
      <c r="C95" s="138" t="s">
        <v>2851</v>
      </c>
      <c r="D95" s="161"/>
      <c r="E95" s="152">
        <v>7.944</v>
      </c>
      <c r="F95" s="138"/>
      <c r="G95" s="125">
        <f t="shared" si="2"/>
        <v>0</v>
      </c>
      <c r="H95" s="147">
        <v>0</v>
      </c>
      <c r="I95" s="122"/>
    </row>
    <row r="96" spans="1:9" x14ac:dyDescent="0.2">
      <c r="A96" s="123"/>
      <c r="B96" s="123"/>
      <c r="C96" s="138" t="s">
        <v>2852</v>
      </c>
      <c r="D96" s="161"/>
      <c r="E96" s="152"/>
      <c r="F96" s="138"/>
      <c r="G96" s="125">
        <f t="shared" si="2"/>
        <v>0</v>
      </c>
      <c r="H96" s="147">
        <v>0</v>
      </c>
      <c r="I96" s="122"/>
    </row>
    <row r="97" spans="1:9" x14ac:dyDescent="0.2">
      <c r="A97" s="123"/>
      <c r="B97" s="123"/>
      <c r="C97" s="138" t="s">
        <v>2853</v>
      </c>
      <c r="D97" s="161"/>
      <c r="E97" s="152">
        <v>16.913</v>
      </c>
      <c r="F97" s="138"/>
      <c r="G97" s="125">
        <f t="shared" si="2"/>
        <v>0</v>
      </c>
      <c r="H97" s="147">
        <v>0</v>
      </c>
      <c r="I97" s="122"/>
    </row>
    <row r="98" spans="1:9" x14ac:dyDescent="0.2">
      <c r="A98" s="123"/>
      <c r="B98" s="123"/>
      <c r="C98" s="138" t="s">
        <v>2772</v>
      </c>
      <c r="D98" s="161"/>
      <c r="E98" s="152">
        <v>24.856999999999999</v>
      </c>
      <c r="F98" s="138"/>
      <c r="G98" s="125">
        <f t="shared" si="2"/>
        <v>0</v>
      </c>
      <c r="H98" s="147">
        <v>0</v>
      </c>
      <c r="I98" s="122"/>
    </row>
    <row r="99" spans="1:9" ht="22.5" x14ac:dyDescent="0.2">
      <c r="A99" s="123">
        <v>24</v>
      </c>
      <c r="B99" s="123" t="s">
        <v>2854</v>
      </c>
      <c r="C99" s="137" t="s">
        <v>2855</v>
      </c>
      <c r="D99" s="160" t="s">
        <v>188</v>
      </c>
      <c r="E99" s="125">
        <v>383.57499999999999</v>
      </c>
      <c r="F99" s="125"/>
      <c r="G99" s="125">
        <f t="shared" si="2"/>
        <v>0</v>
      </c>
      <c r="H99" s="147" t="s">
        <v>1624</v>
      </c>
      <c r="I99" s="122"/>
    </row>
    <row r="100" spans="1:9" x14ac:dyDescent="0.2">
      <c r="A100" s="123"/>
      <c r="B100" s="123"/>
      <c r="C100" s="138" t="s">
        <v>2856</v>
      </c>
      <c r="D100" s="161"/>
      <c r="E100" s="152"/>
      <c r="F100" s="138"/>
      <c r="G100" s="125">
        <f t="shared" si="2"/>
        <v>0</v>
      </c>
      <c r="H100" s="147">
        <v>0</v>
      </c>
      <c r="I100" s="122"/>
    </row>
    <row r="101" spans="1:9" x14ac:dyDescent="0.2">
      <c r="A101" s="123"/>
      <c r="B101" s="123"/>
      <c r="C101" s="138" t="s">
        <v>2857</v>
      </c>
      <c r="D101" s="161"/>
      <c r="E101" s="152">
        <v>119.16</v>
      </c>
      <c r="F101" s="138"/>
      <c r="G101" s="125">
        <f t="shared" si="2"/>
        <v>0</v>
      </c>
      <c r="H101" s="147">
        <v>0</v>
      </c>
      <c r="I101" s="122"/>
    </row>
    <row r="102" spans="1:9" x14ac:dyDescent="0.2">
      <c r="A102" s="123"/>
      <c r="B102" s="123"/>
      <c r="C102" s="138" t="s">
        <v>2858</v>
      </c>
      <c r="D102" s="161"/>
      <c r="E102" s="152"/>
      <c r="F102" s="138"/>
      <c r="G102" s="125">
        <f t="shared" si="2"/>
        <v>0</v>
      </c>
      <c r="H102" s="147">
        <v>0</v>
      </c>
      <c r="I102" s="122"/>
    </row>
    <row r="103" spans="1:9" x14ac:dyDescent="0.2">
      <c r="A103" s="123"/>
      <c r="B103" s="123"/>
      <c r="C103" s="138" t="s">
        <v>2859</v>
      </c>
      <c r="D103" s="161"/>
      <c r="E103" s="152">
        <v>151.91499999999999</v>
      </c>
      <c r="F103" s="138"/>
      <c r="G103" s="125">
        <f t="shared" si="2"/>
        <v>0</v>
      </c>
      <c r="H103" s="147">
        <v>0</v>
      </c>
      <c r="I103" s="122"/>
    </row>
    <row r="104" spans="1:9" x14ac:dyDescent="0.2">
      <c r="A104" s="123"/>
      <c r="B104" s="123"/>
      <c r="C104" s="138" t="s">
        <v>2860</v>
      </c>
      <c r="D104" s="161"/>
      <c r="E104" s="152"/>
      <c r="F104" s="138"/>
      <c r="G104" s="125">
        <f t="shared" si="2"/>
        <v>0</v>
      </c>
      <c r="H104" s="147">
        <v>0</v>
      </c>
      <c r="I104" s="122"/>
    </row>
    <row r="105" spans="1:9" x14ac:dyDescent="0.2">
      <c r="A105" s="123"/>
      <c r="B105" s="123"/>
      <c r="C105" s="138" t="s">
        <v>2861</v>
      </c>
      <c r="D105" s="161"/>
      <c r="E105" s="152">
        <v>112.5</v>
      </c>
      <c r="F105" s="138"/>
      <c r="G105" s="125">
        <f t="shared" si="2"/>
        <v>0</v>
      </c>
      <c r="H105" s="147">
        <v>0</v>
      </c>
      <c r="I105" s="122"/>
    </row>
    <row r="106" spans="1:9" x14ac:dyDescent="0.2">
      <c r="A106" s="123"/>
      <c r="B106" s="123"/>
      <c r="C106" s="138" t="s">
        <v>2772</v>
      </c>
      <c r="D106" s="161"/>
      <c r="E106" s="152">
        <v>383.57499999999999</v>
      </c>
      <c r="F106" s="138"/>
      <c r="G106" s="125">
        <f t="shared" si="2"/>
        <v>0</v>
      </c>
      <c r="H106" s="147">
        <v>0</v>
      </c>
      <c r="I106" s="122"/>
    </row>
    <row r="107" spans="1:9" ht="22.5" x14ac:dyDescent="0.2">
      <c r="A107" s="123">
        <v>25</v>
      </c>
      <c r="B107" s="123" t="s">
        <v>2862</v>
      </c>
      <c r="C107" s="137" t="s">
        <v>2863</v>
      </c>
      <c r="D107" s="160" t="s">
        <v>188</v>
      </c>
      <c r="E107" s="125">
        <v>460.29</v>
      </c>
      <c r="F107" s="125"/>
      <c r="G107" s="125">
        <f t="shared" si="2"/>
        <v>0</v>
      </c>
      <c r="H107" s="147" t="s">
        <v>1624</v>
      </c>
      <c r="I107" s="122"/>
    </row>
    <row r="108" spans="1:9" x14ac:dyDescent="0.2">
      <c r="A108" s="123"/>
      <c r="B108" s="123"/>
      <c r="C108" s="138" t="s">
        <v>2864</v>
      </c>
      <c r="D108" s="161"/>
      <c r="E108" s="152"/>
      <c r="F108" s="138"/>
      <c r="G108" s="125">
        <f t="shared" si="2"/>
        <v>0</v>
      </c>
      <c r="H108" s="147">
        <v>0</v>
      </c>
      <c r="I108" s="122"/>
    </row>
    <row r="109" spans="1:9" x14ac:dyDescent="0.2">
      <c r="A109" s="123"/>
      <c r="B109" s="123"/>
      <c r="C109" s="138" t="s">
        <v>2865</v>
      </c>
      <c r="D109" s="161"/>
      <c r="E109" s="152"/>
      <c r="F109" s="138"/>
      <c r="G109" s="125">
        <f t="shared" si="2"/>
        <v>0</v>
      </c>
      <c r="H109" s="147">
        <v>0</v>
      </c>
      <c r="I109" s="122"/>
    </row>
    <row r="110" spans="1:9" x14ac:dyDescent="0.2">
      <c r="A110" s="123"/>
      <c r="B110" s="123"/>
      <c r="C110" s="138" t="s">
        <v>2866</v>
      </c>
      <c r="D110" s="161"/>
      <c r="E110" s="152">
        <v>460.29</v>
      </c>
      <c r="F110" s="138"/>
      <c r="G110" s="125">
        <f t="shared" si="2"/>
        <v>0</v>
      </c>
      <c r="H110" s="147">
        <v>0</v>
      </c>
      <c r="I110" s="122"/>
    </row>
    <row r="111" spans="1:9" x14ac:dyDescent="0.2">
      <c r="A111" s="123">
        <v>26</v>
      </c>
      <c r="B111" s="123" t="s">
        <v>2867</v>
      </c>
      <c r="C111" s="137" t="s">
        <v>2868</v>
      </c>
      <c r="D111" s="160" t="s">
        <v>138</v>
      </c>
      <c r="E111" s="125">
        <v>1.325</v>
      </c>
      <c r="F111" s="125"/>
      <c r="G111" s="125">
        <f t="shared" si="2"/>
        <v>0</v>
      </c>
      <c r="H111" s="147" t="s">
        <v>1624</v>
      </c>
      <c r="I111" s="122"/>
    </row>
    <row r="112" spans="1:9" x14ac:dyDescent="0.2">
      <c r="A112" s="123"/>
      <c r="B112" s="123"/>
      <c r="C112" s="138" t="s">
        <v>2869</v>
      </c>
      <c r="D112" s="161"/>
      <c r="E112" s="152"/>
      <c r="F112" s="138"/>
      <c r="G112" s="125">
        <f t="shared" si="2"/>
        <v>0</v>
      </c>
      <c r="H112" s="147">
        <v>0</v>
      </c>
      <c r="I112" s="122"/>
    </row>
    <row r="113" spans="1:9" x14ac:dyDescent="0.2">
      <c r="A113" s="123"/>
      <c r="B113" s="123"/>
      <c r="C113" s="138" t="s">
        <v>2870</v>
      </c>
      <c r="D113" s="161"/>
      <c r="E113" s="152">
        <v>1.325</v>
      </c>
      <c r="F113" s="138"/>
      <c r="G113" s="125">
        <f t="shared" si="2"/>
        <v>0</v>
      </c>
      <c r="H113" s="147">
        <v>0</v>
      </c>
      <c r="I113" s="122"/>
    </row>
    <row r="114" spans="1:9" ht="22.5" x14ac:dyDescent="0.2">
      <c r="A114" s="123">
        <v>27</v>
      </c>
      <c r="B114" s="123" t="s">
        <v>2871</v>
      </c>
      <c r="C114" s="137" t="s">
        <v>2872</v>
      </c>
      <c r="D114" s="160" t="s">
        <v>240</v>
      </c>
      <c r="E114" s="125">
        <v>156.9</v>
      </c>
      <c r="F114" s="125"/>
      <c r="G114" s="125">
        <f t="shared" si="2"/>
        <v>0</v>
      </c>
      <c r="H114" s="147" t="s">
        <v>1624</v>
      </c>
      <c r="I114" s="122"/>
    </row>
    <row r="115" spans="1:9" x14ac:dyDescent="0.2">
      <c r="A115" s="123"/>
      <c r="B115" s="123"/>
      <c r="C115" s="138" t="s">
        <v>2873</v>
      </c>
      <c r="D115" s="161"/>
      <c r="E115" s="152">
        <v>156.9</v>
      </c>
      <c r="F115" s="138"/>
      <c r="G115" s="125">
        <f t="shared" si="2"/>
        <v>0</v>
      </c>
      <c r="H115" s="147">
        <v>0</v>
      </c>
      <c r="I115" s="122"/>
    </row>
    <row r="116" spans="1:9" x14ac:dyDescent="0.2">
      <c r="A116" s="123">
        <v>28</v>
      </c>
      <c r="B116" s="123" t="s">
        <v>2874</v>
      </c>
      <c r="C116" s="137" t="s">
        <v>2875</v>
      </c>
      <c r="D116" s="160" t="s">
        <v>188</v>
      </c>
      <c r="E116" s="125">
        <v>23.13</v>
      </c>
      <c r="F116" s="125"/>
      <c r="G116" s="125">
        <f t="shared" si="2"/>
        <v>0</v>
      </c>
      <c r="H116" s="147" t="s">
        <v>1624</v>
      </c>
      <c r="I116" s="122"/>
    </row>
    <row r="117" spans="1:9" x14ac:dyDescent="0.2">
      <c r="A117" s="123"/>
      <c r="B117" s="123"/>
      <c r="C117" s="138" t="s">
        <v>2876</v>
      </c>
      <c r="D117" s="161"/>
      <c r="E117" s="152"/>
      <c r="F117" s="138"/>
      <c r="G117" s="125">
        <f t="shared" si="2"/>
        <v>0</v>
      </c>
      <c r="H117" s="147">
        <v>0</v>
      </c>
      <c r="I117" s="122"/>
    </row>
    <row r="118" spans="1:9" x14ac:dyDescent="0.2">
      <c r="A118" s="123"/>
      <c r="B118" s="123"/>
      <c r="C118" s="138" t="s">
        <v>2877</v>
      </c>
      <c r="D118" s="161"/>
      <c r="E118" s="152"/>
      <c r="F118" s="138"/>
      <c r="G118" s="125">
        <f t="shared" si="2"/>
        <v>0</v>
      </c>
      <c r="H118" s="147">
        <v>0</v>
      </c>
      <c r="I118" s="122"/>
    </row>
    <row r="119" spans="1:9" x14ac:dyDescent="0.2">
      <c r="A119" s="123"/>
      <c r="B119" s="123"/>
      <c r="C119" s="138" t="s">
        <v>2878</v>
      </c>
      <c r="D119" s="161"/>
      <c r="E119" s="152">
        <v>23.13</v>
      </c>
      <c r="F119" s="138"/>
      <c r="G119" s="125">
        <f t="shared" si="2"/>
        <v>0</v>
      </c>
      <c r="H119" s="147">
        <v>0</v>
      </c>
      <c r="I119" s="122"/>
    </row>
    <row r="120" spans="1:9" ht="22.5" x14ac:dyDescent="0.2">
      <c r="A120" s="123">
        <v>29</v>
      </c>
      <c r="B120" s="123" t="s">
        <v>2879</v>
      </c>
      <c r="C120" s="137" t="s">
        <v>2880</v>
      </c>
      <c r="D120" s="160" t="s">
        <v>188</v>
      </c>
      <c r="E120" s="125">
        <v>102.4</v>
      </c>
      <c r="F120" s="125"/>
      <c r="G120" s="125">
        <f t="shared" si="2"/>
        <v>0</v>
      </c>
      <c r="H120" s="147" t="s">
        <v>1624</v>
      </c>
      <c r="I120" s="122"/>
    </row>
    <row r="121" spans="1:9" x14ac:dyDescent="0.2">
      <c r="A121" s="123"/>
      <c r="B121" s="123"/>
      <c r="C121" s="138" t="s">
        <v>2881</v>
      </c>
      <c r="D121" s="161"/>
      <c r="E121" s="152"/>
      <c r="F121" s="138"/>
      <c r="G121" s="125">
        <f t="shared" si="2"/>
        <v>0</v>
      </c>
      <c r="H121" s="147">
        <v>0</v>
      </c>
      <c r="I121" s="122"/>
    </row>
    <row r="122" spans="1:9" x14ac:dyDescent="0.2">
      <c r="A122" s="123"/>
      <c r="B122" s="123"/>
      <c r="C122" s="138" t="s">
        <v>2882</v>
      </c>
      <c r="D122" s="161"/>
      <c r="E122" s="152"/>
      <c r="F122" s="138"/>
      <c r="G122" s="125">
        <f t="shared" si="2"/>
        <v>0</v>
      </c>
      <c r="H122" s="147">
        <v>0</v>
      </c>
      <c r="I122" s="122"/>
    </row>
    <row r="123" spans="1:9" x14ac:dyDescent="0.2">
      <c r="A123" s="123"/>
      <c r="B123" s="123"/>
      <c r="C123" s="138" t="s">
        <v>2883</v>
      </c>
      <c r="D123" s="161"/>
      <c r="E123" s="152">
        <v>48</v>
      </c>
      <c r="F123" s="138"/>
      <c r="G123" s="125">
        <f t="shared" si="2"/>
        <v>0</v>
      </c>
      <c r="H123" s="147">
        <v>0</v>
      </c>
      <c r="I123" s="122"/>
    </row>
    <row r="124" spans="1:9" x14ac:dyDescent="0.2">
      <c r="A124" s="123"/>
      <c r="B124" s="123"/>
      <c r="C124" s="138" t="s">
        <v>2884</v>
      </c>
      <c r="D124" s="161"/>
      <c r="E124" s="152"/>
      <c r="F124" s="138"/>
      <c r="G124" s="125">
        <f t="shared" si="2"/>
        <v>0</v>
      </c>
      <c r="H124" s="147">
        <v>0</v>
      </c>
      <c r="I124" s="122"/>
    </row>
    <row r="125" spans="1:9" x14ac:dyDescent="0.2">
      <c r="A125" s="123"/>
      <c r="B125" s="123"/>
      <c r="C125" s="138" t="s">
        <v>2885</v>
      </c>
      <c r="D125" s="161"/>
      <c r="E125" s="152">
        <v>54.4</v>
      </c>
      <c r="F125" s="138"/>
      <c r="G125" s="125">
        <f t="shared" si="2"/>
        <v>0</v>
      </c>
      <c r="H125" s="147">
        <v>0</v>
      </c>
      <c r="I125" s="122"/>
    </row>
    <row r="126" spans="1:9" x14ac:dyDescent="0.2">
      <c r="A126" s="123"/>
      <c r="B126" s="123"/>
      <c r="C126" s="138" t="s">
        <v>2772</v>
      </c>
      <c r="D126" s="161"/>
      <c r="E126" s="152">
        <v>102.4</v>
      </c>
      <c r="F126" s="138"/>
      <c r="G126" s="125">
        <f t="shared" si="2"/>
        <v>0</v>
      </c>
      <c r="H126" s="147">
        <v>0</v>
      </c>
      <c r="I126" s="122"/>
    </row>
    <row r="127" spans="1:9" ht="22.5" x14ac:dyDescent="0.2">
      <c r="A127" s="123">
        <v>30</v>
      </c>
      <c r="B127" s="123" t="s">
        <v>2886</v>
      </c>
      <c r="C127" s="137" t="s">
        <v>2887</v>
      </c>
      <c r="D127" s="160" t="s">
        <v>188</v>
      </c>
      <c r="E127" s="125">
        <v>150.636</v>
      </c>
      <c r="F127" s="125"/>
      <c r="G127" s="125">
        <f t="shared" si="2"/>
        <v>0</v>
      </c>
      <c r="H127" s="147" t="s">
        <v>1624</v>
      </c>
      <c r="I127" s="122"/>
    </row>
    <row r="128" spans="1:9" x14ac:dyDescent="0.2">
      <c r="A128" s="123"/>
      <c r="B128" s="123"/>
      <c r="C128" s="138" t="s">
        <v>2888</v>
      </c>
      <c r="D128" s="161"/>
      <c r="E128" s="152"/>
      <c r="F128" s="125"/>
      <c r="G128" s="125">
        <f t="shared" si="2"/>
        <v>0</v>
      </c>
      <c r="H128" s="147">
        <v>0</v>
      </c>
      <c r="I128" s="122"/>
    </row>
    <row r="129" spans="1:9" x14ac:dyDescent="0.2">
      <c r="A129" s="123"/>
      <c r="B129" s="123"/>
      <c r="C129" s="138" t="s">
        <v>2889</v>
      </c>
      <c r="D129" s="161"/>
      <c r="E129" s="152"/>
      <c r="F129" s="125"/>
      <c r="G129" s="125">
        <f t="shared" si="2"/>
        <v>0</v>
      </c>
      <c r="H129" s="147">
        <v>0</v>
      </c>
      <c r="I129" s="122"/>
    </row>
    <row r="130" spans="1:9" x14ac:dyDescent="0.2">
      <c r="A130" s="123"/>
      <c r="B130" s="123"/>
      <c r="C130" s="138" t="s">
        <v>2890</v>
      </c>
      <c r="D130" s="161"/>
      <c r="E130" s="152">
        <v>27.756</v>
      </c>
      <c r="F130" s="125"/>
      <c r="G130" s="125">
        <f t="shared" si="2"/>
        <v>0</v>
      </c>
      <c r="H130" s="147">
        <v>0</v>
      </c>
      <c r="I130" s="122"/>
    </row>
    <row r="131" spans="1:9" x14ac:dyDescent="0.2">
      <c r="A131" s="123"/>
      <c r="B131" s="123"/>
      <c r="C131" s="138" t="s">
        <v>2891</v>
      </c>
      <c r="D131" s="161"/>
      <c r="E131" s="152"/>
      <c r="F131" s="125"/>
      <c r="G131" s="125">
        <f t="shared" si="2"/>
        <v>0</v>
      </c>
      <c r="H131" s="147">
        <v>0</v>
      </c>
      <c r="I131" s="122"/>
    </row>
    <row r="132" spans="1:9" x14ac:dyDescent="0.2">
      <c r="A132" s="123"/>
      <c r="B132" s="123"/>
      <c r="C132" s="138" t="s">
        <v>2892</v>
      </c>
      <c r="D132" s="161"/>
      <c r="E132" s="152">
        <v>122.88</v>
      </c>
      <c r="F132" s="125"/>
      <c r="G132" s="125">
        <f t="shared" si="2"/>
        <v>0</v>
      </c>
      <c r="H132" s="147">
        <v>0</v>
      </c>
      <c r="I132" s="122"/>
    </row>
    <row r="133" spans="1:9" x14ac:dyDescent="0.2">
      <c r="A133" s="123"/>
      <c r="B133" s="123"/>
      <c r="C133" s="138" t="s">
        <v>2772</v>
      </c>
      <c r="D133" s="161"/>
      <c r="E133" s="152">
        <v>150.636</v>
      </c>
      <c r="F133" s="125"/>
      <c r="G133" s="125">
        <f t="shared" si="2"/>
        <v>0</v>
      </c>
      <c r="H133" s="147">
        <v>0</v>
      </c>
      <c r="I133" s="122"/>
    </row>
    <row r="134" spans="1:9" ht="22.5" x14ac:dyDescent="0.2">
      <c r="A134" s="123">
        <v>31</v>
      </c>
      <c r="B134" s="123" t="s">
        <v>2893</v>
      </c>
      <c r="C134" s="137" t="s">
        <v>2894</v>
      </c>
      <c r="D134" s="160" t="s">
        <v>138</v>
      </c>
      <c r="E134" s="125">
        <v>5.5650000000000004</v>
      </c>
      <c r="F134" s="125"/>
      <c r="G134" s="125">
        <f t="shared" si="2"/>
        <v>0</v>
      </c>
      <c r="H134" s="147" t="s">
        <v>1624</v>
      </c>
      <c r="I134" s="122"/>
    </row>
    <row r="135" spans="1:9" x14ac:dyDescent="0.2">
      <c r="A135" s="123"/>
      <c r="B135" s="123"/>
      <c r="C135" s="138" t="s">
        <v>2895</v>
      </c>
      <c r="D135" s="161"/>
      <c r="E135" s="152"/>
      <c r="F135" s="125"/>
      <c r="G135" s="125">
        <f t="shared" si="2"/>
        <v>0</v>
      </c>
      <c r="H135" s="147">
        <v>0</v>
      </c>
      <c r="I135" s="122"/>
    </row>
    <row r="136" spans="1:9" x14ac:dyDescent="0.2">
      <c r="A136" s="123"/>
      <c r="B136" s="123"/>
      <c r="C136" s="138" t="s">
        <v>2896</v>
      </c>
      <c r="D136" s="161"/>
      <c r="E136" s="152">
        <v>5.5650000000000004</v>
      </c>
      <c r="F136" s="125"/>
      <c r="G136" s="125">
        <f t="shared" si="2"/>
        <v>0</v>
      </c>
      <c r="H136" s="147">
        <v>0</v>
      </c>
      <c r="I136" s="122"/>
    </row>
    <row r="137" spans="1:9" x14ac:dyDescent="0.2">
      <c r="A137" s="123">
        <v>32</v>
      </c>
      <c r="B137" s="123" t="s">
        <v>2897</v>
      </c>
      <c r="C137" s="137" t="s">
        <v>2898</v>
      </c>
      <c r="D137" s="160" t="s">
        <v>138</v>
      </c>
      <c r="E137" s="125">
        <v>8.4629999999999992</v>
      </c>
      <c r="F137" s="125"/>
      <c r="G137" s="125">
        <f t="shared" si="2"/>
        <v>0</v>
      </c>
      <c r="H137" s="147" t="s">
        <v>1624</v>
      </c>
      <c r="I137" s="122"/>
    </row>
    <row r="138" spans="1:9" x14ac:dyDescent="0.2">
      <c r="A138" s="123"/>
      <c r="B138" s="123"/>
      <c r="C138" s="138" t="s">
        <v>2899</v>
      </c>
      <c r="D138" s="161"/>
      <c r="E138" s="152"/>
      <c r="F138" s="125"/>
      <c r="G138" s="125">
        <f t="shared" si="2"/>
        <v>0</v>
      </c>
      <c r="H138" s="147">
        <v>0</v>
      </c>
      <c r="I138" s="122"/>
    </row>
    <row r="139" spans="1:9" x14ac:dyDescent="0.2">
      <c r="A139" s="123"/>
      <c r="B139" s="123"/>
      <c r="C139" s="138" t="s">
        <v>2900</v>
      </c>
      <c r="D139" s="161"/>
      <c r="E139" s="152"/>
      <c r="F139" s="125"/>
      <c r="G139" s="125">
        <f t="shared" si="2"/>
        <v>0</v>
      </c>
      <c r="H139" s="147">
        <v>0</v>
      </c>
      <c r="I139" s="122"/>
    </row>
    <row r="140" spans="1:9" x14ac:dyDescent="0.2">
      <c r="A140" s="123"/>
      <c r="B140" s="123"/>
      <c r="C140" s="138" t="s">
        <v>2901</v>
      </c>
      <c r="D140" s="161"/>
      <c r="E140" s="152">
        <v>8.4629999999999992</v>
      </c>
      <c r="F140" s="125"/>
      <c r="G140" s="125">
        <f t="shared" si="2"/>
        <v>0</v>
      </c>
      <c r="H140" s="147">
        <v>0</v>
      </c>
      <c r="I140" s="122"/>
    </row>
    <row r="141" spans="1:9" x14ac:dyDescent="0.2">
      <c r="A141" s="123">
        <v>33</v>
      </c>
      <c r="B141" s="123" t="s">
        <v>2897</v>
      </c>
      <c r="C141" s="137" t="s">
        <v>2898</v>
      </c>
      <c r="D141" s="160" t="s">
        <v>138</v>
      </c>
      <c r="E141" s="125">
        <v>3.3540000000000001</v>
      </c>
      <c r="F141" s="125"/>
      <c r="G141" s="125">
        <f t="shared" si="2"/>
        <v>0</v>
      </c>
      <c r="H141" s="147" t="s">
        <v>1624</v>
      </c>
      <c r="I141" s="122"/>
    </row>
    <row r="142" spans="1:9" x14ac:dyDescent="0.2">
      <c r="A142" s="123"/>
      <c r="B142" s="123"/>
      <c r="C142" s="138" t="s">
        <v>2902</v>
      </c>
      <c r="D142" s="161"/>
      <c r="E142" s="152"/>
      <c r="F142" s="125"/>
      <c r="G142" s="125">
        <f t="shared" si="2"/>
        <v>0</v>
      </c>
      <c r="H142" s="147">
        <v>0</v>
      </c>
      <c r="I142" s="122"/>
    </row>
    <row r="143" spans="1:9" x14ac:dyDescent="0.2">
      <c r="A143" s="123"/>
      <c r="B143" s="123"/>
      <c r="C143" s="138" t="s">
        <v>2903</v>
      </c>
      <c r="D143" s="161"/>
      <c r="E143" s="152"/>
      <c r="F143" s="125"/>
      <c r="G143" s="125">
        <f t="shared" si="2"/>
        <v>0</v>
      </c>
      <c r="H143" s="147">
        <v>0</v>
      </c>
      <c r="I143" s="122"/>
    </row>
    <row r="144" spans="1:9" x14ac:dyDescent="0.2">
      <c r="A144" s="123"/>
      <c r="B144" s="123"/>
      <c r="C144" s="138" t="s">
        <v>2904</v>
      </c>
      <c r="D144" s="161"/>
      <c r="E144" s="152">
        <v>3.3540000000000001</v>
      </c>
      <c r="F144" s="125"/>
      <c r="G144" s="125">
        <f t="shared" si="2"/>
        <v>0</v>
      </c>
      <c r="H144" s="147">
        <v>0</v>
      </c>
      <c r="I144" s="122"/>
    </row>
    <row r="145" spans="1:9" x14ac:dyDescent="0.2">
      <c r="A145" s="123">
        <v>34</v>
      </c>
      <c r="B145" s="123" t="s">
        <v>2905</v>
      </c>
      <c r="C145" s="137" t="s">
        <v>2906</v>
      </c>
      <c r="D145" s="160" t="s">
        <v>201</v>
      </c>
      <c r="E145" s="125">
        <v>0.27600000000000002</v>
      </c>
      <c r="F145" s="125"/>
      <c r="G145" s="125">
        <f t="shared" si="2"/>
        <v>0</v>
      </c>
      <c r="H145" s="147" t="s">
        <v>1624</v>
      </c>
      <c r="I145" s="122"/>
    </row>
    <row r="146" spans="1:9" x14ac:dyDescent="0.2">
      <c r="A146" s="123"/>
      <c r="B146" s="123"/>
      <c r="C146" s="138" t="s">
        <v>2907</v>
      </c>
      <c r="D146" s="161"/>
      <c r="E146" s="152"/>
      <c r="F146" s="125"/>
      <c r="G146" s="125">
        <f t="shared" si="2"/>
        <v>0</v>
      </c>
      <c r="H146" s="147">
        <v>0</v>
      </c>
      <c r="I146" s="122"/>
    </row>
    <row r="147" spans="1:9" x14ac:dyDescent="0.2">
      <c r="A147" s="123"/>
      <c r="B147" s="123"/>
      <c r="C147" s="138" t="s">
        <v>2908</v>
      </c>
      <c r="D147" s="161"/>
      <c r="E147" s="152"/>
      <c r="F147" s="125"/>
      <c r="G147" s="125">
        <f t="shared" si="2"/>
        <v>0</v>
      </c>
      <c r="H147" s="147">
        <v>0</v>
      </c>
      <c r="I147" s="122"/>
    </row>
    <row r="148" spans="1:9" x14ac:dyDescent="0.2">
      <c r="A148" s="123"/>
      <c r="B148" s="123"/>
      <c r="C148" s="138" t="s">
        <v>2909</v>
      </c>
      <c r="D148" s="161"/>
      <c r="E148" s="152">
        <v>0.27600000000000002</v>
      </c>
      <c r="F148" s="125"/>
      <c r="G148" s="125">
        <f t="shared" si="2"/>
        <v>0</v>
      </c>
      <c r="H148" s="147">
        <v>0</v>
      </c>
      <c r="I148" s="122"/>
    </row>
    <row r="149" spans="1:9" x14ac:dyDescent="0.2">
      <c r="A149" s="123">
        <v>35</v>
      </c>
      <c r="B149" s="123" t="s">
        <v>2910</v>
      </c>
      <c r="C149" s="137" t="s">
        <v>2911</v>
      </c>
      <c r="D149" s="160" t="s">
        <v>138</v>
      </c>
      <c r="E149" s="125">
        <v>25.388999999999999</v>
      </c>
      <c r="F149" s="125"/>
      <c r="G149" s="125">
        <f t="shared" si="2"/>
        <v>0</v>
      </c>
      <c r="H149" s="147" t="s">
        <v>1624</v>
      </c>
      <c r="I149" s="122"/>
    </row>
    <row r="150" spans="1:9" x14ac:dyDescent="0.2">
      <c r="A150" s="123"/>
      <c r="B150" s="123"/>
      <c r="C150" s="138" t="s">
        <v>2912</v>
      </c>
      <c r="D150" s="161"/>
      <c r="E150" s="152"/>
      <c r="F150" s="125"/>
      <c r="G150" s="125">
        <f t="shared" si="2"/>
        <v>0</v>
      </c>
      <c r="H150" s="147">
        <v>0</v>
      </c>
      <c r="I150" s="122"/>
    </row>
    <row r="151" spans="1:9" x14ac:dyDescent="0.2">
      <c r="A151" s="123"/>
      <c r="B151" s="123"/>
      <c r="C151" s="138" t="s">
        <v>2913</v>
      </c>
      <c r="D151" s="161"/>
      <c r="E151" s="152">
        <v>25.388999999999999</v>
      </c>
      <c r="F151" s="125"/>
      <c r="G151" s="125">
        <f t="shared" si="2"/>
        <v>0</v>
      </c>
      <c r="H151" s="147">
        <v>0</v>
      </c>
      <c r="I151" s="122"/>
    </row>
    <row r="152" spans="1:9" x14ac:dyDescent="0.2">
      <c r="A152" s="123">
        <v>36</v>
      </c>
      <c r="B152" s="123" t="s">
        <v>2914</v>
      </c>
      <c r="C152" s="137" t="s">
        <v>2915</v>
      </c>
      <c r="D152" s="160" t="s">
        <v>188</v>
      </c>
      <c r="E152" s="125">
        <v>33.579000000000001</v>
      </c>
      <c r="F152" s="125"/>
      <c r="G152" s="125">
        <f t="shared" si="2"/>
        <v>0</v>
      </c>
      <c r="H152" s="147" t="s">
        <v>1624</v>
      </c>
      <c r="I152" s="122"/>
    </row>
    <row r="153" spans="1:9" x14ac:dyDescent="0.2">
      <c r="A153" s="123"/>
      <c r="B153" s="123"/>
      <c r="C153" s="138" t="s">
        <v>2916</v>
      </c>
      <c r="D153" s="161"/>
      <c r="E153" s="152"/>
      <c r="F153" s="125"/>
      <c r="G153" s="125">
        <f t="shared" si="2"/>
        <v>0</v>
      </c>
      <c r="H153" s="147">
        <v>0</v>
      </c>
      <c r="I153" s="122"/>
    </row>
    <row r="154" spans="1:9" x14ac:dyDescent="0.2">
      <c r="A154" s="123"/>
      <c r="B154" s="123"/>
      <c r="C154" s="138" t="s">
        <v>2917</v>
      </c>
      <c r="D154" s="161"/>
      <c r="E154" s="152"/>
      <c r="F154" s="125"/>
      <c r="G154" s="125">
        <f t="shared" ref="G154:G156" si="3">F154*E154</f>
        <v>0</v>
      </c>
      <c r="H154" s="147">
        <v>0</v>
      </c>
      <c r="I154" s="122"/>
    </row>
    <row r="155" spans="1:9" x14ac:dyDescent="0.2">
      <c r="A155" s="123"/>
      <c r="B155" s="123"/>
      <c r="C155" s="138" t="s">
        <v>2918</v>
      </c>
      <c r="D155" s="161"/>
      <c r="E155" s="152">
        <v>33.579000000000001</v>
      </c>
      <c r="F155" s="125"/>
      <c r="G155" s="125">
        <f t="shared" si="3"/>
        <v>0</v>
      </c>
      <c r="H155" s="147">
        <v>0</v>
      </c>
      <c r="I155" s="122"/>
    </row>
    <row r="156" spans="1:9" x14ac:dyDescent="0.2">
      <c r="A156" s="123">
        <v>37</v>
      </c>
      <c r="B156" s="123" t="s">
        <v>2919</v>
      </c>
      <c r="C156" s="137" t="s">
        <v>2920</v>
      </c>
      <c r="D156" s="160" t="s">
        <v>188</v>
      </c>
      <c r="E156" s="125">
        <v>33.579000000000001</v>
      </c>
      <c r="F156" s="125"/>
      <c r="G156" s="125">
        <f t="shared" si="3"/>
        <v>0</v>
      </c>
      <c r="H156" s="147" t="s">
        <v>1624</v>
      </c>
      <c r="I156" s="122"/>
    </row>
    <row r="157" spans="1:9" x14ac:dyDescent="0.2">
      <c r="A157" s="124"/>
      <c r="B157" s="124" t="s">
        <v>52</v>
      </c>
      <c r="C157" s="139" t="s">
        <v>2921</v>
      </c>
      <c r="D157" s="162"/>
      <c r="E157" s="126"/>
      <c r="F157" s="126"/>
      <c r="G157" s="126">
        <f>SUM(G158:G180)</f>
        <v>0</v>
      </c>
      <c r="H157" s="148"/>
      <c r="I157" s="122"/>
    </row>
    <row r="158" spans="1:9" x14ac:dyDescent="0.2">
      <c r="A158" s="123">
        <v>38</v>
      </c>
      <c r="B158" s="123" t="s">
        <v>2922</v>
      </c>
      <c r="C158" s="137" t="s">
        <v>2923</v>
      </c>
      <c r="D158" s="160" t="s">
        <v>138</v>
      </c>
      <c r="E158" s="125">
        <v>47.67</v>
      </c>
      <c r="F158" s="125"/>
      <c r="G158" s="125">
        <f t="shared" ref="G158:G180" si="4">F158*E158</f>
        <v>0</v>
      </c>
      <c r="H158" s="147" t="s">
        <v>1624</v>
      </c>
      <c r="I158" s="122"/>
    </row>
    <row r="159" spans="1:9" x14ac:dyDescent="0.2">
      <c r="A159" s="123"/>
      <c r="B159" s="123"/>
      <c r="C159" s="138" t="s">
        <v>2899</v>
      </c>
      <c r="D159" s="161"/>
      <c r="E159" s="152"/>
      <c r="F159" s="125"/>
      <c r="G159" s="125">
        <f t="shared" si="4"/>
        <v>0</v>
      </c>
      <c r="H159" s="147">
        <v>0</v>
      </c>
      <c r="I159" s="122"/>
    </row>
    <row r="160" spans="1:9" x14ac:dyDescent="0.2">
      <c r="A160" s="123"/>
      <c r="B160" s="123"/>
      <c r="C160" s="138" t="s">
        <v>2924</v>
      </c>
      <c r="D160" s="161"/>
      <c r="E160" s="152"/>
      <c r="F160" s="125"/>
      <c r="G160" s="125">
        <f t="shared" si="4"/>
        <v>0</v>
      </c>
      <c r="H160" s="147">
        <v>0</v>
      </c>
      <c r="I160" s="122"/>
    </row>
    <row r="161" spans="1:9" x14ac:dyDescent="0.2">
      <c r="A161" s="123"/>
      <c r="B161" s="123"/>
      <c r="C161" s="138" t="s">
        <v>2925</v>
      </c>
      <c r="D161" s="161"/>
      <c r="E161" s="152">
        <v>47.67</v>
      </c>
      <c r="F161" s="125"/>
      <c r="G161" s="125">
        <f t="shared" si="4"/>
        <v>0</v>
      </c>
      <c r="H161" s="147">
        <v>0</v>
      </c>
      <c r="I161" s="122"/>
    </row>
    <row r="162" spans="1:9" x14ac:dyDescent="0.2">
      <c r="A162" s="123">
        <v>39</v>
      </c>
      <c r="B162" s="123" t="s">
        <v>2926</v>
      </c>
      <c r="C162" s="137" t="s">
        <v>2927</v>
      </c>
      <c r="D162" s="160" t="s">
        <v>188</v>
      </c>
      <c r="E162" s="125">
        <v>319.48</v>
      </c>
      <c r="F162" s="125"/>
      <c r="G162" s="125">
        <f t="shared" si="4"/>
        <v>0</v>
      </c>
      <c r="H162" s="147" t="s">
        <v>1624</v>
      </c>
      <c r="I162" s="122"/>
    </row>
    <row r="163" spans="1:9" x14ac:dyDescent="0.2">
      <c r="A163" s="123"/>
      <c r="B163" s="123"/>
      <c r="C163" s="138" t="s">
        <v>2928</v>
      </c>
      <c r="D163" s="161"/>
      <c r="E163" s="152"/>
      <c r="F163" s="125"/>
      <c r="G163" s="125">
        <f t="shared" si="4"/>
        <v>0</v>
      </c>
      <c r="H163" s="147">
        <v>0</v>
      </c>
      <c r="I163" s="122"/>
    </row>
    <row r="164" spans="1:9" x14ac:dyDescent="0.2">
      <c r="A164" s="123"/>
      <c r="B164" s="123"/>
      <c r="C164" s="138" t="s">
        <v>2929</v>
      </c>
      <c r="D164" s="161"/>
      <c r="E164" s="152">
        <v>319.48</v>
      </c>
      <c r="F164" s="125"/>
      <c r="G164" s="125">
        <f t="shared" si="4"/>
        <v>0</v>
      </c>
      <c r="H164" s="147">
        <v>0</v>
      </c>
      <c r="I164" s="122"/>
    </row>
    <row r="165" spans="1:9" x14ac:dyDescent="0.2">
      <c r="A165" s="123">
        <v>40</v>
      </c>
      <c r="B165" s="123" t="s">
        <v>2930</v>
      </c>
      <c r="C165" s="137" t="s">
        <v>2931</v>
      </c>
      <c r="D165" s="160" t="s">
        <v>188</v>
      </c>
      <c r="E165" s="125">
        <v>319.48</v>
      </c>
      <c r="F165" s="125"/>
      <c r="G165" s="125">
        <f t="shared" si="4"/>
        <v>0</v>
      </c>
      <c r="H165" s="147" t="s">
        <v>1624</v>
      </c>
      <c r="I165" s="122"/>
    </row>
    <row r="166" spans="1:9" x14ac:dyDescent="0.2">
      <c r="A166" s="123">
        <v>41</v>
      </c>
      <c r="B166" s="123" t="s">
        <v>2932</v>
      </c>
      <c r="C166" s="137" t="s">
        <v>2933</v>
      </c>
      <c r="D166" s="160" t="s">
        <v>201</v>
      </c>
      <c r="E166" s="125">
        <v>8.7669999999999995</v>
      </c>
      <c r="F166" s="125"/>
      <c r="G166" s="125">
        <f t="shared" si="4"/>
        <v>0</v>
      </c>
      <c r="H166" s="147" t="s">
        <v>1624</v>
      </c>
      <c r="I166" s="122"/>
    </row>
    <row r="167" spans="1:9" x14ac:dyDescent="0.2">
      <c r="A167" s="123"/>
      <c r="B167" s="123"/>
      <c r="C167" s="138" t="s">
        <v>2934</v>
      </c>
      <c r="D167" s="161"/>
      <c r="E167" s="152"/>
      <c r="F167" s="125"/>
      <c r="G167" s="125">
        <f t="shared" si="4"/>
        <v>0</v>
      </c>
      <c r="H167" s="147">
        <v>0</v>
      </c>
      <c r="I167" s="122"/>
    </row>
    <row r="168" spans="1:9" x14ac:dyDescent="0.2">
      <c r="A168" s="123"/>
      <c r="B168" s="123"/>
      <c r="C168" s="138" t="s">
        <v>2935</v>
      </c>
      <c r="D168" s="161"/>
      <c r="E168" s="152">
        <v>8.7669999999999995</v>
      </c>
      <c r="F168" s="125"/>
      <c r="G168" s="125">
        <f t="shared" si="4"/>
        <v>0</v>
      </c>
      <c r="H168" s="147">
        <v>0</v>
      </c>
      <c r="I168" s="122"/>
    </row>
    <row r="169" spans="1:9" ht="22.5" x14ac:dyDescent="0.2">
      <c r="A169" s="123">
        <v>42</v>
      </c>
      <c r="B169" s="123" t="s">
        <v>2936</v>
      </c>
      <c r="C169" s="137" t="s">
        <v>2937</v>
      </c>
      <c r="D169" s="160" t="s">
        <v>138</v>
      </c>
      <c r="E169" s="125">
        <v>6.1680000000000001</v>
      </c>
      <c r="F169" s="125"/>
      <c r="G169" s="125">
        <f t="shared" si="4"/>
        <v>0</v>
      </c>
      <c r="H169" s="147" t="s">
        <v>1624</v>
      </c>
      <c r="I169" s="122"/>
    </row>
    <row r="170" spans="1:9" x14ac:dyDescent="0.2">
      <c r="A170" s="123"/>
      <c r="B170" s="123"/>
      <c r="C170" s="138" t="s">
        <v>2938</v>
      </c>
      <c r="D170" s="161"/>
      <c r="E170" s="152"/>
      <c r="F170" s="125"/>
      <c r="G170" s="125">
        <f t="shared" si="4"/>
        <v>0</v>
      </c>
      <c r="H170" s="147">
        <v>0</v>
      </c>
      <c r="I170" s="122"/>
    </row>
    <row r="171" spans="1:9" x14ac:dyDescent="0.2">
      <c r="A171" s="123"/>
      <c r="B171" s="123"/>
      <c r="C171" s="138" t="s">
        <v>2939</v>
      </c>
      <c r="D171" s="161"/>
      <c r="E171" s="152"/>
      <c r="F171" s="125"/>
      <c r="G171" s="125">
        <f t="shared" si="4"/>
        <v>0</v>
      </c>
      <c r="H171" s="147">
        <v>0</v>
      </c>
      <c r="I171" s="122"/>
    </row>
    <row r="172" spans="1:9" x14ac:dyDescent="0.2">
      <c r="A172" s="123"/>
      <c r="B172" s="123"/>
      <c r="C172" s="138" t="s">
        <v>2940</v>
      </c>
      <c r="D172" s="161"/>
      <c r="E172" s="152"/>
      <c r="F172" s="125"/>
      <c r="G172" s="125">
        <f t="shared" si="4"/>
        <v>0</v>
      </c>
      <c r="H172" s="147">
        <v>0</v>
      </c>
      <c r="I172" s="122"/>
    </row>
    <row r="173" spans="1:9" x14ac:dyDescent="0.2">
      <c r="A173" s="123"/>
      <c r="B173" s="123"/>
      <c r="C173" s="138" t="s">
        <v>2941</v>
      </c>
      <c r="D173" s="161"/>
      <c r="E173" s="152"/>
      <c r="F173" s="125"/>
      <c r="G173" s="125">
        <f t="shared" si="4"/>
        <v>0</v>
      </c>
      <c r="H173" s="147">
        <v>0</v>
      </c>
      <c r="I173" s="122"/>
    </row>
    <row r="174" spans="1:9" x14ac:dyDescent="0.2">
      <c r="A174" s="123"/>
      <c r="B174" s="123"/>
      <c r="C174" s="138" t="s">
        <v>2942</v>
      </c>
      <c r="D174" s="161"/>
      <c r="E174" s="152"/>
      <c r="F174" s="125"/>
      <c r="G174" s="125">
        <f t="shared" si="4"/>
        <v>0</v>
      </c>
      <c r="H174" s="147">
        <v>0</v>
      </c>
      <c r="I174" s="122"/>
    </row>
    <row r="175" spans="1:9" x14ac:dyDescent="0.2">
      <c r="A175" s="123"/>
      <c r="B175" s="123"/>
      <c r="C175" s="138" t="s">
        <v>2943</v>
      </c>
      <c r="D175" s="161"/>
      <c r="E175" s="152">
        <v>6.1680000000000001</v>
      </c>
      <c r="F175" s="125"/>
      <c r="G175" s="125">
        <f t="shared" si="4"/>
        <v>0</v>
      </c>
      <c r="H175" s="147">
        <v>0</v>
      </c>
      <c r="I175" s="122"/>
    </row>
    <row r="176" spans="1:9" x14ac:dyDescent="0.2">
      <c r="A176" s="123">
        <v>43</v>
      </c>
      <c r="B176" s="123" t="s">
        <v>2944</v>
      </c>
      <c r="C176" s="137" t="s">
        <v>2945</v>
      </c>
      <c r="D176" s="160" t="s">
        <v>188</v>
      </c>
      <c r="E176" s="125">
        <v>223.31299999999999</v>
      </c>
      <c r="F176" s="125"/>
      <c r="G176" s="125">
        <f t="shared" si="4"/>
        <v>0</v>
      </c>
      <c r="H176" s="147" t="s">
        <v>1623</v>
      </c>
      <c r="I176" s="122"/>
    </row>
    <row r="177" spans="1:9" x14ac:dyDescent="0.2">
      <c r="A177" s="123"/>
      <c r="B177" s="123"/>
      <c r="C177" s="138" t="s">
        <v>2946</v>
      </c>
      <c r="D177" s="161"/>
      <c r="E177" s="152"/>
      <c r="F177" s="125"/>
      <c r="G177" s="125">
        <f t="shared" si="4"/>
        <v>0</v>
      </c>
      <c r="H177" s="147">
        <v>0</v>
      </c>
      <c r="I177" s="122"/>
    </row>
    <row r="178" spans="1:9" x14ac:dyDescent="0.2">
      <c r="A178" s="123"/>
      <c r="B178" s="123"/>
      <c r="C178" s="138" t="s">
        <v>2947</v>
      </c>
      <c r="D178" s="161"/>
      <c r="E178" s="152">
        <v>223.31299999999999</v>
      </c>
      <c r="F178" s="125"/>
      <c r="G178" s="125">
        <f t="shared" si="4"/>
        <v>0</v>
      </c>
      <c r="H178" s="147">
        <v>0</v>
      </c>
      <c r="I178" s="122"/>
    </row>
    <row r="179" spans="1:9" ht="22.5" x14ac:dyDescent="0.2">
      <c r="A179" s="123">
        <v>44</v>
      </c>
      <c r="B179" s="123" t="s">
        <v>2948</v>
      </c>
      <c r="C179" s="137" t="s">
        <v>2949</v>
      </c>
      <c r="D179" s="160" t="s">
        <v>240</v>
      </c>
      <c r="E179" s="125">
        <v>24.5</v>
      </c>
      <c r="F179" s="125"/>
      <c r="G179" s="125">
        <f t="shared" si="4"/>
        <v>0</v>
      </c>
      <c r="H179" s="147" t="s">
        <v>1623</v>
      </c>
      <c r="I179" s="122"/>
    </row>
    <row r="180" spans="1:9" x14ac:dyDescent="0.2">
      <c r="A180" s="123"/>
      <c r="B180" s="123"/>
      <c r="C180" s="138" t="s">
        <v>2950</v>
      </c>
      <c r="D180" s="161"/>
      <c r="E180" s="152">
        <v>24.5</v>
      </c>
      <c r="F180" s="125"/>
      <c r="G180" s="125">
        <f t="shared" si="4"/>
        <v>0</v>
      </c>
      <c r="H180" s="147">
        <v>0</v>
      </c>
      <c r="I180" s="122"/>
    </row>
    <row r="181" spans="1:9" x14ac:dyDescent="0.2">
      <c r="A181" s="124"/>
      <c r="B181" s="124" t="s">
        <v>60</v>
      </c>
      <c r="C181" s="139" t="s">
        <v>2951</v>
      </c>
      <c r="D181" s="162"/>
      <c r="E181" s="126"/>
      <c r="F181" s="126"/>
      <c r="G181" s="126">
        <f>SUM(G182:G285)</f>
        <v>0</v>
      </c>
      <c r="H181" s="148"/>
      <c r="I181" s="122"/>
    </row>
    <row r="182" spans="1:9" ht="22.5" x14ac:dyDescent="0.2">
      <c r="A182" s="123">
        <v>45</v>
      </c>
      <c r="B182" s="123" t="s">
        <v>2952</v>
      </c>
      <c r="C182" s="137" t="s">
        <v>2953</v>
      </c>
      <c r="D182" s="160" t="s">
        <v>188</v>
      </c>
      <c r="E182" s="125">
        <v>703.7</v>
      </c>
      <c r="F182" s="125"/>
      <c r="G182" s="125">
        <f t="shared" ref="G182:G245" si="5">F182*E182</f>
        <v>0</v>
      </c>
      <c r="H182" s="147" t="s">
        <v>1624</v>
      </c>
      <c r="I182" s="122"/>
    </row>
    <row r="183" spans="1:9" x14ac:dyDescent="0.2">
      <c r="A183" s="123"/>
      <c r="B183" s="123"/>
      <c r="C183" s="138" t="s">
        <v>2954</v>
      </c>
      <c r="D183" s="161"/>
      <c r="E183" s="152"/>
      <c r="F183" s="125"/>
      <c r="G183" s="125">
        <f t="shared" si="5"/>
        <v>0</v>
      </c>
      <c r="H183" s="147">
        <v>0</v>
      </c>
      <c r="I183" s="122"/>
    </row>
    <row r="184" spans="1:9" ht="22.5" x14ac:dyDescent="0.2">
      <c r="A184" s="123"/>
      <c r="B184" s="123"/>
      <c r="C184" s="138" t="s">
        <v>2955</v>
      </c>
      <c r="D184" s="161"/>
      <c r="E184" s="152"/>
      <c r="F184" s="125"/>
      <c r="G184" s="125">
        <f t="shared" si="5"/>
        <v>0</v>
      </c>
      <c r="H184" s="147">
        <v>0</v>
      </c>
      <c r="I184" s="122"/>
    </row>
    <row r="185" spans="1:9" x14ac:dyDescent="0.2">
      <c r="A185" s="123"/>
      <c r="B185" s="123"/>
      <c r="C185" s="138" t="s">
        <v>2956</v>
      </c>
      <c r="D185" s="161"/>
      <c r="E185" s="152">
        <v>703.7</v>
      </c>
      <c r="F185" s="125"/>
      <c r="G185" s="125">
        <f t="shared" si="5"/>
        <v>0</v>
      </c>
      <c r="H185" s="147">
        <v>0</v>
      </c>
      <c r="I185" s="122"/>
    </row>
    <row r="186" spans="1:9" x14ac:dyDescent="0.2">
      <c r="A186" s="123">
        <v>103</v>
      </c>
      <c r="B186" s="123" t="s">
        <v>2957</v>
      </c>
      <c r="C186" s="137" t="s">
        <v>2958</v>
      </c>
      <c r="D186" s="160" t="s">
        <v>201</v>
      </c>
      <c r="E186" s="125">
        <v>13.3</v>
      </c>
      <c r="F186" s="125"/>
      <c r="G186" s="125">
        <f t="shared" si="5"/>
        <v>0</v>
      </c>
      <c r="H186" s="147" t="s">
        <v>1624</v>
      </c>
      <c r="I186" s="122"/>
    </row>
    <row r="187" spans="1:9" ht="22.5" x14ac:dyDescent="0.2">
      <c r="A187" s="123"/>
      <c r="B187" s="123"/>
      <c r="C187" s="138" t="s">
        <v>2959</v>
      </c>
      <c r="D187" s="161"/>
      <c r="E187" s="152"/>
      <c r="F187" s="125"/>
      <c r="G187" s="125">
        <f t="shared" si="5"/>
        <v>0</v>
      </c>
      <c r="H187" s="147">
        <v>0</v>
      </c>
      <c r="I187" s="122"/>
    </row>
    <row r="188" spans="1:9" x14ac:dyDescent="0.2">
      <c r="A188" s="123"/>
      <c r="B188" s="123"/>
      <c r="C188" s="138" t="s">
        <v>2960</v>
      </c>
      <c r="D188" s="161"/>
      <c r="E188" s="152"/>
      <c r="F188" s="125"/>
      <c r="G188" s="125">
        <f t="shared" si="5"/>
        <v>0</v>
      </c>
      <c r="H188" s="147">
        <v>0</v>
      </c>
      <c r="I188" s="122"/>
    </row>
    <row r="189" spans="1:9" x14ac:dyDescent="0.2">
      <c r="A189" s="123"/>
      <c r="B189" s="123"/>
      <c r="C189" s="138" t="s">
        <v>2961</v>
      </c>
      <c r="D189" s="161"/>
      <c r="E189" s="152"/>
      <c r="F189" s="125"/>
      <c r="G189" s="125">
        <f t="shared" si="5"/>
        <v>0</v>
      </c>
      <c r="H189" s="147">
        <v>0</v>
      </c>
      <c r="I189" s="122"/>
    </row>
    <row r="190" spans="1:9" x14ac:dyDescent="0.2">
      <c r="A190" s="123"/>
      <c r="B190" s="123"/>
      <c r="C190" s="138" t="s">
        <v>2962</v>
      </c>
      <c r="D190" s="161"/>
      <c r="E190" s="152"/>
      <c r="F190" s="125"/>
      <c r="G190" s="125">
        <f t="shared" si="5"/>
        <v>0</v>
      </c>
      <c r="H190" s="147">
        <v>0</v>
      </c>
      <c r="I190" s="122"/>
    </row>
    <row r="191" spans="1:9" x14ac:dyDescent="0.2">
      <c r="A191" s="123"/>
      <c r="B191" s="123"/>
      <c r="C191" s="138" t="s">
        <v>2963</v>
      </c>
      <c r="D191" s="161"/>
      <c r="E191" s="152">
        <v>13.3</v>
      </c>
      <c r="F191" s="125"/>
      <c r="G191" s="125">
        <f t="shared" si="5"/>
        <v>0</v>
      </c>
      <c r="H191" s="147">
        <v>0</v>
      </c>
      <c r="I191" s="122"/>
    </row>
    <row r="192" spans="1:9" x14ac:dyDescent="0.2">
      <c r="A192" s="123">
        <v>47</v>
      </c>
      <c r="B192" s="123" t="s">
        <v>2964</v>
      </c>
      <c r="C192" s="137" t="s">
        <v>2965</v>
      </c>
      <c r="D192" s="160" t="s">
        <v>188</v>
      </c>
      <c r="E192" s="125">
        <v>25.5</v>
      </c>
      <c r="F192" s="125"/>
      <c r="G192" s="125">
        <f t="shared" si="5"/>
        <v>0</v>
      </c>
      <c r="H192" s="147" t="s">
        <v>1624</v>
      </c>
      <c r="I192" s="122"/>
    </row>
    <row r="193" spans="1:9" x14ac:dyDescent="0.2">
      <c r="A193" s="123"/>
      <c r="B193" s="123"/>
      <c r="C193" s="138" t="s">
        <v>2966</v>
      </c>
      <c r="D193" s="161"/>
      <c r="E193" s="152"/>
      <c r="F193" s="125"/>
      <c r="G193" s="125">
        <f t="shared" si="5"/>
        <v>0</v>
      </c>
      <c r="H193" s="147">
        <v>0</v>
      </c>
      <c r="I193" s="122"/>
    </row>
    <row r="194" spans="1:9" x14ac:dyDescent="0.2">
      <c r="A194" s="123"/>
      <c r="B194" s="123"/>
      <c r="C194" s="138" t="s">
        <v>2967</v>
      </c>
      <c r="D194" s="161"/>
      <c r="E194" s="152">
        <v>25.5</v>
      </c>
      <c r="F194" s="125"/>
      <c r="G194" s="125">
        <f t="shared" si="5"/>
        <v>0</v>
      </c>
      <c r="H194" s="147">
        <v>0</v>
      </c>
      <c r="I194" s="122"/>
    </row>
    <row r="195" spans="1:9" x14ac:dyDescent="0.2">
      <c r="A195" s="123">
        <v>48</v>
      </c>
      <c r="B195" s="123" t="s">
        <v>2968</v>
      </c>
      <c r="C195" s="137" t="s">
        <v>2969</v>
      </c>
      <c r="D195" s="160" t="s">
        <v>188</v>
      </c>
      <c r="E195" s="125">
        <v>15</v>
      </c>
      <c r="F195" s="125"/>
      <c r="G195" s="125">
        <f t="shared" si="5"/>
        <v>0</v>
      </c>
      <c r="H195" s="147" t="s">
        <v>1624</v>
      </c>
      <c r="I195" s="122"/>
    </row>
    <row r="196" spans="1:9" x14ac:dyDescent="0.2">
      <c r="A196" s="123"/>
      <c r="B196" s="123"/>
      <c r="C196" s="138" t="s">
        <v>2970</v>
      </c>
      <c r="D196" s="161"/>
      <c r="E196" s="152"/>
      <c r="F196" s="125"/>
      <c r="G196" s="125">
        <f t="shared" si="5"/>
        <v>0</v>
      </c>
      <c r="H196" s="147">
        <v>0</v>
      </c>
      <c r="I196" s="122"/>
    </row>
    <row r="197" spans="1:9" x14ac:dyDescent="0.2">
      <c r="A197" s="123"/>
      <c r="B197" s="123"/>
      <c r="C197" s="138" t="s">
        <v>2971</v>
      </c>
      <c r="D197" s="161"/>
      <c r="E197" s="152">
        <v>15</v>
      </c>
      <c r="F197" s="125"/>
      <c r="G197" s="125">
        <f t="shared" si="5"/>
        <v>0</v>
      </c>
      <c r="H197" s="147">
        <v>0</v>
      </c>
      <c r="I197" s="122"/>
    </row>
    <row r="198" spans="1:9" x14ac:dyDescent="0.2">
      <c r="A198" s="123">
        <v>49</v>
      </c>
      <c r="B198" s="123" t="s">
        <v>2972</v>
      </c>
      <c r="C198" s="137" t="s">
        <v>2973</v>
      </c>
      <c r="D198" s="160" t="s">
        <v>188</v>
      </c>
      <c r="E198" s="125">
        <v>722.1</v>
      </c>
      <c r="F198" s="125"/>
      <c r="G198" s="125">
        <f t="shared" si="5"/>
        <v>0</v>
      </c>
      <c r="H198" s="147" t="s">
        <v>1624</v>
      </c>
      <c r="I198" s="122"/>
    </row>
    <row r="199" spans="1:9" x14ac:dyDescent="0.2">
      <c r="A199" s="123"/>
      <c r="B199" s="123"/>
      <c r="C199" s="138" t="s">
        <v>2974</v>
      </c>
      <c r="D199" s="161"/>
      <c r="E199" s="152"/>
      <c r="F199" s="125"/>
      <c r="G199" s="125">
        <f t="shared" si="5"/>
        <v>0</v>
      </c>
      <c r="H199" s="147">
        <v>0</v>
      </c>
      <c r="I199" s="122"/>
    </row>
    <row r="200" spans="1:9" x14ac:dyDescent="0.2">
      <c r="A200" s="123"/>
      <c r="B200" s="123"/>
      <c r="C200" s="138" t="s">
        <v>2975</v>
      </c>
      <c r="D200" s="161"/>
      <c r="E200" s="152"/>
      <c r="F200" s="125"/>
      <c r="G200" s="125">
        <f t="shared" si="5"/>
        <v>0</v>
      </c>
      <c r="H200" s="147">
        <v>0</v>
      </c>
      <c r="I200" s="122"/>
    </row>
    <row r="201" spans="1:9" x14ac:dyDescent="0.2">
      <c r="A201" s="123"/>
      <c r="B201" s="123"/>
      <c r="C201" s="138" t="s">
        <v>2976</v>
      </c>
      <c r="D201" s="161"/>
      <c r="E201" s="152">
        <v>722.1</v>
      </c>
      <c r="F201" s="125"/>
      <c r="G201" s="125">
        <f t="shared" si="5"/>
        <v>0</v>
      </c>
      <c r="H201" s="147">
        <v>0</v>
      </c>
      <c r="I201" s="122"/>
    </row>
    <row r="202" spans="1:9" x14ac:dyDescent="0.2">
      <c r="A202" s="123">
        <v>50</v>
      </c>
      <c r="B202" s="123" t="s">
        <v>2977</v>
      </c>
      <c r="C202" s="137" t="s">
        <v>2978</v>
      </c>
      <c r="D202" s="160" t="s">
        <v>188</v>
      </c>
      <c r="E202" s="125">
        <v>837.8</v>
      </c>
      <c r="F202" s="125"/>
      <c r="G202" s="125">
        <f t="shared" si="5"/>
        <v>0</v>
      </c>
      <c r="H202" s="147" t="s">
        <v>1624</v>
      </c>
      <c r="I202" s="122"/>
    </row>
    <row r="203" spans="1:9" x14ac:dyDescent="0.2">
      <c r="A203" s="123"/>
      <c r="B203" s="123"/>
      <c r="C203" s="138" t="s">
        <v>2979</v>
      </c>
      <c r="D203" s="161"/>
      <c r="E203" s="152"/>
      <c r="F203" s="125"/>
      <c r="G203" s="125">
        <f t="shared" si="5"/>
        <v>0</v>
      </c>
      <c r="H203" s="147">
        <v>0</v>
      </c>
      <c r="I203" s="122"/>
    </row>
    <row r="204" spans="1:9" x14ac:dyDescent="0.2">
      <c r="A204" s="123"/>
      <c r="B204" s="123"/>
      <c r="C204" s="138" t="s">
        <v>2980</v>
      </c>
      <c r="D204" s="161"/>
      <c r="E204" s="152">
        <v>837.8</v>
      </c>
      <c r="F204" s="125"/>
      <c r="G204" s="125">
        <f t="shared" si="5"/>
        <v>0</v>
      </c>
      <c r="H204" s="147">
        <v>0</v>
      </c>
      <c r="I204" s="122"/>
    </row>
    <row r="205" spans="1:9" x14ac:dyDescent="0.2">
      <c r="A205" s="123">
        <v>51</v>
      </c>
      <c r="B205" s="123" t="s">
        <v>2981</v>
      </c>
      <c r="C205" s="137" t="s">
        <v>2982</v>
      </c>
      <c r="D205" s="160" t="s">
        <v>188</v>
      </c>
      <c r="E205" s="125">
        <v>48.1</v>
      </c>
      <c r="F205" s="125"/>
      <c r="G205" s="125">
        <f t="shared" si="5"/>
        <v>0</v>
      </c>
      <c r="H205" s="147" t="s">
        <v>1624</v>
      </c>
      <c r="I205" s="122"/>
    </row>
    <row r="206" spans="1:9" x14ac:dyDescent="0.2">
      <c r="A206" s="123"/>
      <c r="B206" s="123"/>
      <c r="C206" s="138" t="s">
        <v>2983</v>
      </c>
      <c r="D206" s="161"/>
      <c r="E206" s="152"/>
      <c r="F206" s="125"/>
      <c r="G206" s="125">
        <f t="shared" si="5"/>
        <v>0</v>
      </c>
      <c r="H206" s="147">
        <v>0</v>
      </c>
      <c r="I206" s="122"/>
    </row>
    <row r="207" spans="1:9" x14ac:dyDescent="0.2">
      <c r="A207" s="123"/>
      <c r="B207" s="123"/>
      <c r="C207" s="138" t="s">
        <v>2984</v>
      </c>
      <c r="D207" s="161"/>
      <c r="E207" s="152">
        <v>48.1</v>
      </c>
      <c r="F207" s="125"/>
      <c r="G207" s="125">
        <f t="shared" si="5"/>
        <v>0</v>
      </c>
      <c r="H207" s="147">
        <v>0</v>
      </c>
      <c r="I207" s="122"/>
    </row>
    <row r="208" spans="1:9" x14ac:dyDescent="0.2">
      <c r="A208" s="123">
        <v>52</v>
      </c>
      <c r="B208" s="123" t="s">
        <v>2985</v>
      </c>
      <c r="C208" s="137" t="s">
        <v>2986</v>
      </c>
      <c r="D208" s="160" t="s">
        <v>188</v>
      </c>
      <c r="E208" s="125">
        <v>39.4</v>
      </c>
      <c r="F208" s="125"/>
      <c r="G208" s="125">
        <f t="shared" si="5"/>
        <v>0</v>
      </c>
      <c r="H208" s="147" t="s">
        <v>1624</v>
      </c>
      <c r="I208" s="122"/>
    </row>
    <row r="209" spans="1:9" x14ac:dyDescent="0.2">
      <c r="A209" s="123"/>
      <c r="B209" s="123"/>
      <c r="C209" s="138" t="s">
        <v>2987</v>
      </c>
      <c r="D209" s="161"/>
      <c r="E209" s="152"/>
      <c r="F209" s="125"/>
      <c r="G209" s="125">
        <f t="shared" si="5"/>
        <v>0</v>
      </c>
      <c r="H209" s="147">
        <v>0</v>
      </c>
      <c r="I209" s="122"/>
    </row>
    <row r="210" spans="1:9" x14ac:dyDescent="0.2">
      <c r="A210" s="123"/>
      <c r="B210" s="123"/>
      <c r="C210" s="138" t="s">
        <v>2988</v>
      </c>
      <c r="D210" s="161"/>
      <c r="E210" s="152">
        <v>39.4</v>
      </c>
      <c r="F210" s="125"/>
      <c r="G210" s="125">
        <f t="shared" si="5"/>
        <v>0</v>
      </c>
      <c r="H210" s="147">
        <v>0</v>
      </c>
      <c r="I210" s="122"/>
    </row>
    <row r="211" spans="1:9" x14ac:dyDescent="0.2">
      <c r="A211" s="123">
        <v>53</v>
      </c>
      <c r="B211" s="123" t="s">
        <v>2989</v>
      </c>
      <c r="C211" s="137" t="s">
        <v>2990</v>
      </c>
      <c r="D211" s="160" t="s">
        <v>188</v>
      </c>
      <c r="E211" s="125">
        <v>91.1</v>
      </c>
      <c r="F211" s="125"/>
      <c r="G211" s="125">
        <f t="shared" si="5"/>
        <v>0</v>
      </c>
      <c r="H211" s="147" t="s">
        <v>1624</v>
      </c>
      <c r="I211" s="122"/>
    </row>
    <row r="212" spans="1:9" x14ac:dyDescent="0.2">
      <c r="A212" s="123"/>
      <c r="B212" s="123"/>
      <c r="C212" s="138" t="s">
        <v>2991</v>
      </c>
      <c r="D212" s="161"/>
      <c r="E212" s="152"/>
      <c r="F212" s="125"/>
      <c r="G212" s="125">
        <f t="shared" si="5"/>
        <v>0</v>
      </c>
      <c r="H212" s="147">
        <v>0</v>
      </c>
      <c r="I212" s="122"/>
    </row>
    <row r="213" spans="1:9" x14ac:dyDescent="0.2">
      <c r="A213" s="123"/>
      <c r="B213" s="123"/>
      <c r="C213" s="138" t="s">
        <v>2992</v>
      </c>
      <c r="D213" s="161"/>
      <c r="E213" s="152">
        <v>91.1</v>
      </c>
      <c r="F213" s="125"/>
      <c r="G213" s="125">
        <f t="shared" si="5"/>
        <v>0</v>
      </c>
      <c r="H213" s="147">
        <v>0</v>
      </c>
      <c r="I213" s="122"/>
    </row>
    <row r="214" spans="1:9" x14ac:dyDescent="0.2">
      <c r="A214" s="123">
        <v>54</v>
      </c>
      <c r="B214" s="123" t="s">
        <v>2993</v>
      </c>
      <c r="C214" s="137" t="s">
        <v>2994</v>
      </c>
      <c r="D214" s="160" t="s">
        <v>188</v>
      </c>
      <c r="E214" s="125">
        <v>386.1</v>
      </c>
      <c r="F214" s="125"/>
      <c r="G214" s="125">
        <f t="shared" si="5"/>
        <v>0</v>
      </c>
      <c r="H214" s="147" t="s">
        <v>1624</v>
      </c>
      <c r="I214" s="122"/>
    </row>
    <row r="215" spans="1:9" x14ac:dyDescent="0.2">
      <c r="A215" s="123"/>
      <c r="B215" s="123"/>
      <c r="C215" s="138" t="s">
        <v>2995</v>
      </c>
      <c r="D215" s="161"/>
      <c r="E215" s="152"/>
      <c r="F215" s="125"/>
      <c r="G215" s="125">
        <f t="shared" si="5"/>
        <v>0</v>
      </c>
      <c r="H215" s="147">
        <v>0</v>
      </c>
      <c r="I215" s="122"/>
    </row>
    <row r="216" spans="1:9" x14ac:dyDescent="0.2">
      <c r="A216" s="123"/>
      <c r="B216" s="123"/>
      <c r="C216" s="138" t="s">
        <v>2996</v>
      </c>
      <c r="D216" s="161"/>
      <c r="E216" s="152"/>
      <c r="F216" s="125"/>
      <c r="G216" s="125">
        <f t="shared" si="5"/>
        <v>0</v>
      </c>
      <c r="H216" s="147">
        <v>0</v>
      </c>
      <c r="I216" s="122"/>
    </row>
    <row r="217" spans="1:9" x14ac:dyDescent="0.2">
      <c r="A217" s="123"/>
      <c r="B217" s="123"/>
      <c r="C217" s="138" t="s">
        <v>2997</v>
      </c>
      <c r="D217" s="161"/>
      <c r="E217" s="152">
        <v>386.1</v>
      </c>
      <c r="F217" s="125"/>
      <c r="G217" s="125">
        <f t="shared" si="5"/>
        <v>0</v>
      </c>
      <c r="H217" s="147">
        <v>0</v>
      </c>
      <c r="I217" s="122"/>
    </row>
    <row r="218" spans="1:9" x14ac:dyDescent="0.2">
      <c r="A218" s="123">
        <v>55</v>
      </c>
      <c r="B218" s="123" t="s">
        <v>2998</v>
      </c>
      <c r="C218" s="137" t="s">
        <v>2999</v>
      </c>
      <c r="D218" s="160" t="s">
        <v>188</v>
      </c>
      <c r="E218" s="125">
        <v>703.7</v>
      </c>
      <c r="F218" s="125"/>
      <c r="G218" s="125">
        <f t="shared" si="5"/>
        <v>0</v>
      </c>
      <c r="H218" s="147" t="s">
        <v>1624</v>
      </c>
      <c r="I218" s="122"/>
    </row>
    <row r="219" spans="1:9" x14ac:dyDescent="0.2">
      <c r="A219" s="123"/>
      <c r="B219" s="123"/>
      <c r="C219" s="138" t="s">
        <v>3000</v>
      </c>
      <c r="D219" s="161"/>
      <c r="E219" s="152"/>
      <c r="F219" s="125"/>
      <c r="G219" s="125">
        <f t="shared" si="5"/>
        <v>0</v>
      </c>
      <c r="H219" s="147">
        <v>0</v>
      </c>
      <c r="I219" s="122"/>
    </row>
    <row r="220" spans="1:9" x14ac:dyDescent="0.2">
      <c r="A220" s="123"/>
      <c r="B220" s="123"/>
      <c r="C220" s="138" t="s">
        <v>3001</v>
      </c>
      <c r="D220" s="161"/>
      <c r="E220" s="152">
        <v>703.7</v>
      </c>
      <c r="F220" s="125"/>
      <c r="G220" s="125">
        <f t="shared" si="5"/>
        <v>0</v>
      </c>
      <c r="H220" s="147">
        <v>0</v>
      </c>
      <c r="I220" s="122"/>
    </row>
    <row r="221" spans="1:9" x14ac:dyDescent="0.2">
      <c r="A221" s="123">
        <v>56</v>
      </c>
      <c r="B221" s="123" t="s">
        <v>3002</v>
      </c>
      <c r="C221" s="137" t="s">
        <v>3003</v>
      </c>
      <c r="D221" s="160" t="s">
        <v>188</v>
      </c>
      <c r="E221" s="125">
        <v>54.4</v>
      </c>
      <c r="F221" s="125"/>
      <c r="G221" s="125">
        <f t="shared" si="5"/>
        <v>0</v>
      </c>
      <c r="H221" s="147" t="s">
        <v>1624</v>
      </c>
      <c r="I221" s="122"/>
    </row>
    <row r="222" spans="1:9" x14ac:dyDescent="0.2">
      <c r="A222" s="123"/>
      <c r="B222" s="123"/>
      <c r="C222" s="138" t="s">
        <v>3004</v>
      </c>
      <c r="D222" s="161"/>
      <c r="E222" s="152"/>
      <c r="F222" s="125"/>
      <c r="G222" s="125">
        <f t="shared" si="5"/>
        <v>0</v>
      </c>
      <c r="H222" s="147">
        <v>0</v>
      </c>
      <c r="I222" s="122"/>
    </row>
    <row r="223" spans="1:9" x14ac:dyDescent="0.2">
      <c r="A223" s="123"/>
      <c r="B223" s="123"/>
      <c r="C223" s="138" t="s">
        <v>2988</v>
      </c>
      <c r="D223" s="161"/>
      <c r="E223" s="152">
        <v>39.4</v>
      </c>
      <c r="F223" s="125"/>
      <c r="G223" s="125">
        <f t="shared" si="5"/>
        <v>0</v>
      </c>
      <c r="H223" s="147">
        <v>0</v>
      </c>
      <c r="I223" s="122"/>
    </row>
    <row r="224" spans="1:9" x14ac:dyDescent="0.2">
      <c r="A224" s="123"/>
      <c r="B224" s="123"/>
      <c r="C224" s="138" t="s">
        <v>3005</v>
      </c>
      <c r="D224" s="161"/>
      <c r="E224" s="152"/>
      <c r="F224" s="125"/>
      <c r="G224" s="125">
        <f t="shared" si="5"/>
        <v>0</v>
      </c>
      <c r="H224" s="147">
        <v>0</v>
      </c>
      <c r="I224" s="122"/>
    </row>
    <row r="225" spans="1:9" x14ac:dyDescent="0.2">
      <c r="A225" s="123"/>
      <c r="B225" s="123"/>
      <c r="C225" s="138" t="s">
        <v>2971</v>
      </c>
      <c r="D225" s="161"/>
      <c r="E225" s="152">
        <v>15</v>
      </c>
      <c r="F225" s="125"/>
      <c r="G225" s="125">
        <f t="shared" si="5"/>
        <v>0</v>
      </c>
      <c r="H225" s="147">
        <v>0</v>
      </c>
      <c r="I225" s="122"/>
    </row>
    <row r="226" spans="1:9" x14ac:dyDescent="0.2">
      <c r="A226" s="123"/>
      <c r="B226" s="123"/>
      <c r="C226" s="138" t="s">
        <v>2772</v>
      </c>
      <c r="D226" s="161"/>
      <c r="E226" s="152">
        <v>54.4</v>
      </c>
      <c r="F226" s="125"/>
      <c r="G226" s="125">
        <f t="shared" si="5"/>
        <v>0</v>
      </c>
      <c r="H226" s="147">
        <v>0</v>
      </c>
      <c r="I226" s="122"/>
    </row>
    <row r="227" spans="1:9" x14ac:dyDescent="0.2">
      <c r="A227" s="123">
        <v>57</v>
      </c>
      <c r="B227" s="123" t="s">
        <v>3006</v>
      </c>
      <c r="C227" s="137" t="s">
        <v>3007</v>
      </c>
      <c r="D227" s="160" t="s">
        <v>188</v>
      </c>
      <c r="E227" s="125">
        <v>100.75</v>
      </c>
      <c r="F227" s="125"/>
      <c r="G227" s="125">
        <f t="shared" si="5"/>
        <v>0</v>
      </c>
      <c r="H227" s="147" t="s">
        <v>1624</v>
      </c>
      <c r="I227" s="122"/>
    </row>
    <row r="228" spans="1:9" x14ac:dyDescent="0.2">
      <c r="A228" s="123"/>
      <c r="B228" s="123"/>
      <c r="C228" s="138" t="s">
        <v>2902</v>
      </c>
      <c r="D228" s="161"/>
      <c r="E228" s="152"/>
      <c r="F228" s="125"/>
      <c r="G228" s="125">
        <f t="shared" si="5"/>
        <v>0</v>
      </c>
      <c r="H228" s="147">
        <v>0</v>
      </c>
      <c r="I228" s="122"/>
    </row>
    <row r="229" spans="1:9" x14ac:dyDescent="0.2">
      <c r="A229" s="123"/>
      <c r="B229" s="123"/>
      <c r="C229" s="138" t="s">
        <v>3008</v>
      </c>
      <c r="D229" s="161"/>
      <c r="E229" s="152"/>
      <c r="F229" s="125"/>
      <c r="G229" s="125">
        <f t="shared" si="5"/>
        <v>0</v>
      </c>
      <c r="H229" s="147">
        <v>0</v>
      </c>
      <c r="I229" s="122"/>
    </row>
    <row r="230" spans="1:9" x14ac:dyDescent="0.2">
      <c r="A230" s="123"/>
      <c r="B230" s="123"/>
      <c r="C230" s="138" t="s">
        <v>3009</v>
      </c>
      <c r="D230" s="161"/>
      <c r="E230" s="152"/>
      <c r="F230" s="125"/>
      <c r="G230" s="125">
        <f t="shared" si="5"/>
        <v>0</v>
      </c>
      <c r="H230" s="147">
        <v>0</v>
      </c>
      <c r="I230" s="122"/>
    </row>
    <row r="231" spans="1:9" x14ac:dyDescent="0.2">
      <c r="A231" s="123"/>
      <c r="B231" s="123"/>
      <c r="C231" s="138" t="s">
        <v>3010</v>
      </c>
      <c r="D231" s="161"/>
      <c r="E231" s="152">
        <v>100.75</v>
      </c>
      <c r="F231" s="125"/>
      <c r="G231" s="125">
        <f t="shared" si="5"/>
        <v>0</v>
      </c>
      <c r="H231" s="147">
        <v>0</v>
      </c>
      <c r="I231" s="122"/>
    </row>
    <row r="232" spans="1:9" ht="22.5" x14ac:dyDescent="0.2">
      <c r="A232" s="123">
        <v>58</v>
      </c>
      <c r="B232" s="123" t="s">
        <v>3011</v>
      </c>
      <c r="C232" s="137" t="s">
        <v>3012</v>
      </c>
      <c r="D232" s="160" t="s">
        <v>188</v>
      </c>
      <c r="E232" s="125">
        <v>25.4</v>
      </c>
      <c r="F232" s="125"/>
      <c r="G232" s="125">
        <f t="shared" si="5"/>
        <v>0</v>
      </c>
      <c r="H232" s="147" t="s">
        <v>1624</v>
      </c>
      <c r="I232" s="122"/>
    </row>
    <row r="233" spans="1:9" x14ac:dyDescent="0.2">
      <c r="A233" s="123"/>
      <c r="B233" s="123"/>
      <c r="C233" s="138" t="s">
        <v>2966</v>
      </c>
      <c r="D233" s="161"/>
      <c r="E233" s="152"/>
      <c r="F233" s="125"/>
      <c r="G233" s="125">
        <f t="shared" si="5"/>
        <v>0</v>
      </c>
      <c r="H233" s="147">
        <v>0</v>
      </c>
      <c r="I233" s="122"/>
    </row>
    <row r="234" spans="1:9" x14ac:dyDescent="0.2">
      <c r="A234" s="123"/>
      <c r="B234" s="123"/>
      <c r="C234" s="138" t="s">
        <v>3013</v>
      </c>
      <c r="D234" s="161"/>
      <c r="E234" s="152">
        <v>25.4</v>
      </c>
      <c r="F234" s="125"/>
      <c r="G234" s="125">
        <f t="shared" si="5"/>
        <v>0</v>
      </c>
      <c r="H234" s="147">
        <v>0</v>
      </c>
      <c r="I234" s="122"/>
    </row>
    <row r="235" spans="1:9" x14ac:dyDescent="0.2">
      <c r="A235" s="123">
        <v>59</v>
      </c>
      <c r="B235" s="123" t="s">
        <v>3014</v>
      </c>
      <c r="C235" s="137" t="s">
        <v>3015</v>
      </c>
      <c r="D235" s="160" t="s">
        <v>188</v>
      </c>
      <c r="E235" s="125">
        <v>25.911000000000001</v>
      </c>
      <c r="F235" s="125"/>
      <c r="G235" s="125">
        <f t="shared" si="5"/>
        <v>0</v>
      </c>
      <c r="H235" s="147" t="s">
        <v>1624</v>
      </c>
      <c r="I235" s="122"/>
    </row>
    <row r="236" spans="1:9" x14ac:dyDescent="0.2">
      <c r="A236" s="123"/>
      <c r="B236" s="123"/>
      <c r="C236" s="138" t="s">
        <v>2966</v>
      </c>
      <c r="D236" s="161"/>
      <c r="E236" s="152"/>
      <c r="F236" s="125"/>
      <c r="G236" s="125">
        <f t="shared" si="5"/>
        <v>0</v>
      </c>
      <c r="H236" s="147">
        <v>0</v>
      </c>
      <c r="I236" s="122"/>
    </row>
    <row r="237" spans="1:9" x14ac:dyDescent="0.2">
      <c r="A237" s="123"/>
      <c r="B237" s="123"/>
      <c r="C237" s="138" t="s">
        <v>3016</v>
      </c>
      <c r="D237" s="161"/>
      <c r="E237" s="152"/>
      <c r="F237" s="125"/>
      <c r="G237" s="125">
        <f t="shared" si="5"/>
        <v>0</v>
      </c>
      <c r="H237" s="147">
        <v>0</v>
      </c>
      <c r="I237" s="122"/>
    </row>
    <row r="238" spans="1:9" x14ac:dyDescent="0.2">
      <c r="A238" s="123"/>
      <c r="B238" s="123"/>
      <c r="C238" s="138" t="s">
        <v>3017</v>
      </c>
      <c r="D238" s="161"/>
      <c r="E238" s="152"/>
      <c r="F238" s="125"/>
      <c r="G238" s="125">
        <f t="shared" si="5"/>
        <v>0</v>
      </c>
      <c r="H238" s="147">
        <v>0</v>
      </c>
      <c r="I238" s="122"/>
    </row>
    <row r="239" spans="1:9" x14ac:dyDescent="0.2">
      <c r="A239" s="123"/>
      <c r="B239" s="123"/>
      <c r="C239" s="138" t="s">
        <v>3018</v>
      </c>
      <c r="D239" s="161"/>
      <c r="E239" s="152">
        <v>25.654</v>
      </c>
      <c r="F239" s="125"/>
      <c r="G239" s="125">
        <f t="shared" si="5"/>
        <v>0</v>
      </c>
      <c r="H239" s="147">
        <v>0</v>
      </c>
      <c r="I239" s="122"/>
    </row>
    <row r="240" spans="1:9" x14ac:dyDescent="0.2">
      <c r="A240" s="123">
        <v>60</v>
      </c>
      <c r="B240" s="123" t="s">
        <v>3019</v>
      </c>
      <c r="C240" s="137" t="s">
        <v>3020</v>
      </c>
      <c r="D240" s="160" t="s">
        <v>188</v>
      </c>
      <c r="E240" s="125">
        <v>41.817999999999998</v>
      </c>
      <c r="F240" s="125"/>
      <c r="G240" s="125">
        <f t="shared" si="5"/>
        <v>0</v>
      </c>
      <c r="H240" s="147" t="s">
        <v>1624</v>
      </c>
      <c r="I240" s="122"/>
    </row>
    <row r="241" spans="1:9" x14ac:dyDescent="0.2">
      <c r="A241" s="123"/>
      <c r="B241" s="123"/>
      <c r="C241" s="138" t="s">
        <v>3021</v>
      </c>
      <c r="D241" s="161"/>
      <c r="E241" s="152"/>
      <c r="F241" s="125"/>
      <c r="G241" s="125">
        <f t="shared" si="5"/>
        <v>0</v>
      </c>
      <c r="H241" s="147">
        <v>0</v>
      </c>
      <c r="I241" s="122"/>
    </row>
    <row r="242" spans="1:9" x14ac:dyDescent="0.2">
      <c r="A242" s="123"/>
      <c r="B242" s="123"/>
      <c r="C242" s="138" t="s">
        <v>3022</v>
      </c>
      <c r="D242" s="161"/>
      <c r="E242" s="152"/>
      <c r="F242" s="125"/>
      <c r="G242" s="125">
        <f t="shared" si="5"/>
        <v>0</v>
      </c>
      <c r="H242" s="147">
        <v>0</v>
      </c>
      <c r="I242" s="122"/>
    </row>
    <row r="243" spans="1:9" x14ac:dyDescent="0.2">
      <c r="A243" s="123"/>
      <c r="B243" s="123"/>
      <c r="C243" s="138" t="s">
        <v>3023</v>
      </c>
      <c r="D243" s="161"/>
      <c r="E243" s="152"/>
      <c r="F243" s="125"/>
      <c r="G243" s="125">
        <f t="shared" si="5"/>
        <v>0</v>
      </c>
      <c r="H243" s="147">
        <v>0</v>
      </c>
      <c r="I243" s="122"/>
    </row>
    <row r="244" spans="1:9" x14ac:dyDescent="0.2">
      <c r="A244" s="123"/>
      <c r="B244" s="123"/>
      <c r="C244" s="138" t="s">
        <v>3024</v>
      </c>
      <c r="D244" s="161"/>
      <c r="E244" s="152">
        <v>41.817999999999998</v>
      </c>
      <c r="F244" s="125"/>
      <c r="G244" s="125">
        <f t="shared" si="5"/>
        <v>0</v>
      </c>
      <c r="H244" s="147">
        <v>0</v>
      </c>
      <c r="I244" s="122"/>
    </row>
    <row r="245" spans="1:9" x14ac:dyDescent="0.2">
      <c r="A245" s="123">
        <v>61</v>
      </c>
      <c r="B245" s="123" t="s">
        <v>3025</v>
      </c>
      <c r="C245" s="137" t="s">
        <v>3026</v>
      </c>
      <c r="D245" s="160" t="s">
        <v>188</v>
      </c>
      <c r="E245" s="125">
        <v>95.37</v>
      </c>
      <c r="F245" s="125"/>
      <c r="G245" s="125">
        <f t="shared" si="5"/>
        <v>0</v>
      </c>
      <c r="H245" s="147" t="s">
        <v>1624</v>
      </c>
      <c r="I245" s="122"/>
    </row>
    <row r="246" spans="1:9" x14ac:dyDescent="0.2">
      <c r="A246" s="123"/>
      <c r="B246" s="123"/>
      <c r="C246" s="138" t="s">
        <v>3027</v>
      </c>
      <c r="D246" s="161"/>
      <c r="E246" s="152"/>
      <c r="F246" s="125"/>
      <c r="G246" s="125">
        <f t="shared" ref="G246:G285" si="6">F246*E246</f>
        <v>0</v>
      </c>
      <c r="H246" s="147">
        <v>0</v>
      </c>
      <c r="I246" s="122"/>
    </row>
    <row r="247" spans="1:9" x14ac:dyDescent="0.2">
      <c r="A247" s="123"/>
      <c r="B247" s="123"/>
      <c r="C247" s="138" t="s">
        <v>3028</v>
      </c>
      <c r="D247" s="161"/>
      <c r="E247" s="152"/>
      <c r="F247" s="125"/>
      <c r="G247" s="125">
        <f t="shared" si="6"/>
        <v>0</v>
      </c>
      <c r="H247" s="147">
        <v>0</v>
      </c>
      <c r="I247" s="122"/>
    </row>
    <row r="248" spans="1:9" x14ac:dyDescent="0.2">
      <c r="A248" s="123"/>
      <c r="B248" s="123"/>
      <c r="C248" s="138" t="s">
        <v>3029</v>
      </c>
      <c r="D248" s="161"/>
      <c r="E248" s="152">
        <v>95.37</v>
      </c>
      <c r="F248" s="125"/>
      <c r="G248" s="125">
        <f t="shared" si="6"/>
        <v>0</v>
      </c>
      <c r="H248" s="147">
        <v>0</v>
      </c>
      <c r="I248" s="122"/>
    </row>
    <row r="249" spans="1:9" x14ac:dyDescent="0.2">
      <c r="A249" s="123">
        <v>62</v>
      </c>
      <c r="B249" s="123" t="s">
        <v>3030</v>
      </c>
      <c r="C249" s="137" t="s">
        <v>3031</v>
      </c>
      <c r="D249" s="160" t="s">
        <v>188</v>
      </c>
      <c r="E249" s="125">
        <v>2.73</v>
      </c>
      <c r="F249" s="125"/>
      <c r="G249" s="125">
        <f t="shared" si="6"/>
        <v>0</v>
      </c>
      <c r="H249" s="147" t="s">
        <v>1624</v>
      </c>
      <c r="I249" s="122"/>
    </row>
    <row r="250" spans="1:9" x14ac:dyDescent="0.2">
      <c r="A250" s="123"/>
      <c r="B250" s="123"/>
      <c r="C250" s="138" t="s">
        <v>3032</v>
      </c>
      <c r="D250" s="161"/>
      <c r="E250" s="152"/>
      <c r="F250" s="125"/>
      <c r="G250" s="125">
        <f t="shared" si="6"/>
        <v>0</v>
      </c>
      <c r="H250" s="147">
        <v>0</v>
      </c>
      <c r="I250" s="122"/>
    </row>
    <row r="251" spans="1:9" x14ac:dyDescent="0.2">
      <c r="A251" s="123"/>
      <c r="B251" s="123"/>
      <c r="C251" s="138" t="s">
        <v>3033</v>
      </c>
      <c r="D251" s="161"/>
      <c r="E251" s="152"/>
      <c r="F251" s="125"/>
      <c r="G251" s="125">
        <f t="shared" si="6"/>
        <v>0</v>
      </c>
      <c r="H251" s="147">
        <v>0</v>
      </c>
      <c r="I251" s="122"/>
    </row>
    <row r="252" spans="1:9" x14ac:dyDescent="0.2">
      <c r="A252" s="123"/>
      <c r="B252" s="123"/>
      <c r="C252" s="138" t="s">
        <v>3034</v>
      </c>
      <c r="D252" s="161"/>
      <c r="E252" s="152">
        <v>2.73</v>
      </c>
      <c r="F252" s="125"/>
      <c r="G252" s="125">
        <f t="shared" si="6"/>
        <v>0</v>
      </c>
      <c r="H252" s="147">
        <v>0</v>
      </c>
      <c r="I252" s="122"/>
    </row>
    <row r="253" spans="1:9" ht="22.5" x14ac:dyDescent="0.2">
      <c r="A253" s="123">
        <v>63</v>
      </c>
      <c r="B253" s="123" t="s">
        <v>3035</v>
      </c>
      <c r="C253" s="137" t="s">
        <v>3036</v>
      </c>
      <c r="D253" s="160" t="s">
        <v>188</v>
      </c>
      <c r="E253" s="125">
        <v>134.1</v>
      </c>
      <c r="F253" s="125"/>
      <c r="G253" s="125">
        <f t="shared" si="6"/>
        <v>0</v>
      </c>
      <c r="H253" s="147" t="s">
        <v>1624</v>
      </c>
      <c r="I253" s="122"/>
    </row>
    <row r="254" spans="1:9" x14ac:dyDescent="0.2">
      <c r="A254" s="123"/>
      <c r="B254" s="123"/>
      <c r="C254" s="138" t="s">
        <v>3037</v>
      </c>
      <c r="D254" s="161"/>
      <c r="E254" s="152"/>
      <c r="F254" s="125"/>
      <c r="G254" s="125">
        <f t="shared" si="6"/>
        <v>0</v>
      </c>
      <c r="H254" s="147">
        <v>0</v>
      </c>
      <c r="I254" s="122"/>
    </row>
    <row r="255" spans="1:9" x14ac:dyDescent="0.2">
      <c r="A255" s="123"/>
      <c r="B255" s="123"/>
      <c r="C255" s="138" t="s">
        <v>3038</v>
      </c>
      <c r="D255" s="161"/>
      <c r="E255" s="152">
        <v>93.5</v>
      </c>
      <c r="F255" s="125"/>
      <c r="G255" s="125">
        <f t="shared" si="6"/>
        <v>0</v>
      </c>
      <c r="H255" s="147">
        <v>0</v>
      </c>
      <c r="I255" s="122"/>
    </row>
    <row r="256" spans="1:9" x14ac:dyDescent="0.2">
      <c r="A256" s="123"/>
      <c r="B256" s="123"/>
      <c r="C256" s="138" t="s">
        <v>3039</v>
      </c>
      <c r="D256" s="161"/>
      <c r="E256" s="152"/>
      <c r="F256" s="125"/>
      <c r="G256" s="125">
        <f t="shared" si="6"/>
        <v>0</v>
      </c>
      <c r="H256" s="147">
        <v>0</v>
      </c>
      <c r="I256" s="122"/>
    </row>
    <row r="257" spans="1:9" x14ac:dyDescent="0.2">
      <c r="A257" s="123"/>
      <c r="B257" s="123"/>
      <c r="C257" s="138" t="s">
        <v>3040</v>
      </c>
      <c r="D257" s="161"/>
      <c r="E257" s="152">
        <v>40.6</v>
      </c>
      <c r="F257" s="125"/>
      <c r="G257" s="125">
        <f t="shared" si="6"/>
        <v>0</v>
      </c>
      <c r="H257" s="147">
        <v>0</v>
      </c>
      <c r="I257" s="122"/>
    </row>
    <row r="258" spans="1:9" x14ac:dyDescent="0.2">
      <c r="A258" s="123"/>
      <c r="B258" s="123"/>
      <c r="C258" s="138" t="s">
        <v>2772</v>
      </c>
      <c r="D258" s="161"/>
      <c r="E258" s="152">
        <v>134.1</v>
      </c>
      <c r="F258" s="125"/>
      <c r="G258" s="125">
        <f t="shared" si="6"/>
        <v>0</v>
      </c>
      <c r="H258" s="147">
        <v>0</v>
      </c>
      <c r="I258" s="122"/>
    </row>
    <row r="259" spans="1:9" ht="22.5" x14ac:dyDescent="0.2">
      <c r="A259" s="123">
        <v>64</v>
      </c>
      <c r="B259" s="123" t="s">
        <v>3041</v>
      </c>
      <c r="C259" s="137" t="s">
        <v>3042</v>
      </c>
      <c r="D259" s="160" t="s">
        <v>188</v>
      </c>
      <c r="E259" s="125">
        <v>703.7</v>
      </c>
      <c r="F259" s="125"/>
      <c r="G259" s="125">
        <f t="shared" si="6"/>
        <v>0</v>
      </c>
      <c r="H259" s="147" t="s">
        <v>1624</v>
      </c>
      <c r="I259" s="122"/>
    </row>
    <row r="260" spans="1:9" x14ac:dyDescent="0.2">
      <c r="A260" s="123"/>
      <c r="B260" s="123"/>
      <c r="C260" s="138" t="s">
        <v>3043</v>
      </c>
      <c r="D260" s="161"/>
      <c r="E260" s="152"/>
      <c r="F260" s="125"/>
      <c r="G260" s="125">
        <f t="shared" si="6"/>
        <v>0</v>
      </c>
      <c r="H260" s="147">
        <v>0</v>
      </c>
      <c r="I260" s="122"/>
    </row>
    <row r="261" spans="1:9" x14ac:dyDescent="0.2">
      <c r="A261" s="123"/>
      <c r="B261" s="123"/>
      <c r="C261" s="138" t="s">
        <v>3001</v>
      </c>
      <c r="D261" s="161"/>
      <c r="E261" s="152">
        <v>703.7</v>
      </c>
      <c r="F261" s="125"/>
      <c r="G261" s="125">
        <f t="shared" si="6"/>
        <v>0</v>
      </c>
      <c r="H261" s="147">
        <v>0</v>
      </c>
      <c r="I261" s="122"/>
    </row>
    <row r="262" spans="1:9" x14ac:dyDescent="0.2">
      <c r="A262" s="123">
        <v>65</v>
      </c>
      <c r="B262" s="123" t="s">
        <v>3044</v>
      </c>
      <c r="C262" s="137" t="s">
        <v>3045</v>
      </c>
      <c r="D262" s="160" t="s">
        <v>188</v>
      </c>
      <c r="E262" s="125">
        <v>710.73699999999997</v>
      </c>
      <c r="F262" s="125"/>
      <c r="G262" s="125">
        <f t="shared" si="6"/>
        <v>0</v>
      </c>
      <c r="H262" s="147" t="s">
        <v>1624</v>
      </c>
      <c r="I262" s="122"/>
    </row>
    <row r="263" spans="1:9" x14ac:dyDescent="0.2">
      <c r="A263" s="123"/>
      <c r="B263" s="123"/>
      <c r="C263" s="138" t="s">
        <v>3046</v>
      </c>
      <c r="D263" s="161"/>
      <c r="E263" s="152"/>
      <c r="F263" s="125"/>
      <c r="G263" s="125">
        <f t="shared" si="6"/>
        <v>0</v>
      </c>
      <c r="H263" s="147">
        <v>0</v>
      </c>
      <c r="I263" s="122"/>
    </row>
    <row r="264" spans="1:9" x14ac:dyDescent="0.2">
      <c r="A264" s="123"/>
      <c r="B264" s="123"/>
      <c r="C264" s="138" t="s">
        <v>3047</v>
      </c>
      <c r="D264" s="161"/>
      <c r="E264" s="152">
        <v>710.73699999999997</v>
      </c>
      <c r="F264" s="125"/>
      <c r="G264" s="125">
        <f t="shared" si="6"/>
        <v>0</v>
      </c>
      <c r="H264" s="147">
        <v>0</v>
      </c>
      <c r="I264" s="122"/>
    </row>
    <row r="265" spans="1:9" ht="22.5" x14ac:dyDescent="0.2">
      <c r="A265" s="123">
        <v>66</v>
      </c>
      <c r="B265" s="123" t="s">
        <v>3048</v>
      </c>
      <c r="C265" s="137" t="s">
        <v>3049</v>
      </c>
      <c r="D265" s="160" t="s">
        <v>188</v>
      </c>
      <c r="E265" s="125">
        <v>164.1</v>
      </c>
      <c r="F265" s="125"/>
      <c r="G265" s="125">
        <f t="shared" si="6"/>
        <v>0</v>
      </c>
      <c r="H265" s="147" t="s">
        <v>1624</v>
      </c>
      <c r="I265" s="122"/>
    </row>
    <row r="266" spans="1:9" x14ac:dyDescent="0.2">
      <c r="A266" s="123"/>
      <c r="B266" s="123"/>
      <c r="C266" s="138" t="s">
        <v>2938</v>
      </c>
      <c r="D266" s="161"/>
      <c r="E266" s="152"/>
      <c r="F266" s="125"/>
      <c r="G266" s="125">
        <f t="shared" si="6"/>
        <v>0</v>
      </c>
      <c r="H266" s="147">
        <v>0</v>
      </c>
      <c r="I266" s="122"/>
    </row>
    <row r="267" spans="1:9" x14ac:dyDescent="0.2">
      <c r="A267" s="123"/>
      <c r="B267" s="123"/>
      <c r="C267" s="138" t="s">
        <v>3050</v>
      </c>
      <c r="D267" s="161"/>
      <c r="E267" s="152"/>
      <c r="F267" s="125"/>
      <c r="G267" s="125">
        <f t="shared" si="6"/>
        <v>0</v>
      </c>
      <c r="H267" s="147">
        <v>0</v>
      </c>
      <c r="I267" s="122"/>
    </row>
    <row r="268" spans="1:9" x14ac:dyDescent="0.2">
      <c r="A268" s="123"/>
      <c r="B268" s="123"/>
      <c r="C268" s="138" t="s">
        <v>3051</v>
      </c>
      <c r="D268" s="161"/>
      <c r="E268" s="152">
        <v>54.1</v>
      </c>
      <c r="F268" s="125"/>
      <c r="G268" s="125">
        <f t="shared" si="6"/>
        <v>0</v>
      </c>
      <c r="H268" s="147">
        <v>0</v>
      </c>
      <c r="I268" s="122"/>
    </row>
    <row r="269" spans="1:9" x14ac:dyDescent="0.2">
      <c r="A269" s="123"/>
      <c r="B269" s="123"/>
      <c r="C269" s="138" t="s">
        <v>3052</v>
      </c>
      <c r="D269" s="161"/>
      <c r="E269" s="152"/>
      <c r="F269" s="125"/>
      <c r="G269" s="125">
        <f t="shared" si="6"/>
        <v>0</v>
      </c>
      <c r="H269" s="147">
        <v>0</v>
      </c>
      <c r="I269" s="122"/>
    </row>
    <row r="270" spans="1:9" x14ac:dyDescent="0.2">
      <c r="A270" s="123"/>
      <c r="B270" s="123"/>
      <c r="C270" s="138" t="s">
        <v>3053</v>
      </c>
      <c r="D270" s="161"/>
      <c r="E270" s="152">
        <v>110</v>
      </c>
      <c r="F270" s="125"/>
      <c r="G270" s="125">
        <f t="shared" si="6"/>
        <v>0</v>
      </c>
      <c r="H270" s="147">
        <v>0</v>
      </c>
      <c r="I270" s="122"/>
    </row>
    <row r="271" spans="1:9" x14ac:dyDescent="0.2">
      <c r="A271" s="123"/>
      <c r="B271" s="123"/>
      <c r="C271" s="138" t="s">
        <v>2772</v>
      </c>
      <c r="D271" s="161"/>
      <c r="E271" s="152">
        <v>164.1</v>
      </c>
      <c r="F271" s="125"/>
      <c r="G271" s="125">
        <f t="shared" si="6"/>
        <v>0</v>
      </c>
      <c r="H271" s="147">
        <v>0</v>
      </c>
      <c r="I271" s="122"/>
    </row>
    <row r="272" spans="1:9" ht="22.5" x14ac:dyDescent="0.2">
      <c r="A272" s="123">
        <v>67</v>
      </c>
      <c r="B272" s="123" t="s">
        <v>3054</v>
      </c>
      <c r="C272" s="137" t="s">
        <v>3055</v>
      </c>
      <c r="D272" s="160" t="s">
        <v>188</v>
      </c>
      <c r="E272" s="125">
        <v>386.1</v>
      </c>
      <c r="F272" s="125"/>
      <c r="G272" s="125">
        <f t="shared" si="6"/>
        <v>0</v>
      </c>
      <c r="H272" s="147" t="s">
        <v>1624</v>
      </c>
      <c r="I272" s="122"/>
    </row>
    <row r="273" spans="1:9" x14ac:dyDescent="0.2">
      <c r="A273" s="123"/>
      <c r="B273" s="123"/>
      <c r="C273" s="138" t="s">
        <v>2938</v>
      </c>
      <c r="D273" s="161"/>
      <c r="E273" s="152"/>
      <c r="F273" s="125"/>
      <c r="G273" s="125">
        <f t="shared" si="6"/>
        <v>0</v>
      </c>
      <c r="H273" s="147">
        <v>0</v>
      </c>
      <c r="I273" s="122"/>
    </row>
    <row r="274" spans="1:9" x14ac:dyDescent="0.2">
      <c r="A274" s="123"/>
      <c r="B274" s="123"/>
      <c r="C274" s="138" t="s">
        <v>3056</v>
      </c>
      <c r="D274" s="161"/>
      <c r="E274" s="152"/>
      <c r="F274" s="125"/>
      <c r="G274" s="125">
        <f t="shared" si="6"/>
        <v>0</v>
      </c>
      <c r="H274" s="147">
        <v>0</v>
      </c>
      <c r="I274" s="122"/>
    </row>
    <row r="275" spans="1:9" x14ac:dyDescent="0.2">
      <c r="A275" s="123"/>
      <c r="B275" s="123"/>
      <c r="C275" s="138" t="s">
        <v>3057</v>
      </c>
      <c r="D275" s="161"/>
      <c r="E275" s="152"/>
      <c r="F275" s="125"/>
      <c r="G275" s="125">
        <f t="shared" si="6"/>
        <v>0</v>
      </c>
      <c r="H275" s="147">
        <v>0</v>
      </c>
      <c r="I275" s="122"/>
    </row>
    <row r="276" spans="1:9" x14ac:dyDescent="0.2">
      <c r="A276" s="123"/>
      <c r="B276" s="123"/>
      <c r="C276" s="138" t="s">
        <v>2997</v>
      </c>
      <c r="D276" s="161"/>
      <c r="E276" s="152">
        <v>386.1</v>
      </c>
      <c r="F276" s="125"/>
      <c r="G276" s="125">
        <f t="shared" si="6"/>
        <v>0</v>
      </c>
      <c r="H276" s="147">
        <v>0</v>
      </c>
      <c r="I276" s="122"/>
    </row>
    <row r="277" spans="1:9" x14ac:dyDescent="0.2">
      <c r="A277" s="123">
        <v>68</v>
      </c>
      <c r="B277" s="123" t="s">
        <v>3058</v>
      </c>
      <c r="C277" s="137" t="s">
        <v>3059</v>
      </c>
      <c r="D277" s="160" t="s">
        <v>188</v>
      </c>
      <c r="E277" s="125">
        <v>555.702</v>
      </c>
      <c r="F277" s="125"/>
      <c r="G277" s="125">
        <f t="shared" si="6"/>
        <v>0</v>
      </c>
      <c r="H277" s="147" t="s">
        <v>1623</v>
      </c>
      <c r="I277" s="122"/>
    </row>
    <row r="278" spans="1:9" x14ac:dyDescent="0.2">
      <c r="A278" s="123"/>
      <c r="B278" s="123"/>
      <c r="C278" s="138" t="s">
        <v>3060</v>
      </c>
      <c r="D278" s="161"/>
      <c r="E278" s="152"/>
      <c r="F278" s="125"/>
      <c r="G278" s="125">
        <f t="shared" si="6"/>
        <v>0</v>
      </c>
      <c r="H278" s="147">
        <v>0</v>
      </c>
      <c r="I278" s="122"/>
    </row>
    <row r="279" spans="1:9" x14ac:dyDescent="0.2">
      <c r="A279" s="123"/>
      <c r="B279" s="123"/>
      <c r="C279" s="138" t="s">
        <v>3061</v>
      </c>
      <c r="D279" s="161"/>
      <c r="E279" s="152">
        <v>444.60199999999998</v>
      </c>
      <c r="F279" s="125"/>
      <c r="G279" s="125">
        <f t="shared" si="6"/>
        <v>0</v>
      </c>
      <c r="H279" s="147">
        <v>0</v>
      </c>
      <c r="I279" s="122"/>
    </row>
    <row r="280" spans="1:9" x14ac:dyDescent="0.2">
      <c r="A280" s="123"/>
      <c r="B280" s="123"/>
      <c r="C280" s="138" t="s">
        <v>3052</v>
      </c>
      <c r="D280" s="161"/>
      <c r="E280" s="152"/>
      <c r="F280" s="125"/>
      <c r="G280" s="125">
        <f t="shared" si="6"/>
        <v>0</v>
      </c>
      <c r="H280" s="147">
        <v>0</v>
      </c>
      <c r="I280" s="122"/>
    </row>
    <row r="281" spans="1:9" x14ac:dyDescent="0.2">
      <c r="A281" s="123"/>
      <c r="B281" s="123"/>
      <c r="C281" s="138" t="s">
        <v>3062</v>
      </c>
      <c r="D281" s="161"/>
      <c r="E281" s="152">
        <v>111.1</v>
      </c>
      <c r="F281" s="125"/>
      <c r="G281" s="125">
        <f t="shared" si="6"/>
        <v>0</v>
      </c>
      <c r="H281" s="147">
        <v>0</v>
      </c>
      <c r="I281" s="122"/>
    </row>
    <row r="282" spans="1:9" x14ac:dyDescent="0.2">
      <c r="A282" s="123"/>
      <c r="B282" s="123"/>
      <c r="C282" s="138" t="s">
        <v>2772</v>
      </c>
      <c r="D282" s="161"/>
      <c r="E282" s="152">
        <v>555.702</v>
      </c>
      <c r="F282" s="125"/>
      <c r="G282" s="125">
        <f t="shared" si="6"/>
        <v>0</v>
      </c>
      <c r="H282" s="147">
        <v>0</v>
      </c>
      <c r="I282" s="122"/>
    </row>
    <row r="283" spans="1:9" x14ac:dyDescent="0.2">
      <c r="A283" s="393" t="s">
        <v>5180</v>
      </c>
      <c r="B283" s="393" t="s">
        <v>5176</v>
      </c>
      <c r="C283" s="362" t="s">
        <v>5177</v>
      </c>
      <c r="D283" s="370" t="s">
        <v>188</v>
      </c>
      <c r="E283" s="364">
        <v>100.75</v>
      </c>
      <c r="F283" s="364"/>
      <c r="G283" s="364">
        <f t="shared" si="6"/>
        <v>0</v>
      </c>
      <c r="H283" s="371" t="s">
        <v>1623</v>
      </c>
      <c r="I283" s="122"/>
    </row>
    <row r="284" spans="1:9" x14ac:dyDescent="0.2">
      <c r="A284" s="393"/>
      <c r="B284" s="393"/>
      <c r="C284" s="394" t="s">
        <v>5178</v>
      </c>
      <c r="D284" s="395"/>
      <c r="E284" s="396"/>
      <c r="F284" s="364"/>
      <c r="G284" s="364">
        <f t="shared" si="6"/>
        <v>0</v>
      </c>
      <c r="H284" s="371">
        <v>0</v>
      </c>
      <c r="I284" s="122"/>
    </row>
    <row r="285" spans="1:9" x14ac:dyDescent="0.2">
      <c r="A285" s="393"/>
      <c r="B285" s="393"/>
      <c r="C285" s="394">
        <v>100.75</v>
      </c>
      <c r="D285" s="395"/>
      <c r="E285" s="396">
        <v>100.75</v>
      </c>
      <c r="F285" s="364"/>
      <c r="G285" s="364">
        <f t="shared" si="6"/>
        <v>0</v>
      </c>
      <c r="H285" s="371">
        <v>0</v>
      </c>
      <c r="I285" s="122"/>
    </row>
    <row r="286" spans="1:9" x14ac:dyDescent="0.2">
      <c r="A286" s="124"/>
      <c r="B286" s="124" t="s">
        <v>3063</v>
      </c>
      <c r="C286" s="139" t="s">
        <v>3064</v>
      </c>
      <c r="D286" s="162"/>
      <c r="E286" s="126"/>
      <c r="F286" s="126"/>
      <c r="G286" s="126">
        <f>SUM(G287:G293)</f>
        <v>0</v>
      </c>
      <c r="H286" s="148"/>
      <c r="I286" s="122"/>
    </row>
    <row r="287" spans="1:9" ht="22.5" x14ac:dyDescent="0.2">
      <c r="A287" s="123">
        <v>69</v>
      </c>
      <c r="B287" s="123" t="s">
        <v>3065</v>
      </c>
      <c r="C287" s="137" t="s">
        <v>3066</v>
      </c>
      <c r="D287" s="160" t="s">
        <v>132</v>
      </c>
      <c r="E287" s="125">
        <v>3</v>
      </c>
      <c r="F287" s="125"/>
      <c r="G287" s="125">
        <f t="shared" ref="G287:G293" si="7">F287*E287</f>
        <v>0</v>
      </c>
      <c r="H287" s="147" t="s">
        <v>1624</v>
      </c>
      <c r="I287" s="122"/>
    </row>
    <row r="288" spans="1:9" ht="22.5" x14ac:dyDescent="0.2">
      <c r="A288" s="123">
        <v>70</v>
      </c>
      <c r="B288" s="123" t="s">
        <v>3067</v>
      </c>
      <c r="C288" s="137" t="s">
        <v>3068</v>
      </c>
      <c r="D288" s="160" t="s">
        <v>132</v>
      </c>
      <c r="E288" s="125">
        <v>4</v>
      </c>
      <c r="F288" s="125"/>
      <c r="G288" s="125">
        <f t="shared" si="7"/>
        <v>0</v>
      </c>
      <c r="H288" s="147" t="s">
        <v>1624</v>
      </c>
      <c r="I288" s="122"/>
    </row>
    <row r="289" spans="1:9" ht="22.5" x14ac:dyDescent="0.2">
      <c r="A289" s="123">
        <v>71</v>
      </c>
      <c r="B289" s="123" t="s">
        <v>3069</v>
      </c>
      <c r="C289" s="137" t="s">
        <v>3070</v>
      </c>
      <c r="D289" s="160" t="s">
        <v>132</v>
      </c>
      <c r="E289" s="125">
        <v>7</v>
      </c>
      <c r="F289" s="125"/>
      <c r="G289" s="125">
        <f t="shared" si="7"/>
        <v>0</v>
      </c>
      <c r="H289" s="147" t="s">
        <v>1624</v>
      </c>
      <c r="I289" s="122"/>
    </row>
    <row r="290" spans="1:9" ht="22.5" x14ac:dyDescent="0.2">
      <c r="A290" s="123">
        <v>72</v>
      </c>
      <c r="B290" s="123" t="s">
        <v>3071</v>
      </c>
      <c r="C290" s="137" t="s">
        <v>3072</v>
      </c>
      <c r="D290" s="160" t="s">
        <v>132</v>
      </c>
      <c r="E290" s="125">
        <v>2</v>
      </c>
      <c r="F290" s="125"/>
      <c r="G290" s="125">
        <f t="shared" si="7"/>
        <v>0</v>
      </c>
      <c r="H290" s="147" t="s">
        <v>1624</v>
      </c>
      <c r="I290" s="122"/>
    </row>
    <row r="291" spans="1:9" ht="22.5" x14ac:dyDescent="0.2">
      <c r="A291" s="123">
        <v>73</v>
      </c>
      <c r="B291" s="123" t="s">
        <v>3073</v>
      </c>
      <c r="C291" s="137" t="s">
        <v>3074</v>
      </c>
      <c r="D291" s="160" t="s">
        <v>132</v>
      </c>
      <c r="E291" s="125">
        <v>1</v>
      </c>
      <c r="F291" s="125"/>
      <c r="G291" s="125">
        <f t="shared" si="7"/>
        <v>0</v>
      </c>
      <c r="H291" s="147" t="s">
        <v>1624</v>
      </c>
      <c r="I291" s="122"/>
    </row>
    <row r="292" spans="1:9" ht="22.5" x14ac:dyDescent="0.2">
      <c r="A292" s="123">
        <v>74</v>
      </c>
      <c r="B292" s="123" t="s">
        <v>3075</v>
      </c>
      <c r="C292" s="137" t="s">
        <v>3076</v>
      </c>
      <c r="D292" s="160" t="s">
        <v>132</v>
      </c>
      <c r="E292" s="125">
        <v>3</v>
      </c>
      <c r="F292" s="125"/>
      <c r="G292" s="125">
        <f t="shared" si="7"/>
        <v>0</v>
      </c>
      <c r="H292" s="147" t="s">
        <v>1624</v>
      </c>
      <c r="I292" s="122"/>
    </row>
    <row r="293" spans="1:9" x14ac:dyDescent="0.2">
      <c r="A293" s="123">
        <v>75</v>
      </c>
      <c r="B293" s="123" t="s">
        <v>3077</v>
      </c>
      <c r="C293" s="137" t="s">
        <v>3078</v>
      </c>
      <c r="D293" s="160" t="s">
        <v>3079</v>
      </c>
      <c r="E293" s="125">
        <v>5</v>
      </c>
      <c r="F293" s="125"/>
      <c r="G293" s="125">
        <f t="shared" si="7"/>
        <v>0</v>
      </c>
      <c r="H293" s="147" t="s">
        <v>1623</v>
      </c>
      <c r="I293" s="122"/>
    </row>
    <row r="294" spans="1:9" x14ac:dyDescent="0.2">
      <c r="A294" s="124"/>
      <c r="B294" s="124" t="s">
        <v>3080</v>
      </c>
      <c r="C294" s="139" t="s">
        <v>3081</v>
      </c>
      <c r="D294" s="162"/>
      <c r="E294" s="126"/>
      <c r="F294" s="126"/>
      <c r="G294" s="126">
        <f>SUM(G295:G357)</f>
        <v>0</v>
      </c>
      <c r="H294" s="148"/>
      <c r="I294" s="122"/>
    </row>
    <row r="295" spans="1:9" ht="22.5" x14ac:dyDescent="0.2">
      <c r="A295" s="123">
        <v>76</v>
      </c>
      <c r="B295" s="123" t="s">
        <v>3082</v>
      </c>
      <c r="C295" s="137" t="s">
        <v>3083</v>
      </c>
      <c r="D295" s="160" t="s">
        <v>132</v>
      </c>
      <c r="E295" s="125">
        <v>3</v>
      </c>
      <c r="F295" s="125"/>
      <c r="G295" s="125">
        <f t="shared" ref="G295:G359" si="8">F295*E295</f>
        <v>0</v>
      </c>
      <c r="H295" s="147" t="s">
        <v>1624</v>
      </c>
      <c r="I295" s="122"/>
    </row>
    <row r="296" spans="1:9" x14ac:dyDescent="0.2">
      <c r="A296" s="123">
        <v>77</v>
      </c>
      <c r="B296" s="123" t="s">
        <v>3084</v>
      </c>
      <c r="C296" s="137" t="s">
        <v>3085</v>
      </c>
      <c r="D296" s="160" t="s">
        <v>132</v>
      </c>
      <c r="E296" s="125">
        <v>1</v>
      </c>
      <c r="F296" s="125"/>
      <c r="G296" s="125">
        <f t="shared" si="8"/>
        <v>0</v>
      </c>
      <c r="H296" s="147" t="s">
        <v>1624</v>
      </c>
      <c r="I296" s="122"/>
    </row>
    <row r="297" spans="1:9" x14ac:dyDescent="0.2">
      <c r="A297" s="123"/>
      <c r="B297" s="123"/>
      <c r="C297" s="138" t="s">
        <v>3086</v>
      </c>
      <c r="D297" s="161"/>
      <c r="E297" s="152"/>
      <c r="F297" s="125"/>
      <c r="G297" s="125">
        <f t="shared" si="8"/>
        <v>0</v>
      </c>
      <c r="H297" s="147">
        <v>0</v>
      </c>
      <c r="I297" s="122"/>
    </row>
    <row r="298" spans="1:9" x14ac:dyDescent="0.2">
      <c r="A298" s="123"/>
      <c r="B298" s="123"/>
      <c r="C298" s="138" t="s">
        <v>3087</v>
      </c>
      <c r="D298" s="161"/>
      <c r="E298" s="152">
        <v>1</v>
      </c>
      <c r="F298" s="125"/>
      <c r="G298" s="125">
        <f t="shared" si="8"/>
        <v>0</v>
      </c>
      <c r="H298" s="147">
        <v>0</v>
      </c>
      <c r="I298" s="122"/>
    </row>
    <row r="299" spans="1:9" x14ac:dyDescent="0.2">
      <c r="A299" s="123">
        <v>78</v>
      </c>
      <c r="B299" s="123" t="s">
        <v>3088</v>
      </c>
      <c r="C299" s="137" t="s">
        <v>3089</v>
      </c>
      <c r="D299" s="160" t="s">
        <v>132</v>
      </c>
      <c r="E299" s="125">
        <v>1</v>
      </c>
      <c r="F299" s="125"/>
      <c r="G299" s="125">
        <f t="shared" si="8"/>
        <v>0</v>
      </c>
      <c r="H299" s="147" t="s">
        <v>1624</v>
      </c>
      <c r="I299" s="122"/>
    </row>
    <row r="300" spans="1:9" x14ac:dyDescent="0.2">
      <c r="A300" s="123"/>
      <c r="B300" s="123"/>
      <c r="C300" s="138" t="s">
        <v>3090</v>
      </c>
      <c r="D300" s="161"/>
      <c r="E300" s="152"/>
      <c r="F300" s="125"/>
      <c r="G300" s="125">
        <f t="shared" si="8"/>
        <v>0</v>
      </c>
      <c r="H300" s="147">
        <v>0</v>
      </c>
      <c r="I300" s="122"/>
    </row>
    <row r="301" spans="1:9" x14ac:dyDescent="0.2">
      <c r="A301" s="123"/>
      <c r="B301" s="123"/>
      <c r="C301" s="138" t="s">
        <v>3087</v>
      </c>
      <c r="D301" s="161"/>
      <c r="E301" s="152">
        <v>1</v>
      </c>
      <c r="F301" s="125"/>
      <c r="G301" s="125">
        <f t="shared" si="8"/>
        <v>0</v>
      </c>
      <c r="H301" s="147">
        <v>0</v>
      </c>
      <c r="I301" s="122"/>
    </row>
    <row r="302" spans="1:9" x14ac:dyDescent="0.2">
      <c r="A302" s="123">
        <v>79</v>
      </c>
      <c r="B302" s="123" t="s">
        <v>3091</v>
      </c>
      <c r="C302" s="137" t="s">
        <v>3092</v>
      </c>
      <c r="D302" s="160" t="s">
        <v>132</v>
      </c>
      <c r="E302" s="125">
        <v>1</v>
      </c>
      <c r="F302" s="125"/>
      <c r="G302" s="125">
        <f t="shared" si="8"/>
        <v>0</v>
      </c>
      <c r="H302" s="147" t="s">
        <v>1624</v>
      </c>
      <c r="I302" s="122"/>
    </row>
    <row r="303" spans="1:9" x14ac:dyDescent="0.2">
      <c r="A303" s="123"/>
      <c r="B303" s="123"/>
      <c r="C303" s="138" t="s">
        <v>3093</v>
      </c>
      <c r="D303" s="161"/>
      <c r="E303" s="152"/>
      <c r="F303" s="125"/>
      <c r="G303" s="125">
        <f t="shared" si="8"/>
        <v>0</v>
      </c>
      <c r="H303" s="147">
        <v>0</v>
      </c>
      <c r="I303" s="122"/>
    </row>
    <row r="304" spans="1:9" x14ac:dyDescent="0.2">
      <c r="A304" s="123"/>
      <c r="B304" s="123"/>
      <c r="C304" s="138" t="s">
        <v>3094</v>
      </c>
      <c r="D304" s="161"/>
      <c r="E304" s="152"/>
      <c r="F304" s="125"/>
      <c r="G304" s="125">
        <f t="shared" si="8"/>
        <v>0</v>
      </c>
      <c r="H304" s="147">
        <v>0</v>
      </c>
      <c r="I304" s="122"/>
    </row>
    <row r="305" spans="1:9" x14ac:dyDescent="0.2">
      <c r="A305" s="123"/>
      <c r="B305" s="123"/>
      <c r="C305" s="138" t="s">
        <v>3087</v>
      </c>
      <c r="D305" s="161"/>
      <c r="E305" s="152">
        <v>1</v>
      </c>
      <c r="F305" s="125"/>
      <c r="G305" s="125">
        <f t="shared" si="8"/>
        <v>0</v>
      </c>
      <c r="H305" s="147">
        <v>0</v>
      </c>
      <c r="I305" s="122"/>
    </row>
    <row r="306" spans="1:9" ht="22.5" x14ac:dyDescent="0.2">
      <c r="A306" s="123">
        <v>80</v>
      </c>
      <c r="B306" s="123" t="s">
        <v>3095</v>
      </c>
      <c r="C306" s="137" t="s">
        <v>3096</v>
      </c>
      <c r="D306" s="160" t="s">
        <v>132</v>
      </c>
      <c r="E306" s="125">
        <v>2</v>
      </c>
      <c r="F306" s="125"/>
      <c r="G306" s="125">
        <f t="shared" si="8"/>
        <v>0</v>
      </c>
      <c r="H306" s="147" t="s">
        <v>1624</v>
      </c>
      <c r="I306" s="122"/>
    </row>
    <row r="307" spans="1:9" x14ac:dyDescent="0.2">
      <c r="A307" s="123">
        <v>81</v>
      </c>
      <c r="B307" s="123" t="s">
        <v>3097</v>
      </c>
      <c r="C307" s="137" t="s">
        <v>3098</v>
      </c>
      <c r="D307" s="160" t="s">
        <v>132</v>
      </c>
      <c r="E307" s="125">
        <v>2</v>
      </c>
      <c r="F307" s="125"/>
      <c r="G307" s="125">
        <f t="shared" si="8"/>
        <v>0</v>
      </c>
      <c r="H307" s="147" t="s">
        <v>1624</v>
      </c>
      <c r="I307" s="122"/>
    </row>
    <row r="308" spans="1:9" x14ac:dyDescent="0.2">
      <c r="A308" s="123">
        <v>82</v>
      </c>
      <c r="B308" s="123" t="s">
        <v>3099</v>
      </c>
      <c r="C308" s="137" t="s">
        <v>3100</v>
      </c>
      <c r="D308" s="160" t="s">
        <v>132</v>
      </c>
      <c r="E308" s="125">
        <v>2</v>
      </c>
      <c r="F308" s="125"/>
      <c r="G308" s="125">
        <f t="shared" si="8"/>
        <v>0</v>
      </c>
      <c r="H308" s="147" t="s">
        <v>1624</v>
      </c>
      <c r="I308" s="122"/>
    </row>
    <row r="309" spans="1:9" x14ac:dyDescent="0.2">
      <c r="A309" s="123">
        <v>83</v>
      </c>
      <c r="B309" s="123" t="s">
        <v>3101</v>
      </c>
      <c r="C309" s="137" t="s">
        <v>3102</v>
      </c>
      <c r="D309" s="160" t="s">
        <v>132</v>
      </c>
      <c r="E309" s="125">
        <v>5</v>
      </c>
      <c r="F309" s="125"/>
      <c r="G309" s="125">
        <f t="shared" si="8"/>
        <v>0</v>
      </c>
      <c r="H309" s="147" t="s">
        <v>1624</v>
      </c>
      <c r="I309" s="122"/>
    </row>
    <row r="310" spans="1:9" ht="22.5" x14ac:dyDescent="0.2">
      <c r="A310" s="123">
        <v>84</v>
      </c>
      <c r="B310" s="123" t="s">
        <v>3103</v>
      </c>
      <c r="C310" s="137" t="s">
        <v>3104</v>
      </c>
      <c r="D310" s="160" t="s">
        <v>240</v>
      </c>
      <c r="E310" s="125">
        <v>35</v>
      </c>
      <c r="F310" s="125"/>
      <c r="G310" s="125">
        <f t="shared" si="8"/>
        <v>0</v>
      </c>
      <c r="H310" s="147" t="s">
        <v>1624</v>
      </c>
      <c r="I310" s="122"/>
    </row>
    <row r="311" spans="1:9" x14ac:dyDescent="0.2">
      <c r="A311" s="123"/>
      <c r="B311" s="123"/>
      <c r="C311" s="138" t="s">
        <v>3105</v>
      </c>
      <c r="D311" s="161"/>
      <c r="E311" s="152"/>
      <c r="F311" s="125"/>
      <c r="G311" s="125">
        <f t="shared" si="8"/>
        <v>0</v>
      </c>
      <c r="H311" s="147">
        <v>0</v>
      </c>
      <c r="I311" s="122"/>
    </row>
    <row r="312" spans="1:9" x14ac:dyDescent="0.2">
      <c r="A312" s="123"/>
      <c r="B312" s="123"/>
      <c r="C312" s="138" t="s">
        <v>3106</v>
      </c>
      <c r="D312" s="161"/>
      <c r="E312" s="152">
        <v>35</v>
      </c>
      <c r="F312" s="125"/>
      <c r="G312" s="125">
        <f t="shared" si="8"/>
        <v>0</v>
      </c>
      <c r="H312" s="147">
        <v>0</v>
      </c>
      <c r="I312" s="122"/>
    </row>
    <row r="313" spans="1:9" ht="22.5" x14ac:dyDescent="0.2">
      <c r="A313" s="123">
        <v>85</v>
      </c>
      <c r="B313" s="123" t="s">
        <v>3107</v>
      </c>
      <c r="C313" s="137" t="s">
        <v>3108</v>
      </c>
      <c r="D313" s="160" t="s">
        <v>188</v>
      </c>
      <c r="E313" s="125">
        <v>1</v>
      </c>
      <c r="F313" s="125"/>
      <c r="G313" s="125">
        <f t="shared" si="8"/>
        <v>0</v>
      </c>
      <c r="H313" s="147" t="s">
        <v>1624</v>
      </c>
      <c r="I313" s="122"/>
    </row>
    <row r="314" spans="1:9" x14ac:dyDescent="0.2">
      <c r="A314" s="123"/>
      <c r="B314" s="123"/>
      <c r="C314" s="138" t="s">
        <v>3109</v>
      </c>
      <c r="D314" s="161"/>
      <c r="E314" s="152"/>
      <c r="F314" s="125"/>
      <c r="G314" s="125">
        <f t="shared" si="8"/>
        <v>0</v>
      </c>
      <c r="H314" s="147">
        <v>0</v>
      </c>
      <c r="I314" s="122"/>
    </row>
    <row r="315" spans="1:9" x14ac:dyDescent="0.2">
      <c r="A315" s="123"/>
      <c r="B315" s="123"/>
      <c r="C315" s="138" t="s">
        <v>3087</v>
      </c>
      <c r="D315" s="161"/>
      <c r="E315" s="152">
        <v>1</v>
      </c>
      <c r="F315" s="125"/>
      <c r="G315" s="125">
        <f t="shared" si="8"/>
        <v>0</v>
      </c>
      <c r="H315" s="147">
        <v>0</v>
      </c>
      <c r="I315" s="122"/>
    </row>
    <row r="316" spans="1:9" ht="22.5" x14ac:dyDescent="0.2">
      <c r="A316" s="123">
        <v>86</v>
      </c>
      <c r="B316" s="123" t="s">
        <v>3110</v>
      </c>
      <c r="C316" s="137" t="s">
        <v>3111</v>
      </c>
      <c r="D316" s="160" t="s">
        <v>240</v>
      </c>
      <c r="E316" s="125">
        <v>60.6</v>
      </c>
      <c r="F316" s="125"/>
      <c r="G316" s="125">
        <f t="shared" si="8"/>
        <v>0</v>
      </c>
      <c r="H316" s="147" t="s">
        <v>1624</v>
      </c>
      <c r="I316" s="122"/>
    </row>
    <row r="317" spans="1:9" x14ac:dyDescent="0.2">
      <c r="A317" s="123"/>
      <c r="B317" s="123"/>
      <c r="C317" s="138" t="s">
        <v>3112</v>
      </c>
      <c r="D317" s="161"/>
      <c r="E317" s="152"/>
      <c r="F317" s="125"/>
      <c r="G317" s="125">
        <f t="shared" si="8"/>
        <v>0</v>
      </c>
      <c r="H317" s="147">
        <v>0</v>
      </c>
      <c r="I317" s="122"/>
    </row>
    <row r="318" spans="1:9" x14ac:dyDescent="0.2">
      <c r="A318" s="123"/>
      <c r="B318" s="123"/>
      <c r="C318" s="138" t="s">
        <v>3113</v>
      </c>
      <c r="D318" s="161"/>
      <c r="E318" s="152"/>
      <c r="F318" s="125"/>
      <c r="G318" s="125">
        <f t="shared" si="8"/>
        <v>0</v>
      </c>
      <c r="H318" s="147">
        <v>0</v>
      </c>
      <c r="I318" s="122"/>
    </row>
    <row r="319" spans="1:9" x14ac:dyDescent="0.2">
      <c r="A319" s="123"/>
      <c r="B319" s="123"/>
      <c r="C319" s="138" t="s">
        <v>3114</v>
      </c>
      <c r="D319" s="161"/>
      <c r="E319" s="152">
        <v>24.4</v>
      </c>
      <c r="F319" s="125"/>
      <c r="G319" s="125">
        <f t="shared" si="8"/>
        <v>0</v>
      </c>
      <c r="H319" s="147">
        <v>0</v>
      </c>
      <c r="I319" s="122"/>
    </row>
    <row r="320" spans="1:9" x14ac:dyDescent="0.2">
      <c r="A320" s="123"/>
      <c r="B320" s="123"/>
      <c r="C320" s="138" t="s">
        <v>3115</v>
      </c>
      <c r="D320" s="161"/>
      <c r="E320" s="152"/>
      <c r="F320" s="125"/>
      <c r="G320" s="125">
        <f t="shared" si="8"/>
        <v>0</v>
      </c>
      <c r="H320" s="147">
        <v>0</v>
      </c>
      <c r="I320" s="122"/>
    </row>
    <row r="321" spans="1:9" x14ac:dyDescent="0.2">
      <c r="A321" s="123"/>
      <c r="B321" s="123"/>
      <c r="C321" s="138" t="s">
        <v>3116</v>
      </c>
      <c r="D321" s="161"/>
      <c r="E321" s="152"/>
      <c r="F321" s="125"/>
      <c r="G321" s="125">
        <f t="shared" si="8"/>
        <v>0</v>
      </c>
      <c r="H321" s="147">
        <v>0</v>
      </c>
      <c r="I321" s="122"/>
    </row>
    <row r="322" spans="1:9" x14ac:dyDescent="0.2">
      <c r="A322" s="123"/>
      <c r="B322" s="123"/>
      <c r="C322" s="138" t="s">
        <v>3117</v>
      </c>
      <c r="D322" s="161"/>
      <c r="E322" s="152">
        <v>36.200000000000003</v>
      </c>
      <c r="F322" s="125"/>
      <c r="G322" s="125">
        <f t="shared" si="8"/>
        <v>0</v>
      </c>
      <c r="H322" s="147">
        <v>0</v>
      </c>
      <c r="I322" s="122"/>
    </row>
    <row r="323" spans="1:9" x14ac:dyDescent="0.2">
      <c r="A323" s="123"/>
      <c r="B323" s="123"/>
      <c r="C323" s="138" t="s">
        <v>2772</v>
      </c>
      <c r="D323" s="161"/>
      <c r="E323" s="152">
        <v>60.6</v>
      </c>
      <c r="F323" s="125"/>
      <c r="G323" s="125">
        <f t="shared" si="8"/>
        <v>0</v>
      </c>
      <c r="H323" s="147">
        <v>0</v>
      </c>
      <c r="I323" s="122"/>
    </row>
    <row r="324" spans="1:9" x14ac:dyDescent="0.2">
      <c r="A324" s="123">
        <v>87</v>
      </c>
      <c r="B324" s="123" t="s">
        <v>3118</v>
      </c>
      <c r="C324" s="137" t="s">
        <v>3119</v>
      </c>
      <c r="D324" s="160" t="s">
        <v>188</v>
      </c>
      <c r="E324" s="125">
        <v>0.24399999999999999</v>
      </c>
      <c r="F324" s="125"/>
      <c r="G324" s="125">
        <f t="shared" si="8"/>
        <v>0</v>
      </c>
      <c r="H324" s="147" t="s">
        <v>1624</v>
      </c>
      <c r="I324" s="122"/>
    </row>
    <row r="325" spans="1:9" x14ac:dyDescent="0.2">
      <c r="A325" s="123"/>
      <c r="B325" s="123"/>
      <c r="C325" s="138" t="s">
        <v>3120</v>
      </c>
      <c r="D325" s="161"/>
      <c r="E325" s="152"/>
      <c r="F325" s="125"/>
      <c r="G325" s="125">
        <f t="shared" si="8"/>
        <v>0</v>
      </c>
      <c r="H325" s="147">
        <v>0</v>
      </c>
      <c r="I325" s="122"/>
    </row>
    <row r="326" spans="1:9" x14ac:dyDescent="0.2">
      <c r="A326" s="123"/>
      <c r="B326" s="123"/>
      <c r="C326" s="138" t="s">
        <v>3121</v>
      </c>
      <c r="D326" s="161"/>
      <c r="E326" s="152">
        <v>2.44</v>
      </c>
      <c r="F326" s="125"/>
      <c r="G326" s="125">
        <f t="shared" si="8"/>
        <v>0</v>
      </c>
      <c r="H326" s="147">
        <v>0</v>
      </c>
      <c r="I326" s="122"/>
    </row>
    <row r="327" spans="1:9" ht="22.5" x14ac:dyDescent="0.2">
      <c r="A327" s="123">
        <v>88</v>
      </c>
      <c r="B327" s="123" t="s">
        <v>3122</v>
      </c>
      <c r="C327" s="137" t="s">
        <v>3123</v>
      </c>
      <c r="D327" s="160" t="s">
        <v>240</v>
      </c>
      <c r="E327" s="125">
        <v>224.4</v>
      </c>
      <c r="F327" s="125"/>
      <c r="G327" s="125">
        <f t="shared" si="8"/>
        <v>0</v>
      </c>
      <c r="H327" s="147" t="s">
        <v>1624</v>
      </c>
      <c r="I327" s="122"/>
    </row>
    <row r="328" spans="1:9" x14ac:dyDescent="0.2">
      <c r="A328" s="123"/>
      <c r="B328" s="123"/>
      <c r="C328" s="138" t="s">
        <v>3124</v>
      </c>
      <c r="D328" s="161"/>
      <c r="E328" s="152"/>
      <c r="F328" s="125"/>
      <c r="G328" s="125">
        <f t="shared" si="8"/>
        <v>0</v>
      </c>
      <c r="H328" s="147">
        <v>0</v>
      </c>
      <c r="I328" s="122"/>
    </row>
    <row r="329" spans="1:9" x14ac:dyDescent="0.2">
      <c r="A329" s="123"/>
      <c r="B329" s="123"/>
      <c r="C329" s="138" t="s">
        <v>3125</v>
      </c>
      <c r="D329" s="161"/>
      <c r="E329" s="152">
        <v>172.15</v>
      </c>
      <c r="F329" s="125"/>
      <c r="G329" s="125">
        <f t="shared" si="8"/>
        <v>0</v>
      </c>
      <c r="H329" s="147">
        <v>0</v>
      </c>
      <c r="I329" s="122"/>
    </row>
    <row r="330" spans="1:9" x14ac:dyDescent="0.2">
      <c r="A330" s="123"/>
      <c r="B330" s="123"/>
      <c r="C330" s="138" t="s">
        <v>3126</v>
      </c>
      <c r="D330" s="161"/>
      <c r="E330" s="152">
        <v>52.25</v>
      </c>
      <c r="F330" s="125"/>
      <c r="G330" s="125">
        <f t="shared" si="8"/>
        <v>0</v>
      </c>
      <c r="H330" s="147">
        <v>0</v>
      </c>
      <c r="I330" s="122"/>
    </row>
    <row r="331" spans="1:9" x14ac:dyDescent="0.2">
      <c r="A331" s="123"/>
      <c r="B331" s="123"/>
      <c r="C331" s="138" t="s">
        <v>2772</v>
      </c>
      <c r="D331" s="161"/>
      <c r="E331" s="152">
        <v>224.4</v>
      </c>
      <c r="F331" s="125"/>
      <c r="G331" s="125">
        <f t="shared" si="8"/>
        <v>0</v>
      </c>
      <c r="H331" s="147">
        <v>0</v>
      </c>
      <c r="I331" s="122"/>
    </row>
    <row r="332" spans="1:9" x14ac:dyDescent="0.2">
      <c r="A332" s="123">
        <v>89</v>
      </c>
      <c r="B332" s="123" t="s">
        <v>3127</v>
      </c>
      <c r="C332" s="137" t="s">
        <v>3128</v>
      </c>
      <c r="D332" s="160" t="s">
        <v>240</v>
      </c>
      <c r="E332" s="125">
        <v>12</v>
      </c>
      <c r="F332" s="125"/>
      <c r="G332" s="125">
        <f t="shared" si="8"/>
        <v>0</v>
      </c>
      <c r="H332" s="147" t="s">
        <v>1624</v>
      </c>
      <c r="I332" s="122"/>
    </row>
    <row r="333" spans="1:9" x14ac:dyDescent="0.2">
      <c r="A333" s="123"/>
      <c r="B333" s="123"/>
      <c r="C333" s="138" t="s">
        <v>3129</v>
      </c>
      <c r="D333" s="161"/>
      <c r="E333" s="152"/>
      <c r="F333" s="125"/>
      <c r="G333" s="125">
        <f t="shared" si="8"/>
        <v>0</v>
      </c>
      <c r="H333" s="147">
        <v>0</v>
      </c>
      <c r="I333" s="122"/>
    </row>
    <row r="334" spans="1:9" x14ac:dyDescent="0.2">
      <c r="A334" s="123"/>
      <c r="B334" s="123"/>
      <c r="C334" s="138" t="s">
        <v>3130</v>
      </c>
      <c r="D334" s="161"/>
      <c r="E334" s="152">
        <v>12</v>
      </c>
      <c r="F334" s="125"/>
      <c r="G334" s="125">
        <f t="shared" si="8"/>
        <v>0</v>
      </c>
      <c r="H334" s="147">
        <v>0</v>
      </c>
      <c r="I334" s="122"/>
    </row>
    <row r="335" spans="1:9" x14ac:dyDescent="0.2">
      <c r="A335" s="123">
        <v>90</v>
      </c>
      <c r="B335" s="123" t="s">
        <v>3131</v>
      </c>
      <c r="C335" s="137" t="s">
        <v>3132</v>
      </c>
      <c r="D335" s="160" t="s">
        <v>240</v>
      </c>
      <c r="E335" s="125">
        <v>1</v>
      </c>
      <c r="F335" s="125"/>
      <c r="G335" s="125">
        <f t="shared" si="8"/>
        <v>0</v>
      </c>
      <c r="H335" s="147" t="s">
        <v>1624</v>
      </c>
      <c r="I335" s="122"/>
    </row>
    <row r="336" spans="1:9" x14ac:dyDescent="0.2">
      <c r="A336" s="123">
        <v>91</v>
      </c>
      <c r="B336" s="123" t="s">
        <v>3133</v>
      </c>
      <c r="C336" s="137" t="s">
        <v>3134</v>
      </c>
      <c r="D336" s="160" t="s">
        <v>240</v>
      </c>
      <c r="E336" s="125">
        <v>162</v>
      </c>
      <c r="F336" s="125"/>
      <c r="G336" s="125">
        <f t="shared" si="8"/>
        <v>0</v>
      </c>
      <c r="H336" s="147" t="s">
        <v>1624</v>
      </c>
      <c r="I336" s="122"/>
    </row>
    <row r="337" spans="1:9" x14ac:dyDescent="0.2">
      <c r="A337" s="123"/>
      <c r="B337" s="123"/>
      <c r="C337" s="138" t="s">
        <v>3135</v>
      </c>
      <c r="D337" s="161"/>
      <c r="E337" s="152"/>
      <c r="F337" s="125"/>
      <c r="G337" s="125">
        <f t="shared" si="8"/>
        <v>0</v>
      </c>
      <c r="H337" s="147">
        <v>0</v>
      </c>
      <c r="I337" s="122"/>
    </row>
    <row r="338" spans="1:9" x14ac:dyDescent="0.2">
      <c r="A338" s="123"/>
      <c r="B338" s="123"/>
      <c r="C338" s="138" t="s">
        <v>3136</v>
      </c>
      <c r="D338" s="161"/>
      <c r="E338" s="152">
        <v>162</v>
      </c>
      <c r="F338" s="125"/>
      <c r="G338" s="125">
        <f t="shared" si="8"/>
        <v>0</v>
      </c>
      <c r="H338" s="147">
        <v>0</v>
      </c>
      <c r="I338" s="122"/>
    </row>
    <row r="339" spans="1:9" x14ac:dyDescent="0.2">
      <c r="A339" s="123">
        <v>92</v>
      </c>
      <c r="B339" s="123" t="s">
        <v>3137</v>
      </c>
      <c r="C339" s="137" t="s">
        <v>3138</v>
      </c>
      <c r="D339" s="160" t="s">
        <v>240</v>
      </c>
      <c r="E339" s="125">
        <v>53</v>
      </c>
      <c r="F339" s="125"/>
      <c r="G339" s="125">
        <f t="shared" si="8"/>
        <v>0</v>
      </c>
      <c r="H339" s="147" t="s">
        <v>1624</v>
      </c>
      <c r="I339" s="122"/>
    </row>
    <row r="340" spans="1:9" x14ac:dyDescent="0.2">
      <c r="A340" s="123"/>
      <c r="B340" s="123"/>
      <c r="C340" s="138" t="s">
        <v>3139</v>
      </c>
      <c r="D340" s="161"/>
      <c r="E340" s="152"/>
      <c r="F340" s="125"/>
      <c r="G340" s="125">
        <f t="shared" si="8"/>
        <v>0</v>
      </c>
      <c r="H340" s="147">
        <v>0</v>
      </c>
      <c r="I340" s="122"/>
    </row>
    <row r="341" spans="1:9" x14ac:dyDescent="0.2">
      <c r="A341" s="123"/>
      <c r="B341" s="123"/>
      <c r="C341" s="138" t="s">
        <v>3140</v>
      </c>
      <c r="D341" s="161"/>
      <c r="E341" s="152">
        <v>53</v>
      </c>
      <c r="F341" s="125"/>
      <c r="G341" s="125">
        <f t="shared" si="8"/>
        <v>0</v>
      </c>
      <c r="H341" s="147">
        <v>0</v>
      </c>
      <c r="I341" s="122"/>
    </row>
    <row r="342" spans="1:9" ht="22.5" x14ac:dyDescent="0.2">
      <c r="A342" s="123">
        <v>93</v>
      </c>
      <c r="B342" s="123" t="s">
        <v>3141</v>
      </c>
      <c r="C342" s="137" t="s">
        <v>3142</v>
      </c>
      <c r="D342" s="160" t="s">
        <v>240</v>
      </c>
      <c r="E342" s="125">
        <v>103.2</v>
      </c>
      <c r="F342" s="125"/>
      <c r="G342" s="125">
        <f t="shared" si="8"/>
        <v>0</v>
      </c>
      <c r="H342" s="147" t="s">
        <v>1624</v>
      </c>
      <c r="I342" s="122"/>
    </row>
    <row r="343" spans="1:9" x14ac:dyDescent="0.2">
      <c r="A343" s="123"/>
      <c r="B343" s="123"/>
      <c r="C343" s="138" t="s">
        <v>3143</v>
      </c>
      <c r="D343" s="161"/>
      <c r="E343" s="152">
        <v>103.2</v>
      </c>
      <c r="F343" s="125"/>
      <c r="G343" s="125">
        <f t="shared" si="8"/>
        <v>0</v>
      </c>
      <c r="H343" s="147">
        <v>0</v>
      </c>
      <c r="I343" s="122"/>
    </row>
    <row r="344" spans="1:9" ht="22.5" x14ac:dyDescent="0.2">
      <c r="A344" s="123">
        <v>94</v>
      </c>
      <c r="B344" s="123" t="s">
        <v>3144</v>
      </c>
      <c r="C344" s="137" t="s">
        <v>3145</v>
      </c>
      <c r="D344" s="160" t="s">
        <v>240</v>
      </c>
      <c r="E344" s="125">
        <v>19.8</v>
      </c>
      <c r="F344" s="125"/>
      <c r="G344" s="125">
        <f t="shared" si="8"/>
        <v>0</v>
      </c>
      <c r="H344" s="147" t="s">
        <v>1624</v>
      </c>
      <c r="I344" s="122"/>
    </row>
    <row r="345" spans="1:9" x14ac:dyDescent="0.2">
      <c r="A345" s="123"/>
      <c r="B345" s="123"/>
      <c r="C345" s="138" t="s">
        <v>3146</v>
      </c>
      <c r="D345" s="161"/>
      <c r="E345" s="152"/>
      <c r="F345" s="125"/>
      <c r="G345" s="125">
        <f t="shared" si="8"/>
        <v>0</v>
      </c>
      <c r="H345" s="147">
        <v>0</v>
      </c>
      <c r="I345" s="122"/>
    </row>
    <row r="346" spans="1:9" x14ac:dyDescent="0.2">
      <c r="A346" s="123"/>
      <c r="B346" s="123"/>
      <c r="C346" s="138" t="s">
        <v>3147</v>
      </c>
      <c r="D346" s="161"/>
      <c r="E346" s="152">
        <v>19.8</v>
      </c>
      <c r="F346" s="125"/>
      <c r="G346" s="125">
        <f t="shared" si="8"/>
        <v>0</v>
      </c>
      <c r="H346" s="147">
        <v>0</v>
      </c>
      <c r="I346" s="122"/>
    </row>
    <row r="347" spans="1:9" ht="22.5" x14ac:dyDescent="0.2">
      <c r="A347" s="123">
        <v>95</v>
      </c>
      <c r="B347" s="123" t="s">
        <v>3148</v>
      </c>
      <c r="C347" s="137" t="s">
        <v>3149</v>
      </c>
      <c r="D347" s="160" t="s">
        <v>240</v>
      </c>
      <c r="E347" s="125">
        <v>10.4</v>
      </c>
      <c r="F347" s="125"/>
      <c r="G347" s="125">
        <f t="shared" si="8"/>
        <v>0</v>
      </c>
      <c r="H347" s="147" t="s">
        <v>1624</v>
      </c>
      <c r="I347" s="122"/>
    </row>
    <row r="348" spans="1:9" x14ac:dyDescent="0.2">
      <c r="A348" s="123"/>
      <c r="B348" s="123"/>
      <c r="C348" s="138" t="s">
        <v>3150</v>
      </c>
      <c r="D348" s="161"/>
      <c r="E348" s="152"/>
      <c r="F348" s="125"/>
      <c r="G348" s="125">
        <f t="shared" si="8"/>
        <v>0</v>
      </c>
      <c r="H348" s="147">
        <v>0</v>
      </c>
      <c r="I348" s="122"/>
    </row>
    <row r="349" spans="1:9" x14ac:dyDescent="0.2">
      <c r="A349" s="123"/>
      <c r="B349" s="123"/>
      <c r="C349" s="138" t="s">
        <v>3151</v>
      </c>
      <c r="D349" s="161"/>
      <c r="E349" s="152"/>
      <c r="F349" s="125"/>
      <c r="G349" s="125">
        <f t="shared" si="8"/>
        <v>0</v>
      </c>
      <c r="H349" s="147">
        <v>0</v>
      </c>
      <c r="I349" s="122"/>
    </row>
    <row r="350" spans="1:9" x14ac:dyDescent="0.2">
      <c r="A350" s="123"/>
      <c r="B350" s="123"/>
      <c r="C350" s="138" t="s">
        <v>3152</v>
      </c>
      <c r="D350" s="161"/>
      <c r="E350" s="152">
        <v>10.4</v>
      </c>
      <c r="F350" s="125"/>
      <c r="G350" s="125">
        <f t="shared" si="8"/>
        <v>0</v>
      </c>
      <c r="H350" s="147">
        <v>0</v>
      </c>
      <c r="I350" s="122"/>
    </row>
    <row r="351" spans="1:9" x14ac:dyDescent="0.2">
      <c r="A351" s="123">
        <v>96</v>
      </c>
      <c r="B351" s="123" t="s">
        <v>3153</v>
      </c>
      <c r="C351" s="137" t="s">
        <v>3154</v>
      </c>
      <c r="D351" s="405" t="s">
        <v>240</v>
      </c>
      <c r="E351" s="125">
        <v>52</v>
      </c>
      <c r="F351" s="125"/>
      <c r="G351" s="125">
        <f t="shared" si="8"/>
        <v>0</v>
      </c>
      <c r="H351" s="147" t="s">
        <v>1623</v>
      </c>
      <c r="I351" s="122"/>
    </row>
    <row r="352" spans="1:9" x14ac:dyDescent="0.2">
      <c r="A352" s="123"/>
      <c r="B352" s="123"/>
      <c r="C352" s="138" t="s">
        <v>3155</v>
      </c>
      <c r="D352" s="161"/>
      <c r="E352" s="152"/>
      <c r="F352" s="125"/>
      <c r="G352" s="125">
        <f t="shared" si="8"/>
        <v>0</v>
      </c>
      <c r="H352" s="147">
        <v>0</v>
      </c>
      <c r="I352" s="122"/>
    </row>
    <row r="353" spans="1:9" x14ac:dyDescent="0.2">
      <c r="A353" s="123"/>
      <c r="B353" s="123"/>
      <c r="C353" s="138" t="s">
        <v>3156</v>
      </c>
      <c r="D353" s="161"/>
      <c r="E353" s="152">
        <v>52</v>
      </c>
      <c r="F353" s="125"/>
      <c r="G353" s="125">
        <f t="shared" si="8"/>
        <v>0</v>
      </c>
      <c r="H353" s="147">
        <v>0</v>
      </c>
      <c r="I353" s="122"/>
    </row>
    <row r="354" spans="1:9" ht="22.5" x14ac:dyDescent="0.2">
      <c r="A354" s="123">
        <v>97</v>
      </c>
      <c r="B354" s="123" t="s">
        <v>3157</v>
      </c>
      <c r="C354" s="137" t="s">
        <v>3158</v>
      </c>
      <c r="D354" s="160" t="s">
        <v>188</v>
      </c>
      <c r="E354" s="125">
        <v>10.43</v>
      </c>
      <c r="F354" s="125"/>
      <c r="G354" s="125">
        <f t="shared" si="8"/>
        <v>0</v>
      </c>
      <c r="H354" s="147" t="s">
        <v>1624</v>
      </c>
      <c r="I354" s="122"/>
    </row>
    <row r="355" spans="1:9" x14ac:dyDescent="0.2">
      <c r="A355" s="123"/>
      <c r="B355" s="123"/>
      <c r="C355" s="138" t="s">
        <v>3159</v>
      </c>
      <c r="D355" s="161"/>
      <c r="E355" s="152"/>
      <c r="F355" s="125"/>
      <c r="G355" s="125">
        <f t="shared" si="8"/>
        <v>0</v>
      </c>
      <c r="H355" s="147">
        <v>0</v>
      </c>
      <c r="I355" s="122"/>
    </row>
    <row r="356" spans="1:9" x14ac:dyDescent="0.2">
      <c r="A356" s="123"/>
      <c r="B356" s="123"/>
      <c r="C356" s="138" t="s">
        <v>3160</v>
      </c>
      <c r="D356" s="161"/>
      <c r="E356" s="152">
        <v>10.43</v>
      </c>
      <c r="F356" s="125"/>
      <c r="G356" s="125">
        <f t="shared" si="8"/>
        <v>0</v>
      </c>
      <c r="H356" s="147">
        <v>0</v>
      </c>
      <c r="I356" s="122"/>
    </row>
    <row r="357" spans="1:9" x14ac:dyDescent="0.2">
      <c r="A357" s="393" t="s">
        <v>5181</v>
      </c>
      <c r="B357" s="393" t="s">
        <v>3153</v>
      </c>
      <c r="C357" s="362" t="s">
        <v>5179</v>
      </c>
      <c r="D357" s="370" t="s">
        <v>188</v>
      </c>
      <c r="E357" s="364">
        <v>19.8</v>
      </c>
      <c r="F357" s="364"/>
      <c r="G357" s="364">
        <f t="shared" si="8"/>
        <v>0</v>
      </c>
      <c r="H357" s="371" t="s">
        <v>1623</v>
      </c>
      <c r="I357" s="122"/>
    </row>
    <row r="358" spans="1:9" x14ac:dyDescent="0.2">
      <c r="A358" s="124"/>
      <c r="B358" s="124" t="s">
        <v>3161</v>
      </c>
      <c r="C358" s="139" t="s">
        <v>3162</v>
      </c>
      <c r="D358" s="162"/>
      <c r="E358" s="126"/>
      <c r="F358" s="126"/>
      <c r="G358" s="126">
        <f>SUM(G359:G365)</f>
        <v>0</v>
      </c>
      <c r="H358" s="148"/>
      <c r="I358" s="122"/>
    </row>
    <row r="359" spans="1:9" x14ac:dyDescent="0.2">
      <c r="A359" s="123">
        <v>98</v>
      </c>
      <c r="B359" s="123" t="s">
        <v>3163</v>
      </c>
      <c r="C359" s="137" t="s">
        <v>3164</v>
      </c>
      <c r="D359" s="160" t="s">
        <v>201</v>
      </c>
      <c r="E359" s="125">
        <v>4.8719999999999999</v>
      </c>
      <c r="F359" s="125"/>
      <c r="G359" s="125">
        <f t="shared" si="8"/>
        <v>0</v>
      </c>
      <c r="H359" s="147" t="s">
        <v>1624</v>
      </c>
      <c r="I359" s="122"/>
    </row>
    <row r="360" spans="1:9" x14ac:dyDescent="0.2">
      <c r="A360" s="123"/>
      <c r="B360" s="123"/>
      <c r="C360" s="138" t="s">
        <v>3165</v>
      </c>
      <c r="D360" s="161"/>
      <c r="E360" s="152"/>
      <c r="F360" s="125"/>
      <c r="G360" s="125">
        <f t="shared" ref="G360:G365" si="9">F360*E360</f>
        <v>0</v>
      </c>
      <c r="H360" s="147">
        <v>0</v>
      </c>
      <c r="I360" s="122"/>
    </row>
    <row r="361" spans="1:9" x14ac:dyDescent="0.2">
      <c r="A361" s="123"/>
      <c r="B361" s="123"/>
      <c r="C361" s="138" t="s">
        <v>3166</v>
      </c>
      <c r="D361" s="161"/>
      <c r="E361" s="152">
        <v>4.8719999999999999</v>
      </c>
      <c r="F361" s="125"/>
      <c r="G361" s="125">
        <f t="shared" si="9"/>
        <v>0</v>
      </c>
      <c r="H361" s="147">
        <v>0</v>
      </c>
      <c r="I361" s="122"/>
    </row>
    <row r="362" spans="1:9" x14ac:dyDescent="0.2">
      <c r="A362" s="123">
        <v>99</v>
      </c>
      <c r="B362" s="123" t="s">
        <v>3167</v>
      </c>
      <c r="C362" s="137" t="s">
        <v>3168</v>
      </c>
      <c r="D362" s="160" t="s">
        <v>201</v>
      </c>
      <c r="E362" s="125">
        <v>48.72</v>
      </c>
      <c r="F362" s="125"/>
      <c r="G362" s="125">
        <f t="shared" si="9"/>
        <v>0</v>
      </c>
      <c r="H362" s="147" t="s">
        <v>1624</v>
      </c>
      <c r="I362" s="122"/>
    </row>
    <row r="363" spans="1:9" x14ac:dyDescent="0.2">
      <c r="A363" s="123"/>
      <c r="B363" s="123"/>
      <c r="C363" s="138" t="s">
        <v>3169</v>
      </c>
      <c r="D363" s="161"/>
      <c r="E363" s="152"/>
      <c r="F363" s="125"/>
      <c r="G363" s="125">
        <f t="shared" si="9"/>
        <v>0</v>
      </c>
      <c r="H363" s="147">
        <v>0</v>
      </c>
      <c r="I363" s="122"/>
    </row>
    <row r="364" spans="1:9" x14ac:dyDescent="0.2">
      <c r="A364" s="123"/>
      <c r="B364" s="123"/>
      <c r="C364" s="138" t="s">
        <v>3170</v>
      </c>
      <c r="D364" s="161"/>
      <c r="E364" s="152">
        <v>48.72</v>
      </c>
      <c r="F364" s="125"/>
      <c r="G364" s="125">
        <f t="shared" si="9"/>
        <v>0</v>
      </c>
      <c r="H364" s="147">
        <v>0</v>
      </c>
      <c r="I364" s="122"/>
    </row>
    <row r="365" spans="1:9" ht="22.5" x14ac:dyDescent="0.2">
      <c r="A365" s="123">
        <v>100</v>
      </c>
      <c r="B365" s="123" t="s">
        <v>3171</v>
      </c>
      <c r="C365" s="137" t="s">
        <v>3172</v>
      </c>
      <c r="D365" s="160" t="s">
        <v>201</v>
      </c>
      <c r="E365" s="125">
        <v>4.8719999999999999</v>
      </c>
      <c r="F365" s="125"/>
      <c r="G365" s="125">
        <f t="shared" si="9"/>
        <v>0</v>
      </c>
      <c r="H365" s="147" t="s">
        <v>1624</v>
      </c>
      <c r="I365" s="122"/>
    </row>
    <row r="366" spans="1:9" x14ac:dyDescent="0.2">
      <c r="A366" s="124"/>
      <c r="B366" s="124" t="s">
        <v>3173</v>
      </c>
      <c r="C366" s="139" t="s">
        <v>3174</v>
      </c>
      <c r="D366" s="162"/>
      <c r="E366" s="126"/>
      <c r="F366" s="126"/>
      <c r="G366" s="126">
        <f>G367</f>
        <v>0</v>
      </c>
      <c r="H366" s="148"/>
      <c r="I366" s="122"/>
    </row>
    <row r="367" spans="1:9" x14ac:dyDescent="0.2">
      <c r="A367" s="191">
        <v>101</v>
      </c>
      <c r="B367" s="191" t="s">
        <v>3175</v>
      </c>
      <c r="C367" s="192" t="s">
        <v>3176</v>
      </c>
      <c r="D367" s="193" t="s">
        <v>201</v>
      </c>
      <c r="E367" s="194">
        <v>656.005</v>
      </c>
      <c r="F367" s="194"/>
      <c r="G367" s="194">
        <f t="shared" ref="G367" si="10">F367*E367</f>
        <v>0</v>
      </c>
      <c r="H367" s="195" t="s">
        <v>1624</v>
      </c>
      <c r="I367" s="122"/>
    </row>
    <row r="368" spans="1:9" x14ac:dyDescent="0.2">
      <c r="B368" s="5" t="s">
        <v>212</v>
      </c>
      <c r="C368" s="143" t="s">
        <v>212</v>
      </c>
      <c r="D368" s="7"/>
      <c r="E368" s="155"/>
      <c r="F368" s="4"/>
      <c r="G368" s="4"/>
      <c r="H368" s="7"/>
    </row>
    <row r="369" spans="1:8" x14ac:dyDescent="0.2">
      <c r="A369" s="214"/>
      <c r="B369" s="215" t="s">
        <v>28</v>
      </c>
      <c r="C369" s="216" t="s">
        <v>212</v>
      </c>
      <c r="D369" s="217"/>
      <c r="E369" s="218"/>
      <c r="F369" s="219"/>
      <c r="G369" s="220">
        <f>G8+G89+G157+G181+G286+G294+G358+G366</f>
        <v>0</v>
      </c>
      <c r="H369" s="7"/>
    </row>
    <row r="371" spans="1:8" x14ac:dyDescent="0.2">
      <c r="B371" s="363"/>
      <c r="C371" s="5" t="s">
        <v>5118</v>
      </c>
    </row>
    <row r="372" spans="1:8" x14ac:dyDescent="0.2">
      <c r="B372" s="421"/>
      <c r="C372" s="296" t="s">
        <v>5323</v>
      </c>
    </row>
  </sheetData>
  <sheetProtection algorithmName="SHA-512" hashValue="xRVJG5dWcn3HZicSSoHjDVeigG9VVKV5RhiOgEapqU++O9XRMMPpm/+NqIYaYQzjoDscd+HuO8FcKrhwl9fr4A==" saltValue="R2jF0pA5+VtshAQZY1jCdA==" spinCount="100000" sheet="1" objects="1" scenarios="1"/>
  <protectedRanges>
    <protectedRange sqref="F9:F367"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1" orientation="portrait" r:id="rId1"/>
  <headerFooter>
    <oddFooter>Stránka &amp;P z &amp;N</oddFooter>
  </headerFooter>
  <rowBreaks count="1" manualBreakCount="1">
    <brk id="307"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4994"/>
  <sheetViews>
    <sheetView view="pageBreakPreview" zoomScaleNormal="100" zoomScaleSheetLayoutView="100" workbookViewId="0">
      <selection activeCell="I15" sqref="I15"/>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4794</v>
      </c>
      <c r="C3" s="535" t="s">
        <v>2423</v>
      </c>
      <c r="D3" s="536"/>
      <c r="E3" s="536"/>
      <c r="F3" s="536"/>
      <c r="G3" s="537"/>
      <c r="M3" s="296" t="s">
        <v>4795</v>
      </c>
      <c r="Q3" t="s">
        <v>117</v>
      </c>
    </row>
    <row r="4" spans="1:44" ht="24.95" customHeight="1" x14ac:dyDescent="0.2">
      <c r="A4" s="205" t="s">
        <v>8</v>
      </c>
      <c r="B4" s="206" t="s">
        <v>4794</v>
      </c>
      <c r="C4" s="535" t="s">
        <v>2423</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48</v>
      </c>
      <c r="C8" s="130" t="s">
        <v>49</v>
      </c>
      <c r="D8" s="159"/>
      <c r="E8" s="131"/>
      <c r="F8" s="131"/>
      <c r="G8" s="131">
        <f>SUMIF(Q9:Q51,"&lt;&gt;NOR",G9:G51)</f>
        <v>0</v>
      </c>
      <c r="H8" s="196"/>
      <c r="Q8" t="s">
        <v>129</v>
      </c>
    </row>
    <row r="9" spans="1:44" ht="22.5" outlineLevel="1" x14ac:dyDescent="0.2">
      <c r="A9" s="302">
        <v>1</v>
      </c>
      <c r="B9" s="303" t="s">
        <v>4796</v>
      </c>
      <c r="C9" s="349" t="s">
        <v>5544</v>
      </c>
      <c r="D9" s="444" t="s">
        <v>240</v>
      </c>
      <c r="E9" s="379"/>
      <c r="F9" s="380"/>
      <c r="G9" s="445">
        <f>ROUND(E9*F9,2)</f>
        <v>0</v>
      </c>
      <c r="H9" s="446" t="s">
        <v>1624</v>
      </c>
      <c r="I9" s="122"/>
      <c r="J9" s="122"/>
      <c r="K9" s="122"/>
      <c r="L9" s="122"/>
      <c r="M9" s="122"/>
      <c r="N9" s="122"/>
      <c r="O9" s="122"/>
      <c r="P9" s="122"/>
      <c r="Q9" s="122" t="s">
        <v>4537</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outlineLevel="1" x14ac:dyDescent="0.2">
      <c r="A10" s="182"/>
      <c r="B10" s="307"/>
      <c r="C10" s="447" t="s">
        <v>4797</v>
      </c>
      <c r="D10" s="448"/>
      <c r="E10" s="449"/>
      <c r="F10" s="450"/>
      <c r="G10" s="451"/>
      <c r="H10" s="452"/>
      <c r="I10" s="122"/>
      <c r="J10" s="122"/>
      <c r="K10" s="122"/>
      <c r="L10" s="122"/>
      <c r="M10" s="122"/>
      <c r="N10" s="122"/>
      <c r="O10" s="122"/>
      <c r="P10" s="122"/>
      <c r="Q10" s="122" t="s">
        <v>135</v>
      </c>
      <c r="R10" s="122">
        <v>0</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outlineLevel="1" x14ac:dyDescent="0.2">
      <c r="A11" s="302">
        <v>2</v>
      </c>
      <c r="B11" s="303" t="s">
        <v>4798</v>
      </c>
      <c r="C11" s="349" t="s">
        <v>5545</v>
      </c>
      <c r="D11" s="444" t="s">
        <v>188</v>
      </c>
      <c r="E11" s="379"/>
      <c r="F11" s="380"/>
      <c r="G11" s="445">
        <f>ROUND(E11*F11,2)</f>
        <v>0</v>
      </c>
      <c r="H11" s="446" t="s">
        <v>1624</v>
      </c>
      <c r="I11" s="122"/>
      <c r="J11" s="122"/>
      <c r="K11" s="122"/>
      <c r="L11" s="122"/>
      <c r="M11" s="122"/>
      <c r="N11" s="122"/>
      <c r="O11" s="122"/>
      <c r="P11" s="122"/>
      <c r="Q11" s="122" t="s">
        <v>4537</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outlineLevel="1" x14ac:dyDescent="0.2">
      <c r="A12" s="182"/>
      <c r="B12" s="307"/>
      <c r="C12" s="447" t="s">
        <v>4799</v>
      </c>
      <c r="D12" s="448"/>
      <c r="E12" s="449"/>
      <c r="F12" s="450"/>
      <c r="G12" s="451"/>
      <c r="H12" s="452"/>
      <c r="I12" s="122"/>
      <c r="J12" s="122"/>
      <c r="K12" s="122"/>
      <c r="L12" s="122"/>
      <c r="M12" s="122"/>
      <c r="N12" s="122"/>
      <c r="O12" s="122"/>
      <c r="P12" s="122"/>
      <c r="Q12" s="122" t="s">
        <v>135</v>
      </c>
      <c r="R12" s="122">
        <v>0</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376" t="s">
        <v>5546</v>
      </c>
      <c r="B13" s="377" t="s">
        <v>5539</v>
      </c>
      <c r="C13" s="349" t="s">
        <v>5540</v>
      </c>
      <c r="D13" s="378" t="s">
        <v>188</v>
      </c>
      <c r="E13" s="379">
        <v>16</v>
      </c>
      <c r="F13" s="380"/>
      <c r="G13" s="380">
        <f t="shared" ref="G13" si="0">F13*E13</f>
        <v>0</v>
      </c>
      <c r="H13" s="381" t="s">
        <v>1624</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382"/>
      <c r="B14" s="383"/>
      <c r="C14" s="447" t="s">
        <v>5547</v>
      </c>
      <c r="D14" s="448"/>
      <c r="E14" s="449">
        <v>16</v>
      </c>
      <c r="F14" s="450"/>
      <c r="G14" s="451"/>
      <c r="H14" s="45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302">
        <v>3</v>
      </c>
      <c r="B15" s="303" t="s">
        <v>4800</v>
      </c>
      <c r="C15" s="304" t="s">
        <v>4801</v>
      </c>
      <c r="D15" s="305" t="s">
        <v>138</v>
      </c>
      <c r="E15" s="328">
        <v>43.244999999999997</v>
      </c>
      <c r="F15" s="306"/>
      <c r="G15" s="306">
        <f>ROUND(E15*F15,2)</f>
        <v>0</v>
      </c>
      <c r="H15" s="320" t="s">
        <v>1624</v>
      </c>
      <c r="I15" s="122"/>
      <c r="J15" s="122"/>
      <c r="K15" s="122"/>
      <c r="L15" s="122"/>
      <c r="M15" s="122"/>
      <c r="N15" s="122"/>
      <c r="O15" s="122"/>
      <c r="P15" s="122"/>
      <c r="Q15" s="122" t="s">
        <v>4537</v>
      </c>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182"/>
      <c r="B16" s="307"/>
      <c r="C16" s="312" t="s">
        <v>4802</v>
      </c>
      <c r="D16" s="313"/>
      <c r="E16" s="330">
        <v>36</v>
      </c>
      <c r="F16" s="185"/>
      <c r="G16" s="185"/>
      <c r="H16" s="315"/>
      <c r="I16" s="122"/>
      <c r="J16" s="122"/>
      <c r="K16" s="122"/>
      <c r="L16" s="122"/>
      <c r="M16" s="122"/>
      <c r="N16" s="122"/>
      <c r="O16" s="122"/>
      <c r="P16" s="122"/>
      <c r="Q16" s="122" t="s">
        <v>135</v>
      </c>
      <c r="R16" s="122">
        <v>0</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182"/>
      <c r="B17" s="307"/>
      <c r="C17" s="312" t="s">
        <v>4803</v>
      </c>
      <c r="D17" s="313"/>
      <c r="E17" s="330">
        <v>7.2450000000000001</v>
      </c>
      <c r="F17" s="185"/>
      <c r="G17" s="185"/>
      <c r="H17" s="315"/>
      <c r="I17" s="122"/>
      <c r="J17" s="122"/>
      <c r="K17" s="122"/>
      <c r="L17" s="122"/>
      <c r="M17" s="122"/>
      <c r="N17" s="122"/>
      <c r="O17" s="122"/>
      <c r="P17" s="122"/>
      <c r="Q17" s="122" t="s">
        <v>135</v>
      </c>
      <c r="R17" s="122">
        <v>0</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302">
        <v>4</v>
      </c>
      <c r="B18" s="303" t="s">
        <v>4804</v>
      </c>
      <c r="C18" s="304" t="s">
        <v>4805</v>
      </c>
      <c r="D18" s="305" t="s">
        <v>138</v>
      </c>
      <c r="E18" s="328">
        <v>43.244999999999997</v>
      </c>
      <c r="F18" s="306"/>
      <c r="G18" s="306">
        <f>ROUND(E18*F18,2)</f>
        <v>0</v>
      </c>
      <c r="H18" s="320" t="s">
        <v>1624</v>
      </c>
      <c r="I18" s="122"/>
      <c r="J18" s="122"/>
      <c r="K18" s="122"/>
      <c r="L18" s="122"/>
      <c r="M18" s="122"/>
      <c r="N18" s="122"/>
      <c r="O18" s="122"/>
      <c r="P18" s="122"/>
      <c r="Q18" s="122" t="s">
        <v>4537</v>
      </c>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182"/>
      <c r="B19" s="307"/>
      <c r="C19" s="312" t="s">
        <v>4806</v>
      </c>
      <c r="D19" s="313"/>
      <c r="E19" s="330">
        <v>43.244999999999997</v>
      </c>
      <c r="F19" s="185"/>
      <c r="G19" s="185"/>
      <c r="H19" s="315"/>
      <c r="I19" s="122"/>
      <c r="J19" s="122"/>
      <c r="K19" s="122"/>
      <c r="L19" s="122"/>
      <c r="M19" s="122"/>
      <c r="N19" s="122"/>
      <c r="O19" s="122"/>
      <c r="P19" s="122"/>
      <c r="Q19" s="122" t="s">
        <v>135</v>
      </c>
      <c r="R19" s="122">
        <v>5</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302">
        <v>5</v>
      </c>
      <c r="B20" s="303" t="s">
        <v>4807</v>
      </c>
      <c r="C20" s="304" t="s">
        <v>4808</v>
      </c>
      <c r="D20" s="305" t="s">
        <v>188</v>
      </c>
      <c r="E20" s="328">
        <v>72</v>
      </c>
      <c r="F20" s="306"/>
      <c r="G20" s="306">
        <f>ROUND(E20*F20,2)</f>
        <v>0</v>
      </c>
      <c r="H20" s="320" t="s">
        <v>1624</v>
      </c>
      <c r="I20" s="122"/>
      <c r="J20" s="122"/>
      <c r="K20" s="122"/>
      <c r="L20" s="122"/>
      <c r="M20" s="122"/>
      <c r="N20" s="122"/>
      <c r="O20" s="122"/>
      <c r="P20" s="122"/>
      <c r="Q20" s="122" t="s">
        <v>4537</v>
      </c>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182"/>
      <c r="B21" s="307"/>
      <c r="C21" s="312" t="s">
        <v>4809</v>
      </c>
      <c r="D21" s="313"/>
      <c r="E21" s="330">
        <v>72</v>
      </c>
      <c r="F21" s="185"/>
      <c r="G21" s="185"/>
      <c r="H21" s="315"/>
      <c r="I21" s="122"/>
      <c r="J21" s="122"/>
      <c r="K21" s="122"/>
      <c r="L21" s="122"/>
      <c r="M21" s="122"/>
      <c r="N21" s="122"/>
      <c r="O21" s="122"/>
      <c r="P21" s="122"/>
      <c r="Q21" s="122" t="s">
        <v>135</v>
      </c>
      <c r="R21" s="122">
        <v>0</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302">
        <v>6</v>
      </c>
      <c r="B22" s="303" t="s">
        <v>4810</v>
      </c>
      <c r="C22" s="304" t="s">
        <v>4811</v>
      </c>
      <c r="D22" s="305" t="s">
        <v>188</v>
      </c>
      <c r="E22" s="328">
        <v>72</v>
      </c>
      <c r="F22" s="306"/>
      <c r="G22" s="306">
        <f>ROUND(E22*F22,2)</f>
        <v>0</v>
      </c>
      <c r="H22" s="320" t="s">
        <v>1624</v>
      </c>
      <c r="I22" s="122"/>
      <c r="J22" s="122"/>
      <c r="K22" s="122"/>
      <c r="L22" s="122"/>
      <c r="M22" s="122"/>
      <c r="N22" s="122"/>
      <c r="O22" s="122"/>
      <c r="P22" s="122"/>
      <c r="Q22" s="122" t="s">
        <v>4537</v>
      </c>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182"/>
      <c r="B23" s="307"/>
      <c r="C23" s="312" t="s">
        <v>4812</v>
      </c>
      <c r="D23" s="313"/>
      <c r="E23" s="330">
        <v>72</v>
      </c>
      <c r="F23" s="185"/>
      <c r="G23" s="185"/>
      <c r="H23" s="315"/>
      <c r="I23" s="122"/>
      <c r="J23" s="122"/>
      <c r="K23" s="122"/>
      <c r="L23" s="122"/>
      <c r="M23" s="122"/>
      <c r="N23" s="122"/>
      <c r="O23" s="122"/>
      <c r="P23" s="122"/>
      <c r="Q23" s="122" t="s">
        <v>135</v>
      </c>
      <c r="R23" s="122">
        <v>5</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302">
        <v>7</v>
      </c>
      <c r="B24" s="303" t="s">
        <v>150</v>
      </c>
      <c r="C24" s="304" t="s">
        <v>151</v>
      </c>
      <c r="D24" s="305" t="s">
        <v>138</v>
      </c>
      <c r="E24" s="328">
        <v>43.244999999999997</v>
      </c>
      <c r="F24" s="306"/>
      <c r="G24" s="306">
        <f>ROUND(E24*F24,2)</f>
        <v>0</v>
      </c>
      <c r="H24" s="320" t="s">
        <v>1624</v>
      </c>
      <c r="I24" s="122"/>
      <c r="J24" s="122"/>
      <c r="K24" s="122"/>
      <c r="L24" s="122"/>
      <c r="M24" s="122"/>
      <c r="N24" s="122"/>
      <c r="O24" s="122"/>
      <c r="P24" s="122"/>
      <c r="Q24" s="122" t="s">
        <v>4537</v>
      </c>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182"/>
      <c r="B25" s="307"/>
      <c r="C25" s="312" t="s">
        <v>4806</v>
      </c>
      <c r="D25" s="313"/>
      <c r="E25" s="330">
        <v>43.244999999999997</v>
      </c>
      <c r="F25" s="185"/>
      <c r="G25" s="185"/>
      <c r="H25" s="315"/>
      <c r="I25" s="122"/>
      <c r="J25" s="122"/>
      <c r="K25" s="122"/>
      <c r="L25" s="122"/>
      <c r="M25" s="122"/>
      <c r="N25" s="122"/>
      <c r="O25" s="122"/>
      <c r="P25" s="122"/>
      <c r="Q25" s="122" t="s">
        <v>135</v>
      </c>
      <c r="R25" s="122">
        <v>5</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302">
        <v>8</v>
      </c>
      <c r="B26" s="303" t="s">
        <v>4813</v>
      </c>
      <c r="C26" s="304" t="s">
        <v>4814</v>
      </c>
      <c r="D26" s="305" t="s">
        <v>138</v>
      </c>
      <c r="E26" s="328">
        <v>3.6</v>
      </c>
      <c r="F26" s="306"/>
      <c r="G26" s="306">
        <f>ROUND(E26*F26,2)</f>
        <v>0</v>
      </c>
      <c r="H26" s="320" t="s">
        <v>1624</v>
      </c>
      <c r="I26" s="122"/>
      <c r="J26" s="122"/>
      <c r="K26" s="122"/>
      <c r="L26" s="122"/>
      <c r="M26" s="122"/>
      <c r="N26" s="122"/>
      <c r="O26" s="122"/>
      <c r="P26" s="122"/>
      <c r="Q26" s="122" t="s">
        <v>4537</v>
      </c>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182"/>
      <c r="B27" s="307"/>
      <c r="C27" s="312" t="s">
        <v>4815</v>
      </c>
      <c r="D27" s="313"/>
      <c r="E27" s="330">
        <v>3.6</v>
      </c>
      <c r="F27" s="185"/>
      <c r="G27" s="185"/>
      <c r="H27" s="315"/>
      <c r="I27" s="122"/>
      <c r="J27" s="122"/>
      <c r="K27" s="122"/>
      <c r="L27" s="122"/>
      <c r="M27" s="122"/>
      <c r="N27" s="122"/>
      <c r="O27" s="122"/>
      <c r="P27" s="122"/>
      <c r="Q27" s="122" t="s">
        <v>135</v>
      </c>
      <c r="R27" s="122">
        <v>0</v>
      </c>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ht="22.5" outlineLevel="1" x14ac:dyDescent="0.2">
      <c r="A28" s="302">
        <v>9</v>
      </c>
      <c r="B28" s="303" t="s">
        <v>4816</v>
      </c>
      <c r="C28" s="304" t="s">
        <v>4817</v>
      </c>
      <c r="D28" s="305" t="s">
        <v>138</v>
      </c>
      <c r="E28" s="328">
        <v>10.8</v>
      </c>
      <c r="F28" s="306"/>
      <c r="G28" s="306">
        <f>ROUND(E28*F28,2)</f>
        <v>0</v>
      </c>
      <c r="H28" s="320" t="s">
        <v>1624</v>
      </c>
      <c r="I28" s="122"/>
      <c r="J28" s="122"/>
      <c r="K28" s="122"/>
      <c r="L28" s="122"/>
      <c r="M28" s="122"/>
      <c r="N28" s="122"/>
      <c r="O28" s="122"/>
      <c r="P28" s="122"/>
      <c r="Q28" s="122" t="s">
        <v>4537</v>
      </c>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182"/>
      <c r="B29" s="307"/>
      <c r="C29" s="312" t="s">
        <v>4818</v>
      </c>
      <c r="D29" s="313"/>
      <c r="E29" s="330">
        <v>10.8</v>
      </c>
      <c r="F29" s="185"/>
      <c r="G29" s="185"/>
      <c r="H29" s="315"/>
      <c r="I29" s="122"/>
      <c r="J29" s="122"/>
      <c r="K29" s="122"/>
      <c r="L29" s="122"/>
      <c r="M29" s="122"/>
      <c r="N29" s="122"/>
      <c r="O29" s="122"/>
      <c r="P29" s="122"/>
      <c r="Q29" s="122" t="s">
        <v>135</v>
      </c>
      <c r="R29" s="122">
        <v>0</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302">
        <v>10</v>
      </c>
      <c r="B30" s="303" t="s">
        <v>154</v>
      </c>
      <c r="C30" s="304" t="s">
        <v>155</v>
      </c>
      <c r="D30" s="305" t="s">
        <v>138</v>
      </c>
      <c r="E30" s="328">
        <v>28.844999999999999</v>
      </c>
      <c r="F30" s="306"/>
      <c r="G30" s="306">
        <f>ROUND(E30*F30,2)</f>
        <v>0</v>
      </c>
      <c r="H30" s="320" t="s">
        <v>1624</v>
      </c>
      <c r="I30" s="122"/>
      <c r="J30" s="122"/>
      <c r="K30" s="122"/>
      <c r="L30" s="122"/>
      <c r="M30" s="122"/>
      <c r="N30" s="122"/>
      <c r="O30" s="122"/>
      <c r="P30" s="122"/>
      <c r="Q30" s="122" t="s">
        <v>4537</v>
      </c>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ht="22.5" outlineLevel="1" x14ac:dyDescent="0.2">
      <c r="A31" s="182"/>
      <c r="B31" s="307"/>
      <c r="C31" s="316" t="s">
        <v>4819</v>
      </c>
      <c r="D31" s="317"/>
      <c r="E31" s="329"/>
      <c r="F31" s="317"/>
      <c r="G31" s="317"/>
      <c r="H31" s="321"/>
      <c r="I31" s="122"/>
      <c r="J31" s="122"/>
      <c r="K31" s="122"/>
      <c r="L31" s="122"/>
      <c r="M31" s="122"/>
      <c r="N31" s="122"/>
      <c r="O31" s="122"/>
      <c r="P31" s="122"/>
      <c r="Q31" s="122" t="s">
        <v>4539</v>
      </c>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182"/>
      <c r="B32" s="307"/>
      <c r="C32" s="312" t="s">
        <v>4806</v>
      </c>
      <c r="D32" s="313"/>
      <c r="E32" s="330">
        <v>43.244999999999997</v>
      </c>
      <c r="F32" s="185"/>
      <c r="G32" s="185"/>
      <c r="H32" s="315"/>
      <c r="I32" s="122"/>
      <c r="J32" s="122"/>
      <c r="K32" s="122"/>
      <c r="L32" s="122"/>
      <c r="M32" s="122"/>
      <c r="N32" s="122"/>
      <c r="O32" s="122"/>
      <c r="P32" s="122"/>
      <c r="Q32" s="122" t="s">
        <v>135</v>
      </c>
      <c r="R32" s="122">
        <v>5</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182"/>
      <c r="B33" s="307"/>
      <c r="C33" s="312" t="s">
        <v>4820</v>
      </c>
      <c r="D33" s="313"/>
      <c r="E33" s="330">
        <v>-3.6</v>
      </c>
      <c r="F33" s="185"/>
      <c r="G33" s="185"/>
      <c r="H33" s="315"/>
      <c r="I33" s="122"/>
      <c r="J33" s="122"/>
      <c r="K33" s="122"/>
      <c r="L33" s="122"/>
      <c r="M33" s="122"/>
      <c r="N33" s="122"/>
      <c r="O33" s="122"/>
      <c r="P33" s="122"/>
      <c r="Q33" s="122" t="s">
        <v>135</v>
      </c>
      <c r="R33" s="122">
        <v>5</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182"/>
      <c r="B34" s="307"/>
      <c r="C34" s="312" t="s">
        <v>4821</v>
      </c>
      <c r="D34" s="313"/>
      <c r="E34" s="330">
        <v>-10.8</v>
      </c>
      <c r="F34" s="185"/>
      <c r="G34" s="185"/>
      <c r="H34" s="315"/>
      <c r="I34" s="122"/>
      <c r="J34" s="122"/>
      <c r="K34" s="122"/>
      <c r="L34" s="122"/>
      <c r="M34" s="122"/>
      <c r="N34" s="122"/>
      <c r="O34" s="122"/>
      <c r="P34" s="122"/>
      <c r="Q34" s="122" t="s">
        <v>135</v>
      </c>
      <c r="R34" s="122">
        <v>5</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302">
        <v>11</v>
      </c>
      <c r="B35" s="303" t="s">
        <v>4822</v>
      </c>
      <c r="C35" s="304" t="s">
        <v>4823</v>
      </c>
      <c r="D35" s="305" t="s">
        <v>138</v>
      </c>
      <c r="E35" s="328">
        <v>12.9735</v>
      </c>
      <c r="F35" s="306"/>
      <c r="G35" s="306">
        <f>ROUND(E35*F35,2)</f>
        <v>0</v>
      </c>
      <c r="H35" s="320" t="s">
        <v>1624</v>
      </c>
      <c r="I35" s="122"/>
      <c r="J35" s="122"/>
      <c r="K35" s="122"/>
      <c r="L35" s="122"/>
      <c r="M35" s="122"/>
      <c r="N35" s="122"/>
      <c r="O35" s="122"/>
      <c r="P35" s="122"/>
      <c r="Q35" s="122" t="s">
        <v>4537</v>
      </c>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182"/>
      <c r="B36" s="307"/>
      <c r="C36" s="312" t="s">
        <v>4806</v>
      </c>
      <c r="D36" s="313"/>
      <c r="E36" s="330">
        <v>43.244999999999997</v>
      </c>
      <c r="F36" s="185"/>
      <c r="G36" s="185"/>
      <c r="H36" s="315"/>
      <c r="I36" s="122"/>
      <c r="J36" s="122"/>
      <c r="K36" s="122"/>
      <c r="L36" s="122"/>
      <c r="M36" s="122"/>
      <c r="N36" s="122"/>
      <c r="O36" s="122"/>
      <c r="P36" s="122"/>
      <c r="Q36" s="122" t="s">
        <v>135</v>
      </c>
      <c r="R36" s="122">
        <v>5</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182"/>
      <c r="B37" s="307"/>
      <c r="C37" s="325" t="s">
        <v>4824</v>
      </c>
      <c r="D37" s="326"/>
      <c r="E37" s="331">
        <v>12.9735</v>
      </c>
      <c r="F37" s="185"/>
      <c r="G37" s="185"/>
      <c r="H37" s="315"/>
      <c r="I37" s="122"/>
      <c r="J37" s="122"/>
      <c r="K37" s="122"/>
      <c r="L37" s="122"/>
      <c r="M37" s="122"/>
      <c r="N37" s="122"/>
      <c r="O37" s="122"/>
      <c r="P37" s="122"/>
      <c r="Q37" s="122" t="s">
        <v>135</v>
      </c>
      <c r="R37" s="122">
        <v>4</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182"/>
      <c r="B38" s="307"/>
      <c r="C38" s="312" t="s">
        <v>4820</v>
      </c>
      <c r="D38" s="313"/>
      <c r="E38" s="330">
        <v>-3.6</v>
      </c>
      <c r="F38" s="185"/>
      <c r="G38" s="185"/>
      <c r="H38" s="315"/>
      <c r="I38" s="122"/>
      <c r="J38" s="122"/>
      <c r="K38" s="122"/>
      <c r="L38" s="122"/>
      <c r="M38" s="122"/>
      <c r="N38" s="122"/>
      <c r="O38" s="122"/>
      <c r="P38" s="122"/>
      <c r="Q38" s="122" t="s">
        <v>135</v>
      </c>
      <c r="R38" s="122">
        <v>5</v>
      </c>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182"/>
      <c r="B39" s="307"/>
      <c r="C39" s="312" t="s">
        <v>4821</v>
      </c>
      <c r="D39" s="313"/>
      <c r="E39" s="330">
        <v>-10.8</v>
      </c>
      <c r="F39" s="185"/>
      <c r="G39" s="185"/>
      <c r="H39" s="315"/>
      <c r="I39" s="122"/>
      <c r="J39" s="122"/>
      <c r="K39" s="122"/>
      <c r="L39" s="122"/>
      <c r="M39" s="122"/>
      <c r="N39" s="122"/>
      <c r="O39" s="122"/>
      <c r="P39" s="122"/>
      <c r="Q39" s="122" t="s">
        <v>135</v>
      </c>
      <c r="R39" s="122">
        <v>5</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182"/>
      <c r="B40" s="307"/>
      <c r="C40" s="312" t="s">
        <v>4825</v>
      </c>
      <c r="D40" s="313"/>
      <c r="E40" s="330">
        <v>-28.844999999999999</v>
      </c>
      <c r="F40" s="185"/>
      <c r="G40" s="185"/>
      <c r="H40" s="315"/>
      <c r="I40" s="122"/>
      <c r="J40" s="122"/>
      <c r="K40" s="122"/>
      <c r="L40" s="122"/>
      <c r="M40" s="122"/>
      <c r="N40" s="122"/>
      <c r="O40" s="122"/>
      <c r="P40" s="122"/>
      <c r="Q40" s="122" t="s">
        <v>135</v>
      </c>
      <c r="R40" s="122">
        <v>5</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182"/>
      <c r="B41" s="307"/>
      <c r="C41" s="325" t="s">
        <v>4826</v>
      </c>
      <c r="D41" s="326"/>
      <c r="E41" s="331"/>
      <c r="F41" s="185"/>
      <c r="G41" s="185"/>
      <c r="H41" s="315"/>
      <c r="I41" s="122"/>
      <c r="J41" s="122"/>
      <c r="K41" s="122"/>
      <c r="L41" s="122"/>
      <c r="M41" s="122"/>
      <c r="N41" s="122"/>
      <c r="O41" s="122"/>
      <c r="P41" s="122"/>
      <c r="Q41" s="122" t="s">
        <v>135</v>
      </c>
      <c r="R41" s="122">
        <v>4</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302">
        <v>12</v>
      </c>
      <c r="B42" s="303" t="s">
        <v>4827</v>
      </c>
      <c r="C42" s="304" t="s">
        <v>4828</v>
      </c>
      <c r="D42" s="305" t="s">
        <v>138</v>
      </c>
      <c r="E42" s="328">
        <v>12.9735</v>
      </c>
      <c r="F42" s="306"/>
      <c r="G42" s="306">
        <f>ROUND(E42*F42,2)</f>
        <v>0</v>
      </c>
      <c r="H42" s="320" t="s">
        <v>1624</v>
      </c>
      <c r="I42" s="122"/>
      <c r="J42" s="122"/>
      <c r="K42" s="122"/>
      <c r="L42" s="122"/>
      <c r="M42" s="122"/>
      <c r="N42" s="122"/>
      <c r="O42" s="122"/>
      <c r="P42" s="122"/>
      <c r="Q42" s="122" t="s">
        <v>4537</v>
      </c>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182"/>
      <c r="B43" s="307"/>
      <c r="C43" s="312" t="s">
        <v>4829</v>
      </c>
      <c r="D43" s="313"/>
      <c r="E43" s="330">
        <v>12.9735</v>
      </c>
      <c r="F43" s="185"/>
      <c r="G43" s="185"/>
      <c r="H43" s="315"/>
      <c r="I43" s="122"/>
      <c r="J43" s="122"/>
      <c r="K43" s="122"/>
      <c r="L43" s="122"/>
      <c r="M43" s="122"/>
      <c r="N43" s="122"/>
      <c r="O43" s="122"/>
      <c r="P43" s="122"/>
      <c r="Q43" s="122" t="s">
        <v>135</v>
      </c>
      <c r="R43" s="122">
        <v>5</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302">
        <v>13</v>
      </c>
      <c r="B44" s="303" t="s">
        <v>4830</v>
      </c>
      <c r="C44" s="304" t="s">
        <v>4831</v>
      </c>
      <c r="D44" s="305" t="s">
        <v>138</v>
      </c>
      <c r="E44" s="328">
        <v>194.60249999999999</v>
      </c>
      <c r="F44" s="306"/>
      <c r="G44" s="306">
        <f>ROUND(E44*F44,2)</f>
        <v>0</v>
      </c>
      <c r="H44" s="320" t="s">
        <v>1624</v>
      </c>
      <c r="I44" s="122"/>
      <c r="J44" s="122"/>
      <c r="K44" s="122"/>
      <c r="L44" s="122"/>
      <c r="M44" s="122"/>
      <c r="N44" s="122"/>
      <c r="O44" s="122"/>
      <c r="P44" s="122"/>
      <c r="Q44" s="122" t="s">
        <v>4537</v>
      </c>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182"/>
      <c r="B45" s="307"/>
      <c r="C45" s="312" t="s">
        <v>4832</v>
      </c>
      <c r="D45" s="313"/>
      <c r="E45" s="330">
        <v>194.60249999999999</v>
      </c>
      <c r="F45" s="185"/>
      <c r="G45" s="185"/>
      <c r="H45" s="315"/>
      <c r="I45" s="122"/>
      <c r="J45" s="122"/>
      <c r="K45" s="122"/>
      <c r="L45" s="122"/>
      <c r="M45" s="122"/>
      <c r="N45" s="122"/>
      <c r="O45" s="122"/>
      <c r="P45" s="122"/>
      <c r="Q45" s="122" t="s">
        <v>135</v>
      </c>
      <c r="R45" s="122">
        <v>5</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302">
        <v>14</v>
      </c>
      <c r="B46" s="303" t="s">
        <v>158</v>
      </c>
      <c r="C46" s="304" t="s">
        <v>159</v>
      </c>
      <c r="D46" s="305" t="s">
        <v>138</v>
      </c>
      <c r="E46" s="328">
        <v>12.9735</v>
      </c>
      <c r="F46" s="306"/>
      <c r="G46" s="306">
        <f>ROUND(E46*F46,2)</f>
        <v>0</v>
      </c>
      <c r="H46" s="320" t="s">
        <v>1624</v>
      </c>
      <c r="I46" s="122"/>
      <c r="J46" s="122"/>
      <c r="K46" s="122"/>
      <c r="L46" s="122"/>
      <c r="M46" s="122"/>
      <c r="N46" s="122"/>
      <c r="O46" s="122"/>
      <c r="P46" s="122"/>
      <c r="Q46" s="122" t="s">
        <v>4537</v>
      </c>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182"/>
      <c r="B47" s="307"/>
      <c r="C47" s="312" t="s">
        <v>4829</v>
      </c>
      <c r="D47" s="313"/>
      <c r="E47" s="330">
        <v>12.9735</v>
      </c>
      <c r="F47" s="185"/>
      <c r="G47" s="185"/>
      <c r="H47" s="315"/>
      <c r="I47" s="122"/>
      <c r="J47" s="122"/>
      <c r="K47" s="122"/>
      <c r="L47" s="122"/>
      <c r="M47" s="122"/>
      <c r="N47" s="122"/>
      <c r="O47" s="122"/>
      <c r="P47" s="122"/>
      <c r="Q47" s="122" t="s">
        <v>135</v>
      </c>
      <c r="R47" s="122">
        <v>5</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302">
        <v>15</v>
      </c>
      <c r="B48" s="303" t="s">
        <v>4833</v>
      </c>
      <c r="C48" s="349" t="s">
        <v>5560</v>
      </c>
      <c r="D48" s="444" t="s">
        <v>201</v>
      </c>
      <c r="E48" s="379"/>
      <c r="F48" s="380"/>
      <c r="G48" s="380"/>
      <c r="H48" s="446" t="s">
        <v>1624</v>
      </c>
      <c r="I48" s="122"/>
      <c r="J48" s="122"/>
      <c r="K48" s="122"/>
      <c r="L48" s="122"/>
      <c r="M48" s="122"/>
      <c r="N48" s="122"/>
      <c r="O48" s="122"/>
      <c r="P48" s="122"/>
      <c r="Q48" s="122" t="s">
        <v>4537</v>
      </c>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182"/>
      <c r="B49" s="307"/>
      <c r="C49" s="453" t="s">
        <v>4834</v>
      </c>
      <c r="D49" s="448"/>
      <c r="E49" s="449"/>
      <c r="F49" s="450"/>
      <c r="G49" s="450"/>
      <c r="H49" s="452"/>
      <c r="I49" s="122"/>
      <c r="J49" s="122"/>
      <c r="K49" s="122"/>
      <c r="L49" s="122"/>
      <c r="M49" s="122"/>
      <c r="N49" s="122"/>
      <c r="O49" s="122"/>
      <c r="P49" s="122"/>
      <c r="Q49" s="122" t="s">
        <v>135</v>
      </c>
      <c r="R49" s="122">
        <v>7</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302">
        <v>16</v>
      </c>
      <c r="B50" s="303" t="s">
        <v>4835</v>
      </c>
      <c r="C50" s="349" t="s">
        <v>5561</v>
      </c>
      <c r="D50" s="444" t="s">
        <v>201</v>
      </c>
      <c r="E50" s="379"/>
      <c r="F50" s="380"/>
      <c r="G50" s="380"/>
      <c r="H50" s="446" t="s">
        <v>1624</v>
      </c>
      <c r="I50" s="122"/>
      <c r="J50" s="122"/>
      <c r="K50" s="122"/>
      <c r="L50" s="122"/>
      <c r="M50" s="122"/>
      <c r="N50" s="122"/>
      <c r="O50" s="122"/>
      <c r="P50" s="122"/>
      <c r="Q50" s="122" t="s">
        <v>4537</v>
      </c>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182"/>
      <c r="B51" s="307"/>
      <c r="C51" s="453" t="s">
        <v>4836</v>
      </c>
      <c r="D51" s="457"/>
      <c r="E51" s="449"/>
      <c r="F51" s="450"/>
      <c r="G51" s="450"/>
      <c r="H51" s="458"/>
      <c r="I51" s="122"/>
      <c r="J51" s="122"/>
      <c r="K51" s="122"/>
      <c r="L51" s="122"/>
      <c r="M51" s="122"/>
      <c r="N51" s="122"/>
      <c r="O51" s="122"/>
      <c r="P51" s="122"/>
      <c r="Q51" s="122" t="s">
        <v>135</v>
      </c>
      <c r="R51" s="122">
        <v>5</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x14ac:dyDescent="0.2">
      <c r="A52" s="124" t="s">
        <v>128</v>
      </c>
      <c r="B52" s="124" t="s">
        <v>60</v>
      </c>
      <c r="C52" s="139" t="s">
        <v>61</v>
      </c>
      <c r="D52" s="162"/>
      <c r="E52" s="126"/>
      <c r="F52" s="126"/>
      <c r="G52" s="126">
        <f>SUMIF(Q53:Q63,"&lt;&gt;NOR",G53:G63)</f>
        <v>0</v>
      </c>
      <c r="H52" s="199"/>
      <c r="Q52" t="s">
        <v>129</v>
      </c>
    </row>
    <row r="53" spans="1:44" outlineLevel="1" x14ac:dyDescent="0.2">
      <c r="A53" s="302">
        <v>17</v>
      </c>
      <c r="B53" s="303" t="s">
        <v>4837</v>
      </c>
      <c r="C53" s="349" t="s">
        <v>5549</v>
      </c>
      <c r="D53" s="444" t="s">
        <v>201</v>
      </c>
      <c r="E53" s="379"/>
      <c r="F53" s="380"/>
      <c r="G53" s="380"/>
      <c r="H53" s="446" t="s">
        <v>1624</v>
      </c>
      <c r="I53" s="122"/>
      <c r="J53" s="122"/>
      <c r="K53" s="122"/>
      <c r="L53" s="122"/>
      <c r="M53" s="122"/>
      <c r="N53" s="122"/>
      <c r="O53" s="122"/>
      <c r="P53" s="122"/>
      <c r="Q53" s="122" t="s">
        <v>4537</v>
      </c>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182"/>
      <c r="B54" s="307"/>
      <c r="C54" s="453" t="s">
        <v>4838</v>
      </c>
      <c r="D54" s="448"/>
      <c r="E54" s="449"/>
      <c r="F54" s="450"/>
      <c r="G54" s="450"/>
      <c r="H54" s="452"/>
      <c r="I54" s="122"/>
      <c r="J54" s="122"/>
      <c r="K54" s="122"/>
      <c r="L54" s="122"/>
      <c r="M54" s="122"/>
      <c r="N54" s="122"/>
      <c r="O54" s="122"/>
      <c r="P54" s="122"/>
      <c r="Q54" s="122" t="s">
        <v>135</v>
      </c>
      <c r="R54" s="122">
        <v>0</v>
      </c>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302">
        <v>18</v>
      </c>
      <c r="B55" s="303" t="s">
        <v>4839</v>
      </c>
      <c r="C55" s="349" t="s">
        <v>5550</v>
      </c>
      <c r="D55" s="444" t="s">
        <v>138</v>
      </c>
      <c r="E55" s="379"/>
      <c r="F55" s="380"/>
      <c r="G55" s="380"/>
      <c r="H55" s="446" t="s">
        <v>1624</v>
      </c>
      <c r="I55" s="122"/>
      <c r="J55" s="122"/>
      <c r="K55" s="122"/>
      <c r="L55" s="122"/>
      <c r="M55" s="122"/>
      <c r="N55" s="122"/>
      <c r="O55" s="122"/>
      <c r="P55" s="122"/>
      <c r="Q55" s="122" t="s">
        <v>4537</v>
      </c>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182"/>
      <c r="B56" s="307"/>
      <c r="C56" s="453" t="s">
        <v>4840</v>
      </c>
      <c r="D56" s="448"/>
      <c r="E56" s="449"/>
      <c r="F56" s="450"/>
      <c r="G56" s="450"/>
      <c r="H56" s="452"/>
      <c r="I56" s="122"/>
      <c r="J56" s="122"/>
      <c r="K56" s="122"/>
      <c r="L56" s="122"/>
      <c r="M56" s="122"/>
      <c r="N56" s="122"/>
      <c r="O56" s="122"/>
      <c r="P56" s="122"/>
      <c r="Q56" s="122" t="s">
        <v>135</v>
      </c>
      <c r="R56" s="122">
        <v>0</v>
      </c>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302">
        <v>19</v>
      </c>
      <c r="B57" s="303" t="s">
        <v>4841</v>
      </c>
      <c r="C57" s="349" t="s">
        <v>5551</v>
      </c>
      <c r="D57" s="444" t="s">
        <v>201</v>
      </c>
      <c r="E57" s="379"/>
      <c r="F57" s="380"/>
      <c r="G57" s="380"/>
      <c r="H57" s="446" t="s">
        <v>1624</v>
      </c>
      <c r="I57" s="122"/>
      <c r="J57" s="122"/>
      <c r="K57" s="122"/>
      <c r="L57" s="122"/>
      <c r="M57" s="122"/>
      <c r="N57" s="122"/>
      <c r="O57" s="122"/>
      <c r="P57" s="122"/>
      <c r="Q57" s="122" t="s">
        <v>4537</v>
      </c>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182"/>
      <c r="B58" s="307"/>
      <c r="C58" s="453" t="s">
        <v>4842</v>
      </c>
      <c r="D58" s="448"/>
      <c r="E58" s="449"/>
      <c r="F58" s="450"/>
      <c r="G58" s="450"/>
      <c r="H58" s="452"/>
      <c r="I58" s="122"/>
      <c r="J58" s="122"/>
      <c r="K58" s="122"/>
      <c r="L58" s="122"/>
      <c r="M58" s="122"/>
      <c r="N58" s="122"/>
      <c r="O58" s="122"/>
      <c r="P58" s="122"/>
      <c r="Q58" s="122" t="s">
        <v>135</v>
      </c>
      <c r="R58" s="122">
        <v>0</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297">
        <v>20</v>
      </c>
      <c r="B59" s="298" t="s">
        <v>4843</v>
      </c>
      <c r="C59" s="344" t="s">
        <v>5552</v>
      </c>
      <c r="D59" s="454" t="s">
        <v>188</v>
      </c>
      <c r="E59" s="345"/>
      <c r="F59" s="347"/>
      <c r="G59" s="347"/>
      <c r="H59" s="455" t="s">
        <v>1624</v>
      </c>
      <c r="I59" s="122"/>
      <c r="J59" s="122"/>
      <c r="K59" s="122"/>
      <c r="L59" s="122"/>
      <c r="M59" s="122"/>
      <c r="N59" s="122"/>
      <c r="O59" s="122"/>
      <c r="P59" s="122"/>
      <c r="Q59" s="122" t="s">
        <v>4537</v>
      </c>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302">
        <v>21</v>
      </c>
      <c r="B60" s="303" t="s">
        <v>4844</v>
      </c>
      <c r="C60" s="349" t="s">
        <v>5553</v>
      </c>
      <c r="D60" s="444" t="s">
        <v>240</v>
      </c>
      <c r="E60" s="379"/>
      <c r="F60" s="380"/>
      <c r="G60" s="380"/>
      <c r="H60" s="446" t="s">
        <v>1624</v>
      </c>
      <c r="I60" s="122"/>
      <c r="J60" s="122"/>
      <c r="K60" s="122"/>
      <c r="L60" s="122"/>
      <c r="M60" s="122"/>
      <c r="N60" s="122"/>
      <c r="O60" s="122"/>
      <c r="P60" s="122"/>
      <c r="Q60" s="122" t="s">
        <v>4537</v>
      </c>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ht="22.5" outlineLevel="1" x14ac:dyDescent="0.2">
      <c r="A61" s="182"/>
      <c r="B61" s="307"/>
      <c r="C61" s="456" t="s">
        <v>4845</v>
      </c>
      <c r="D61" s="385"/>
      <c r="E61" s="386"/>
      <c r="F61" s="385"/>
      <c r="G61" s="385"/>
      <c r="H61" s="387"/>
      <c r="I61" s="122"/>
      <c r="J61" s="122"/>
      <c r="K61" s="122"/>
      <c r="L61" s="122"/>
      <c r="M61" s="122"/>
      <c r="N61" s="122"/>
      <c r="O61" s="122"/>
      <c r="P61" s="122"/>
      <c r="Q61" s="122" t="s">
        <v>4539</v>
      </c>
      <c r="R61" s="122"/>
      <c r="S61" s="122"/>
      <c r="T61" s="122"/>
      <c r="U61" s="122"/>
      <c r="V61" s="122"/>
      <c r="W61" s="122"/>
      <c r="X61" s="122"/>
      <c r="Y61" s="122"/>
      <c r="Z61" s="122"/>
      <c r="AA61" s="122"/>
      <c r="AB61" s="122"/>
      <c r="AC61" s="122"/>
      <c r="AD61" s="122"/>
      <c r="AE61" s="122"/>
      <c r="AF61" s="122"/>
      <c r="AG61" s="122"/>
      <c r="AH61" s="122"/>
      <c r="AI61" s="122"/>
      <c r="AJ61" s="122"/>
      <c r="AK61" s="311"/>
      <c r="AL61" s="122"/>
      <c r="AM61" s="122"/>
      <c r="AN61" s="122"/>
      <c r="AO61" s="122"/>
      <c r="AP61" s="122"/>
      <c r="AQ61" s="122"/>
      <c r="AR61" s="122"/>
    </row>
    <row r="62" spans="1:44" outlineLevel="1" x14ac:dyDescent="0.2">
      <c r="A62" s="376" t="s">
        <v>5548</v>
      </c>
      <c r="B62" s="377" t="s">
        <v>5542</v>
      </c>
      <c r="C62" s="349" t="s">
        <v>5543</v>
      </c>
      <c r="D62" s="378" t="s">
        <v>188</v>
      </c>
      <c r="E62" s="379">
        <v>16</v>
      </c>
      <c r="F62" s="380"/>
      <c r="G62" s="380">
        <f t="shared" ref="G62" si="1">F62*E62</f>
        <v>0</v>
      </c>
      <c r="H62" s="381" t="s">
        <v>1624</v>
      </c>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311"/>
      <c r="AL62" s="122"/>
      <c r="AM62" s="122"/>
      <c r="AN62" s="122"/>
      <c r="AO62" s="122"/>
      <c r="AP62" s="122"/>
      <c r="AQ62" s="122"/>
      <c r="AR62" s="122"/>
    </row>
    <row r="63" spans="1:44" outlineLevel="1" x14ac:dyDescent="0.2">
      <c r="A63" s="382"/>
      <c r="B63" s="383"/>
      <c r="C63" s="447" t="s">
        <v>5547</v>
      </c>
      <c r="D63" s="448"/>
      <c r="E63" s="449">
        <v>16</v>
      </c>
      <c r="F63" s="450"/>
      <c r="G63" s="451"/>
      <c r="H63" s="45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311"/>
      <c r="AL63" s="122"/>
      <c r="AM63" s="122"/>
      <c r="AN63" s="122"/>
      <c r="AO63" s="122"/>
      <c r="AP63" s="122"/>
      <c r="AQ63" s="122"/>
      <c r="AR63" s="122"/>
    </row>
    <row r="64" spans="1:44" x14ac:dyDescent="0.2">
      <c r="A64" s="124" t="s">
        <v>128</v>
      </c>
      <c r="B64" s="124" t="s">
        <v>48</v>
      </c>
      <c r="C64" s="139" t="s">
        <v>49</v>
      </c>
      <c r="D64" s="162"/>
      <c r="E64" s="126"/>
      <c r="F64" s="126"/>
      <c r="G64" s="126">
        <f>SUMIF(Q65:Q68,"&lt;&gt;NOR",G65:G68)</f>
        <v>0</v>
      </c>
      <c r="H64" s="199"/>
      <c r="Q64" t="s">
        <v>129</v>
      </c>
    </row>
    <row r="65" spans="1:44" outlineLevel="1" x14ac:dyDescent="0.2">
      <c r="A65" s="302">
        <v>22</v>
      </c>
      <c r="B65" s="303" t="s">
        <v>4846</v>
      </c>
      <c r="C65" s="349" t="s">
        <v>5554</v>
      </c>
      <c r="D65" s="378" t="s">
        <v>201</v>
      </c>
      <c r="E65" s="379"/>
      <c r="F65" s="380"/>
      <c r="G65" s="380"/>
      <c r="H65" s="446" t="s">
        <v>1624</v>
      </c>
      <c r="I65" s="122"/>
      <c r="J65" s="122"/>
      <c r="K65" s="122"/>
      <c r="L65" s="122"/>
      <c r="M65" s="122"/>
      <c r="N65" s="122"/>
      <c r="O65" s="122"/>
      <c r="P65" s="122"/>
      <c r="Q65" s="122" t="s">
        <v>4537</v>
      </c>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182"/>
      <c r="B66" s="307"/>
      <c r="C66" s="453" t="s">
        <v>4847</v>
      </c>
      <c r="D66" s="457"/>
      <c r="E66" s="449"/>
      <c r="F66" s="450"/>
      <c r="G66" s="450"/>
      <c r="H66" s="458"/>
      <c r="I66" s="122"/>
      <c r="J66" s="122"/>
      <c r="K66" s="122"/>
      <c r="L66" s="122"/>
      <c r="M66" s="122"/>
      <c r="N66" s="122"/>
      <c r="O66" s="122"/>
      <c r="P66" s="122"/>
      <c r="Q66" s="122" t="s">
        <v>135</v>
      </c>
      <c r="R66" s="122">
        <v>5</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302">
        <v>23</v>
      </c>
      <c r="B67" s="303" t="s">
        <v>4848</v>
      </c>
      <c r="C67" s="349" t="s">
        <v>5555</v>
      </c>
      <c r="D67" s="378" t="s">
        <v>201</v>
      </c>
      <c r="E67" s="379"/>
      <c r="F67" s="380"/>
      <c r="G67" s="380"/>
      <c r="H67" s="446" t="s">
        <v>1624</v>
      </c>
      <c r="I67" s="122"/>
      <c r="J67" s="122"/>
      <c r="K67" s="122"/>
      <c r="L67" s="122"/>
      <c r="M67" s="122"/>
      <c r="N67" s="122"/>
      <c r="O67" s="122"/>
      <c r="P67" s="122"/>
      <c r="Q67" s="122" t="s">
        <v>4537</v>
      </c>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182"/>
      <c r="B68" s="307"/>
      <c r="C68" s="453" t="s">
        <v>4849</v>
      </c>
      <c r="D68" s="457"/>
      <c r="E68" s="449"/>
      <c r="F68" s="450"/>
      <c r="G68" s="450"/>
      <c r="H68" s="458"/>
      <c r="I68" s="122"/>
      <c r="J68" s="122"/>
      <c r="K68" s="122"/>
      <c r="L68" s="122"/>
      <c r="M68" s="122"/>
      <c r="N68" s="122"/>
      <c r="O68" s="122"/>
      <c r="P68" s="122"/>
      <c r="Q68" s="122" t="s">
        <v>135</v>
      </c>
      <c r="R68" s="122">
        <v>5</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x14ac:dyDescent="0.2">
      <c r="A69" s="124" t="s">
        <v>128</v>
      </c>
      <c r="B69" s="124" t="s">
        <v>3063</v>
      </c>
      <c r="C69" s="139" t="s">
        <v>4523</v>
      </c>
      <c r="D69" s="162"/>
      <c r="E69" s="126"/>
      <c r="F69" s="126"/>
      <c r="G69" s="126">
        <f>SUMIF(Q70:Q79,"&lt;&gt;NOR",G70:G79)</f>
        <v>0</v>
      </c>
      <c r="H69" s="199"/>
      <c r="Q69" t="s">
        <v>129</v>
      </c>
    </row>
    <row r="70" spans="1:44" outlineLevel="1" x14ac:dyDescent="0.2">
      <c r="A70" s="297">
        <v>24</v>
      </c>
      <c r="B70" s="298" t="s">
        <v>4850</v>
      </c>
      <c r="C70" s="299" t="s">
        <v>4851</v>
      </c>
      <c r="D70" s="300" t="s">
        <v>132</v>
      </c>
      <c r="E70" s="327">
        <v>1</v>
      </c>
      <c r="F70" s="301"/>
      <c r="G70" s="301">
        <f t="shared" ref="G70:G79" si="2">ROUND(E70*F70,2)</f>
        <v>0</v>
      </c>
      <c r="H70" s="319" t="s">
        <v>1624</v>
      </c>
      <c r="I70" s="122"/>
      <c r="J70" s="122"/>
      <c r="K70" s="122"/>
      <c r="L70" s="122"/>
      <c r="M70" s="122"/>
      <c r="N70" s="122"/>
      <c r="O70" s="122"/>
      <c r="P70" s="122"/>
      <c r="Q70" s="122" t="s">
        <v>4537</v>
      </c>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297">
        <v>25</v>
      </c>
      <c r="B71" s="298" t="s">
        <v>4852</v>
      </c>
      <c r="C71" s="299" t="s">
        <v>4853</v>
      </c>
      <c r="D71" s="300" t="s">
        <v>240</v>
      </c>
      <c r="E71" s="327">
        <v>24</v>
      </c>
      <c r="F71" s="301"/>
      <c r="G71" s="301">
        <f t="shared" si="2"/>
        <v>0</v>
      </c>
      <c r="H71" s="319" t="s">
        <v>1624</v>
      </c>
      <c r="I71" s="122"/>
      <c r="J71" s="122"/>
      <c r="K71" s="122"/>
      <c r="L71" s="122"/>
      <c r="M71" s="122"/>
      <c r="N71" s="122"/>
      <c r="O71" s="122"/>
      <c r="P71" s="122"/>
      <c r="Q71" s="122" t="s">
        <v>4537</v>
      </c>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297">
        <v>26</v>
      </c>
      <c r="B72" s="298" t="s">
        <v>4854</v>
      </c>
      <c r="C72" s="299" t="s">
        <v>5030</v>
      </c>
      <c r="D72" s="300" t="s">
        <v>240</v>
      </c>
      <c r="E72" s="327">
        <v>24</v>
      </c>
      <c r="F72" s="301"/>
      <c r="G72" s="301">
        <f t="shared" si="2"/>
        <v>0</v>
      </c>
      <c r="H72" s="319" t="s">
        <v>1624</v>
      </c>
      <c r="I72" s="122"/>
      <c r="J72" s="122"/>
      <c r="K72" s="122"/>
      <c r="L72" s="122"/>
      <c r="M72" s="122"/>
      <c r="N72" s="122"/>
      <c r="O72" s="122"/>
      <c r="P72" s="122"/>
      <c r="Q72" s="122" t="s">
        <v>4602</v>
      </c>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297">
        <v>27</v>
      </c>
      <c r="B73" s="298" t="s">
        <v>4855</v>
      </c>
      <c r="C73" s="299" t="s">
        <v>4856</v>
      </c>
      <c r="D73" s="300" t="s">
        <v>132</v>
      </c>
      <c r="E73" s="327">
        <v>1</v>
      </c>
      <c r="F73" s="301"/>
      <c r="G73" s="301">
        <f t="shared" si="2"/>
        <v>0</v>
      </c>
      <c r="H73" s="319" t="s">
        <v>1624</v>
      </c>
      <c r="I73" s="122"/>
      <c r="J73" s="122"/>
      <c r="K73" s="122"/>
      <c r="L73" s="122"/>
      <c r="M73" s="122"/>
      <c r="N73" s="122"/>
      <c r="O73" s="122"/>
      <c r="P73" s="122"/>
      <c r="Q73" s="122" t="s">
        <v>4537</v>
      </c>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297">
        <v>28</v>
      </c>
      <c r="B74" s="298" t="s">
        <v>4857</v>
      </c>
      <c r="C74" s="299" t="s">
        <v>5031</v>
      </c>
      <c r="D74" s="300" t="s">
        <v>132</v>
      </c>
      <c r="E74" s="327">
        <v>1</v>
      </c>
      <c r="F74" s="301"/>
      <c r="G74" s="301">
        <f t="shared" si="2"/>
        <v>0</v>
      </c>
      <c r="H74" s="319" t="s">
        <v>1624</v>
      </c>
      <c r="I74" s="122"/>
      <c r="J74" s="122"/>
      <c r="K74" s="122"/>
      <c r="L74" s="122"/>
      <c r="M74" s="122"/>
      <c r="N74" s="122"/>
      <c r="O74" s="122"/>
      <c r="P74" s="122"/>
      <c r="Q74" s="122" t="s">
        <v>4602</v>
      </c>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outlineLevel="1" x14ac:dyDescent="0.2">
      <c r="A75" s="297">
        <v>29</v>
      </c>
      <c r="B75" s="298" t="s">
        <v>4858</v>
      </c>
      <c r="C75" s="299" t="s">
        <v>4859</v>
      </c>
      <c r="D75" s="300" t="s">
        <v>240</v>
      </c>
      <c r="E75" s="327">
        <v>24</v>
      </c>
      <c r="F75" s="301"/>
      <c r="G75" s="301">
        <f t="shared" si="2"/>
        <v>0</v>
      </c>
      <c r="H75" s="319" t="s">
        <v>1624</v>
      </c>
      <c r="I75" s="122"/>
      <c r="J75" s="122"/>
      <c r="K75" s="122"/>
      <c r="L75" s="122"/>
      <c r="M75" s="122"/>
      <c r="N75" s="122"/>
      <c r="O75" s="122"/>
      <c r="P75" s="122"/>
      <c r="Q75" s="122" t="s">
        <v>4537</v>
      </c>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outlineLevel="1" x14ac:dyDescent="0.2">
      <c r="A76" s="297">
        <v>30</v>
      </c>
      <c r="B76" s="298" t="s">
        <v>4860</v>
      </c>
      <c r="C76" s="299" t="s">
        <v>4861</v>
      </c>
      <c r="D76" s="300" t="s">
        <v>240</v>
      </c>
      <c r="E76" s="327">
        <v>24</v>
      </c>
      <c r="F76" s="301"/>
      <c r="G76" s="301">
        <f t="shared" si="2"/>
        <v>0</v>
      </c>
      <c r="H76" s="319" t="s">
        <v>1624</v>
      </c>
      <c r="I76" s="122"/>
      <c r="J76" s="122"/>
      <c r="K76" s="122"/>
      <c r="L76" s="122"/>
      <c r="M76" s="122"/>
      <c r="N76" s="122"/>
      <c r="O76" s="122"/>
      <c r="P76" s="122"/>
      <c r="Q76" s="122" t="s">
        <v>4537</v>
      </c>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297">
        <v>31</v>
      </c>
      <c r="B77" s="298" t="s">
        <v>4862</v>
      </c>
      <c r="C77" s="299" t="s">
        <v>4863</v>
      </c>
      <c r="D77" s="300" t="s">
        <v>132</v>
      </c>
      <c r="E77" s="327">
        <v>1</v>
      </c>
      <c r="F77" s="301"/>
      <c r="G77" s="301">
        <f t="shared" si="2"/>
        <v>0</v>
      </c>
      <c r="H77" s="319" t="s">
        <v>4525</v>
      </c>
      <c r="I77" s="122"/>
      <c r="J77" s="122"/>
      <c r="K77" s="122"/>
      <c r="L77" s="122"/>
      <c r="M77" s="122"/>
      <c r="N77" s="122"/>
      <c r="O77" s="122"/>
      <c r="P77" s="122"/>
      <c r="Q77" s="122" t="s">
        <v>4537</v>
      </c>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297">
        <v>32</v>
      </c>
      <c r="B78" s="298" t="s">
        <v>4864</v>
      </c>
      <c r="C78" s="299" t="s">
        <v>4865</v>
      </c>
      <c r="D78" s="300" t="s">
        <v>132</v>
      </c>
      <c r="E78" s="327">
        <v>1</v>
      </c>
      <c r="F78" s="301"/>
      <c r="G78" s="301">
        <f t="shared" si="2"/>
        <v>0</v>
      </c>
      <c r="H78" s="319" t="s">
        <v>4525</v>
      </c>
      <c r="I78" s="122"/>
      <c r="J78" s="122"/>
      <c r="K78" s="122"/>
      <c r="L78" s="122"/>
      <c r="M78" s="122"/>
      <c r="N78" s="122"/>
      <c r="O78" s="122"/>
      <c r="P78" s="122"/>
      <c r="Q78" s="122" t="s">
        <v>4537</v>
      </c>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297">
        <v>33</v>
      </c>
      <c r="B79" s="298" t="s">
        <v>4866</v>
      </c>
      <c r="C79" s="299" t="s">
        <v>4867</v>
      </c>
      <c r="D79" s="300" t="s">
        <v>132</v>
      </c>
      <c r="E79" s="327">
        <v>1</v>
      </c>
      <c r="F79" s="301"/>
      <c r="G79" s="301">
        <f t="shared" si="2"/>
        <v>0</v>
      </c>
      <c r="H79" s="319" t="s">
        <v>4525</v>
      </c>
      <c r="I79" s="122"/>
      <c r="J79" s="122"/>
      <c r="K79" s="122"/>
      <c r="L79" s="122"/>
      <c r="M79" s="122"/>
      <c r="N79" s="122"/>
      <c r="O79" s="122"/>
      <c r="P79" s="122"/>
      <c r="Q79" s="122" t="s">
        <v>4537</v>
      </c>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x14ac:dyDescent="0.2">
      <c r="A80" s="124" t="s">
        <v>128</v>
      </c>
      <c r="B80" s="124" t="s">
        <v>76</v>
      </c>
      <c r="C80" s="139" t="s">
        <v>77</v>
      </c>
      <c r="D80" s="162"/>
      <c r="E80" s="126"/>
      <c r="F80" s="126"/>
      <c r="G80" s="126">
        <f>SUMIF(Q81:Q82,"&lt;&gt;NOR",G81:G82)</f>
        <v>0</v>
      </c>
      <c r="H80" s="199"/>
      <c r="Q80" t="s">
        <v>129</v>
      </c>
    </row>
    <row r="81" spans="1:44" outlineLevel="1" x14ac:dyDescent="0.2">
      <c r="A81" s="302">
        <v>34</v>
      </c>
      <c r="B81" s="303" t="s">
        <v>4868</v>
      </c>
      <c r="C81" s="304" t="s">
        <v>4869</v>
      </c>
      <c r="D81" s="305" t="s">
        <v>201</v>
      </c>
      <c r="E81" s="379">
        <v>29.01</v>
      </c>
      <c r="F81" s="306"/>
      <c r="G81" s="306">
        <f>ROUND(E81*F81,2)</f>
        <v>0</v>
      </c>
      <c r="H81" s="320" t="s">
        <v>1624</v>
      </c>
      <c r="I81" s="122"/>
      <c r="J81" s="122"/>
      <c r="K81" s="122"/>
      <c r="L81" s="122"/>
      <c r="M81" s="122"/>
      <c r="N81" s="122"/>
      <c r="O81" s="122"/>
      <c r="P81" s="122"/>
      <c r="Q81" s="122" t="s">
        <v>4582</v>
      </c>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182"/>
      <c r="B82" s="307"/>
      <c r="C82" s="316" t="s">
        <v>4870</v>
      </c>
      <c r="D82" s="317"/>
      <c r="E82" s="329"/>
      <c r="F82" s="317"/>
      <c r="G82" s="317"/>
      <c r="H82" s="321"/>
      <c r="I82" s="122"/>
      <c r="J82" s="122"/>
      <c r="K82" s="122"/>
      <c r="L82" s="122"/>
      <c r="M82" s="122"/>
      <c r="N82" s="122"/>
      <c r="O82" s="122"/>
      <c r="P82" s="122"/>
      <c r="Q82" s="122" t="s">
        <v>4539</v>
      </c>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x14ac:dyDescent="0.2">
      <c r="A83" s="124" t="s">
        <v>128</v>
      </c>
      <c r="B83" s="124" t="s">
        <v>4585</v>
      </c>
      <c r="C83" s="139" t="s">
        <v>4586</v>
      </c>
      <c r="D83" s="162"/>
      <c r="E83" s="126"/>
      <c r="F83" s="126"/>
      <c r="G83" s="126">
        <f>SUMIF(Q84:Q91,"&lt;&gt;NOR",G84:G91)</f>
        <v>0</v>
      </c>
      <c r="H83" s="199"/>
      <c r="Q83" t="s">
        <v>129</v>
      </c>
    </row>
    <row r="84" spans="1:44" outlineLevel="1" x14ac:dyDescent="0.2">
      <c r="A84" s="297">
        <v>35</v>
      </c>
      <c r="B84" s="298" t="s">
        <v>4650</v>
      </c>
      <c r="C84" s="299" t="s">
        <v>4783</v>
      </c>
      <c r="D84" s="300" t="s">
        <v>132</v>
      </c>
      <c r="E84" s="327">
        <v>2</v>
      </c>
      <c r="F84" s="301"/>
      <c r="G84" s="301">
        <f t="shared" ref="G84:G91" si="3">ROUND(E84*F84,2)</f>
        <v>0</v>
      </c>
      <c r="H84" s="319" t="s">
        <v>1624</v>
      </c>
      <c r="I84" s="122"/>
      <c r="J84" s="122"/>
      <c r="K84" s="122"/>
      <c r="L84" s="122"/>
      <c r="M84" s="122"/>
      <c r="N84" s="122"/>
      <c r="O84" s="122"/>
      <c r="P84" s="122"/>
      <c r="Q84" s="122" t="s">
        <v>4537</v>
      </c>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297">
        <v>36</v>
      </c>
      <c r="B85" s="298" t="s">
        <v>4871</v>
      </c>
      <c r="C85" s="299" t="s">
        <v>5032</v>
      </c>
      <c r="D85" s="300" t="s">
        <v>132</v>
      </c>
      <c r="E85" s="327">
        <v>1</v>
      </c>
      <c r="F85" s="301"/>
      <c r="G85" s="301">
        <f t="shared" si="3"/>
        <v>0</v>
      </c>
      <c r="H85" s="319" t="s">
        <v>1624</v>
      </c>
      <c r="I85" s="122"/>
      <c r="J85" s="122"/>
      <c r="K85" s="122"/>
      <c r="L85" s="122"/>
      <c r="M85" s="122"/>
      <c r="N85" s="122"/>
      <c r="O85" s="122"/>
      <c r="P85" s="122"/>
      <c r="Q85" s="122" t="s">
        <v>4537</v>
      </c>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297">
        <v>37</v>
      </c>
      <c r="B86" s="298" t="s">
        <v>4872</v>
      </c>
      <c r="C86" s="299" t="s">
        <v>5033</v>
      </c>
      <c r="D86" s="300" t="s">
        <v>132</v>
      </c>
      <c r="E86" s="327">
        <v>1</v>
      </c>
      <c r="F86" s="301"/>
      <c r="G86" s="301">
        <f t="shared" si="3"/>
        <v>0</v>
      </c>
      <c r="H86" s="319" t="s">
        <v>1624</v>
      </c>
      <c r="I86" s="122"/>
      <c r="J86" s="122"/>
      <c r="K86" s="122"/>
      <c r="L86" s="122"/>
      <c r="M86" s="122"/>
      <c r="N86" s="122"/>
      <c r="O86" s="122"/>
      <c r="P86" s="122"/>
      <c r="Q86" s="122" t="s">
        <v>4537</v>
      </c>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297">
        <v>38</v>
      </c>
      <c r="B87" s="298" t="s">
        <v>4873</v>
      </c>
      <c r="C87" s="299" t="s">
        <v>5034</v>
      </c>
      <c r="D87" s="300" t="s">
        <v>132</v>
      </c>
      <c r="E87" s="327">
        <v>1</v>
      </c>
      <c r="F87" s="301"/>
      <c r="G87" s="301">
        <f t="shared" si="3"/>
        <v>0</v>
      </c>
      <c r="H87" s="319" t="s">
        <v>1624</v>
      </c>
      <c r="I87" s="122"/>
      <c r="J87" s="122"/>
      <c r="K87" s="122"/>
      <c r="L87" s="122"/>
      <c r="M87" s="122"/>
      <c r="N87" s="122"/>
      <c r="O87" s="122"/>
      <c r="P87" s="122"/>
      <c r="Q87" s="122" t="s">
        <v>4537</v>
      </c>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297">
        <v>39</v>
      </c>
      <c r="B88" s="298" t="s">
        <v>4874</v>
      </c>
      <c r="C88" s="365" t="s">
        <v>5127</v>
      </c>
      <c r="D88" s="366"/>
      <c r="E88" s="367"/>
      <c r="F88" s="368"/>
      <c r="G88" s="368"/>
      <c r="H88" s="369"/>
      <c r="I88" s="122"/>
      <c r="J88" s="122"/>
      <c r="K88" s="122"/>
      <c r="L88" s="122"/>
      <c r="M88" s="122"/>
      <c r="N88" s="122"/>
      <c r="O88" s="122"/>
      <c r="P88" s="122"/>
      <c r="Q88" s="122" t="s">
        <v>4537</v>
      </c>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297">
        <v>40</v>
      </c>
      <c r="B89" s="298" t="s">
        <v>4875</v>
      </c>
      <c r="C89" s="299" t="s">
        <v>4876</v>
      </c>
      <c r="D89" s="300" t="s">
        <v>132</v>
      </c>
      <c r="E89" s="327">
        <v>1</v>
      </c>
      <c r="F89" s="301"/>
      <c r="G89" s="301">
        <f t="shared" si="3"/>
        <v>0</v>
      </c>
      <c r="H89" s="319" t="s">
        <v>1624</v>
      </c>
      <c r="I89" s="122"/>
      <c r="J89" s="122"/>
      <c r="K89" s="122"/>
      <c r="L89" s="122"/>
      <c r="M89" s="122"/>
      <c r="N89" s="122"/>
      <c r="O89" s="122"/>
      <c r="P89" s="122"/>
      <c r="Q89" s="122" t="s">
        <v>4537</v>
      </c>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outlineLevel="1" x14ac:dyDescent="0.2">
      <c r="A90" s="297">
        <v>41</v>
      </c>
      <c r="B90" s="298" t="s">
        <v>4877</v>
      </c>
      <c r="C90" s="299" t="s">
        <v>4878</v>
      </c>
      <c r="D90" s="300" t="s">
        <v>0</v>
      </c>
      <c r="E90" s="327">
        <v>124.79</v>
      </c>
      <c r="F90" s="301"/>
      <c r="G90" s="301">
        <f t="shared" si="3"/>
        <v>0</v>
      </c>
      <c r="H90" s="319" t="s">
        <v>1624</v>
      </c>
      <c r="I90" s="122"/>
      <c r="J90" s="122"/>
      <c r="K90" s="122"/>
      <c r="L90" s="122"/>
      <c r="M90" s="122"/>
      <c r="N90" s="122"/>
      <c r="O90" s="122"/>
      <c r="P90" s="122"/>
      <c r="Q90" s="122" t="s">
        <v>4582</v>
      </c>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row>
    <row r="91" spans="1:44" outlineLevel="1" x14ac:dyDescent="0.2">
      <c r="A91" s="297">
        <v>42</v>
      </c>
      <c r="B91" s="298" t="s">
        <v>4879</v>
      </c>
      <c r="C91" s="299" t="s">
        <v>4880</v>
      </c>
      <c r="D91" s="300" t="s">
        <v>0</v>
      </c>
      <c r="E91" s="327">
        <v>124.79</v>
      </c>
      <c r="F91" s="301"/>
      <c r="G91" s="301">
        <f t="shared" si="3"/>
        <v>0</v>
      </c>
      <c r="H91" s="319" t="s">
        <v>1624</v>
      </c>
      <c r="I91" s="122"/>
      <c r="J91" s="122"/>
      <c r="K91" s="122"/>
      <c r="L91" s="122"/>
      <c r="M91" s="122"/>
      <c r="N91" s="122"/>
      <c r="O91" s="122"/>
      <c r="P91" s="122"/>
      <c r="Q91" s="122" t="s">
        <v>4582</v>
      </c>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x14ac:dyDescent="0.2">
      <c r="A92" s="124" t="s">
        <v>128</v>
      </c>
      <c r="B92" s="124" t="s">
        <v>113</v>
      </c>
      <c r="C92" s="139" t="s">
        <v>27</v>
      </c>
      <c r="D92" s="162"/>
      <c r="E92" s="126"/>
      <c r="F92" s="126"/>
      <c r="G92" s="126">
        <f>SUMIF(Q93:Q99,"&lt;&gt;NOR",G93:G99)</f>
        <v>0</v>
      </c>
      <c r="H92" s="199"/>
      <c r="Q92" t="s">
        <v>129</v>
      </c>
    </row>
    <row r="93" spans="1:44" outlineLevel="1" x14ac:dyDescent="0.2">
      <c r="A93" s="297">
        <v>43</v>
      </c>
      <c r="B93" s="298" t="s">
        <v>4881</v>
      </c>
      <c r="C93" s="299" t="s">
        <v>4882</v>
      </c>
      <c r="D93" s="300" t="s">
        <v>132</v>
      </c>
      <c r="E93" s="327">
        <v>1</v>
      </c>
      <c r="F93" s="301"/>
      <c r="G93" s="301">
        <f t="shared" ref="G93:G99" si="4">ROUND(E93*F93,2)</f>
        <v>0</v>
      </c>
      <c r="H93" s="319" t="s">
        <v>4525</v>
      </c>
      <c r="I93" s="122"/>
      <c r="J93" s="122"/>
      <c r="K93" s="122"/>
      <c r="L93" s="122"/>
      <c r="M93" s="122"/>
      <c r="N93" s="122"/>
      <c r="O93" s="122"/>
      <c r="P93" s="122"/>
      <c r="Q93" s="122" t="s">
        <v>4537</v>
      </c>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row>
    <row r="94" spans="1:44" outlineLevel="1" x14ac:dyDescent="0.2">
      <c r="A94" s="297">
        <v>44</v>
      </c>
      <c r="B94" s="298" t="s">
        <v>4883</v>
      </c>
      <c r="C94" s="299" t="s">
        <v>4884</v>
      </c>
      <c r="D94" s="300" t="s">
        <v>132</v>
      </c>
      <c r="E94" s="327">
        <v>1</v>
      </c>
      <c r="F94" s="301"/>
      <c r="G94" s="301">
        <f t="shared" si="4"/>
        <v>0</v>
      </c>
      <c r="H94" s="319" t="s">
        <v>4525</v>
      </c>
      <c r="I94" s="122"/>
      <c r="J94" s="122"/>
      <c r="K94" s="122"/>
      <c r="L94" s="122"/>
      <c r="M94" s="122"/>
      <c r="N94" s="122"/>
      <c r="O94" s="122"/>
      <c r="P94" s="122"/>
      <c r="Q94" s="122" t="s">
        <v>4537</v>
      </c>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row>
    <row r="95" spans="1:44" outlineLevel="1" x14ac:dyDescent="0.2">
      <c r="A95" s="297">
        <v>45</v>
      </c>
      <c r="B95" s="298" t="s">
        <v>4885</v>
      </c>
      <c r="C95" s="299" t="s">
        <v>4886</v>
      </c>
      <c r="D95" s="300" t="s">
        <v>132</v>
      </c>
      <c r="E95" s="327">
        <v>1</v>
      </c>
      <c r="F95" s="301"/>
      <c r="G95" s="301">
        <f t="shared" si="4"/>
        <v>0</v>
      </c>
      <c r="H95" s="319" t="s">
        <v>4525</v>
      </c>
      <c r="I95" s="122"/>
      <c r="J95" s="122"/>
      <c r="K95" s="122"/>
      <c r="L95" s="122"/>
      <c r="M95" s="122"/>
      <c r="N95" s="122"/>
      <c r="O95" s="122"/>
      <c r="P95" s="122"/>
      <c r="Q95" s="122" t="s">
        <v>4537</v>
      </c>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row>
    <row r="96" spans="1:44" outlineLevel="1" x14ac:dyDescent="0.2">
      <c r="A96" s="297">
        <v>46</v>
      </c>
      <c r="B96" s="298" t="s">
        <v>4887</v>
      </c>
      <c r="C96" s="299" t="s">
        <v>4888</v>
      </c>
      <c r="D96" s="300" t="s">
        <v>132</v>
      </c>
      <c r="E96" s="327">
        <v>1</v>
      </c>
      <c r="F96" s="301"/>
      <c r="G96" s="301">
        <f t="shared" si="4"/>
        <v>0</v>
      </c>
      <c r="H96" s="319" t="s">
        <v>4525</v>
      </c>
      <c r="I96" s="122"/>
      <c r="J96" s="122"/>
      <c r="K96" s="122"/>
      <c r="L96" s="122"/>
      <c r="M96" s="122"/>
      <c r="N96" s="122"/>
      <c r="O96" s="122"/>
      <c r="P96" s="122"/>
      <c r="Q96" s="122" t="s">
        <v>4537</v>
      </c>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row>
    <row r="97" spans="1:44" outlineLevel="1" x14ac:dyDescent="0.2">
      <c r="A97" s="297">
        <v>47</v>
      </c>
      <c r="B97" s="298" t="s">
        <v>4889</v>
      </c>
      <c r="C97" s="299" t="s">
        <v>4890</v>
      </c>
      <c r="D97" s="300" t="s">
        <v>132</v>
      </c>
      <c r="E97" s="327">
        <v>1</v>
      </c>
      <c r="F97" s="301"/>
      <c r="G97" s="301">
        <f t="shared" si="4"/>
        <v>0</v>
      </c>
      <c r="H97" s="319" t="s">
        <v>4525</v>
      </c>
      <c r="I97" s="122"/>
      <c r="J97" s="122"/>
      <c r="K97" s="122"/>
      <c r="L97" s="122"/>
      <c r="M97" s="122"/>
      <c r="N97" s="122"/>
      <c r="O97" s="122"/>
      <c r="P97" s="122"/>
      <c r="Q97" s="122" t="s">
        <v>4537</v>
      </c>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row>
    <row r="98" spans="1:44" outlineLevel="1" x14ac:dyDescent="0.2">
      <c r="A98" s="297">
        <v>48</v>
      </c>
      <c r="B98" s="298" t="s">
        <v>4891</v>
      </c>
      <c r="C98" s="299" t="s">
        <v>4892</v>
      </c>
      <c r="D98" s="300" t="s">
        <v>132</v>
      </c>
      <c r="E98" s="327">
        <v>1</v>
      </c>
      <c r="F98" s="301"/>
      <c r="G98" s="301">
        <f t="shared" si="4"/>
        <v>0</v>
      </c>
      <c r="H98" s="319" t="s">
        <v>4525</v>
      </c>
      <c r="I98" s="122"/>
      <c r="J98" s="122"/>
      <c r="K98" s="122"/>
      <c r="L98" s="122"/>
      <c r="M98" s="122"/>
      <c r="N98" s="122"/>
      <c r="O98" s="122"/>
      <c r="P98" s="122"/>
      <c r="Q98" s="122" t="s">
        <v>4537</v>
      </c>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row>
    <row r="99" spans="1:44" outlineLevel="1" x14ac:dyDescent="0.2">
      <c r="A99" s="302">
        <v>49</v>
      </c>
      <c r="B99" s="303" t="s">
        <v>4893</v>
      </c>
      <c r="C99" s="304" t="s">
        <v>4894</v>
      </c>
      <c r="D99" s="305" t="s">
        <v>132</v>
      </c>
      <c r="E99" s="328">
        <v>1</v>
      </c>
      <c r="F99" s="306"/>
      <c r="G99" s="306">
        <f t="shared" si="4"/>
        <v>0</v>
      </c>
      <c r="H99" s="320" t="s">
        <v>4525</v>
      </c>
      <c r="I99" s="122"/>
      <c r="J99" s="122"/>
      <c r="K99" s="122"/>
      <c r="L99" s="122"/>
      <c r="M99" s="122"/>
      <c r="N99" s="122"/>
      <c r="O99" s="122"/>
      <c r="P99" s="122"/>
      <c r="Q99" s="122" t="s">
        <v>4537</v>
      </c>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row>
    <row r="100" spans="1:44" x14ac:dyDescent="0.2">
      <c r="A100" s="4"/>
      <c r="B100" s="5"/>
      <c r="C100" s="143"/>
      <c r="D100" s="7"/>
      <c r="E100" s="155"/>
      <c r="F100" s="4"/>
      <c r="G100" s="4"/>
      <c r="H100" s="4"/>
      <c r="O100">
        <v>15</v>
      </c>
      <c r="P100">
        <v>21</v>
      </c>
      <c r="Q100" t="s">
        <v>4522</v>
      </c>
    </row>
    <row r="101" spans="1:44" x14ac:dyDescent="0.2">
      <c r="A101" s="214"/>
      <c r="B101" s="215" t="s">
        <v>28</v>
      </c>
      <c r="C101" s="216"/>
      <c r="D101" s="217"/>
      <c r="E101" s="218"/>
      <c r="F101" s="219"/>
      <c r="G101" s="220">
        <f>G8+G52+G64+G69+G80+G83+G92</f>
        <v>0</v>
      </c>
      <c r="H101" s="4"/>
      <c r="O101" t="e">
        <f>SUMIF(#REF!,O100,G8:G99)</f>
        <v>#REF!</v>
      </c>
      <c r="P101" t="e">
        <f>SUMIF(#REF!,P100,G8:G99)</f>
        <v>#REF!</v>
      </c>
      <c r="Q101" t="s">
        <v>1456</v>
      </c>
    </row>
    <row r="102" spans="1:44" x14ac:dyDescent="0.2">
      <c r="D102" s="11"/>
    </row>
    <row r="103" spans="1:44" x14ac:dyDescent="0.2">
      <c r="B103" s="363"/>
      <c r="C103" s="5" t="s">
        <v>5118</v>
      </c>
      <c r="D103" s="11"/>
    </row>
    <row r="104" spans="1:44" x14ac:dyDescent="0.2">
      <c r="B104" s="410"/>
      <c r="C104" s="5" t="s">
        <v>5537</v>
      </c>
      <c r="D104" s="11"/>
    </row>
    <row r="105" spans="1:44" x14ac:dyDescent="0.2">
      <c r="D105" s="11"/>
    </row>
    <row r="106" spans="1:44" x14ac:dyDescent="0.2">
      <c r="D106" s="11"/>
    </row>
    <row r="107" spans="1:44" x14ac:dyDescent="0.2">
      <c r="D107" s="11"/>
    </row>
    <row r="108" spans="1:44" x14ac:dyDescent="0.2">
      <c r="D108" s="11"/>
    </row>
    <row r="109" spans="1:44" x14ac:dyDescent="0.2">
      <c r="D109" s="11"/>
    </row>
    <row r="110" spans="1:44" x14ac:dyDescent="0.2">
      <c r="D110" s="11"/>
    </row>
    <row r="111" spans="1:44" x14ac:dyDescent="0.2">
      <c r="D111" s="11"/>
    </row>
    <row r="112" spans="1:44" x14ac:dyDescent="0.2">
      <c r="D112" s="11"/>
    </row>
    <row r="113" spans="4:4" x14ac:dyDescent="0.2">
      <c r="D113" s="11"/>
    </row>
    <row r="114" spans="4:4" x14ac:dyDescent="0.2">
      <c r="D114" s="11"/>
    </row>
    <row r="115" spans="4:4" x14ac:dyDescent="0.2">
      <c r="D115" s="11"/>
    </row>
    <row r="116" spans="4:4" x14ac:dyDescent="0.2">
      <c r="D116" s="11"/>
    </row>
    <row r="117" spans="4:4" x14ac:dyDescent="0.2">
      <c r="D117" s="11"/>
    </row>
    <row r="118" spans="4:4" x14ac:dyDescent="0.2">
      <c r="D118" s="11"/>
    </row>
    <row r="119" spans="4:4" x14ac:dyDescent="0.2">
      <c r="D119" s="11"/>
    </row>
    <row r="120" spans="4:4" x14ac:dyDescent="0.2">
      <c r="D120" s="11"/>
    </row>
    <row r="121" spans="4:4" x14ac:dyDescent="0.2">
      <c r="D121" s="11"/>
    </row>
    <row r="122" spans="4:4" x14ac:dyDescent="0.2">
      <c r="D122" s="11"/>
    </row>
    <row r="123" spans="4:4" x14ac:dyDescent="0.2">
      <c r="D123" s="11"/>
    </row>
    <row r="124" spans="4:4" x14ac:dyDescent="0.2">
      <c r="D124" s="11"/>
    </row>
    <row r="125" spans="4:4" x14ac:dyDescent="0.2">
      <c r="D125" s="11"/>
    </row>
    <row r="126" spans="4:4" x14ac:dyDescent="0.2">
      <c r="D126" s="11"/>
    </row>
    <row r="127" spans="4:4" x14ac:dyDescent="0.2">
      <c r="D127" s="11"/>
    </row>
    <row r="128" spans="4:4"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sheetData>
  <sheetProtection algorithmName="SHA-512" hashValue="h70PUTOgUIoks5WNPVj7ZA86XpZW/zMuEvuTaFZ6bKHy9WVpx+UVLt+SfwNqXQciRncNlcKFRvp8Bz9JafJtVg==" saltValue="0ArNn2m4dXMNsCMCQQFmkg==" spinCount="100000" sheet="1" objects="1" scenarios="1"/>
  <protectedRanges>
    <protectedRange sqref="F15:F47 F64 F69:F99 F52" name="Oblast1"/>
    <protectedRange sqref="F13" name="Oblast1_1_1"/>
    <protectedRange sqref="F62" name="Oblast1_2_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5066"/>
  <sheetViews>
    <sheetView view="pageBreakPreview" zoomScale="60" zoomScaleNormal="100" workbookViewId="0">
      <selection activeCell="K44" sqref="K44"/>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customWidth="1"/>
    <col min="13" max="13" width="0" hidden="1" customWidth="1"/>
    <col min="15" max="25" width="0" hidden="1"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4895</v>
      </c>
      <c r="C3" s="535" t="s">
        <v>4896</v>
      </c>
      <c r="D3" s="536"/>
      <c r="E3" s="536"/>
      <c r="F3" s="536"/>
      <c r="G3" s="537"/>
      <c r="M3" s="296" t="s">
        <v>4795</v>
      </c>
      <c r="Q3" t="s">
        <v>117</v>
      </c>
    </row>
    <row r="4" spans="1:44" ht="24.95" customHeight="1" x14ac:dyDescent="0.2">
      <c r="A4" s="205" t="s">
        <v>8</v>
      </c>
      <c r="B4" s="206" t="s">
        <v>4895</v>
      </c>
      <c r="C4" s="535" t="s">
        <v>4897</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3063</v>
      </c>
      <c r="C8" s="130" t="s">
        <v>4523</v>
      </c>
      <c r="D8" s="159"/>
      <c r="E8" s="131"/>
      <c r="F8" s="131"/>
      <c r="G8" s="131">
        <f>SUMIF(Q9:Q95,"&lt;&gt;NOR",G9:G95)</f>
        <v>0</v>
      </c>
      <c r="H8" s="196"/>
      <c r="Q8" t="s">
        <v>129</v>
      </c>
    </row>
    <row r="9" spans="1:44" ht="22.5" outlineLevel="1" x14ac:dyDescent="0.2">
      <c r="A9" s="302">
        <v>1</v>
      </c>
      <c r="B9" s="303" t="s">
        <v>4898</v>
      </c>
      <c r="C9" s="304" t="s">
        <v>4899</v>
      </c>
      <c r="D9" s="305" t="s">
        <v>132</v>
      </c>
      <c r="E9" s="328">
        <v>1</v>
      </c>
      <c r="F9" s="306"/>
      <c r="G9" s="306">
        <f>ROUND(E9*F9,2)</f>
        <v>0</v>
      </c>
      <c r="H9" s="320" t="s">
        <v>1624</v>
      </c>
      <c r="I9" s="122"/>
      <c r="J9" s="122"/>
      <c r="K9" s="122"/>
      <c r="L9" s="122"/>
      <c r="M9" s="122"/>
      <c r="N9" s="122"/>
      <c r="O9" s="122"/>
      <c r="P9" s="122"/>
      <c r="Q9" s="122" t="s">
        <v>4526</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ht="22.5" outlineLevel="1" x14ac:dyDescent="0.2">
      <c r="A10" s="182"/>
      <c r="B10" s="307"/>
      <c r="C10" s="316" t="s">
        <v>4900</v>
      </c>
      <c r="D10" s="317"/>
      <c r="E10" s="329"/>
      <c r="F10" s="317"/>
      <c r="G10" s="317"/>
      <c r="H10" s="321"/>
      <c r="I10" s="122"/>
      <c r="J10" s="122"/>
      <c r="K10" s="122"/>
      <c r="L10" s="122"/>
      <c r="M10" s="122"/>
      <c r="N10" s="122"/>
      <c r="O10" s="122"/>
      <c r="P10" s="122"/>
      <c r="Q10" s="122" t="s">
        <v>4539</v>
      </c>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ht="22.5" outlineLevel="1" x14ac:dyDescent="0.2">
      <c r="A11" s="297">
        <v>2</v>
      </c>
      <c r="B11" s="298" t="s">
        <v>4901</v>
      </c>
      <c r="C11" s="411" t="s">
        <v>5324</v>
      </c>
      <c r="D11" s="412" t="s">
        <v>240</v>
      </c>
      <c r="E11" s="413"/>
      <c r="F11" s="414"/>
      <c r="G11" s="414"/>
      <c r="H11" s="415" t="s">
        <v>4525</v>
      </c>
      <c r="I11" s="122"/>
      <c r="J11" s="122"/>
      <c r="K11" s="122"/>
      <c r="L11" s="122"/>
      <c r="M11" s="122"/>
      <c r="N11" s="122"/>
      <c r="O11" s="122"/>
      <c r="P11" s="122"/>
      <c r="Q11" s="122" t="s">
        <v>4526</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ht="22.5" outlineLevel="1" x14ac:dyDescent="0.2">
      <c r="A12" s="297">
        <v>3</v>
      </c>
      <c r="B12" s="298" t="s">
        <v>4902</v>
      </c>
      <c r="C12" s="411" t="s">
        <v>5325</v>
      </c>
      <c r="D12" s="412" t="s">
        <v>240</v>
      </c>
      <c r="E12" s="413"/>
      <c r="F12" s="414"/>
      <c r="G12" s="414"/>
      <c r="H12" s="415" t="s">
        <v>4525</v>
      </c>
      <c r="I12" s="122"/>
      <c r="J12" s="122"/>
      <c r="K12" s="122"/>
      <c r="L12" s="122"/>
      <c r="M12" s="122"/>
      <c r="N12" s="122"/>
      <c r="O12" s="122"/>
      <c r="P12" s="122"/>
      <c r="Q12" s="122" t="s">
        <v>4526</v>
      </c>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ht="22.5" outlineLevel="1" x14ac:dyDescent="0.2">
      <c r="A13" s="297">
        <v>4</v>
      </c>
      <c r="B13" s="298" t="s">
        <v>4903</v>
      </c>
      <c r="C13" s="411" t="s">
        <v>5326</v>
      </c>
      <c r="D13" s="412" t="s">
        <v>240</v>
      </c>
      <c r="E13" s="413"/>
      <c r="F13" s="414"/>
      <c r="G13" s="414"/>
      <c r="H13" s="415" t="s">
        <v>4525</v>
      </c>
      <c r="I13" s="122"/>
      <c r="J13" s="122"/>
      <c r="K13" s="122"/>
      <c r="L13" s="122"/>
      <c r="M13" s="122"/>
      <c r="N13" s="122"/>
      <c r="O13" s="122"/>
      <c r="P13" s="122"/>
      <c r="Q13" s="122" t="s">
        <v>4526</v>
      </c>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404" t="s">
        <v>5327</v>
      </c>
      <c r="B14" s="404" t="s">
        <v>142</v>
      </c>
      <c r="C14" s="402" t="s">
        <v>143</v>
      </c>
      <c r="D14" s="405" t="s">
        <v>138</v>
      </c>
      <c r="E14" s="398">
        <v>369.48800000000006</v>
      </c>
      <c r="F14" s="398"/>
      <c r="G14" s="398">
        <f>ROUND(E14*F14,2)</f>
        <v>0</v>
      </c>
      <c r="H14" s="406" t="s">
        <v>1624</v>
      </c>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404"/>
      <c r="B15" s="404"/>
      <c r="C15" s="399" t="s">
        <v>5328</v>
      </c>
      <c r="D15" s="401"/>
      <c r="E15" s="400"/>
      <c r="F15" s="398"/>
      <c r="G15" s="398"/>
      <c r="H15" s="406"/>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404"/>
      <c r="B16" s="404"/>
      <c r="C16" s="399" t="s">
        <v>5329</v>
      </c>
      <c r="D16" s="401"/>
      <c r="E16" s="400">
        <v>229.21600000000001</v>
      </c>
      <c r="F16" s="398"/>
      <c r="G16" s="398"/>
      <c r="H16" s="406"/>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404"/>
      <c r="B17" s="404"/>
      <c r="C17" s="399" t="s">
        <v>5330</v>
      </c>
      <c r="D17" s="401"/>
      <c r="E17" s="400">
        <v>2.56</v>
      </c>
      <c r="F17" s="398"/>
      <c r="G17" s="398"/>
      <c r="H17" s="406"/>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404"/>
      <c r="B18" s="404"/>
      <c r="C18" s="399" t="s">
        <v>5331</v>
      </c>
      <c r="D18" s="401"/>
      <c r="E18" s="400">
        <v>137.71199999999999</v>
      </c>
      <c r="F18" s="398"/>
      <c r="G18" s="398"/>
      <c r="H18" s="406"/>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404" t="s">
        <v>5332</v>
      </c>
      <c r="B19" s="404" t="s">
        <v>148</v>
      </c>
      <c r="C19" s="402" t="s">
        <v>149</v>
      </c>
      <c r="D19" s="405" t="s">
        <v>138</v>
      </c>
      <c r="E19" s="398">
        <v>369.48800000000006</v>
      </c>
      <c r="F19" s="398"/>
      <c r="G19" s="398">
        <f>ROUND(E19*F19,2)</f>
        <v>0</v>
      </c>
      <c r="H19" s="406" t="s">
        <v>1624</v>
      </c>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404"/>
      <c r="B20" s="404"/>
      <c r="C20" s="399" t="s">
        <v>5328</v>
      </c>
      <c r="D20" s="401"/>
      <c r="E20" s="400"/>
      <c r="F20" s="398"/>
      <c r="G20" s="398"/>
      <c r="H20" s="406"/>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404"/>
      <c r="B21" s="404"/>
      <c r="C21" s="399" t="s">
        <v>5329</v>
      </c>
      <c r="D21" s="401"/>
      <c r="E21" s="400">
        <v>229.21600000000001</v>
      </c>
      <c r="F21" s="398"/>
      <c r="G21" s="398"/>
      <c r="H21" s="406"/>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404"/>
      <c r="B22" s="404"/>
      <c r="C22" s="399" t="s">
        <v>5330</v>
      </c>
      <c r="D22" s="401"/>
      <c r="E22" s="400">
        <v>2.56</v>
      </c>
      <c r="F22" s="398"/>
      <c r="G22" s="398"/>
      <c r="H22" s="406"/>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404"/>
      <c r="B23" s="404"/>
      <c r="C23" s="399" t="s">
        <v>5331</v>
      </c>
      <c r="D23" s="401"/>
      <c r="E23" s="400">
        <v>137.71199999999999</v>
      </c>
      <c r="F23" s="398"/>
      <c r="G23" s="398"/>
      <c r="H23" s="406"/>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404" t="s">
        <v>5333</v>
      </c>
      <c r="B24" s="404" t="s">
        <v>150</v>
      </c>
      <c r="C24" s="402" t="s">
        <v>151</v>
      </c>
      <c r="D24" s="405" t="s">
        <v>138</v>
      </c>
      <c r="E24" s="398">
        <v>184.744</v>
      </c>
      <c r="F24" s="398"/>
      <c r="G24" s="398">
        <f>ROUND(E24*F24,2)</f>
        <v>0</v>
      </c>
      <c r="H24" s="406" t="s">
        <v>1624</v>
      </c>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404"/>
      <c r="B25" s="404"/>
      <c r="C25" s="399" t="s">
        <v>5328</v>
      </c>
      <c r="D25" s="401"/>
      <c r="E25" s="400"/>
      <c r="F25" s="398"/>
      <c r="G25" s="398"/>
      <c r="H25" s="406"/>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404"/>
      <c r="B26" s="404"/>
      <c r="C26" s="417" t="s">
        <v>282</v>
      </c>
      <c r="D26" s="418"/>
      <c r="E26" s="419"/>
      <c r="F26" s="398"/>
      <c r="G26" s="398"/>
      <c r="H26" s="406"/>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404"/>
      <c r="B27" s="404"/>
      <c r="C27" s="420" t="s">
        <v>5334</v>
      </c>
      <c r="D27" s="418"/>
      <c r="E27" s="419">
        <v>229.21600000000001</v>
      </c>
      <c r="F27" s="398"/>
      <c r="G27" s="398"/>
      <c r="H27" s="406"/>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404"/>
      <c r="B28" s="404"/>
      <c r="C28" s="420" t="s">
        <v>5335</v>
      </c>
      <c r="D28" s="418"/>
      <c r="E28" s="419">
        <v>2.56</v>
      </c>
      <c r="F28" s="398"/>
      <c r="G28" s="398"/>
      <c r="H28" s="406"/>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404"/>
      <c r="B29" s="404"/>
      <c r="C29" s="420" t="s">
        <v>5336</v>
      </c>
      <c r="D29" s="418"/>
      <c r="E29" s="419">
        <v>137.71199999999999</v>
      </c>
      <c r="F29" s="398"/>
      <c r="G29" s="398"/>
      <c r="H29" s="406"/>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404"/>
      <c r="B30" s="404"/>
      <c r="C30" s="417" t="s">
        <v>289</v>
      </c>
      <c r="D30" s="418"/>
      <c r="E30" s="419"/>
      <c r="F30" s="398"/>
      <c r="G30" s="398"/>
      <c r="H30" s="406"/>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404"/>
      <c r="B31" s="404"/>
      <c r="C31" s="399" t="s">
        <v>5337</v>
      </c>
      <c r="D31" s="401"/>
      <c r="E31" s="400">
        <v>184.744</v>
      </c>
      <c r="F31" s="398"/>
      <c r="G31" s="398"/>
      <c r="H31" s="406"/>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404" t="s">
        <v>5338</v>
      </c>
      <c r="B32" s="404" t="s">
        <v>4807</v>
      </c>
      <c r="C32" s="402" t="s">
        <v>4808</v>
      </c>
      <c r="D32" s="405" t="s">
        <v>188</v>
      </c>
      <c r="E32" s="398">
        <v>923.72</v>
      </c>
      <c r="F32" s="398"/>
      <c r="G32" s="398">
        <f>ROUND(E32*F32,2)</f>
        <v>0</v>
      </c>
      <c r="H32" s="406" t="s">
        <v>1624</v>
      </c>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404"/>
      <c r="B33" s="404"/>
      <c r="C33" s="399" t="s">
        <v>5328</v>
      </c>
      <c r="D33" s="401"/>
      <c r="E33" s="400"/>
      <c r="F33" s="398"/>
      <c r="G33" s="398"/>
      <c r="H33" s="406"/>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404"/>
      <c r="B34" s="404"/>
      <c r="C34" s="399" t="s">
        <v>5339</v>
      </c>
      <c r="D34" s="401"/>
      <c r="E34" s="400">
        <v>573.04</v>
      </c>
      <c r="F34" s="398"/>
      <c r="G34" s="398"/>
      <c r="H34" s="406"/>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404"/>
      <c r="B35" s="404"/>
      <c r="C35" s="399" t="s">
        <v>5340</v>
      </c>
      <c r="D35" s="401"/>
      <c r="E35" s="400">
        <v>6.4</v>
      </c>
      <c r="F35" s="398"/>
      <c r="G35" s="398"/>
      <c r="H35" s="406"/>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404"/>
      <c r="B36" s="404"/>
      <c r="C36" s="399" t="s">
        <v>5341</v>
      </c>
      <c r="D36" s="401"/>
      <c r="E36" s="400">
        <v>344.28</v>
      </c>
      <c r="F36" s="398"/>
      <c r="G36" s="398"/>
      <c r="H36" s="406"/>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404" t="s">
        <v>5342</v>
      </c>
      <c r="B37" s="404" t="s">
        <v>4810</v>
      </c>
      <c r="C37" s="402" t="s">
        <v>4811</v>
      </c>
      <c r="D37" s="405" t="s">
        <v>188</v>
      </c>
      <c r="E37" s="398">
        <v>923.72</v>
      </c>
      <c r="F37" s="398"/>
      <c r="G37" s="398">
        <f>ROUND(E37*F37,2)</f>
        <v>0</v>
      </c>
      <c r="H37" s="406" t="s">
        <v>1624</v>
      </c>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404"/>
      <c r="B38" s="404"/>
      <c r="C38" s="399" t="s">
        <v>5328</v>
      </c>
      <c r="D38" s="401"/>
      <c r="E38" s="400"/>
      <c r="F38" s="398"/>
      <c r="G38" s="398"/>
      <c r="H38" s="406"/>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404"/>
      <c r="B39" s="404"/>
      <c r="C39" s="399" t="s">
        <v>5339</v>
      </c>
      <c r="D39" s="401"/>
      <c r="E39" s="400">
        <v>573.04</v>
      </c>
      <c r="F39" s="398"/>
      <c r="G39" s="398"/>
      <c r="H39" s="406"/>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404"/>
      <c r="B40" s="404"/>
      <c r="C40" s="399" t="s">
        <v>5340</v>
      </c>
      <c r="D40" s="401"/>
      <c r="E40" s="400">
        <v>6.4</v>
      </c>
      <c r="F40" s="398"/>
      <c r="G40" s="398"/>
      <c r="H40" s="406"/>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404"/>
      <c r="B41" s="404"/>
      <c r="C41" s="399" t="s">
        <v>5341</v>
      </c>
      <c r="D41" s="401"/>
      <c r="E41" s="400">
        <v>344.28</v>
      </c>
      <c r="F41" s="398"/>
      <c r="G41" s="398"/>
      <c r="H41" s="406"/>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404" t="s">
        <v>5343</v>
      </c>
      <c r="B42" s="404" t="s">
        <v>154</v>
      </c>
      <c r="C42" s="402" t="s">
        <v>155</v>
      </c>
      <c r="D42" s="405" t="s">
        <v>138</v>
      </c>
      <c r="E42" s="398">
        <v>298.07839999999999</v>
      </c>
      <c r="F42" s="398"/>
      <c r="G42" s="398">
        <f>ROUND(E42*F42,2)</f>
        <v>0</v>
      </c>
      <c r="H42" s="406" t="s">
        <v>1624</v>
      </c>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404"/>
      <c r="B43" s="404"/>
      <c r="C43" s="399" t="s">
        <v>5328</v>
      </c>
      <c r="D43" s="401"/>
      <c r="E43" s="400"/>
      <c r="F43" s="398"/>
      <c r="G43" s="398"/>
      <c r="H43" s="406"/>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404"/>
      <c r="B44" s="404"/>
      <c r="C44" s="399" t="s">
        <v>5344</v>
      </c>
      <c r="D44" s="401"/>
      <c r="E44" s="400">
        <v>181.6096</v>
      </c>
      <c r="F44" s="398"/>
      <c r="G44" s="398"/>
      <c r="H44" s="406"/>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404"/>
      <c r="B45" s="404"/>
      <c r="C45" s="399" t="s">
        <v>5345</v>
      </c>
      <c r="D45" s="401"/>
      <c r="E45" s="400">
        <v>2.1496</v>
      </c>
      <c r="F45" s="398"/>
      <c r="G45" s="398"/>
      <c r="H45" s="406"/>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404"/>
      <c r="B46" s="404"/>
      <c r="C46" s="399" t="s">
        <v>5346</v>
      </c>
      <c r="D46" s="401"/>
      <c r="E46" s="400">
        <v>114.3192</v>
      </c>
      <c r="F46" s="398"/>
      <c r="G46" s="398"/>
      <c r="H46" s="406"/>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404" t="s">
        <v>5347</v>
      </c>
      <c r="B47" s="404" t="s">
        <v>158</v>
      </c>
      <c r="C47" s="402" t="s">
        <v>159</v>
      </c>
      <c r="D47" s="405" t="s">
        <v>138</v>
      </c>
      <c r="E47" s="398">
        <v>369.488</v>
      </c>
      <c r="F47" s="398"/>
      <c r="G47" s="398">
        <f>ROUND(E47*F47,2)</f>
        <v>0</v>
      </c>
      <c r="H47" s="406" t="s">
        <v>1624</v>
      </c>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404"/>
      <c r="B48" s="404"/>
      <c r="C48" s="399" t="s">
        <v>5348</v>
      </c>
      <c r="D48" s="401"/>
      <c r="E48" s="400">
        <v>369.488</v>
      </c>
      <c r="F48" s="398"/>
      <c r="G48" s="398"/>
      <c r="H48" s="406"/>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404" t="s">
        <v>5349</v>
      </c>
      <c r="B49" s="404" t="s">
        <v>161</v>
      </c>
      <c r="C49" s="402" t="s">
        <v>5263</v>
      </c>
      <c r="D49" s="405" t="s">
        <v>138</v>
      </c>
      <c r="E49" s="398">
        <v>369.488</v>
      </c>
      <c r="F49" s="398"/>
      <c r="G49" s="398">
        <f>ROUND(E49*F49,2)</f>
        <v>0</v>
      </c>
      <c r="H49" s="406" t="s">
        <v>1624</v>
      </c>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404"/>
      <c r="B50" s="404"/>
      <c r="C50" s="399" t="s">
        <v>5350</v>
      </c>
      <c r="D50" s="401"/>
      <c r="E50" s="400">
        <v>298.07839999999999</v>
      </c>
      <c r="F50" s="398"/>
      <c r="G50" s="398"/>
      <c r="H50" s="406"/>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404"/>
      <c r="B51" s="404"/>
      <c r="C51" s="399" t="s">
        <v>5351</v>
      </c>
      <c r="D51" s="401"/>
      <c r="E51" s="400">
        <v>71.409599999999998</v>
      </c>
      <c r="F51" s="398"/>
      <c r="G51" s="398"/>
      <c r="H51" s="406"/>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404" t="s">
        <v>5352</v>
      </c>
      <c r="B52" s="404" t="s">
        <v>165</v>
      </c>
      <c r="C52" s="402" t="s">
        <v>166</v>
      </c>
      <c r="D52" s="405" t="s">
        <v>138</v>
      </c>
      <c r="E52" s="398">
        <v>667.56639999999993</v>
      </c>
      <c r="F52" s="398"/>
      <c r="G52" s="398">
        <f>ROUND(E52*F52,2)</f>
        <v>0</v>
      </c>
      <c r="H52" s="406" t="s">
        <v>1624</v>
      </c>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404"/>
      <c r="B53" s="404"/>
      <c r="C53" s="399" t="s">
        <v>5348</v>
      </c>
      <c r="D53" s="401"/>
      <c r="E53" s="400">
        <v>369.488</v>
      </c>
      <c r="F53" s="398"/>
      <c r="G53" s="398"/>
      <c r="H53" s="406"/>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404"/>
      <c r="B54" s="404"/>
      <c r="C54" s="399" t="s">
        <v>5350</v>
      </c>
      <c r="D54" s="401"/>
      <c r="E54" s="400">
        <v>298.07839999999999</v>
      </c>
      <c r="F54" s="398"/>
      <c r="G54" s="398"/>
      <c r="H54" s="406"/>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404" t="s">
        <v>5353</v>
      </c>
      <c r="B55" s="404" t="s">
        <v>168</v>
      </c>
      <c r="C55" s="402" t="s">
        <v>169</v>
      </c>
      <c r="D55" s="405" t="s">
        <v>138</v>
      </c>
      <c r="E55" s="398">
        <v>71.409600000000012</v>
      </c>
      <c r="F55" s="398"/>
      <c r="G55" s="398">
        <f>ROUND(E55*F55,2)</f>
        <v>0</v>
      </c>
      <c r="H55" s="406" t="s">
        <v>1624</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404"/>
      <c r="B56" s="404"/>
      <c r="C56" s="399" t="s">
        <v>5351</v>
      </c>
      <c r="D56" s="401"/>
      <c r="E56" s="400">
        <v>71.409599999999998</v>
      </c>
      <c r="F56" s="398"/>
      <c r="G56" s="398"/>
      <c r="H56" s="406"/>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404" t="s">
        <v>5354</v>
      </c>
      <c r="B57" s="404" t="s">
        <v>170</v>
      </c>
      <c r="C57" s="402" t="s">
        <v>171</v>
      </c>
      <c r="D57" s="405" t="s">
        <v>138</v>
      </c>
      <c r="E57" s="398">
        <v>714.09600000000012</v>
      </c>
      <c r="F57" s="398"/>
      <c r="G57" s="398">
        <f>ROUND(E57*F57,2)</f>
        <v>0</v>
      </c>
      <c r="H57" s="406" t="s">
        <v>1624</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404"/>
      <c r="B58" s="404"/>
      <c r="C58" s="399" t="s">
        <v>5355</v>
      </c>
      <c r="D58" s="401"/>
      <c r="E58" s="400">
        <v>714.096</v>
      </c>
      <c r="F58" s="398"/>
      <c r="G58" s="398"/>
      <c r="H58" s="406"/>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404" t="s">
        <v>5356</v>
      </c>
      <c r="B59" s="404" t="s">
        <v>173</v>
      </c>
      <c r="C59" s="402" t="s">
        <v>5271</v>
      </c>
      <c r="D59" s="405" t="s">
        <v>138</v>
      </c>
      <c r="E59" s="398">
        <v>71.409600000000012</v>
      </c>
      <c r="F59" s="398"/>
      <c r="G59" s="398">
        <f>ROUND(E59*F59,2)</f>
        <v>0</v>
      </c>
      <c r="H59" s="406" t="s">
        <v>1624</v>
      </c>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404"/>
      <c r="B60" s="404"/>
      <c r="C60" s="399" t="s">
        <v>5351</v>
      </c>
      <c r="D60" s="401"/>
      <c r="E60" s="400">
        <v>71.409599999999998</v>
      </c>
      <c r="F60" s="398"/>
      <c r="G60" s="398"/>
      <c r="H60" s="406"/>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404" t="s">
        <v>5357</v>
      </c>
      <c r="B61" s="404" t="s">
        <v>5273</v>
      </c>
      <c r="C61" s="402" t="s">
        <v>5274</v>
      </c>
      <c r="D61" s="405" t="s">
        <v>138</v>
      </c>
      <c r="E61" s="398">
        <v>20.88</v>
      </c>
      <c r="F61" s="398"/>
      <c r="G61" s="398">
        <f>ROUND(E61*F61,2)</f>
        <v>0</v>
      </c>
      <c r="H61" s="406" t="s">
        <v>1624</v>
      </c>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404"/>
      <c r="B62" s="404"/>
      <c r="C62" s="399" t="s">
        <v>5328</v>
      </c>
      <c r="D62" s="401"/>
      <c r="E62" s="400"/>
      <c r="F62" s="398"/>
      <c r="G62" s="398"/>
      <c r="H62" s="406"/>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outlineLevel="1" x14ac:dyDescent="0.2">
      <c r="A63" s="404"/>
      <c r="B63" s="404"/>
      <c r="C63" s="399" t="s">
        <v>5358</v>
      </c>
      <c r="D63" s="401"/>
      <c r="E63" s="400">
        <v>13.92</v>
      </c>
      <c r="F63" s="398"/>
      <c r="G63" s="398"/>
      <c r="H63" s="406"/>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outlineLevel="1" x14ac:dyDescent="0.2">
      <c r="A64" s="404"/>
      <c r="B64" s="404"/>
      <c r="C64" s="399" t="s">
        <v>5359</v>
      </c>
      <c r="D64" s="401"/>
      <c r="E64" s="400">
        <v>0.12</v>
      </c>
      <c r="F64" s="398"/>
      <c r="G64" s="398"/>
      <c r="H64" s="406"/>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404"/>
      <c r="B65" s="404"/>
      <c r="C65" s="399" t="s">
        <v>5360</v>
      </c>
      <c r="D65" s="401"/>
      <c r="E65" s="400">
        <v>6.84</v>
      </c>
      <c r="F65" s="398"/>
      <c r="G65" s="398"/>
      <c r="H65" s="406"/>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ht="22.5" outlineLevel="1" x14ac:dyDescent="0.2">
      <c r="A66" s="404" t="s">
        <v>5361</v>
      </c>
      <c r="B66" s="404" t="s">
        <v>4816</v>
      </c>
      <c r="C66" s="402" t="s">
        <v>5283</v>
      </c>
      <c r="D66" s="405" t="s">
        <v>138</v>
      </c>
      <c r="E66" s="398">
        <v>50.529600000000002</v>
      </c>
      <c r="F66" s="398"/>
      <c r="G66" s="398">
        <f>ROUND(E66*F66,2)</f>
        <v>0</v>
      </c>
      <c r="H66" s="406" t="s">
        <v>1624</v>
      </c>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404"/>
      <c r="B67" s="404"/>
      <c r="C67" s="399" t="s">
        <v>5328</v>
      </c>
      <c r="D67" s="401"/>
      <c r="E67" s="400"/>
      <c r="F67" s="398"/>
      <c r="G67" s="398"/>
      <c r="H67" s="406"/>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404"/>
      <c r="B68" s="404"/>
      <c r="C68" s="399" t="s">
        <v>5362</v>
      </c>
      <c r="D68" s="401"/>
      <c r="E68" s="400">
        <v>33.686399999999999</v>
      </c>
      <c r="F68" s="398"/>
      <c r="G68" s="398"/>
      <c r="H68" s="406"/>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404"/>
      <c r="B69" s="404"/>
      <c r="C69" s="399" t="s">
        <v>5363</v>
      </c>
      <c r="D69" s="401"/>
      <c r="E69" s="400">
        <v>0.29039999999999999</v>
      </c>
      <c r="F69" s="398"/>
      <c r="G69" s="398"/>
      <c r="H69" s="406"/>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404"/>
      <c r="B70" s="404"/>
      <c r="C70" s="399" t="s">
        <v>5364</v>
      </c>
      <c r="D70" s="401"/>
      <c r="E70" s="400">
        <v>16.552800000000001</v>
      </c>
      <c r="F70" s="398"/>
      <c r="G70" s="398"/>
      <c r="H70" s="406"/>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404" t="s">
        <v>5365</v>
      </c>
      <c r="B71" s="404" t="s">
        <v>5366</v>
      </c>
      <c r="C71" s="402" t="s">
        <v>5367</v>
      </c>
      <c r="D71" s="405" t="s">
        <v>240</v>
      </c>
      <c r="E71" s="398">
        <v>174</v>
      </c>
      <c r="F71" s="398"/>
      <c r="G71" s="398">
        <f>ROUND(E71*F71,2)</f>
        <v>0</v>
      </c>
      <c r="H71" s="406" t="s">
        <v>1624</v>
      </c>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404"/>
      <c r="B72" s="404"/>
      <c r="C72" s="399" t="s">
        <v>5328</v>
      </c>
      <c r="D72" s="401"/>
      <c r="E72" s="400"/>
      <c r="F72" s="398"/>
      <c r="G72" s="398"/>
      <c r="H72" s="406"/>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404"/>
      <c r="B73" s="404"/>
      <c r="C73" s="399" t="s">
        <v>5368</v>
      </c>
      <c r="D73" s="401"/>
      <c r="E73" s="400">
        <v>116</v>
      </c>
      <c r="F73" s="398"/>
      <c r="G73" s="398"/>
      <c r="H73" s="406"/>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404"/>
      <c r="B74" s="404"/>
      <c r="C74" s="399" t="s">
        <v>5369</v>
      </c>
      <c r="D74" s="401"/>
      <c r="E74" s="400">
        <v>1</v>
      </c>
      <c r="F74" s="398"/>
      <c r="G74" s="398"/>
      <c r="H74" s="406"/>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outlineLevel="1" x14ac:dyDescent="0.2">
      <c r="A75" s="404"/>
      <c r="B75" s="404"/>
      <c r="C75" s="399" t="s">
        <v>5370</v>
      </c>
      <c r="D75" s="401"/>
      <c r="E75" s="400">
        <v>57</v>
      </c>
      <c r="F75" s="398"/>
      <c r="G75" s="398"/>
      <c r="H75" s="406"/>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outlineLevel="1" x14ac:dyDescent="0.2">
      <c r="A76" s="404" t="s">
        <v>5371</v>
      </c>
      <c r="B76" s="404" t="s">
        <v>4860</v>
      </c>
      <c r="C76" s="402" t="s">
        <v>4861</v>
      </c>
      <c r="D76" s="405" t="s">
        <v>240</v>
      </c>
      <c r="E76" s="398">
        <v>174</v>
      </c>
      <c r="F76" s="398"/>
      <c r="G76" s="398">
        <f>ROUND(E76*F76,2)</f>
        <v>0</v>
      </c>
      <c r="H76" s="406" t="s">
        <v>1624</v>
      </c>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404"/>
      <c r="B77" s="404"/>
      <c r="C77" s="399" t="s">
        <v>5328</v>
      </c>
      <c r="D77" s="401"/>
      <c r="E77" s="400"/>
      <c r="F77" s="398"/>
      <c r="G77" s="398"/>
      <c r="H77" s="406"/>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404"/>
      <c r="B78" s="404"/>
      <c r="C78" s="399" t="s">
        <v>5368</v>
      </c>
      <c r="D78" s="401"/>
      <c r="E78" s="400">
        <v>116</v>
      </c>
      <c r="F78" s="398"/>
      <c r="G78" s="398"/>
      <c r="H78" s="406"/>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404"/>
      <c r="B79" s="404"/>
      <c r="C79" s="399" t="s">
        <v>5369</v>
      </c>
      <c r="D79" s="401"/>
      <c r="E79" s="400">
        <v>1</v>
      </c>
      <c r="F79" s="398"/>
      <c r="G79" s="398"/>
      <c r="H79" s="406"/>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404"/>
      <c r="B80" s="404"/>
      <c r="C80" s="399" t="s">
        <v>5370</v>
      </c>
      <c r="D80" s="401"/>
      <c r="E80" s="400">
        <v>57</v>
      </c>
      <c r="F80" s="398"/>
      <c r="G80" s="398"/>
      <c r="H80" s="406"/>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outlineLevel="1" x14ac:dyDescent="0.2">
      <c r="A81" s="404" t="s">
        <v>5372</v>
      </c>
      <c r="B81" s="404" t="s">
        <v>5373</v>
      </c>
      <c r="C81" s="402" t="s">
        <v>5374</v>
      </c>
      <c r="D81" s="405" t="s">
        <v>240</v>
      </c>
      <c r="E81" s="398">
        <v>57</v>
      </c>
      <c r="F81" s="398"/>
      <c r="G81" s="398">
        <f>ROUND(E81*F81,2)</f>
        <v>0</v>
      </c>
      <c r="H81" s="406" t="s">
        <v>1624</v>
      </c>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404"/>
      <c r="B82" s="404"/>
      <c r="C82" s="399" t="s">
        <v>5328</v>
      </c>
      <c r="D82" s="401"/>
      <c r="E82" s="400"/>
      <c r="F82" s="398"/>
      <c r="G82" s="398"/>
      <c r="H82" s="406"/>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404"/>
      <c r="B83" s="404"/>
      <c r="C83" s="399" t="s">
        <v>5370</v>
      </c>
      <c r="D83" s="401"/>
      <c r="E83" s="400">
        <v>57</v>
      </c>
      <c r="F83" s="398"/>
      <c r="G83" s="398"/>
      <c r="H83" s="406"/>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outlineLevel="1" x14ac:dyDescent="0.2">
      <c r="A84" s="404" t="s">
        <v>5375</v>
      </c>
      <c r="B84" s="404" t="s">
        <v>5376</v>
      </c>
      <c r="C84" s="402" t="s">
        <v>5377</v>
      </c>
      <c r="D84" s="405" t="s">
        <v>240</v>
      </c>
      <c r="E84" s="398">
        <v>1</v>
      </c>
      <c r="F84" s="398"/>
      <c r="G84" s="398">
        <f>ROUND(E84*F84,2)</f>
        <v>0</v>
      </c>
      <c r="H84" s="406" t="s">
        <v>1624</v>
      </c>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404"/>
      <c r="B85" s="404"/>
      <c r="C85" s="399" t="s">
        <v>5328</v>
      </c>
      <c r="D85" s="401"/>
      <c r="E85" s="400"/>
      <c r="F85" s="398"/>
      <c r="G85" s="398"/>
      <c r="H85" s="406"/>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404"/>
      <c r="B86" s="404"/>
      <c r="C86" s="399" t="s">
        <v>5369</v>
      </c>
      <c r="D86" s="401"/>
      <c r="E86" s="400">
        <v>1</v>
      </c>
      <c r="F86" s="398"/>
      <c r="G86" s="398"/>
      <c r="H86" s="406"/>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404" t="s">
        <v>5378</v>
      </c>
      <c r="B87" s="404" t="s">
        <v>5379</v>
      </c>
      <c r="C87" s="402" t="s">
        <v>5380</v>
      </c>
      <c r="D87" s="405" t="s">
        <v>240</v>
      </c>
      <c r="E87" s="398">
        <v>116</v>
      </c>
      <c r="F87" s="398"/>
      <c r="G87" s="398">
        <f>ROUND(E87*F87,2)</f>
        <v>0</v>
      </c>
      <c r="H87" s="406" t="s">
        <v>1624</v>
      </c>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404"/>
      <c r="B88" s="404"/>
      <c r="C88" s="399" t="s">
        <v>5328</v>
      </c>
      <c r="D88" s="401"/>
      <c r="E88" s="400"/>
      <c r="F88" s="398"/>
      <c r="G88" s="398"/>
      <c r="H88" s="406"/>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404"/>
      <c r="B89" s="404"/>
      <c r="C89" s="399" t="s">
        <v>5368</v>
      </c>
      <c r="D89" s="401"/>
      <c r="E89" s="400">
        <v>116</v>
      </c>
      <c r="F89" s="398"/>
      <c r="G89" s="398"/>
      <c r="H89" s="406"/>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outlineLevel="1" x14ac:dyDescent="0.2">
      <c r="A90" s="422" t="s">
        <v>5381</v>
      </c>
      <c r="B90" s="422" t="s">
        <v>4868</v>
      </c>
      <c r="C90" s="423" t="s">
        <v>4869</v>
      </c>
      <c r="D90" s="424" t="s">
        <v>201</v>
      </c>
      <c r="E90" s="425">
        <v>126.50221999999999</v>
      </c>
      <c r="F90" s="425"/>
      <c r="G90" s="425">
        <f>ROUND(E90*F90,2)</f>
        <v>0</v>
      </c>
      <c r="H90" s="426" t="s">
        <v>1624</v>
      </c>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row>
    <row r="91" spans="1:44" outlineLevel="1" x14ac:dyDescent="0.2">
      <c r="A91" s="302">
        <v>5</v>
      </c>
      <c r="B91" s="303" t="s">
        <v>4904</v>
      </c>
      <c r="C91" s="304" t="s">
        <v>4905</v>
      </c>
      <c r="D91" s="305" t="s">
        <v>240</v>
      </c>
      <c r="E91" s="328">
        <v>174</v>
      </c>
      <c r="F91" s="306"/>
      <c r="G91" s="306">
        <f>ROUND(E91*F91,2)</f>
        <v>0</v>
      </c>
      <c r="H91" s="320" t="s">
        <v>1624</v>
      </c>
      <c r="I91" s="122"/>
      <c r="J91" s="122"/>
      <c r="K91" s="122"/>
      <c r="L91" s="122"/>
      <c r="M91" s="122"/>
      <c r="N91" s="122"/>
      <c r="O91" s="122"/>
      <c r="P91" s="122"/>
      <c r="Q91" s="122" t="s">
        <v>4537</v>
      </c>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outlineLevel="1" x14ac:dyDescent="0.2">
      <c r="A92" s="182"/>
      <c r="B92" s="307"/>
      <c r="C92" s="312" t="s">
        <v>4906</v>
      </c>
      <c r="D92" s="313"/>
      <c r="E92" s="330">
        <v>116</v>
      </c>
      <c r="F92" s="185"/>
      <c r="G92" s="185"/>
      <c r="H92" s="315"/>
      <c r="I92" s="122"/>
      <c r="J92" s="122"/>
      <c r="K92" s="122"/>
      <c r="L92" s="122"/>
      <c r="M92" s="122"/>
      <c r="N92" s="122"/>
      <c r="O92" s="122"/>
      <c r="P92" s="122"/>
      <c r="Q92" s="122" t="s">
        <v>135</v>
      </c>
      <c r="R92" s="122">
        <v>5</v>
      </c>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row>
    <row r="93" spans="1:44" outlineLevel="1" x14ac:dyDescent="0.2">
      <c r="A93" s="182"/>
      <c r="B93" s="307"/>
      <c r="C93" s="312" t="s">
        <v>4907</v>
      </c>
      <c r="D93" s="313"/>
      <c r="E93" s="330">
        <v>1</v>
      </c>
      <c r="F93" s="185"/>
      <c r="G93" s="185"/>
      <c r="H93" s="315"/>
      <c r="I93" s="122"/>
      <c r="J93" s="122"/>
      <c r="K93" s="122"/>
      <c r="L93" s="122"/>
      <c r="M93" s="122"/>
      <c r="N93" s="122"/>
      <c r="O93" s="122"/>
      <c r="P93" s="122"/>
      <c r="Q93" s="122" t="s">
        <v>135</v>
      </c>
      <c r="R93" s="122">
        <v>5</v>
      </c>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row>
    <row r="94" spans="1:44" outlineLevel="1" x14ac:dyDescent="0.2">
      <c r="A94" s="182"/>
      <c r="B94" s="307"/>
      <c r="C94" s="312" t="s">
        <v>4908</v>
      </c>
      <c r="D94" s="313"/>
      <c r="E94" s="330">
        <v>57</v>
      </c>
      <c r="F94" s="185"/>
      <c r="G94" s="185"/>
      <c r="H94" s="315"/>
      <c r="I94" s="122"/>
      <c r="J94" s="122"/>
      <c r="K94" s="122"/>
      <c r="L94" s="122"/>
      <c r="M94" s="122"/>
      <c r="N94" s="122"/>
      <c r="O94" s="122"/>
      <c r="P94" s="122"/>
      <c r="Q94" s="122" t="s">
        <v>135</v>
      </c>
      <c r="R94" s="122">
        <v>5</v>
      </c>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row>
    <row r="95" spans="1:44" outlineLevel="1" x14ac:dyDescent="0.2">
      <c r="A95" s="297">
        <v>6</v>
      </c>
      <c r="B95" s="298" t="s">
        <v>4646</v>
      </c>
      <c r="C95" s="299" t="s">
        <v>4909</v>
      </c>
      <c r="D95" s="300" t="s">
        <v>132</v>
      </c>
      <c r="E95" s="327">
        <v>1</v>
      </c>
      <c r="F95" s="301"/>
      <c r="G95" s="301">
        <f>ROUND(E95*F95,2)</f>
        <v>0</v>
      </c>
      <c r="H95" s="319" t="s">
        <v>4525</v>
      </c>
      <c r="I95" s="122"/>
      <c r="J95" s="122"/>
      <c r="K95" s="122"/>
      <c r="L95" s="122"/>
      <c r="M95" s="122"/>
      <c r="N95" s="122"/>
      <c r="O95" s="122"/>
      <c r="P95" s="122"/>
      <c r="Q95" s="122" t="s">
        <v>4537</v>
      </c>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row>
    <row r="96" spans="1:44" x14ac:dyDescent="0.2">
      <c r="A96" s="124" t="s">
        <v>128</v>
      </c>
      <c r="B96" s="124" t="s">
        <v>76</v>
      </c>
      <c r="C96" s="139" t="s">
        <v>77</v>
      </c>
      <c r="D96" s="162"/>
      <c r="E96" s="126"/>
      <c r="F96" s="126"/>
      <c r="G96" s="126">
        <f>SUMIF(Q97:Q98,"&lt;&gt;NOR",G97:G98)</f>
        <v>0</v>
      </c>
      <c r="H96" s="199"/>
      <c r="Q96" t="s">
        <v>129</v>
      </c>
    </row>
    <row r="97" spans="1:44" outlineLevel="1" x14ac:dyDescent="0.2">
      <c r="A97" s="302">
        <v>7</v>
      </c>
      <c r="B97" s="303" t="s">
        <v>4868</v>
      </c>
      <c r="C97" s="304" t="s">
        <v>4869</v>
      </c>
      <c r="D97" s="305" t="s">
        <v>201</v>
      </c>
      <c r="E97" s="379">
        <v>54.18</v>
      </c>
      <c r="F97" s="306"/>
      <c r="G97" s="306">
        <f>ROUND(E97*F97,2)</f>
        <v>0</v>
      </c>
      <c r="H97" s="320" t="s">
        <v>1624</v>
      </c>
      <c r="I97" s="122"/>
      <c r="J97" s="122"/>
      <c r="K97" s="122"/>
      <c r="L97" s="122"/>
      <c r="M97" s="122"/>
      <c r="N97" s="122"/>
      <c r="O97" s="122"/>
      <c r="P97" s="122"/>
      <c r="Q97" s="122" t="s">
        <v>4582</v>
      </c>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row>
    <row r="98" spans="1:44" outlineLevel="1" x14ac:dyDescent="0.2">
      <c r="A98" s="182"/>
      <c r="B98" s="307"/>
      <c r="C98" s="316" t="s">
        <v>4870</v>
      </c>
      <c r="D98" s="317"/>
      <c r="E98" s="329"/>
      <c r="F98" s="317"/>
      <c r="G98" s="317"/>
      <c r="H98" s="321"/>
      <c r="I98" s="122"/>
      <c r="J98" s="122"/>
      <c r="K98" s="122"/>
      <c r="L98" s="122"/>
      <c r="M98" s="122"/>
      <c r="N98" s="122"/>
      <c r="O98" s="122"/>
      <c r="P98" s="122"/>
      <c r="Q98" s="122" t="s">
        <v>4539</v>
      </c>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row>
    <row r="99" spans="1:44" x14ac:dyDescent="0.2">
      <c r="A99" s="124" t="s">
        <v>128</v>
      </c>
      <c r="B99" s="124" t="s">
        <v>4585</v>
      </c>
      <c r="C99" s="139" t="s">
        <v>4586</v>
      </c>
      <c r="D99" s="162"/>
      <c r="E99" s="126"/>
      <c r="F99" s="126"/>
      <c r="G99" s="126">
        <f>SUMIF(Q100:Q107,"&lt;&gt;NOR",G100:G107)</f>
        <v>0</v>
      </c>
      <c r="H99" s="199"/>
      <c r="Q99" t="s">
        <v>129</v>
      </c>
    </row>
    <row r="100" spans="1:44" outlineLevel="1" x14ac:dyDescent="0.2">
      <c r="A100" s="297">
        <v>8</v>
      </c>
      <c r="B100" s="298" t="s">
        <v>4644</v>
      </c>
      <c r="C100" s="299" t="s">
        <v>4779</v>
      </c>
      <c r="D100" s="300" t="s">
        <v>132</v>
      </c>
      <c r="E100" s="327">
        <v>5</v>
      </c>
      <c r="F100" s="301"/>
      <c r="G100" s="301">
        <f t="shared" ref="G100:G107" si="0">ROUND(E100*F100,2)</f>
        <v>0</v>
      </c>
      <c r="H100" s="319" t="s">
        <v>1624</v>
      </c>
      <c r="I100" s="122"/>
      <c r="J100" s="122"/>
      <c r="K100" s="122"/>
      <c r="L100" s="122"/>
      <c r="M100" s="122"/>
      <c r="N100" s="122"/>
      <c r="O100" s="122"/>
      <c r="P100" s="122"/>
      <c r="Q100" s="122" t="s">
        <v>4537</v>
      </c>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row>
    <row r="101" spans="1:44" outlineLevel="1" x14ac:dyDescent="0.2">
      <c r="A101" s="297">
        <v>9</v>
      </c>
      <c r="B101" s="298" t="s">
        <v>4872</v>
      </c>
      <c r="C101" s="299" t="s">
        <v>5033</v>
      </c>
      <c r="D101" s="300" t="s">
        <v>132</v>
      </c>
      <c r="E101" s="327">
        <v>1</v>
      </c>
      <c r="F101" s="301"/>
      <c r="G101" s="301">
        <f t="shared" si="0"/>
        <v>0</v>
      </c>
      <c r="H101" s="319" t="s">
        <v>1624</v>
      </c>
      <c r="I101" s="122"/>
      <c r="J101" s="122"/>
      <c r="K101" s="122"/>
      <c r="L101" s="122"/>
      <c r="M101" s="122"/>
      <c r="N101" s="122"/>
      <c r="O101" s="122"/>
      <c r="P101" s="122"/>
      <c r="Q101" s="122" t="s">
        <v>4537</v>
      </c>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row>
    <row r="102" spans="1:44" outlineLevel="1" x14ac:dyDescent="0.2">
      <c r="A102" s="297">
        <v>10</v>
      </c>
      <c r="B102" s="298" t="s">
        <v>4871</v>
      </c>
      <c r="C102" s="299" t="s">
        <v>5032</v>
      </c>
      <c r="D102" s="300" t="s">
        <v>132</v>
      </c>
      <c r="E102" s="327">
        <v>3</v>
      </c>
      <c r="F102" s="301"/>
      <c r="G102" s="301">
        <f t="shared" si="0"/>
        <v>0</v>
      </c>
      <c r="H102" s="319" t="s">
        <v>1624</v>
      </c>
      <c r="I102" s="122"/>
      <c r="J102" s="122"/>
      <c r="K102" s="122"/>
      <c r="L102" s="122"/>
      <c r="M102" s="122"/>
      <c r="N102" s="122"/>
      <c r="O102" s="122"/>
      <c r="P102" s="122"/>
      <c r="Q102" s="122" t="s">
        <v>4537</v>
      </c>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row>
    <row r="103" spans="1:44" outlineLevel="1" x14ac:dyDescent="0.2">
      <c r="A103" s="297">
        <v>11</v>
      </c>
      <c r="B103" s="298" t="s">
        <v>4910</v>
      </c>
      <c r="C103" s="299" t="s">
        <v>5035</v>
      </c>
      <c r="D103" s="300" t="s">
        <v>132</v>
      </c>
      <c r="E103" s="327">
        <v>1</v>
      </c>
      <c r="F103" s="301"/>
      <c r="G103" s="301">
        <f t="shared" si="0"/>
        <v>0</v>
      </c>
      <c r="H103" s="319" t="s">
        <v>1624</v>
      </c>
      <c r="I103" s="122"/>
      <c r="J103" s="122"/>
      <c r="K103" s="122"/>
      <c r="L103" s="122"/>
      <c r="M103" s="122"/>
      <c r="N103" s="122"/>
      <c r="O103" s="122"/>
      <c r="P103" s="122"/>
      <c r="Q103" s="122" t="s">
        <v>4537</v>
      </c>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row>
    <row r="104" spans="1:44" outlineLevel="1" x14ac:dyDescent="0.2">
      <c r="A104" s="297">
        <v>12</v>
      </c>
      <c r="B104" s="298" t="s">
        <v>4911</v>
      </c>
      <c r="C104" s="299" t="s">
        <v>4912</v>
      </c>
      <c r="D104" s="300" t="s">
        <v>132</v>
      </c>
      <c r="E104" s="327">
        <v>1</v>
      </c>
      <c r="F104" s="301"/>
      <c r="G104" s="301">
        <f t="shared" si="0"/>
        <v>0</v>
      </c>
      <c r="H104" s="319" t="s">
        <v>1624</v>
      </c>
      <c r="I104" s="122"/>
      <c r="J104" s="122"/>
      <c r="K104" s="122"/>
      <c r="L104" s="122"/>
      <c r="M104" s="122"/>
      <c r="N104" s="122"/>
      <c r="O104" s="122"/>
      <c r="P104" s="122"/>
      <c r="Q104" s="122" t="s">
        <v>4537</v>
      </c>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row>
    <row r="105" spans="1:44" outlineLevel="1" x14ac:dyDescent="0.2">
      <c r="A105" s="297">
        <v>13</v>
      </c>
      <c r="B105" s="298" t="s">
        <v>4913</v>
      </c>
      <c r="C105" s="299" t="s">
        <v>4914</v>
      </c>
      <c r="D105" s="300" t="s">
        <v>132</v>
      </c>
      <c r="E105" s="327">
        <v>1</v>
      </c>
      <c r="F105" s="301"/>
      <c r="G105" s="301">
        <f t="shared" si="0"/>
        <v>0</v>
      </c>
      <c r="H105" s="319" t="s">
        <v>1624</v>
      </c>
      <c r="I105" s="122"/>
      <c r="J105" s="122"/>
      <c r="K105" s="122"/>
      <c r="L105" s="122"/>
      <c r="M105" s="122"/>
      <c r="N105" s="122"/>
      <c r="O105" s="122"/>
      <c r="P105" s="122"/>
      <c r="Q105" s="122" t="s">
        <v>4537</v>
      </c>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row>
    <row r="106" spans="1:44" outlineLevel="1" x14ac:dyDescent="0.2">
      <c r="A106" s="297">
        <v>14</v>
      </c>
      <c r="B106" s="298" t="s">
        <v>4668</v>
      </c>
      <c r="C106" s="299" t="s">
        <v>4669</v>
      </c>
      <c r="D106" s="300" t="s">
        <v>0</v>
      </c>
      <c r="E106" s="327">
        <v>87.06</v>
      </c>
      <c r="F106" s="301"/>
      <c r="G106" s="301">
        <f t="shared" si="0"/>
        <v>0</v>
      </c>
      <c r="H106" s="319" t="s">
        <v>1624</v>
      </c>
      <c r="I106" s="122"/>
      <c r="J106" s="122"/>
      <c r="K106" s="122"/>
      <c r="L106" s="122"/>
      <c r="M106" s="122"/>
      <c r="N106" s="122"/>
      <c r="O106" s="122"/>
      <c r="P106" s="122"/>
      <c r="Q106" s="122" t="s">
        <v>4582</v>
      </c>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row>
    <row r="107" spans="1:44" outlineLevel="1" x14ac:dyDescent="0.2">
      <c r="A107" s="297">
        <v>15</v>
      </c>
      <c r="B107" s="298" t="s">
        <v>4670</v>
      </c>
      <c r="C107" s="299" t="s">
        <v>4671</v>
      </c>
      <c r="D107" s="300" t="s">
        <v>0</v>
      </c>
      <c r="E107" s="327">
        <v>87.06</v>
      </c>
      <c r="F107" s="301"/>
      <c r="G107" s="301">
        <f t="shared" si="0"/>
        <v>0</v>
      </c>
      <c r="H107" s="319" t="s">
        <v>1624</v>
      </c>
      <c r="I107" s="122"/>
      <c r="J107" s="122"/>
      <c r="K107" s="122"/>
      <c r="L107" s="122"/>
      <c r="M107" s="122"/>
      <c r="N107" s="122"/>
      <c r="O107" s="122"/>
      <c r="P107" s="122"/>
      <c r="Q107" s="122" t="s">
        <v>4582</v>
      </c>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row>
    <row r="108" spans="1:44" x14ac:dyDescent="0.2">
      <c r="A108" s="124" t="s">
        <v>128</v>
      </c>
      <c r="B108" s="124" t="s">
        <v>113</v>
      </c>
      <c r="C108" s="139" t="s">
        <v>27</v>
      </c>
      <c r="D108" s="162"/>
      <c r="E108" s="126"/>
      <c r="F108" s="126"/>
      <c r="G108" s="126">
        <f>SUMIF(Q109:Q111,"&lt;&gt;NOR",G109:G111)</f>
        <v>0</v>
      </c>
      <c r="H108" s="199"/>
      <c r="Q108" t="s">
        <v>129</v>
      </c>
    </row>
    <row r="109" spans="1:44" outlineLevel="1" x14ac:dyDescent="0.2">
      <c r="A109" s="297">
        <v>16</v>
      </c>
      <c r="B109" s="298" t="s">
        <v>4915</v>
      </c>
      <c r="C109" s="299" t="s">
        <v>4916</v>
      </c>
      <c r="D109" s="300" t="s">
        <v>132</v>
      </c>
      <c r="E109" s="327">
        <v>1</v>
      </c>
      <c r="F109" s="301"/>
      <c r="G109" s="301">
        <f>ROUND(E109*F109,2)</f>
        <v>0</v>
      </c>
      <c r="H109" s="319" t="s">
        <v>4525</v>
      </c>
      <c r="I109" s="122"/>
      <c r="J109" s="122"/>
      <c r="K109" s="122"/>
      <c r="L109" s="122"/>
      <c r="M109" s="122"/>
      <c r="N109" s="122"/>
      <c r="O109" s="122"/>
      <c r="P109" s="122"/>
      <c r="Q109" s="122" t="s">
        <v>4537</v>
      </c>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row>
    <row r="110" spans="1:44" outlineLevel="1" x14ac:dyDescent="0.2">
      <c r="A110" s="297">
        <v>17</v>
      </c>
      <c r="B110" s="298" t="s">
        <v>4917</v>
      </c>
      <c r="C110" s="299" t="s">
        <v>4918</v>
      </c>
      <c r="D110" s="300" t="s">
        <v>132</v>
      </c>
      <c r="E110" s="327">
        <v>1</v>
      </c>
      <c r="F110" s="301"/>
      <c r="G110" s="301">
        <f>ROUND(E110*F110,2)</f>
        <v>0</v>
      </c>
      <c r="H110" s="319" t="s">
        <v>4525</v>
      </c>
      <c r="I110" s="122"/>
      <c r="J110" s="122"/>
      <c r="K110" s="122"/>
      <c r="L110" s="122"/>
      <c r="M110" s="122"/>
      <c r="N110" s="122"/>
      <c r="O110" s="122"/>
      <c r="P110" s="122"/>
      <c r="Q110" s="122" t="s">
        <v>4537</v>
      </c>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row>
    <row r="111" spans="1:44" outlineLevel="1" x14ac:dyDescent="0.2">
      <c r="A111" s="302">
        <v>18</v>
      </c>
      <c r="B111" s="303" t="s">
        <v>4919</v>
      </c>
      <c r="C111" s="304" t="s">
        <v>4920</v>
      </c>
      <c r="D111" s="305" t="s">
        <v>132</v>
      </c>
      <c r="E111" s="328">
        <v>1</v>
      </c>
      <c r="F111" s="306"/>
      <c r="G111" s="306">
        <f>ROUND(E111*F111,2)</f>
        <v>0</v>
      </c>
      <c r="H111" s="320" t="s">
        <v>4525</v>
      </c>
      <c r="I111" s="122"/>
      <c r="J111" s="122"/>
      <c r="K111" s="122"/>
      <c r="L111" s="122"/>
      <c r="M111" s="122"/>
      <c r="N111" s="122"/>
      <c r="O111" s="122"/>
      <c r="P111" s="122"/>
      <c r="Q111" s="122" t="s">
        <v>4537</v>
      </c>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row>
    <row r="112" spans="1:44" x14ac:dyDescent="0.2">
      <c r="A112" s="4"/>
      <c r="B112" s="5"/>
      <c r="C112" s="143"/>
      <c r="D112" s="7"/>
      <c r="E112" s="155"/>
      <c r="F112" s="4"/>
      <c r="G112" s="4"/>
      <c r="H112" s="4"/>
      <c r="O112">
        <v>15</v>
      </c>
      <c r="P112">
        <v>21</v>
      </c>
      <c r="Q112" t="s">
        <v>4522</v>
      </c>
    </row>
    <row r="113" spans="1:17" x14ac:dyDescent="0.2">
      <c r="A113" s="214"/>
      <c r="B113" s="215" t="s">
        <v>28</v>
      </c>
      <c r="C113" s="216"/>
      <c r="D113" s="217"/>
      <c r="E113" s="218"/>
      <c r="F113" s="219"/>
      <c r="G113" s="220">
        <f>G8+G96+G99+G108</f>
        <v>0</v>
      </c>
      <c r="H113" s="4"/>
      <c r="O113" t="e">
        <f>SUMIF(#REF!,O112,G8:G111)</f>
        <v>#REF!</v>
      </c>
      <c r="P113" t="e">
        <f>SUMIF(#REF!,P112,G8:G111)</f>
        <v>#REF!</v>
      </c>
      <c r="Q113" t="s">
        <v>1456</v>
      </c>
    </row>
    <row r="114" spans="1:17" x14ac:dyDescent="0.2">
      <c r="D114" s="11"/>
    </row>
    <row r="115" spans="1:17" x14ac:dyDescent="0.2">
      <c r="B115" s="410"/>
      <c r="C115" s="296" t="s">
        <v>5182</v>
      </c>
      <c r="D115" s="11"/>
    </row>
    <row r="116" spans="1:17" x14ac:dyDescent="0.2">
      <c r="B116" s="421"/>
      <c r="C116" s="296" t="s">
        <v>5323</v>
      </c>
      <c r="D116" s="11"/>
    </row>
    <row r="117" spans="1:17" x14ac:dyDescent="0.2">
      <c r="D117" s="11"/>
    </row>
    <row r="118" spans="1:17" x14ac:dyDescent="0.2">
      <c r="D118" s="11"/>
    </row>
    <row r="119" spans="1:17" x14ac:dyDescent="0.2">
      <c r="D119" s="11"/>
    </row>
    <row r="120" spans="1:17" x14ac:dyDescent="0.2">
      <c r="D120" s="11"/>
    </row>
    <row r="121" spans="1:17" x14ac:dyDescent="0.2">
      <c r="D121" s="11"/>
    </row>
    <row r="122" spans="1:17" x14ac:dyDescent="0.2">
      <c r="D122" s="11"/>
    </row>
    <row r="123" spans="1:17" x14ac:dyDescent="0.2">
      <c r="D123" s="11"/>
    </row>
    <row r="124" spans="1:17" x14ac:dyDescent="0.2">
      <c r="D124" s="11"/>
    </row>
    <row r="125" spans="1:17" x14ac:dyDescent="0.2">
      <c r="D125" s="11"/>
    </row>
    <row r="126" spans="1:17" x14ac:dyDescent="0.2">
      <c r="D126" s="11"/>
    </row>
    <row r="127" spans="1:17" x14ac:dyDescent="0.2">
      <c r="D127" s="11"/>
    </row>
    <row r="128" spans="1:17"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row r="4995" spans="4:4" x14ac:dyDescent="0.2">
      <c r="D4995" s="11"/>
    </row>
    <row r="4996" spans="4:4" x14ac:dyDescent="0.2">
      <c r="D4996" s="11"/>
    </row>
    <row r="4997" spans="4:4" x14ac:dyDescent="0.2">
      <c r="D4997" s="11"/>
    </row>
    <row r="4998" spans="4:4" x14ac:dyDescent="0.2">
      <c r="D4998" s="11"/>
    </row>
    <row r="4999" spans="4:4" x14ac:dyDescent="0.2">
      <c r="D4999" s="11"/>
    </row>
    <row r="5000" spans="4:4" x14ac:dyDescent="0.2">
      <c r="D5000" s="11"/>
    </row>
    <row r="5001" spans="4:4" x14ac:dyDescent="0.2">
      <c r="D5001" s="11"/>
    </row>
    <row r="5002" spans="4:4" x14ac:dyDescent="0.2">
      <c r="D5002" s="11"/>
    </row>
    <row r="5003" spans="4:4" x14ac:dyDescent="0.2">
      <c r="D5003" s="11"/>
    </row>
    <row r="5004" spans="4:4" x14ac:dyDescent="0.2">
      <c r="D5004" s="11"/>
    </row>
    <row r="5005" spans="4:4" x14ac:dyDescent="0.2">
      <c r="D5005" s="11"/>
    </row>
    <row r="5006" spans="4:4" x14ac:dyDescent="0.2">
      <c r="D5006" s="11"/>
    </row>
    <row r="5007" spans="4:4" x14ac:dyDescent="0.2">
      <c r="D5007" s="11"/>
    </row>
    <row r="5008" spans="4:4" x14ac:dyDescent="0.2">
      <c r="D5008" s="11"/>
    </row>
    <row r="5009" spans="4:4" x14ac:dyDescent="0.2">
      <c r="D5009" s="11"/>
    </row>
    <row r="5010" spans="4:4" x14ac:dyDescent="0.2">
      <c r="D5010" s="11"/>
    </row>
    <row r="5011" spans="4:4" x14ac:dyDescent="0.2">
      <c r="D5011" s="11"/>
    </row>
    <row r="5012" spans="4:4" x14ac:dyDescent="0.2">
      <c r="D5012" s="11"/>
    </row>
    <row r="5013" spans="4:4" x14ac:dyDescent="0.2">
      <c r="D5013" s="11"/>
    </row>
    <row r="5014" spans="4:4" x14ac:dyDescent="0.2">
      <c r="D5014" s="11"/>
    </row>
    <row r="5015" spans="4:4" x14ac:dyDescent="0.2">
      <c r="D5015" s="11"/>
    </row>
    <row r="5016" spans="4:4" x14ac:dyDescent="0.2">
      <c r="D5016" s="11"/>
    </row>
    <row r="5017" spans="4:4" x14ac:dyDescent="0.2">
      <c r="D5017" s="11"/>
    </row>
    <row r="5018" spans="4:4" x14ac:dyDescent="0.2">
      <c r="D5018" s="11"/>
    </row>
    <row r="5019" spans="4:4" x14ac:dyDescent="0.2">
      <c r="D5019" s="11"/>
    </row>
    <row r="5020" spans="4:4" x14ac:dyDescent="0.2">
      <c r="D5020" s="11"/>
    </row>
    <row r="5021" spans="4:4" x14ac:dyDescent="0.2">
      <c r="D5021" s="11"/>
    </row>
    <row r="5022" spans="4:4" x14ac:dyDescent="0.2">
      <c r="D5022" s="11"/>
    </row>
    <row r="5023" spans="4:4" x14ac:dyDescent="0.2">
      <c r="D5023" s="11"/>
    </row>
    <row r="5024" spans="4:4" x14ac:dyDescent="0.2">
      <c r="D5024" s="11"/>
    </row>
    <row r="5025" spans="4:4" x14ac:dyDescent="0.2">
      <c r="D5025" s="11"/>
    </row>
    <row r="5026" spans="4:4" x14ac:dyDescent="0.2">
      <c r="D5026" s="11"/>
    </row>
    <row r="5027" spans="4:4" x14ac:dyDescent="0.2">
      <c r="D5027" s="11"/>
    </row>
    <row r="5028" spans="4:4" x14ac:dyDescent="0.2">
      <c r="D5028" s="11"/>
    </row>
    <row r="5029" spans="4:4" x14ac:dyDescent="0.2">
      <c r="D5029" s="11"/>
    </row>
    <row r="5030" spans="4:4" x14ac:dyDescent="0.2">
      <c r="D5030" s="11"/>
    </row>
    <row r="5031" spans="4:4" x14ac:dyDescent="0.2">
      <c r="D5031" s="11"/>
    </row>
    <row r="5032" spans="4:4" x14ac:dyDescent="0.2">
      <c r="D5032" s="11"/>
    </row>
    <row r="5033" spans="4:4" x14ac:dyDescent="0.2">
      <c r="D5033" s="11"/>
    </row>
    <row r="5034" spans="4:4" x14ac:dyDescent="0.2">
      <c r="D5034" s="11"/>
    </row>
    <row r="5035" spans="4:4" x14ac:dyDescent="0.2">
      <c r="D5035" s="11"/>
    </row>
    <row r="5036" spans="4:4" x14ac:dyDescent="0.2">
      <c r="D5036" s="11"/>
    </row>
    <row r="5037" spans="4:4" x14ac:dyDescent="0.2">
      <c r="D5037" s="11"/>
    </row>
    <row r="5038" spans="4:4" x14ac:dyDescent="0.2">
      <c r="D5038" s="11"/>
    </row>
    <row r="5039" spans="4:4" x14ac:dyDescent="0.2">
      <c r="D5039" s="11"/>
    </row>
    <row r="5040" spans="4:4" x14ac:dyDescent="0.2">
      <c r="D5040" s="11"/>
    </row>
    <row r="5041" spans="4:4" x14ac:dyDescent="0.2">
      <c r="D5041" s="11"/>
    </row>
    <row r="5042" spans="4:4" x14ac:dyDescent="0.2">
      <c r="D5042" s="11"/>
    </row>
    <row r="5043" spans="4:4" x14ac:dyDescent="0.2">
      <c r="D5043" s="11"/>
    </row>
    <row r="5044" spans="4:4" x14ac:dyDescent="0.2">
      <c r="D5044" s="11"/>
    </row>
    <row r="5045" spans="4:4" x14ac:dyDescent="0.2">
      <c r="D5045" s="11"/>
    </row>
    <row r="5046" spans="4:4" x14ac:dyDescent="0.2">
      <c r="D5046" s="11"/>
    </row>
    <row r="5047" spans="4:4" x14ac:dyDescent="0.2">
      <c r="D5047" s="11"/>
    </row>
    <row r="5048" spans="4:4" x14ac:dyDescent="0.2">
      <c r="D5048" s="11"/>
    </row>
    <row r="5049" spans="4:4" x14ac:dyDescent="0.2">
      <c r="D5049" s="11"/>
    </row>
    <row r="5050" spans="4:4" x14ac:dyDescent="0.2">
      <c r="D5050" s="11"/>
    </row>
    <row r="5051" spans="4:4" x14ac:dyDescent="0.2">
      <c r="D5051" s="11"/>
    </row>
    <row r="5052" spans="4:4" x14ac:dyDescent="0.2">
      <c r="D5052" s="11"/>
    </row>
    <row r="5053" spans="4:4" x14ac:dyDescent="0.2">
      <c r="D5053" s="11"/>
    </row>
    <row r="5054" spans="4:4" x14ac:dyDescent="0.2">
      <c r="D5054" s="11"/>
    </row>
    <row r="5055" spans="4:4" x14ac:dyDescent="0.2">
      <c r="D5055" s="11"/>
    </row>
    <row r="5056" spans="4:4" x14ac:dyDescent="0.2">
      <c r="D5056" s="11"/>
    </row>
    <row r="5057" spans="4:4" x14ac:dyDescent="0.2">
      <c r="D5057" s="11"/>
    </row>
    <row r="5058" spans="4:4" x14ac:dyDescent="0.2">
      <c r="D5058" s="11"/>
    </row>
    <row r="5059" spans="4:4" x14ac:dyDescent="0.2">
      <c r="D5059" s="11"/>
    </row>
    <row r="5060" spans="4:4" x14ac:dyDescent="0.2">
      <c r="D5060" s="11"/>
    </row>
    <row r="5061" spans="4:4" x14ac:dyDescent="0.2">
      <c r="D5061" s="11"/>
    </row>
    <row r="5062" spans="4:4" x14ac:dyDescent="0.2">
      <c r="D5062" s="11"/>
    </row>
    <row r="5063" spans="4:4" x14ac:dyDescent="0.2">
      <c r="D5063" s="11"/>
    </row>
    <row r="5064" spans="4:4" x14ac:dyDescent="0.2">
      <c r="D5064" s="11"/>
    </row>
    <row r="5065" spans="4:4" x14ac:dyDescent="0.2">
      <c r="D5065" s="11"/>
    </row>
    <row r="5066" spans="4:4" x14ac:dyDescent="0.2">
      <c r="D5066" s="11"/>
    </row>
  </sheetData>
  <sheetProtection algorithmName="SHA-512" hashValue="80uGPTGDncXRRejMXLFhm9HfaZgNTQu42cx8it+l+XOk9+0t6VdSArImiw2hdXB4aeicpG92eniNmuxzPVP0Ig==" saltValue="CVDHsBEB3Z5JpHDAu3y88Q==" spinCount="100000" sheet="1" objects="1" scenarios="1"/>
  <protectedRanges>
    <protectedRange sqref="F9:F111"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5039"/>
  <sheetViews>
    <sheetView view="pageBreakPreview" zoomScale="60" zoomScaleNormal="100" workbookViewId="0">
      <selection activeCell="G8" sqref="G8"/>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customWidth="1"/>
    <col min="13" max="13" width="0" hidden="1" customWidth="1"/>
    <col min="15" max="25" width="0" hidden="1"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4921</v>
      </c>
      <c r="C3" s="535" t="s">
        <v>4922</v>
      </c>
      <c r="D3" s="536"/>
      <c r="E3" s="536"/>
      <c r="F3" s="536"/>
      <c r="G3" s="537"/>
      <c r="M3" s="296" t="s">
        <v>4795</v>
      </c>
      <c r="Q3" t="s">
        <v>117</v>
      </c>
    </row>
    <row r="4" spans="1:44" ht="24.95" customHeight="1" x14ac:dyDescent="0.2">
      <c r="A4" s="205" t="s">
        <v>8</v>
      </c>
      <c r="B4" s="206" t="s">
        <v>4921</v>
      </c>
      <c r="C4" s="535" t="s">
        <v>4922</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3063</v>
      </c>
      <c r="C8" s="130" t="s">
        <v>4523</v>
      </c>
      <c r="D8" s="159"/>
      <c r="E8" s="131"/>
      <c r="F8" s="131"/>
      <c r="G8" s="131">
        <f>SUMIF(Q9:Q59,"&lt;&gt;NOR",G9:G59)</f>
        <v>0</v>
      </c>
      <c r="H8" s="196"/>
      <c r="Q8" t="s">
        <v>129</v>
      </c>
    </row>
    <row r="9" spans="1:44" ht="22.5" outlineLevel="1" x14ac:dyDescent="0.2">
      <c r="A9" s="297">
        <v>1</v>
      </c>
      <c r="B9" s="298" t="s">
        <v>4903</v>
      </c>
      <c r="C9" s="411" t="s">
        <v>5326</v>
      </c>
      <c r="D9" s="412" t="s">
        <v>240</v>
      </c>
      <c r="E9" s="413"/>
      <c r="F9" s="414"/>
      <c r="G9" s="414"/>
      <c r="H9" s="415" t="s">
        <v>4525</v>
      </c>
      <c r="I9" s="122"/>
      <c r="J9" s="122"/>
      <c r="K9" s="122"/>
      <c r="L9" s="122"/>
      <c r="M9" s="122"/>
      <c r="N9" s="122"/>
      <c r="O9" s="122"/>
      <c r="P9" s="122"/>
      <c r="Q9" s="122" t="s">
        <v>4526</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outlineLevel="1" x14ac:dyDescent="0.2">
      <c r="A10" s="404" t="s">
        <v>5382</v>
      </c>
      <c r="B10" s="404" t="s">
        <v>142</v>
      </c>
      <c r="C10" s="402" t="s">
        <v>143</v>
      </c>
      <c r="D10" s="405" t="s">
        <v>138</v>
      </c>
      <c r="E10" s="398">
        <v>180.88</v>
      </c>
      <c r="F10" s="398"/>
      <c r="G10" s="398">
        <f>ROUND(E10*F10,2)</f>
        <v>0</v>
      </c>
      <c r="H10" s="406" t="s">
        <v>1624</v>
      </c>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outlineLevel="1" x14ac:dyDescent="0.2">
      <c r="A11" s="404"/>
      <c r="B11" s="404"/>
      <c r="C11" s="399" t="s">
        <v>5383</v>
      </c>
      <c r="D11" s="401"/>
      <c r="E11" s="400"/>
      <c r="F11" s="398"/>
      <c r="G11" s="398"/>
      <c r="H11" s="406"/>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outlineLevel="1" x14ac:dyDescent="0.2">
      <c r="A12" s="404"/>
      <c r="B12" s="404"/>
      <c r="C12" s="399" t="s">
        <v>5384</v>
      </c>
      <c r="D12" s="401"/>
      <c r="E12" s="400">
        <v>180.88</v>
      </c>
      <c r="F12" s="398"/>
      <c r="G12" s="398"/>
      <c r="H12" s="406"/>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404" t="s">
        <v>5385</v>
      </c>
      <c r="B13" s="404" t="s">
        <v>148</v>
      </c>
      <c r="C13" s="402" t="s">
        <v>149</v>
      </c>
      <c r="D13" s="405" t="s">
        <v>138</v>
      </c>
      <c r="E13" s="398">
        <v>180.88</v>
      </c>
      <c r="F13" s="398"/>
      <c r="G13" s="398">
        <f>ROUND(E13*F13,2)</f>
        <v>0</v>
      </c>
      <c r="H13" s="406" t="s">
        <v>1624</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404"/>
      <c r="B14" s="404"/>
      <c r="C14" s="399" t="s">
        <v>5383</v>
      </c>
      <c r="D14" s="401"/>
      <c r="E14" s="400"/>
      <c r="F14" s="398"/>
      <c r="G14" s="398"/>
      <c r="H14" s="406"/>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404"/>
      <c r="B15" s="404"/>
      <c r="C15" s="399" t="s">
        <v>5384</v>
      </c>
      <c r="D15" s="401"/>
      <c r="E15" s="400">
        <v>180.88</v>
      </c>
      <c r="F15" s="398"/>
      <c r="G15" s="398"/>
      <c r="H15" s="406"/>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404" t="s">
        <v>5386</v>
      </c>
      <c r="B16" s="404" t="s">
        <v>150</v>
      </c>
      <c r="C16" s="402" t="s">
        <v>151</v>
      </c>
      <c r="D16" s="405" t="s">
        <v>138</v>
      </c>
      <c r="E16" s="398">
        <v>90.44</v>
      </c>
      <c r="F16" s="398"/>
      <c r="G16" s="398">
        <f>ROUND(E16*F16,2)</f>
        <v>0</v>
      </c>
      <c r="H16" s="406" t="s">
        <v>1624</v>
      </c>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404"/>
      <c r="B17" s="404"/>
      <c r="C17" s="399" t="s">
        <v>5383</v>
      </c>
      <c r="D17" s="401"/>
      <c r="E17" s="400"/>
      <c r="F17" s="398"/>
      <c r="G17" s="398"/>
      <c r="H17" s="406"/>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404"/>
      <c r="B18" s="404"/>
      <c r="C18" s="399" t="s">
        <v>5387</v>
      </c>
      <c r="D18" s="401"/>
      <c r="E18" s="400">
        <v>90.44</v>
      </c>
      <c r="F18" s="398"/>
      <c r="G18" s="398"/>
      <c r="H18" s="406"/>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404" t="s">
        <v>5388</v>
      </c>
      <c r="B19" s="404" t="s">
        <v>4807</v>
      </c>
      <c r="C19" s="402" t="s">
        <v>4808</v>
      </c>
      <c r="D19" s="405" t="s">
        <v>188</v>
      </c>
      <c r="E19" s="398">
        <v>452.2</v>
      </c>
      <c r="F19" s="398"/>
      <c r="G19" s="398">
        <f>ROUND(E19*F19,2)</f>
        <v>0</v>
      </c>
      <c r="H19" s="406" t="s">
        <v>1624</v>
      </c>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404"/>
      <c r="B20" s="404"/>
      <c r="C20" s="399" t="s">
        <v>5383</v>
      </c>
      <c r="D20" s="401"/>
      <c r="E20" s="400"/>
      <c r="F20" s="398"/>
      <c r="G20" s="398"/>
      <c r="H20" s="406"/>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404"/>
      <c r="B21" s="404"/>
      <c r="C21" s="399" t="s">
        <v>5389</v>
      </c>
      <c r="D21" s="401"/>
      <c r="E21" s="400">
        <v>452.2</v>
      </c>
      <c r="F21" s="398"/>
      <c r="G21" s="398"/>
      <c r="H21" s="406"/>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404" t="s">
        <v>5390</v>
      </c>
      <c r="B22" s="404" t="s">
        <v>4810</v>
      </c>
      <c r="C22" s="402" t="s">
        <v>4811</v>
      </c>
      <c r="D22" s="405" t="s">
        <v>188</v>
      </c>
      <c r="E22" s="398">
        <v>452.2</v>
      </c>
      <c r="F22" s="398"/>
      <c r="G22" s="398">
        <f>ROUND(E22*F22,2)</f>
        <v>0</v>
      </c>
      <c r="H22" s="406" t="s">
        <v>1624</v>
      </c>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404"/>
      <c r="B23" s="404"/>
      <c r="C23" s="399" t="s">
        <v>5383</v>
      </c>
      <c r="D23" s="401"/>
      <c r="E23" s="400"/>
      <c r="F23" s="398"/>
      <c r="G23" s="398"/>
      <c r="H23" s="406"/>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404"/>
      <c r="B24" s="404"/>
      <c r="C24" s="399" t="s">
        <v>5389</v>
      </c>
      <c r="D24" s="401"/>
      <c r="E24" s="400">
        <v>452.2</v>
      </c>
      <c r="F24" s="398"/>
      <c r="G24" s="398"/>
      <c r="H24" s="406"/>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404" t="s">
        <v>5391</v>
      </c>
      <c r="B25" s="404" t="s">
        <v>154</v>
      </c>
      <c r="C25" s="402" t="s">
        <v>155</v>
      </c>
      <c r="D25" s="405" t="s">
        <v>138</v>
      </c>
      <c r="E25" s="398">
        <v>126.29680000000002</v>
      </c>
      <c r="F25" s="398"/>
      <c r="G25" s="398">
        <f>ROUND(E25*F25,2)</f>
        <v>0</v>
      </c>
      <c r="H25" s="406" t="s">
        <v>1624</v>
      </c>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404"/>
      <c r="B26" s="404"/>
      <c r="C26" s="399" t="s">
        <v>5383</v>
      </c>
      <c r="D26" s="401"/>
      <c r="E26" s="400"/>
      <c r="F26" s="398"/>
      <c r="G26" s="398"/>
      <c r="H26" s="406"/>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404"/>
      <c r="B27" s="404"/>
      <c r="C27" s="399" t="s">
        <v>5392</v>
      </c>
      <c r="D27" s="401"/>
      <c r="E27" s="400">
        <v>126.2968</v>
      </c>
      <c r="F27" s="398"/>
      <c r="G27" s="398"/>
      <c r="H27" s="406"/>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404" t="s">
        <v>5393</v>
      </c>
      <c r="B28" s="404" t="s">
        <v>158</v>
      </c>
      <c r="C28" s="402" t="s">
        <v>159</v>
      </c>
      <c r="D28" s="405" t="s">
        <v>138</v>
      </c>
      <c r="E28" s="398">
        <v>180.88</v>
      </c>
      <c r="F28" s="398"/>
      <c r="G28" s="398">
        <f>ROUND(E28*F28,2)</f>
        <v>0</v>
      </c>
      <c r="H28" s="406" t="s">
        <v>1624</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404"/>
      <c r="B29" s="404"/>
      <c r="C29" s="399" t="s">
        <v>5394</v>
      </c>
      <c r="D29" s="401"/>
      <c r="E29" s="400">
        <v>180.88</v>
      </c>
      <c r="F29" s="398"/>
      <c r="G29" s="398"/>
      <c r="H29" s="406"/>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404" t="s">
        <v>5395</v>
      </c>
      <c r="B30" s="404" t="s">
        <v>161</v>
      </c>
      <c r="C30" s="402" t="s">
        <v>5263</v>
      </c>
      <c r="D30" s="405" t="s">
        <v>138</v>
      </c>
      <c r="E30" s="398">
        <v>180.88</v>
      </c>
      <c r="F30" s="398"/>
      <c r="G30" s="398">
        <f>ROUND(E30*F30,2)</f>
        <v>0</v>
      </c>
      <c r="H30" s="406" t="s">
        <v>1624</v>
      </c>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404"/>
      <c r="B31" s="404"/>
      <c r="C31" s="399" t="s">
        <v>5396</v>
      </c>
      <c r="D31" s="401"/>
      <c r="E31" s="400">
        <v>126.2968</v>
      </c>
      <c r="F31" s="398"/>
      <c r="G31" s="398"/>
      <c r="H31" s="406"/>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404"/>
      <c r="B32" s="404"/>
      <c r="C32" s="399" t="s">
        <v>5397</v>
      </c>
      <c r="D32" s="401"/>
      <c r="E32" s="400">
        <v>54.583199999999998</v>
      </c>
      <c r="F32" s="398"/>
      <c r="G32" s="398"/>
      <c r="H32" s="406"/>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404" t="s">
        <v>5398</v>
      </c>
      <c r="B33" s="404" t="s">
        <v>165</v>
      </c>
      <c r="C33" s="402" t="s">
        <v>166</v>
      </c>
      <c r="D33" s="405" t="s">
        <v>138</v>
      </c>
      <c r="E33" s="398">
        <v>307.17680000000001</v>
      </c>
      <c r="F33" s="398"/>
      <c r="G33" s="398">
        <f>ROUND(E33*F33,2)</f>
        <v>0</v>
      </c>
      <c r="H33" s="406" t="s">
        <v>1624</v>
      </c>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404"/>
      <c r="B34" s="404"/>
      <c r="C34" s="399" t="s">
        <v>5394</v>
      </c>
      <c r="D34" s="401"/>
      <c r="E34" s="400">
        <v>180.88</v>
      </c>
      <c r="F34" s="398"/>
      <c r="G34" s="398"/>
      <c r="H34" s="406"/>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404"/>
      <c r="B35" s="404"/>
      <c r="C35" s="399" t="s">
        <v>5396</v>
      </c>
      <c r="D35" s="401"/>
      <c r="E35" s="400">
        <v>126.2968</v>
      </c>
      <c r="F35" s="398"/>
      <c r="G35" s="398"/>
      <c r="H35" s="406"/>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404" t="s">
        <v>5399</v>
      </c>
      <c r="B36" s="404" t="s">
        <v>168</v>
      </c>
      <c r="C36" s="402" t="s">
        <v>169</v>
      </c>
      <c r="D36" s="405" t="s">
        <v>138</v>
      </c>
      <c r="E36" s="398">
        <v>54.583199999999991</v>
      </c>
      <c r="F36" s="398"/>
      <c r="G36" s="398">
        <f>ROUND(E36*F36,2)</f>
        <v>0</v>
      </c>
      <c r="H36" s="406" t="s">
        <v>1624</v>
      </c>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404"/>
      <c r="B37" s="404"/>
      <c r="C37" s="399" t="s">
        <v>5397</v>
      </c>
      <c r="D37" s="401"/>
      <c r="E37" s="400">
        <v>54.583199999999998</v>
      </c>
      <c r="F37" s="398"/>
      <c r="G37" s="398"/>
      <c r="H37" s="406"/>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404" t="s">
        <v>5400</v>
      </c>
      <c r="B38" s="404" t="s">
        <v>170</v>
      </c>
      <c r="C38" s="402" t="s">
        <v>171</v>
      </c>
      <c r="D38" s="405" t="s">
        <v>138</v>
      </c>
      <c r="E38" s="398">
        <v>545.83199999999988</v>
      </c>
      <c r="F38" s="398"/>
      <c r="G38" s="398">
        <f>ROUND(E38*F38,2)</f>
        <v>0</v>
      </c>
      <c r="H38" s="406" t="s">
        <v>1624</v>
      </c>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404"/>
      <c r="B39" s="404"/>
      <c r="C39" s="399" t="s">
        <v>5401</v>
      </c>
      <c r="D39" s="401"/>
      <c r="E39" s="400">
        <v>545.83199999999999</v>
      </c>
      <c r="F39" s="398"/>
      <c r="G39" s="398"/>
      <c r="H39" s="406"/>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404" t="s">
        <v>5402</v>
      </c>
      <c r="B40" s="404" t="s">
        <v>173</v>
      </c>
      <c r="C40" s="402" t="s">
        <v>5271</v>
      </c>
      <c r="D40" s="405" t="s">
        <v>138</v>
      </c>
      <c r="E40" s="398">
        <v>54.583199999999991</v>
      </c>
      <c r="F40" s="398"/>
      <c r="G40" s="398">
        <f>ROUND(E40*F40,2)</f>
        <v>0</v>
      </c>
      <c r="H40" s="406" t="s">
        <v>1624</v>
      </c>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404"/>
      <c r="B41" s="404"/>
      <c r="C41" s="399" t="s">
        <v>5397</v>
      </c>
      <c r="D41" s="401"/>
      <c r="E41" s="400">
        <v>54.583199999999998</v>
      </c>
      <c r="F41" s="398"/>
      <c r="G41" s="398"/>
      <c r="H41" s="406"/>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404" t="s">
        <v>5403</v>
      </c>
      <c r="B42" s="404" t="s">
        <v>5273</v>
      </c>
      <c r="C42" s="402" t="s">
        <v>5274</v>
      </c>
      <c r="D42" s="405" t="s">
        <v>138</v>
      </c>
      <c r="E42" s="398">
        <v>15.96</v>
      </c>
      <c r="F42" s="398"/>
      <c r="G42" s="398">
        <f>ROUND(E42*F42,2)</f>
        <v>0</v>
      </c>
      <c r="H42" s="406" t="s">
        <v>1624</v>
      </c>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404"/>
      <c r="B43" s="404"/>
      <c r="C43" s="399" t="s">
        <v>5383</v>
      </c>
      <c r="D43" s="401"/>
      <c r="E43" s="400"/>
      <c r="F43" s="398"/>
      <c r="G43" s="398"/>
      <c r="H43" s="406"/>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404"/>
      <c r="B44" s="404"/>
      <c r="C44" s="399" t="s">
        <v>5404</v>
      </c>
      <c r="D44" s="401"/>
      <c r="E44" s="400">
        <v>15.96</v>
      </c>
      <c r="F44" s="398"/>
      <c r="G44" s="398"/>
      <c r="H44" s="406"/>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ht="22.5" outlineLevel="1" x14ac:dyDescent="0.2">
      <c r="A45" s="404" t="s">
        <v>5405</v>
      </c>
      <c r="B45" s="404" t="s">
        <v>4816</v>
      </c>
      <c r="C45" s="402" t="s">
        <v>5283</v>
      </c>
      <c r="D45" s="405" t="s">
        <v>138</v>
      </c>
      <c r="E45" s="398">
        <v>38.623199999999997</v>
      </c>
      <c r="F45" s="398"/>
      <c r="G45" s="398">
        <f>ROUND(E45*F45,2)</f>
        <v>0</v>
      </c>
      <c r="H45" s="406" t="s">
        <v>1624</v>
      </c>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404"/>
      <c r="B46" s="404"/>
      <c r="C46" s="399" t="s">
        <v>5383</v>
      </c>
      <c r="D46" s="401"/>
      <c r="E46" s="400"/>
      <c r="F46" s="398"/>
      <c r="G46" s="398"/>
      <c r="H46" s="406"/>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404"/>
      <c r="B47" s="404"/>
      <c r="C47" s="399" t="s">
        <v>5406</v>
      </c>
      <c r="D47" s="401"/>
      <c r="E47" s="400">
        <v>38.623199999999997</v>
      </c>
      <c r="F47" s="398"/>
      <c r="G47" s="398"/>
      <c r="H47" s="406"/>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404" t="s">
        <v>5407</v>
      </c>
      <c r="B48" s="404" t="s">
        <v>5366</v>
      </c>
      <c r="C48" s="402" t="s">
        <v>5367</v>
      </c>
      <c r="D48" s="405" t="s">
        <v>240</v>
      </c>
      <c r="E48" s="398">
        <v>133</v>
      </c>
      <c r="F48" s="398"/>
      <c r="G48" s="398">
        <f>ROUND(E48*F48,2)</f>
        <v>0</v>
      </c>
      <c r="H48" s="406" t="s">
        <v>1624</v>
      </c>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404"/>
      <c r="B49" s="404"/>
      <c r="C49" s="399" t="s">
        <v>5383</v>
      </c>
      <c r="D49" s="401"/>
      <c r="E49" s="400"/>
      <c r="F49" s="398"/>
      <c r="G49" s="398"/>
      <c r="H49" s="406"/>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404"/>
      <c r="B50" s="404"/>
      <c r="C50" s="399" t="s">
        <v>5408</v>
      </c>
      <c r="D50" s="401"/>
      <c r="E50" s="400">
        <v>133</v>
      </c>
      <c r="F50" s="398"/>
      <c r="G50" s="398"/>
      <c r="H50" s="406"/>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404" t="s">
        <v>5409</v>
      </c>
      <c r="B51" s="404" t="s">
        <v>4860</v>
      </c>
      <c r="C51" s="402" t="s">
        <v>4861</v>
      </c>
      <c r="D51" s="405" t="s">
        <v>240</v>
      </c>
      <c r="E51" s="398">
        <v>133</v>
      </c>
      <c r="F51" s="398"/>
      <c r="G51" s="398">
        <f>ROUND(E51*F51,2)</f>
        <v>0</v>
      </c>
      <c r="H51" s="406" t="s">
        <v>1624</v>
      </c>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404"/>
      <c r="B52" s="404"/>
      <c r="C52" s="399" t="s">
        <v>5383</v>
      </c>
      <c r="D52" s="401"/>
      <c r="E52" s="400"/>
      <c r="F52" s="398"/>
      <c r="G52" s="398"/>
      <c r="H52" s="406"/>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404"/>
      <c r="B53" s="404"/>
      <c r="C53" s="399" t="s">
        <v>5408</v>
      </c>
      <c r="D53" s="401"/>
      <c r="E53" s="400">
        <v>133</v>
      </c>
      <c r="F53" s="398"/>
      <c r="G53" s="398"/>
      <c r="H53" s="406"/>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404" t="s">
        <v>5410</v>
      </c>
      <c r="B54" s="404" t="s">
        <v>5373</v>
      </c>
      <c r="C54" s="402" t="s">
        <v>5374</v>
      </c>
      <c r="D54" s="405" t="s">
        <v>240</v>
      </c>
      <c r="E54" s="398">
        <v>133</v>
      </c>
      <c r="F54" s="398"/>
      <c r="G54" s="398">
        <f>ROUND(E54*F54,2)</f>
        <v>0</v>
      </c>
      <c r="H54" s="406" t="s">
        <v>1624</v>
      </c>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404"/>
      <c r="B55" s="404"/>
      <c r="C55" s="399" t="s">
        <v>5383</v>
      </c>
      <c r="D55" s="401"/>
      <c r="E55" s="400"/>
      <c r="F55" s="398"/>
      <c r="G55" s="398"/>
      <c r="H55" s="406"/>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404"/>
      <c r="B56" s="404"/>
      <c r="C56" s="399" t="s">
        <v>5408</v>
      </c>
      <c r="D56" s="401"/>
      <c r="E56" s="400">
        <v>133</v>
      </c>
      <c r="F56" s="398"/>
      <c r="G56" s="398"/>
      <c r="H56" s="406"/>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422" t="s">
        <v>5411</v>
      </c>
      <c r="B57" s="422" t="s">
        <v>4868</v>
      </c>
      <c r="C57" s="423" t="s">
        <v>4869</v>
      </c>
      <c r="D57" s="424" t="s">
        <v>201</v>
      </c>
      <c r="E57" s="425">
        <v>96.364410000000007</v>
      </c>
      <c r="F57" s="425"/>
      <c r="G57" s="425">
        <f>ROUND(E57*F57,2)</f>
        <v>0</v>
      </c>
      <c r="H57" s="406" t="s">
        <v>1624</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297">
        <v>2</v>
      </c>
      <c r="B58" s="298" t="s">
        <v>4904</v>
      </c>
      <c r="C58" s="299" t="s">
        <v>4905</v>
      </c>
      <c r="D58" s="300" t="s">
        <v>240</v>
      </c>
      <c r="E58" s="327">
        <v>133</v>
      </c>
      <c r="F58" s="301"/>
      <c r="G58" s="301">
        <f>ROUND(E58*F58,2)</f>
        <v>0</v>
      </c>
      <c r="H58" s="319" t="s">
        <v>1624</v>
      </c>
      <c r="I58" s="122"/>
      <c r="J58" s="122"/>
      <c r="K58" s="122"/>
      <c r="L58" s="122"/>
      <c r="M58" s="122"/>
      <c r="N58" s="122"/>
      <c r="O58" s="122"/>
      <c r="P58" s="122"/>
      <c r="Q58" s="122" t="s">
        <v>4537</v>
      </c>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297">
        <v>3</v>
      </c>
      <c r="B59" s="298" t="s">
        <v>4646</v>
      </c>
      <c r="C59" s="299" t="s">
        <v>4909</v>
      </c>
      <c r="D59" s="300" t="s">
        <v>132</v>
      </c>
      <c r="E59" s="327">
        <v>1</v>
      </c>
      <c r="F59" s="301"/>
      <c r="G59" s="301">
        <f>ROUND(E59*F59,2)</f>
        <v>0</v>
      </c>
      <c r="H59" s="319" t="s">
        <v>4525</v>
      </c>
      <c r="I59" s="122"/>
      <c r="J59" s="122"/>
      <c r="K59" s="122"/>
      <c r="L59" s="122"/>
      <c r="M59" s="122"/>
      <c r="N59" s="122"/>
      <c r="O59" s="122"/>
      <c r="P59" s="122"/>
      <c r="Q59" s="122" t="s">
        <v>4537</v>
      </c>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x14ac:dyDescent="0.2">
      <c r="A60" s="124" t="s">
        <v>128</v>
      </c>
      <c r="B60" s="124" t="s">
        <v>76</v>
      </c>
      <c r="C60" s="139" t="s">
        <v>77</v>
      </c>
      <c r="D60" s="162"/>
      <c r="E60" s="126"/>
      <c r="F60" s="126"/>
      <c r="G60" s="126">
        <f>SUMIF(Q61:Q62,"&lt;&gt;NOR",G61:G62)</f>
        <v>0</v>
      </c>
      <c r="H60" s="199"/>
      <c r="Q60" t="s">
        <v>129</v>
      </c>
    </row>
    <row r="61" spans="1:44" outlineLevel="1" x14ac:dyDescent="0.2">
      <c r="A61" s="302">
        <v>4</v>
      </c>
      <c r="B61" s="303" t="s">
        <v>4868</v>
      </c>
      <c r="C61" s="304" t="s">
        <v>4869</v>
      </c>
      <c r="D61" s="305" t="s">
        <v>201</v>
      </c>
      <c r="E61" s="379">
        <v>41.4</v>
      </c>
      <c r="F61" s="306"/>
      <c r="G61" s="306">
        <f>ROUND(E61*F61,2)</f>
        <v>0</v>
      </c>
      <c r="H61" s="320" t="s">
        <v>1624</v>
      </c>
      <c r="I61" s="122"/>
      <c r="J61" s="122"/>
      <c r="K61" s="122"/>
      <c r="L61" s="122"/>
      <c r="M61" s="122"/>
      <c r="N61" s="122"/>
      <c r="O61" s="122"/>
      <c r="P61" s="122"/>
      <c r="Q61" s="122" t="s">
        <v>4582</v>
      </c>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182"/>
      <c r="B62" s="307"/>
      <c r="C62" s="316" t="s">
        <v>4870</v>
      </c>
      <c r="D62" s="317"/>
      <c r="E62" s="329"/>
      <c r="F62" s="317"/>
      <c r="G62" s="317"/>
      <c r="H62" s="321"/>
      <c r="I62" s="122"/>
      <c r="J62" s="122"/>
      <c r="K62" s="122"/>
      <c r="L62" s="122"/>
      <c r="M62" s="122"/>
      <c r="N62" s="122"/>
      <c r="O62" s="122"/>
      <c r="P62" s="122"/>
      <c r="Q62" s="122" t="s">
        <v>4539</v>
      </c>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x14ac:dyDescent="0.2">
      <c r="A63" s="124" t="s">
        <v>128</v>
      </c>
      <c r="B63" s="124" t="s">
        <v>4585</v>
      </c>
      <c r="C63" s="139" t="s">
        <v>4586</v>
      </c>
      <c r="D63" s="162"/>
      <c r="E63" s="126"/>
      <c r="F63" s="126"/>
      <c r="G63" s="126">
        <f>SUMIF(Q64:Q66,"&lt;&gt;NOR",G64:G66)</f>
        <v>0</v>
      </c>
      <c r="H63" s="199"/>
      <c r="Q63" t="s">
        <v>129</v>
      </c>
    </row>
    <row r="64" spans="1:44" outlineLevel="1" x14ac:dyDescent="0.2">
      <c r="A64" s="297">
        <v>5</v>
      </c>
      <c r="B64" s="298" t="s">
        <v>4644</v>
      </c>
      <c r="C64" s="299" t="s">
        <v>4779</v>
      </c>
      <c r="D64" s="300" t="s">
        <v>132</v>
      </c>
      <c r="E64" s="327">
        <v>2</v>
      </c>
      <c r="F64" s="301"/>
      <c r="G64" s="301">
        <f>ROUND(E64*F64,2)</f>
        <v>0</v>
      </c>
      <c r="H64" s="319" t="s">
        <v>1624</v>
      </c>
      <c r="I64" s="122"/>
      <c r="J64" s="122"/>
      <c r="K64" s="122"/>
      <c r="L64" s="122"/>
      <c r="M64" s="122"/>
      <c r="N64" s="122"/>
      <c r="O64" s="122"/>
      <c r="P64" s="122"/>
      <c r="Q64" s="122" t="s">
        <v>4537</v>
      </c>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297">
        <v>6</v>
      </c>
      <c r="B65" s="298" t="s">
        <v>4668</v>
      </c>
      <c r="C65" s="299" t="s">
        <v>4669</v>
      </c>
      <c r="D65" s="300" t="s">
        <v>0</v>
      </c>
      <c r="E65" s="327">
        <v>10.5</v>
      </c>
      <c r="F65" s="301"/>
      <c r="G65" s="301">
        <f>ROUND(E65*F65,2)</f>
        <v>0</v>
      </c>
      <c r="H65" s="319" t="s">
        <v>1624</v>
      </c>
      <c r="I65" s="122"/>
      <c r="J65" s="122"/>
      <c r="K65" s="122"/>
      <c r="L65" s="122"/>
      <c r="M65" s="122"/>
      <c r="N65" s="122"/>
      <c r="O65" s="122"/>
      <c r="P65" s="122"/>
      <c r="Q65" s="122" t="s">
        <v>4582</v>
      </c>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297">
        <v>7</v>
      </c>
      <c r="B66" s="298" t="s">
        <v>4670</v>
      </c>
      <c r="C66" s="299" t="s">
        <v>4671</v>
      </c>
      <c r="D66" s="300" t="s">
        <v>0</v>
      </c>
      <c r="E66" s="327">
        <v>10.5</v>
      </c>
      <c r="F66" s="301"/>
      <c r="G66" s="301">
        <f>ROUND(E66*F66,2)</f>
        <v>0</v>
      </c>
      <c r="H66" s="319" t="s">
        <v>1624</v>
      </c>
      <c r="I66" s="122"/>
      <c r="J66" s="122"/>
      <c r="K66" s="122"/>
      <c r="L66" s="122"/>
      <c r="M66" s="122"/>
      <c r="N66" s="122"/>
      <c r="O66" s="122"/>
      <c r="P66" s="122"/>
      <c r="Q66" s="122" t="s">
        <v>4582</v>
      </c>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x14ac:dyDescent="0.2">
      <c r="A67" s="124" t="s">
        <v>128</v>
      </c>
      <c r="B67" s="124" t="s">
        <v>113</v>
      </c>
      <c r="C67" s="139" t="s">
        <v>27</v>
      </c>
      <c r="D67" s="162"/>
      <c r="E67" s="126"/>
      <c r="F67" s="126"/>
      <c r="G67" s="126">
        <f>SUMIF(Q68:Q70,"&lt;&gt;NOR",G68:G70)</f>
        <v>0</v>
      </c>
      <c r="H67" s="199"/>
      <c r="Q67" t="s">
        <v>129</v>
      </c>
    </row>
    <row r="68" spans="1:44" outlineLevel="1" x14ac:dyDescent="0.2">
      <c r="A68" s="297">
        <v>8</v>
      </c>
      <c r="B68" s="298" t="s">
        <v>4915</v>
      </c>
      <c r="C68" s="299" t="s">
        <v>4916</v>
      </c>
      <c r="D68" s="300" t="s">
        <v>132</v>
      </c>
      <c r="E68" s="327">
        <v>1</v>
      </c>
      <c r="F68" s="301"/>
      <c r="G68" s="301">
        <f>ROUND(E68*F68,2)</f>
        <v>0</v>
      </c>
      <c r="H68" s="319" t="s">
        <v>4525</v>
      </c>
      <c r="I68" s="122"/>
      <c r="J68" s="122"/>
      <c r="K68" s="122"/>
      <c r="L68" s="122"/>
      <c r="M68" s="122"/>
      <c r="N68" s="122"/>
      <c r="O68" s="122"/>
      <c r="P68" s="122"/>
      <c r="Q68" s="122" t="s">
        <v>4537</v>
      </c>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297">
        <v>9</v>
      </c>
      <c r="B69" s="298" t="s">
        <v>4917</v>
      </c>
      <c r="C69" s="299" t="s">
        <v>4918</v>
      </c>
      <c r="D69" s="300" t="s">
        <v>132</v>
      </c>
      <c r="E69" s="327">
        <v>1</v>
      </c>
      <c r="F69" s="301"/>
      <c r="G69" s="301">
        <f>ROUND(E69*F69,2)</f>
        <v>0</v>
      </c>
      <c r="H69" s="319" t="s">
        <v>4525</v>
      </c>
      <c r="I69" s="122"/>
      <c r="J69" s="122"/>
      <c r="K69" s="122"/>
      <c r="L69" s="122"/>
      <c r="M69" s="122"/>
      <c r="N69" s="122"/>
      <c r="O69" s="122"/>
      <c r="P69" s="122"/>
      <c r="Q69" s="122" t="s">
        <v>4537</v>
      </c>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302">
        <v>10</v>
      </c>
      <c r="B70" s="303" t="s">
        <v>4919</v>
      </c>
      <c r="C70" s="304" t="s">
        <v>4920</v>
      </c>
      <c r="D70" s="305" t="s">
        <v>132</v>
      </c>
      <c r="E70" s="328">
        <v>1</v>
      </c>
      <c r="F70" s="306"/>
      <c r="G70" s="306">
        <f>ROUND(E70*F70,2)</f>
        <v>0</v>
      </c>
      <c r="H70" s="320" t="s">
        <v>4525</v>
      </c>
      <c r="I70" s="122"/>
      <c r="J70" s="122"/>
      <c r="K70" s="122"/>
      <c r="L70" s="122"/>
      <c r="M70" s="122"/>
      <c r="N70" s="122"/>
      <c r="O70" s="122"/>
      <c r="P70" s="122"/>
      <c r="Q70" s="122" t="s">
        <v>4537</v>
      </c>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x14ac:dyDescent="0.2">
      <c r="A71" s="4"/>
      <c r="B71" s="5"/>
      <c r="C71" s="143"/>
      <c r="D71" s="7"/>
      <c r="E71" s="155"/>
      <c r="F71" s="4"/>
      <c r="G71" s="4"/>
      <c r="H71" s="4"/>
      <c r="O71">
        <v>15</v>
      </c>
      <c r="P71">
        <v>21</v>
      </c>
      <c r="Q71" t="s">
        <v>4522</v>
      </c>
    </row>
    <row r="72" spans="1:44" x14ac:dyDescent="0.2">
      <c r="A72" s="214"/>
      <c r="B72" s="215" t="s">
        <v>28</v>
      </c>
      <c r="C72" s="216"/>
      <c r="D72" s="217"/>
      <c r="E72" s="218"/>
      <c r="F72" s="219"/>
      <c r="G72" s="220">
        <f>G8+G60+G63+G67</f>
        <v>0</v>
      </c>
      <c r="H72" s="4"/>
      <c r="O72" t="e">
        <f>SUMIF(#REF!,O71,G8:G70)</f>
        <v>#REF!</v>
      </c>
      <c r="P72" t="e">
        <f>SUMIF(#REF!,P71,G8:G70)</f>
        <v>#REF!</v>
      </c>
      <c r="Q72" t="s">
        <v>1456</v>
      </c>
    </row>
    <row r="73" spans="1:44" x14ac:dyDescent="0.2">
      <c r="C73" s="314"/>
      <c r="D73" s="11"/>
      <c r="Q73" t="s">
        <v>4763</v>
      </c>
    </row>
    <row r="74" spans="1:44" x14ac:dyDescent="0.2">
      <c r="B74" s="410"/>
      <c r="C74" s="296" t="s">
        <v>5182</v>
      </c>
      <c r="D74" s="11"/>
    </row>
    <row r="75" spans="1:44" x14ac:dyDescent="0.2">
      <c r="B75" s="421"/>
      <c r="C75" s="296" t="s">
        <v>5323</v>
      </c>
      <c r="D75" s="11"/>
    </row>
    <row r="76" spans="1:44" x14ac:dyDescent="0.2">
      <c r="D76" s="11"/>
    </row>
    <row r="77" spans="1:44" x14ac:dyDescent="0.2">
      <c r="D77" s="11"/>
    </row>
    <row r="78" spans="1:44" x14ac:dyDescent="0.2">
      <c r="D78" s="11"/>
    </row>
    <row r="79" spans="1:44" x14ac:dyDescent="0.2">
      <c r="D79" s="11"/>
    </row>
    <row r="80" spans="1:44" x14ac:dyDescent="0.2">
      <c r="D80" s="11"/>
    </row>
    <row r="81" spans="4:4" x14ac:dyDescent="0.2">
      <c r="D81" s="11"/>
    </row>
    <row r="82" spans="4:4" x14ac:dyDescent="0.2">
      <c r="D82" s="11"/>
    </row>
    <row r="83" spans="4:4" x14ac:dyDescent="0.2">
      <c r="D83" s="11"/>
    </row>
    <row r="84" spans="4:4" x14ac:dyDescent="0.2">
      <c r="D84" s="11"/>
    </row>
    <row r="85" spans="4:4" x14ac:dyDescent="0.2">
      <c r="D85" s="11"/>
    </row>
    <row r="86" spans="4:4" x14ac:dyDescent="0.2">
      <c r="D86" s="11"/>
    </row>
    <row r="87" spans="4:4" x14ac:dyDescent="0.2">
      <c r="D87" s="11"/>
    </row>
    <row r="88" spans="4:4" x14ac:dyDescent="0.2">
      <c r="D88" s="11"/>
    </row>
    <row r="89" spans="4:4" x14ac:dyDescent="0.2">
      <c r="D89" s="11"/>
    </row>
    <row r="90" spans="4:4" x14ac:dyDescent="0.2">
      <c r="D90" s="11"/>
    </row>
    <row r="91" spans="4:4" x14ac:dyDescent="0.2">
      <c r="D91" s="11"/>
    </row>
    <row r="92" spans="4:4" x14ac:dyDescent="0.2">
      <c r="D92" s="11"/>
    </row>
    <row r="93" spans="4:4" x14ac:dyDescent="0.2">
      <c r="D93" s="11"/>
    </row>
    <row r="94" spans="4:4" x14ac:dyDescent="0.2">
      <c r="D94" s="11"/>
    </row>
    <row r="95" spans="4:4" x14ac:dyDescent="0.2">
      <c r="D95" s="11"/>
    </row>
    <row r="96" spans="4:4" x14ac:dyDescent="0.2">
      <c r="D96" s="11"/>
    </row>
    <row r="97" spans="4:4" x14ac:dyDescent="0.2">
      <c r="D97" s="11"/>
    </row>
    <row r="98" spans="4:4" x14ac:dyDescent="0.2">
      <c r="D98" s="11"/>
    </row>
    <row r="99" spans="4:4" x14ac:dyDescent="0.2">
      <c r="D99" s="11"/>
    </row>
    <row r="100" spans="4:4" x14ac:dyDescent="0.2">
      <c r="D100" s="11"/>
    </row>
    <row r="101" spans="4:4" x14ac:dyDescent="0.2">
      <c r="D101" s="11"/>
    </row>
    <row r="102" spans="4:4" x14ac:dyDescent="0.2">
      <c r="D102" s="11"/>
    </row>
    <row r="103" spans="4:4" x14ac:dyDescent="0.2">
      <c r="D103" s="11"/>
    </row>
    <row r="104" spans="4:4" x14ac:dyDescent="0.2">
      <c r="D104" s="11"/>
    </row>
    <row r="105" spans="4:4" x14ac:dyDescent="0.2">
      <c r="D105" s="11"/>
    </row>
    <row r="106" spans="4:4" x14ac:dyDescent="0.2">
      <c r="D106" s="11"/>
    </row>
    <row r="107" spans="4:4" x14ac:dyDescent="0.2">
      <c r="D107" s="11"/>
    </row>
    <row r="108" spans="4:4" x14ac:dyDescent="0.2">
      <c r="D108" s="11"/>
    </row>
    <row r="109" spans="4:4" x14ac:dyDescent="0.2">
      <c r="D109" s="11"/>
    </row>
    <row r="110" spans="4:4" x14ac:dyDescent="0.2">
      <c r="D110" s="11"/>
    </row>
    <row r="111" spans="4:4" x14ac:dyDescent="0.2">
      <c r="D111" s="11"/>
    </row>
    <row r="112" spans="4:4" x14ac:dyDescent="0.2">
      <c r="D112" s="11"/>
    </row>
    <row r="113" spans="4:4" x14ac:dyDescent="0.2">
      <c r="D113" s="11"/>
    </row>
    <row r="114" spans="4:4" x14ac:dyDescent="0.2">
      <c r="D114" s="11"/>
    </row>
    <row r="115" spans="4:4" x14ac:dyDescent="0.2">
      <c r="D115" s="11"/>
    </row>
    <row r="116" spans="4:4" x14ac:dyDescent="0.2">
      <c r="D116" s="11"/>
    </row>
    <row r="117" spans="4:4" x14ac:dyDescent="0.2">
      <c r="D117" s="11"/>
    </row>
    <row r="118" spans="4:4" x14ac:dyDescent="0.2">
      <c r="D118" s="11"/>
    </row>
    <row r="119" spans="4:4" x14ac:dyDescent="0.2">
      <c r="D119" s="11"/>
    </row>
    <row r="120" spans="4:4" x14ac:dyDescent="0.2">
      <c r="D120" s="11"/>
    </row>
    <row r="121" spans="4:4" x14ac:dyDescent="0.2">
      <c r="D121" s="11"/>
    </row>
    <row r="122" spans="4:4" x14ac:dyDescent="0.2">
      <c r="D122" s="11"/>
    </row>
    <row r="123" spans="4:4" x14ac:dyDescent="0.2">
      <c r="D123" s="11"/>
    </row>
    <row r="124" spans="4:4" x14ac:dyDescent="0.2">
      <c r="D124" s="11"/>
    </row>
    <row r="125" spans="4:4" x14ac:dyDescent="0.2">
      <c r="D125" s="11"/>
    </row>
    <row r="126" spans="4:4" x14ac:dyDescent="0.2">
      <c r="D126" s="11"/>
    </row>
    <row r="127" spans="4:4" x14ac:dyDescent="0.2">
      <c r="D127" s="11"/>
    </row>
    <row r="128" spans="4:4"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row r="4995" spans="4:4" x14ac:dyDescent="0.2">
      <c r="D4995" s="11"/>
    </row>
    <row r="4996" spans="4:4" x14ac:dyDescent="0.2">
      <c r="D4996" s="11"/>
    </row>
    <row r="4997" spans="4:4" x14ac:dyDescent="0.2">
      <c r="D4997" s="11"/>
    </row>
    <row r="4998" spans="4:4" x14ac:dyDescent="0.2">
      <c r="D4998" s="11"/>
    </row>
    <row r="4999" spans="4:4" x14ac:dyDescent="0.2">
      <c r="D4999" s="11"/>
    </row>
    <row r="5000" spans="4:4" x14ac:dyDescent="0.2">
      <c r="D5000" s="11"/>
    </row>
    <row r="5001" spans="4:4" x14ac:dyDescent="0.2">
      <c r="D5001" s="11"/>
    </row>
    <row r="5002" spans="4:4" x14ac:dyDescent="0.2">
      <c r="D5002" s="11"/>
    </row>
    <row r="5003" spans="4:4" x14ac:dyDescent="0.2">
      <c r="D5003" s="11"/>
    </row>
    <row r="5004" spans="4:4" x14ac:dyDescent="0.2">
      <c r="D5004" s="11"/>
    </row>
    <row r="5005" spans="4:4" x14ac:dyDescent="0.2">
      <c r="D5005" s="11"/>
    </row>
    <row r="5006" spans="4:4" x14ac:dyDescent="0.2">
      <c r="D5006" s="11"/>
    </row>
    <row r="5007" spans="4:4" x14ac:dyDescent="0.2">
      <c r="D5007" s="11"/>
    </row>
    <row r="5008" spans="4:4" x14ac:dyDescent="0.2">
      <c r="D5008" s="11"/>
    </row>
    <row r="5009" spans="4:4" x14ac:dyDescent="0.2">
      <c r="D5009" s="11"/>
    </row>
    <row r="5010" spans="4:4" x14ac:dyDescent="0.2">
      <c r="D5010" s="11"/>
    </row>
    <row r="5011" spans="4:4" x14ac:dyDescent="0.2">
      <c r="D5011" s="11"/>
    </row>
    <row r="5012" spans="4:4" x14ac:dyDescent="0.2">
      <c r="D5012" s="11"/>
    </row>
    <row r="5013" spans="4:4" x14ac:dyDescent="0.2">
      <c r="D5013" s="11"/>
    </row>
    <row r="5014" spans="4:4" x14ac:dyDescent="0.2">
      <c r="D5014" s="11"/>
    </row>
    <row r="5015" spans="4:4" x14ac:dyDescent="0.2">
      <c r="D5015" s="11"/>
    </row>
    <row r="5016" spans="4:4" x14ac:dyDescent="0.2">
      <c r="D5016" s="11"/>
    </row>
    <row r="5017" spans="4:4" x14ac:dyDescent="0.2">
      <c r="D5017" s="11"/>
    </row>
    <row r="5018" spans="4:4" x14ac:dyDescent="0.2">
      <c r="D5018" s="11"/>
    </row>
    <row r="5019" spans="4:4" x14ac:dyDescent="0.2">
      <c r="D5019" s="11"/>
    </row>
    <row r="5020" spans="4:4" x14ac:dyDescent="0.2">
      <c r="D5020" s="11"/>
    </row>
    <row r="5021" spans="4:4" x14ac:dyDescent="0.2">
      <c r="D5021" s="11"/>
    </row>
    <row r="5022" spans="4:4" x14ac:dyDescent="0.2">
      <c r="D5022" s="11"/>
    </row>
    <row r="5023" spans="4:4" x14ac:dyDescent="0.2">
      <c r="D5023" s="11"/>
    </row>
    <row r="5024" spans="4:4" x14ac:dyDescent="0.2">
      <c r="D5024" s="11"/>
    </row>
    <row r="5025" spans="4:4" x14ac:dyDescent="0.2">
      <c r="D5025" s="11"/>
    </row>
    <row r="5026" spans="4:4" x14ac:dyDescent="0.2">
      <c r="D5026" s="11"/>
    </row>
    <row r="5027" spans="4:4" x14ac:dyDescent="0.2">
      <c r="D5027" s="11"/>
    </row>
    <row r="5028" spans="4:4" x14ac:dyDescent="0.2">
      <c r="D5028" s="11"/>
    </row>
    <row r="5029" spans="4:4" x14ac:dyDescent="0.2">
      <c r="D5029" s="11"/>
    </row>
    <row r="5030" spans="4:4" x14ac:dyDescent="0.2">
      <c r="D5030" s="11"/>
    </row>
    <row r="5031" spans="4:4" x14ac:dyDescent="0.2">
      <c r="D5031" s="11"/>
    </row>
    <row r="5032" spans="4:4" x14ac:dyDescent="0.2">
      <c r="D5032" s="11"/>
    </row>
    <row r="5033" spans="4:4" x14ac:dyDescent="0.2">
      <c r="D5033" s="11"/>
    </row>
    <row r="5034" spans="4:4" x14ac:dyDescent="0.2">
      <c r="D5034" s="11"/>
    </row>
    <row r="5035" spans="4:4" x14ac:dyDescent="0.2">
      <c r="D5035" s="11"/>
    </row>
    <row r="5036" spans="4:4" x14ac:dyDescent="0.2">
      <c r="D5036" s="11"/>
    </row>
    <row r="5037" spans="4:4" x14ac:dyDescent="0.2">
      <c r="D5037" s="11"/>
    </row>
    <row r="5038" spans="4:4" x14ac:dyDescent="0.2">
      <c r="D5038" s="11"/>
    </row>
    <row r="5039" spans="4:4" x14ac:dyDescent="0.2">
      <c r="D5039" s="11"/>
    </row>
  </sheetData>
  <sheetProtection algorithmName="SHA-512" hashValue="yiRJmIX5mb8EErlzTiqEL18mqEQty34PsGBdrKaFw2ibm6hTAqiuSXuCKLUu/nFbrzplgIllOjxsaSpoN/96WQ==" saltValue="28umfefKSdet9UWVuPjC7g==" spinCount="100000" sheet="1" objects="1" scenarios="1"/>
  <protectedRanges>
    <protectedRange sqref="F9:F70"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FF9966"/>
  </sheetPr>
  <dimension ref="A1:G5"/>
  <sheetViews>
    <sheetView workbookViewId="0">
      <selection sqref="A1:G1"/>
    </sheetView>
  </sheetViews>
  <sheetFormatPr defaultRowHeight="12.75" x14ac:dyDescent="0.2"/>
  <cols>
    <col min="1" max="1" width="4.28515625" style="4" customWidth="1"/>
    <col min="2" max="2" width="14.42578125" style="4" customWidth="1"/>
    <col min="3" max="3" width="38.28515625" style="8" customWidth="1"/>
    <col min="4" max="4" width="4.5703125" style="4" customWidth="1"/>
    <col min="5" max="5" width="10.5703125" style="4" customWidth="1"/>
    <col min="6" max="6" width="9.85546875" style="4" customWidth="1"/>
    <col min="7" max="7" width="12.7109375" style="4" customWidth="1"/>
    <col min="8" max="16384" width="9.140625" style="4"/>
  </cols>
  <sheetData>
    <row r="1" spans="1:7" ht="15.75" x14ac:dyDescent="0.2">
      <c r="A1" s="527" t="s">
        <v>6</v>
      </c>
      <c r="B1" s="527"/>
      <c r="C1" s="528"/>
      <c r="D1" s="527"/>
      <c r="E1" s="527"/>
      <c r="F1" s="527"/>
      <c r="G1" s="527"/>
    </row>
    <row r="2" spans="1:7" ht="24.95" customHeight="1" x14ac:dyDescent="0.2">
      <c r="A2" s="69" t="s">
        <v>37</v>
      </c>
      <c r="B2" s="68"/>
      <c r="C2" s="529"/>
      <c r="D2" s="529"/>
      <c r="E2" s="529"/>
      <c r="F2" s="529"/>
      <c r="G2" s="530"/>
    </row>
    <row r="3" spans="1:7" ht="24.95" hidden="1" customHeight="1" x14ac:dyDescent="0.2">
      <c r="A3" s="69" t="s">
        <v>7</v>
      </c>
      <c r="B3" s="68"/>
      <c r="C3" s="529"/>
      <c r="D3" s="529"/>
      <c r="E3" s="529"/>
      <c r="F3" s="529"/>
      <c r="G3" s="530"/>
    </row>
    <row r="4" spans="1:7" ht="24.95" hidden="1" customHeight="1" x14ac:dyDescent="0.2">
      <c r="A4" s="69" t="s">
        <v>8</v>
      </c>
      <c r="B4" s="68"/>
      <c r="C4" s="529"/>
      <c r="D4" s="529"/>
      <c r="E4" s="529"/>
      <c r="F4" s="529"/>
      <c r="G4" s="530"/>
    </row>
    <row r="5" spans="1:7" hidden="1" x14ac:dyDescent="0.2">
      <c r="B5" s="5"/>
      <c r="C5" s="6"/>
      <c r="D5" s="7"/>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CE,Tučné"RTS Stavitel +,  © RTS, a.s.&amp;R&amp;"Arial,Obyčejné"Strana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4993"/>
  <sheetViews>
    <sheetView view="pageBreakPreview" zoomScale="85" zoomScaleNormal="100" zoomScaleSheetLayoutView="85" workbookViewId="0">
      <selection activeCell="J25" sqref="J25"/>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style="11"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4923</v>
      </c>
      <c r="C3" s="535" t="s">
        <v>4924</v>
      </c>
      <c r="D3" s="536"/>
      <c r="E3" s="536"/>
      <c r="F3" s="536"/>
      <c r="G3" s="537"/>
      <c r="M3" s="296" t="s">
        <v>4795</v>
      </c>
      <c r="Q3" t="s">
        <v>117</v>
      </c>
    </row>
    <row r="4" spans="1:44" ht="24.95" customHeight="1" x14ac:dyDescent="0.2">
      <c r="A4" s="205" t="s">
        <v>8</v>
      </c>
      <c r="B4" s="206" t="s">
        <v>4923</v>
      </c>
      <c r="C4" s="535" t="s">
        <v>4924</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48</v>
      </c>
      <c r="C8" s="130" t="s">
        <v>49</v>
      </c>
      <c r="D8" s="159"/>
      <c r="E8" s="131"/>
      <c r="F8" s="131"/>
      <c r="G8" s="131">
        <f>SUMIF(Q9:Q55,"&lt;&gt;NOR",G9:G55)</f>
        <v>0</v>
      </c>
      <c r="H8" s="196"/>
      <c r="Q8" t="s">
        <v>129</v>
      </c>
    </row>
    <row r="9" spans="1:44" ht="22.5" outlineLevel="1" x14ac:dyDescent="0.2">
      <c r="A9" s="302">
        <v>1</v>
      </c>
      <c r="B9" s="303" t="s">
        <v>4796</v>
      </c>
      <c r="C9" s="349" t="s">
        <v>5556</v>
      </c>
      <c r="D9" s="444" t="s">
        <v>240</v>
      </c>
      <c r="E9" s="379"/>
      <c r="F9" s="380"/>
      <c r="G9" s="380"/>
      <c r="H9" s="446" t="s">
        <v>1624</v>
      </c>
      <c r="I9" s="122"/>
      <c r="J9" s="122"/>
      <c r="K9" s="122"/>
      <c r="L9" s="122"/>
      <c r="M9" s="122"/>
      <c r="N9" s="122"/>
      <c r="O9" s="122"/>
      <c r="P9" s="122"/>
      <c r="Q9" s="122" t="s">
        <v>4537</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outlineLevel="1" x14ac:dyDescent="0.2">
      <c r="A10" s="182"/>
      <c r="B10" s="307"/>
      <c r="C10" s="453" t="s">
        <v>4925</v>
      </c>
      <c r="D10" s="448"/>
      <c r="E10" s="449"/>
      <c r="F10" s="450"/>
      <c r="G10" s="450"/>
      <c r="H10" s="452"/>
      <c r="I10" s="122"/>
      <c r="J10" s="122"/>
      <c r="K10" s="122"/>
      <c r="L10" s="122"/>
      <c r="M10" s="122"/>
      <c r="N10" s="122"/>
      <c r="O10" s="122"/>
      <c r="P10" s="122"/>
      <c r="Q10" s="122" t="s">
        <v>135</v>
      </c>
      <c r="R10" s="122">
        <v>0</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outlineLevel="1" x14ac:dyDescent="0.2">
      <c r="A11" s="302">
        <v>2</v>
      </c>
      <c r="B11" s="303" t="s">
        <v>4798</v>
      </c>
      <c r="C11" s="349" t="s">
        <v>5545</v>
      </c>
      <c r="D11" s="444" t="s">
        <v>188</v>
      </c>
      <c r="E11" s="379"/>
      <c r="F11" s="380"/>
      <c r="G11" s="380"/>
      <c r="H11" s="446" t="s">
        <v>1624</v>
      </c>
      <c r="I11" s="122"/>
      <c r="J11" s="122"/>
      <c r="K11" s="122"/>
      <c r="L11" s="122"/>
      <c r="M11" s="122"/>
      <c r="N11" s="122"/>
      <c r="O11" s="122"/>
      <c r="P11" s="122"/>
      <c r="Q11" s="122" t="s">
        <v>4537</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outlineLevel="1" x14ac:dyDescent="0.2">
      <c r="A12" s="182"/>
      <c r="B12" s="307"/>
      <c r="C12" s="453" t="s">
        <v>4926</v>
      </c>
      <c r="D12" s="457"/>
      <c r="E12" s="449"/>
      <c r="F12" s="450"/>
      <c r="G12" s="450"/>
      <c r="H12" s="458"/>
      <c r="I12" s="122"/>
      <c r="J12" s="122"/>
      <c r="K12" s="122"/>
      <c r="L12" s="122"/>
      <c r="M12" s="122"/>
      <c r="N12" s="122"/>
      <c r="O12" s="122"/>
      <c r="P12" s="122"/>
      <c r="Q12" s="122" t="s">
        <v>135</v>
      </c>
      <c r="R12" s="122">
        <v>0</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376" t="s">
        <v>5546</v>
      </c>
      <c r="B13" s="377" t="s">
        <v>5539</v>
      </c>
      <c r="C13" s="349" t="s">
        <v>5540</v>
      </c>
      <c r="D13" s="378" t="s">
        <v>188</v>
      </c>
      <c r="E13" s="379">
        <v>21</v>
      </c>
      <c r="F13" s="380"/>
      <c r="G13" s="380">
        <f t="shared" ref="G13" si="0">F13*E13</f>
        <v>0</v>
      </c>
      <c r="H13" s="381" t="s">
        <v>1624</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382"/>
      <c r="B14" s="383"/>
      <c r="C14" s="447" t="s">
        <v>5557</v>
      </c>
      <c r="D14" s="448"/>
      <c r="E14" s="449">
        <v>21</v>
      </c>
      <c r="F14" s="450"/>
      <c r="G14" s="451"/>
      <c r="H14" s="45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302">
        <v>3</v>
      </c>
      <c r="B15" s="303" t="s">
        <v>4800</v>
      </c>
      <c r="C15" s="304" t="s">
        <v>4801</v>
      </c>
      <c r="D15" s="305" t="s">
        <v>138</v>
      </c>
      <c r="E15" s="328">
        <v>248.83600000000001</v>
      </c>
      <c r="F15" s="306"/>
      <c r="G15" s="306">
        <f>ROUND(E15*F15,2)</f>
        <v>0</v>
      </c>
      <c r="H15" s="320" t="s">
        <v>1624</v>
      </c>
      <c r="I15" s="122"/>
      <c r="J15" s="122"/>
      <c r="K15" s="122"/>
      <c r="L15" s="122"/>
      <c r="M15" s="122"/>
      <c r="N15" s="122"/>
      <c r="O15" s="122"/>
      <c r="P15" s="122"/>
      <c r="Q15" s="122" t="s">
        <v>4537</v>
      </c>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182"/>
      <c r="B16" s="307"/>
      <c r="C16" s="312" t="s">
        <v>4927</v>
      </c>
      <c r="D16" s="313"/>
      <c r="E16" s="330">
        <v>213</v>
      </c>
      <c r="F16" s="185"/>
      <c r="G16" s="185"/>
      <c r="H16" s="315"/>
      <c r="I16" s="122"/>
      <c r="J16" s="122"/>
      <c r="K16" s="122"/>
      <c r="L16" s="122"/>
      <c r="M16" s="122"/>
      <c r="N16" s="122"/>
      <c r="O16" s="122"/>
      <c r="P16" s="122"/>
      <c r="Q16" s="122" t="s">
        <v>135</v>
      </c>
      <c r="R16" s="122">
        <v>0</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182"/>
      <c r="B17" s="307"/>
      <c r="C17" s="312" t="s">
        <v>4928</v>
      </c>
      <c r="D17" s="313"/>
      <c r="E17" s="330">
        <v>35.835999999999999</v>
      </c>
      <c r="F17" s="185"/>
      <c r="G17" s="185"/>
      <c r="H17" s="315"/>
      <c r="I17" s="122"/>
      <c r="J17" s="122"/>
      <c r="K17" s="122"/>
      <c r="L17" s="122"/>
      <c r="M17" s="122"/>
      <c r="N17" s="122"/>
      <c r="O17" s="122"/>
      <c r="P17" s="122"/>
      <c r="Q17" s="122" t="s">
        <v>135</v>
      </c>
      <c r="R17" s="122">
        <v>0</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302">
        <v>4</v>
      </c>
      <c r="B18" s="303" t="s">
        <v>4804</v>
      </c>
      <c r="C18" s="304" t="s">
        <v>4805</v>
      </c>
      <c r="D18" s="305" t="s">
        <v>138</v>
      </c>
      <c r="E18" s="328">
        <v>248.83600000000001</v>
      </c>
      <c r="F18" s="306"/>
      <c r="G18" s="306">
        <f>ROUND(E18*F18,2)</f>
        <v>0</v>
      </c>
      <c r="H18" s="320" t="s">
        <v>1624</v>
      </c>
      <c r="I18" s="122"/>
      <c r="J18" s="122"/>
      <c r="K18" s="122"/>
      <c r="L18" s="122"/>
      <c r="M18" s="122"/>
      <c r="N18" s="122"/>
      <c r="O18" s="122"/>
      <c r="P18" s="122"/>
      <c r="Q18" s="122" t="s">
        <v>4537</v>
      </c>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182"/>
      <c r="B19" s="307"/>
      <c r="C19" s="312" t="s">
        <v>4929</v>
      </c>
      <c r="D19" s="313"/>
      <c r="E19" s="330">
        <v>248.83600000000001</v>
      </c>
      <c r="F19" s="185"/>
      <c r="G19" s="185"/>
      <c r="H19" s="315"/>
      <c r="I19" s="122"/>
      <c r="J19" s="122"/>
      <c r="K19" s="122"/>
      <c r="L19" s="122"/>
      <c r="M19" s="122"/>
      <c r="N19" s="122"/>
      <c r="O19" s="122"/>
      <c r="P19" s="122"/>
      <c r="Q19" s="122" t="s">
        <v>135</v>
      </c>
      <c r="R19" s="122">
        <v>5</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302">
        <v>5</v>
      </c>
      <c r="B20" s="303" t="s">
        <v>4807</v>
      </c>
      <c r="C20" s="304" t="s">
        <v>4808</v>
      </c>
      <c r="D20" s="305" t="s">
        <v>188</v>
      </c>
      <c r="E20" s="328">
        <v>426</v>
      </c>
      <c r="F20" s="306"/>
      <c r="G20" s="306">
        <f>ROUND(E20*F20,2)</f>
        <v>0</v>
      </c>
      <c r="H20" s="320" t="s">
        <v>1624</v>
      </c>
      <c r="I20" s="122"/>
      <c r="J20" s="122"/>
      <c r="K20" s="122"/>
      <c r="L20" s="122"/>
      <c r="M20" s="122"/>
      <c r="N20" s="122"/>
      <c r="O20" s="122"/>
      <c r="P20" s="122"/>
      <c r="Q20" s="122" t="s">
        <v>4537</v>
      </c>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182"/>
      <c r="B21" s="307"/>
      <c r="C21" s="312" t="s">
        <v>4930</v>
      </c>
      <c r="D21" s="313"/>
      <c r="E21" s="330">
        <v>426</v>
      </c>
      <c r="F21" s="185"/>
      <c r="G21" s="185"/>
      <c r="H21" s="315"/>
      <c r="I21" s="122"/>
      <c r="J21" s="122"/>
      <c r="K21" s="122"/>
      <c r="L21" s="122"/>
      <c r="M21" s="122"/>
      <c r="N21" s="122"/>
      <c r="O21" s="122"/>
      <c r="P21" s="122"/>
      <c r="Q21" s="122" t="s">
        <v>135</v>
      </c>
      <c r="R21" s="122">
        <v>0</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302">
        <v>6</v>
      </c>
      <c r="B22" s="303" t="s">
        <v>4810</v>
      </c>
      <c r="C22" s="304" t="s">
        <v>4811</v>
      </c>
      <c r="D22" s="305" t="s">
        <v>188</v>
      </c>
      <c r="E22" s="328">
        <v>426</v>
      </c>
      <c r="F22" s="306"/>
      <c r="G22" s="306">
        <f>ROUND(E22*F22,2)</f>
        <v>0</v>
      </c>
      <c r="H22" s="320" t="s">
        <v>1624</v>
      </c>
      <c r="I22" s="122"/>
      <c r="J22" s="122"/>
      <c r="K22" s="122"/>
      <c r="L22" s="122"/>
      <c r="M22" s="122"/>
      <c r="N22" s="122"/>
      <c r="O22" s="122"/>
      <c r="P22" s="122"/>
      <c r="Q22" s="122" t="s">
        <v>4537</v>
      </c>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182"/>
      <c r="B23" s="307"/>
      <c r="C23" s="312" t="s">
        <v>4931</v>
      </c>
      <c r="D23" s="313"/>
      <c r="E23" s="330">
        <v>426</v>
      </c>
      <c r="F23" s="185"/>
      <c r="G23" s="185"/>
      <c r="H23" s="315"/>
      <c r="I23" s="122"/>
      <c r="J23" s="122"/>
      <c r="K23" s="122"/>
      <c r="L23" s="122"/>
      <c r="M23" s="122"/>
      <c r="N23" s="122"/>
      <c r="O23" s="122"/>
      <c r="P23" s="122"/>
      <c r="Q23" s="122" t="s">
        <v>135</v>
      </c>
      <c r="R23" s="122">
        <v>5</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302">
        <v>7</v>
      </c>
      <c r="B24" s="303" t="s">
        <v>4932</v>
      </c>
      <c r="C24" s="304" t="s">
        <v>4933</v>
      </c>
      <c r="D24" s="305" t="s">
        <v>138</v>
      </c>
      <c r="E24" s="328">
        <v>248.83600000000001</v>
      </c>
      <c r="F24" s="306"/>
      <c r="G24" s="306">
        <f>ROUND(E24*F24,2)</f>
        <v>0</v>
      </c>
      <c r="H24" s="320" t="s">
        <v>1624</v>
      </c>
      <c r="I24" s="122"/>
      <c r="J24" s="122"/>
      <c r="K24" s="122"/>
      <c r="L24" s="122"/>
      <c r="M24" s="122"/>
      <c r="N24" s="122"/>
      <c r="O24" s="122"/>
      <c r="P24" s="122"/>
      <c r="Q24" s="122" t="s">
        <v>4537</v>
      </c>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182"/>
      <c r="B25" s="307"/>
      <c r="C25" s="312" t="s">
        <v>4929</v>
      </c>
      <c r="D25" s="313"/>
      <c r="E25" s="330">
        <v>248.83600000000001</v>
      </c>
      <c r="F25" s="185"/>
      <c r="G25" s="185"/>
      <c r="H25" s="315"/>
      <c r="I25" s="122"/>
      <c r="J25" s="122"/>
      <c r="K25" s="122"/>
      <c r="L25" s="122"/>
      <c r="M25" s="122"/>
      <c r="N25" s="122"/>
      <c r="O25" s="122"/>
      <c r="P25" s="122"/>
      <c r="Q25" s="122" t="s">
        <v>135</v>
      </c>
      <c r="R25" s="122">
        <v>5</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302">
        <v>8</v>
      </c>
      <c r="B26" s="303" t="s">
        <v>4813</v>
      </c>
      <c r="C26" s="304" t="s">
        <v>4814</v>
      </c>
      <c r="D26" s="305" t="s">
        <v>138</v>
      </c>
      <c r="E26" s="328">
        <v>11.715</v>
      </c>
      <c r="F26" s="306"/>
      <c r="G26" s="306">
        <f>ROUND(E26*F26,2)</f>
        <v>0</v>
      </c>
      <c r="H26" s="320" t="s">
        <v>1624</v>
      </c>
      <c r="I26" s="122"/>
      <c r="J26" s="122"/>
      <c r="K26" s="122"/>
      <c r="L26" s="122"/>
      <c r="M26" s="122"/>
      <c r="N26" s="122"/>
      <c r="O26" s="122"/>
      <c r="P26" s="122"/>
      <c r="Q26" s="122" t="s">
        <v>4537</v>
      </c>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182"/>
      <c r="B27" s="307"/>
      <c r="C27" s="312" t="s">
        <v>4934</v>
      </c>
      <c r="D27" s="313"/>
      <c r="E27" s="330">
        <v>11.715</v>
      </c>
      <c r="F27" s="185"/>
      <c r="G27" s="185"/>
      <c r="H27" s="315"/>
      <c r="I27" s="122"/>
      <c r="J27" s="122"/>
      <c r="K27" s="122"/>
      <c r="L27" s="122"/>
      <c r="M27" s="122"/>
      <c r="N27" s="122"/>
      <c r="O27" s="122"/>
      <c r="P27" s="122"/>
      <c r="Q27" s="122" t="s">
        <v>135</v>
      </c>
      <c r="R27" s="122">
        <v>0</v>
      </c>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ht="22.5" outlineLevel="1" x14ac:dyDescent="0.2">
      <c r="A28" s="302">
        <v>9</v>
      </c>
      <c r="B28" s="303" t="s">
        <v>4816</v>
      </c>
      <c r="C28" s="304" t="s">
        <v>4817</v>
      </c>
      <c r="D28" s="305" t="s">
        <v>138</v>
      </c>
      <c r="E28" s="328">
        <v>35.145000000000003</v>
      </c>
      <c r="F28" s="306"/>
      <c r="G28" s="306">
        <f>ROUND(E28*F28,2)</f>
        <v>0</v>
      </c>
      <c r="H28" s="320" t="s">
        <v>1624</v>
      </c>
      <c r="I28" s="122"/>
      <c r="J28" s="122"/>
      <c r="K28" s="122"/>
      <c r="L28" s="122"/>
      <c r="M28" s="122"/>
      <c r="N28" s="122"/>
      <c r="O28" s="122"/>
      <c r="P28" s="122"/>
      <c r="Q28" s="122" t="s">
        <v>4537</v>
      </c>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182"/>
      <c r="B29" s="307"/>
      <c r="C29" s="312" t="s">
        <v>4935</v>
      </c>
      <c r="D29" s="313"/>
      <c r="E29" s="330">
        <v>35.145000000000003</v>
      </c>
      <c r="F29" s="185"/>
      <c r="G29" s="185"/>
      <c r="H29" s="315"/>
      <c r="I29" s="122"/>
      <c r="J29" s="122"/>
      <c r="K29" s="122"/>
      <c r="L29" s="122"/>
      <c r="M29" s="122"/>
      <c r="N29" s="122"/>
      <c r="O29" s="122"/>
      <c r="P29" s="122"/>
      <c r="Q29" s="122" t="s">
        <v>135</v>
      </c>
      <c r="R29" s="122">
        <v>0</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302">
        <v>10</v>
      </c>
      <c r="B30" s="303" t="s">
        <v>154</v>
      </c>
      <c r="C30" s="304" t="s">
        <v>155</v>
      </c>
      <c r="D30" s="305" t="s">
        <v>138</v>
      </c>
      <c r="E30" s="328">
        <v>201.976</v>
      </c>
      <c r="F30" s="306"/>
      <c r="G30" s="306">
        <f>ROUND(E30*F30,2)</f>
        <v>0</v>
      </c>
      <c r="H30" s="320" t="s">
        <v>1624</v>
      </c>
      <c r="I30" s="122"/>
      <c r="J30" s="122"/>
      <c r="K30" s="122"/>
      <c r="L30" s="122"/>
      <c r="M30" s="122"/>
      <c r="N30" s="122"/>
      <c r="O30" s="122"/>
      <c r="P30" s="122"/>
      <c r="Q30" s="122" t="s">
        <v>4537</v>
      </c>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ht="22.5" outlineLevel="1" x14ac:dyDescent="0.2">
      <c r="A31" s="182"/>
      <c r="B31" s="307"/>
      <c r="C31" s="316" t="s">
        <v>4819</v>
      </c>
      <c r="D31" s="317"/>
      <c r="E31" s="329"/>
      <c r="F31" s="317"/>
      <c r="G31" s="317"/>
      <c r="H31" s="321"/>
      <c r="I31" s="122"/>
      <c r="J31" s="122"/>
      <c r="K31" s="122"/>
      <c r="L31" s="122"/>
      <c r="M31" s="122"/>
      <c r="N31" s="122"/>
      <c r="O31" s="122"/>
      <c r="P31" s="122"/>
      <c r="Q31" s="122" t="s">
        <v>4539</v>
      </c>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182"/>
      <c r="B32" s="307"/>
      <c r="C32" s="312" t="s">
        <v>4929</v>
      </c>
      <c r="D32" s="313"/>
      <c r="E32" s="330">
        <v>248.83600000000001</v>
      </c>
      <c r="F32" s="185"/>
      <c r="G32" s="185"/>
      <c r="H32" s="315"/>
      <c r="I32" s="122"/>
      <c r="J32" s="122"/>
      <c r="K32" s="122"/>
      <c r="L32" s="122"/>
      <c r="M32" s="122"/>
      <c r="N32" s="122"/>
      <c r="O32" s="122"/>
      <c r="P32" s="122"/>
      <c r="Q32" s="122" t="s">
        <v>135</v>
      </c>
      <c r="R32" s="122">
        <v>5</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182"/>
      <c r="B33" s="307"/>
      <c r="C33" s="312" t="s">
        <v>4936</v>
      </c>
      <c r="D33" s="313"/>
      <c r="E33" s="330">
        <v>-11.715</v>
      </c>
      <c r="F33" s="185"/>
      <c r="G33" s="185"/>
      <c r="H33" s="315"/>
      <c r="I33" s="122"/>
      <c r="J33" s="122"/>
      <c r="K33" s="122"/>
      <c r="L33" s="122"/>
      <c r="M33" s="122"/>
      <c r="N33" s="122"/>
      <c r="O33" s="122"/>
      <c r="P33" s="122"/>
      <c r="Q33" s="122" t="s">
        <v>135</v>
      </c>
      <c r="R33" s="122">
        <v>5</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182"/>
      <c r="B34" s="307"/>
      <c r="C34" s="312" t="s">
        <v>4937</v>
      </c>
      <c r="D34" s="313"/>
      <c r="E34" s="330">
        <v>-35.145000000000003</v>
      </c>
      <c r="F34" s="185"/>
      <c r="G34" s="185"/>
      <c r="H34" s="315"/>
      <c r="I34" s="122"/>
      <c r="J34" s="122"/>
      <c r="K34" s="122"/>
      <c r="L34" s="122"/>
      <c r="M34" s="122"/>
      <c r="N34" s="122"/>
      <c r="O34" s="122"/>
      <c r="P34" s="122"/>
      <c r="Q34" s="122" t="s">
        <v>135</v>
      </c>
      <c r="R34" s="122">
        <v>5</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302">
        <v>11</v>
      </c>
      <c r="B35" s="303" t="s">
        <v>4822</v>
      </c>
      <c r="C35" s="304" t="s">
        <v>4823</v>
      </c>
      <c r="D35" s="305" t="s">
        <v>138</v>
      </c>
      <c r="E35" s="328">
        <v>74.650800000000004</v>
      </c>
      <c r="F35" s="306"/>
      <c r="G35" s="306">
        <f>ROUND(E35*F35,2)</f>
        <v>0</v>
      </c>
      <c r="H35" s="320" t="s">
        <v>1624</v>
      </c>
      <c r="I35" s="122"/>
      <c r="J35" s="122"/>
      <c r="K35" s="122"/>
      <c r="L35" s="122"/>
      <c r="M35" s="122"/>
      <c r="N35" s="122"/>
      <c r="O35" s="122"/>
      <c r="P35" s="122"/>
      <c r="Q35" s="122" t="s">
        <v>4537</v>
      </c>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182"/>
      <c r="B36" s="307"/>
      <c r="C36" s="312" t="s">
        <v>4929</v>
      </c>
      <c r="D36" s="313"/>
      <c r="E36" s="330">
        <v>248.83600000000001</v>
      </c>
      <c r="F36" s="185"/>
      <c r="G36" s="185"/>
      <c r="H36" s="315"/>
      <c r="I36" s="122"/>
      <c r="J36" s="122"/>
      <c r="K36" s="122"/>
      <c r="L36" s="122"/>
      <c r="M36" s="122"/>
      <c r="N36" s="122"/>
      <c r="O36" s="122"/>
      <c r="P36" s="122"/>
      <c r="Q36" s="122" t="s">
        <v>135</v>
      </c>
      <c r="R36" s="122">
        <v>5</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182"/>
      <c r="B37" s="307"/>
      <c r="C37" s="325" t="s">
        <v>4824</v>
      </c>
      <c r="D37" s="326"/>
      <c r="E37" s="331">
        <v>74.650800000000004</v>
      </c>
      <c r="F37" s="185"/>
      <c r="G37" s="185"/>
      <c r="H37" s="315"/>
      <c r="I37" s="122"/>
      <c r="J37" s="122"/>
      <c r="K37" s="122"/>
      <c r="L37" s="122"/>
      <c r="M37" s="122"/>
      <c r="N37" s="122"/>
      <c r="O37" s="122"/>
      <c r="P37" s="122"/>
      <c r="Q37" s="122" t="s">
        <v>135</v>
      </c>
      <c r="R37" s="122">
        <v>4</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182"/>
      <c r="B38" s="307"/>
      <c r="C38" s="312" t="s">
        <v>4936</v>
      </c>
      <c r="D38" s="313"/>
      <c r="E38" s="330">
        <v>-11.715</v>
      </c>
      <c r="F38" s="185"/>
      <c r="G38" s="185"/>
      <c r="H38" s="315"/>
      <c r="I38" s="122"/>
      <c r="J38" s="122"/>
      <c r="K38" s="122"/>
      <c r="L38" s="122"/>
      <c r="M38" s="122"/>
      <c r="N38" s="122"/>
      <c r="O38" s="122"/>
      <c r="P38" s="122"/>
      <c r="Q38" s="122" t="s">
        <v>135</v>
      </c>
      <c r="R38" s="122">
        <v>5</v>
      </c>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182"/>
      <c r="B39" s="307"/>
      <c r="C39" s="312" t="s">
        <v>4937</v>
      </c>
      <c r="D39" s="313"/>
      <c r="E39" s="330">
        <v>-35.145000000000003</v>
      </c>
      <c r="F39" s="185"/>
      <c r="G39" s="185"/>
      <c r="H39" s="315"/>
      <c r="I39" s="122"/>
      <c r="J39" s="122"/>
      <c r="K39" s="122"/>
      <c r="L39" s="122"/>
      <c r="M39" s="122"/>
      <c r="N39" s="122"/>
      <c r="O39" s="122"/>
      <c r="P39" s="122"/>
      <c r="Q39" s="122" t="s">
        <v>135</v>
      </c>
      <c r="R39" s="122">
        <v>5</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182"/>
      <c r="B40" s="307"/>
      <c r="C40" s="312" t="s">
        <v>4938</v>
      </c>
      <c r="D40" s="313"/>
      <c r="E40" s="330">
        <v>-201.976</v>
      </c>
      <c r="F40" s="185"/>
      <c r="G40" s="185"/>
      <c r="H40" s="315"/>
      <c r="I40" s="122"/>
      <c r="J40" s="122"/>
      <c r="K40" s="122"/>
      <c r="L40" s="122"/>
      <c r="M40" s="122"/>
      <c r="N40" s="122"/>
      <c r="O40" s="122"/>
      <c r="P40" s="122"/>
      <c r="Q40" s="122" t="s">
        <v>135</v>
      </c>
      <c r="R40" s="122">
        <v>5</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182"/>
      <c r="B41" s="307"/>
      <c r="C41" s="325" t="s">
        <v>4826</v>
      </c>
      <c r="D41" s="326"/>
      <c r="E41" s="331"/>
      <c r="F41" s="185"/>
      <c r="G41" s="185"/>
      <c r="H41" s="315"/>
      <c r="I41" s="122"/>
      <c r="J41" s="122"/>
      <c r="K41" s="122"/>
      <c r="L41" s="122"/>
      <c r="M41" s="122"/>
      <c r="N41" s="122"/>
      <c r="O41" s="122"/>
      <c r="P41" s="122"/>
      <c r="Q41" s="122" t="s">
        <v>135</v>
      </c>
      <c r="R41" s="122">
        <v>4</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302">
        <v>12</v>
      </c>
      <c r="B42" s="303" t="s">
        <v>4827</v>
      </c>
      <c r="C42" s="304" t="s">
        <v>4828</v>
      </c>
      <c r="D42" s="305" t="s">
        <v>138</v>
      </c>
      <c r="E42" s="328">
        <v>74.650800000000004</v>
      </c>
      <c r="F42" s="306"/>
      <c r="G42" s="306">
        <f>ROUND(E42*F42,2)</f>
        <v>0</v>
      </c>
      <c r="H42" s="320" t="s">
        <v>1624</v>
      </c>
      <c r="I42" s="122"/>
      <c r="J42" s="122"/>
      <c r="K42" s="122"/>
      <c r="L42" s="122"/>
      <c r="M42" s="122"/>
      <c r="N42" s="122"/>
      <c r="O42" s="122"/>
      <c r="P42" s="122"/>
      <c r="Q42" s="122" t="s">
        <v>4537</v>
      </c>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182"/>
      <c r="B43" s="307"/>
      <c r="C43" s="312" t="s">
        <v>4939</v>
      </c>
      <c r="D43" s="313"/>
      <c r="E43" s="330">
        <v>74.650800000000004</v>
      </c>
      <c r="F43" s="185"/>
      <c r="G43" s="185"/>
      <c r="H43" s="315"/>
      <c r="I43" s="122"/>
      <c r="J43" s="122"/>
      <c r="K43" s="122"/>
      <c r="L43" s="122"/>
      <c r="M43" s="122"/>
      <c r="N43" s="122"/>
      <c r="O43" s="122"/>
      <c r="P43" s="122"/>
      <c r="Q43" s="122" t="s">
        <v>135</v>
      </c>
      <c r="R43" s="122">
        <v>5</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302">
        <v>13</v>
      </c>
      <c r="B44" s="303" t="s">
        <v>4830</v>
      </c>
      <c r="C44" s="304" t="s">
        <v>4831</v>
      </c>
      <c r="D44" s="305" t="s">
        <v>138</v>
      </c>
      <c r="E44" s="328">
        <v>1119.7619999999999</v>
      </c>
      <c r="F44" s="306"/>
      <c r="G44" s="306">
        <f>ROUND(E44*F44,2)</f>
        <v>0</v>
      </c>
      <c r="H44" s="320" t="s">
        <v>1624</v>
      </c>
      <c r="I44" s="122"/>
      <c r="J44" s="122"/>
      <c r="K44" s="122"/>
      <c r="L44" s="122"/>
      <c r="M44" s="122"/>
      <c r="N44" s="122"/>
      <c r="O44" s="122"/>
      <c r="P44" s="122"/>
      <c r="Q44" s="122" t="s">
        <v>4537</v>
      </c>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182"/>
      <c r="B45" s="307"/>
      <c r="C45" s="312" t="s">
        <v>4940</v>
      </c>
      <c r="D45" s="313"/>
      <c r="E45" s="330">
        <v>1119.7619999999999</v>
      </c>
      <c r="F45" s="185"/>
      <c r="G45" s="185"/>
      <c r="H45" s="315"/>
      <c r="I45" s="122"/>
      <c r="J45" s="122"/>
      <c r="K45" s="122"/>
      <c r="L45" s="122"/>
      <c r="M45" s="122"/>
      <c r="N45" s="122"/>
      <c r="O45" s="122"/>
      <c r="P45" s="122"/>
      <c r="Q45" s="122" t="s">
        <v>135</v>
      </c>
      <c r="R45" s="122">
        <v>5</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302">
        <v>14</v>
      </c>
      <c r="B46" s="303" t="s">
        <v>158</v>
      </c>
      <c r="C46" s="304" t="s">
        <v>159</v>
      </c>
      <c r="D46" s="305" t="s">
        <v>138</v>
      </c>
      <c r="E46" s="328">
        <v>74.650800000000004</v>
      </c>
      <c r="F46" s="306"/>
      <c r="G46" s="306">
        <f>ROUND(E46*F46,2)</f>
        <v>0</v>
      </c>
      <c r="H46" s="320" t="s">
        <v>1624</v>
      </c>
      <c r="I46" s="122"/>
      <c r="J46" s="122"/>
      <c r="K46" s="122"/>
      <c r="L46" s="122"/>
      <c r="M46" s="122"/>
      <c r="N46" s="122"/>
      <c r="O46" s="122"/>
      <c r="P46" s="122"/>
      <c r="Q46" s="122" t="s">
        <v>4537</v>
      </c>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182"/>
      <c r="B47" s="307"/>
      <c r="C47" s="312" t="s">
        <v>4939</v>
      </c>
      <c r="D47" s="313"/>
      <c r="E47" s="330">
        <v>74.650800000000004</v>
      </c>
      <c r="F47" s="185"/>
      <c r="G47" s="185"/>
      <c r="H47" s="315"/>
      <c r="I47" s="122"/>
      <c r="J47" s="122"/>
      <c r="K47" s="122"/>
      <c r="L47" s="122"/>
      <c r="M47" s="122"/>
      <c r="N47" s="122"/>
      <c r="O47" s="122"/>
      <c r="P47" s="122"/>
      <c r="Q47" s="122" t="s">
        <v>135</v>
      </c>
      <c r="R47" s="122">
        <v>5</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302">
        <v>15</v>
      </c>
      <c r="B48" s="303" t="s">
        <v>4833</v>
      </c>
      <c r="C48" s="349" t="s">
        <v>5562</v>
      </c>
      <c r="D48" s="444" t="s">
        <v>201</v>
      </c>
      <c r="E48" s="379"/>
      <c r="F48" s="380"/>
      <c r="G48" s="380"/>
      <c r="H48" s="446" t="s">
        <v>1624</v>
      </c>
      <c r="I48" s="122"/>
      <c r="J48" s="122"/>
      <c r="K48" s="122"/>
      <c r="L48" s="122"/>
      <c r="M48" s="122"/>
      <c r="N48" s="122"/>
      <c r="O48" s="122"/>
      <c r="P48" s="122"/>
      <c r="Q48" s="122" t="s">
        <v>4537</v>
      </c>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182"/>
      <c r="B49" s="307"/>
      <c r="C49" s="453" t="s">
        <v>4941</v>
      </c>
      <c r="D49" s="448"/>
      <c r="E49" s="449"/>
      <c r="F49" s="450"/>
      <c r="G49" s="450"/>
      <c r="H49" s="452"/>
      <c r="I49" s="122"/>
      <c r="J49" s="122"/>
      <c r="K49" s="122"/>
      <c r="L49" s="122"/>
      <c r="M49" s="122"/>
      <c r="N49" s="122"/>
      <c r="O49" s="122"/>
      <c r="P49" s="122"/>
      <c r="Q49" s="122" t="s">
        <v>135</v>
      </c>
      <c r="R49" s="122">
        <v>7</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302">
        <v>16</v>
      </c>
      <c r="B50" s="303" t="s">
        <v>4835</v>
      </c>
      <c r="C50" s="349" t="s">
        <v>5561</v>
      </c>
      <c r="D50" s="444" t="s">
        <v>201</v>
      </c>
      <c r="E50" s="379"/>
      <c r="F50" s="380"/>
      <c r="G50" s="380"/>
      <c r="H50" s="446" t="s">
        <v>1624</v>
      </c>
      <c r="I50" s="122"/>
      <c r="J50" s="122"/>
      <c r="K50" s="122"/>
      <c r="L50" s="122"/>
      <c r="M50" s="122"/>
      <c r="N50" s="122"/>
      <c r="O50" s="122"/>
      <c r="P50" s="122"/>
      <c r="Q50" s="122" t="s">
        <v>4537</v>
      </c>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182"/>
      <c r="B51" s="307"/>
      <c r="C51" s="453" t="s">
        <v>4942</v>
      </c>
      <c r="D51" s="448"/>
      <c r="E51" s="449"/>
      <c r="F51" s="450"/>
      <c r="G51" s="450"/>
      <c r="H51" s="452"/>
      <c r="I51" s="122"/>
      <c r="J51" s="122"/>
      <c r="K51" s="122"/>
      <c r="L51" s="122"/>
      <c r="M51" s="122"/>
      <c r="N51" s="122"/>
      <c r="O51" s="122"/>
      <c r="P51" s="122"/>
      <c r="Q51" s="122" t="s">
        <v>135</v>
      </c>
      <c r="R51" s="122">
        <v>5</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302">
        <v>17</v>
      </c>
      <c r="B52" s="303" t="s">
        <v>4846</v>
      </c>
      <c r="C52" s="349" t="s">
        <v>5563</v>
      </c>
      <c r="D52" s="444" t="s">
        <v>201</v>
      </c>
      <c r="E52" s="379"/>
      <c r="F52" s="380"/>
      <c r="G52" s="380"/>
      <c r="H52" s="446" t="s">
        <v>1624</v>
      </c>
      <c r="I52" s="122"/>
      <c r="J52" s="122"/>
      <c r="K52" s="122"/>
      <c r="L52" s="122"/>
      <c r="M52" s="122"/>
      <c r="N52" s="122"/>
      <c r="O52" s="122"/>
      <c r="P52" s="122"/>
      <c r="Q52" s="122" t="s">
        <v>4537</v>
      </c>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182"/>
      <c r="B53" s="307"/>
      <c r="C53" s="453" t="s">
        <v>4943</v>
      </c>
      <c r="D53" s="448"/>
      <c r="E53" s="449"/>
      <c r="F53" s="450"/>
      <c r="G53" s="450"/>
      <c r="H53" s="452"/>
      <c r="I53" s="122"/>
      <c r="J53" s="122"/>
      <c r="K53" s="122"/>
      <c r="L53" s="122"/>
      <c r="M53" s="122"/>
      <c r="N53" s="122"/>
      <c r="O53" s="122"/>
      <c r="P53" s="122"/>
      <c r="Q53" s="122" t="s">
        <v>135</v>
      </c>
      <c r="R53" s="122">
        <v>5</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302">
        <v>18</v>
      </c>
      <c r="B54" s="303" t="s">
        <v>4848</v>
      </c>
      <c r="C54" s="349" t="s">
        <v>5564</v>
      </c>
      <c r="D54" s="444" t="s">
        <v>201</v>
      </c>
      <c r="E54" s="379"/>
      <c r="F54" s="380"/>
      <c r="G54" s="380"/>
      <c r="H54" s="446" t="s">
        <v>1624</v>
      </c>
      <c r="I54" s="122"/>
      <c r="J54" s="122"/>
      <c r="K54" s="122"/>
      <c r="L54" s="122"/>
      <c r="M54" s="122"/>
      <c r="N54" s="122"/>
      <c r="O54" s="122"/>
      <c r="P54" s="122"/>
      <c r="Q54" s="122" t="s">
        <v>4537</v>
      </c>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182"/>
      <c r="B55" s="307"/>
      <c r="C55" s="453" t="s">
        <v>4944</v>
      </c>
      <c r="D55" s="457"/>
      <c r="E55" s="449"/>
      <c r="F55" s="450"/>
      <c r="G55" s="450"/>
      <c r="H55" s="458"/>
      <c r="I55" s="122"/>
      <c r="J55" s="122"/>
      <c r="K55" s="122"/>
      <c r="L55" s="122"/>
      <c r="M55" s="122"/>
      <c r="N55" s="122"/>
      <c r="O55" s="122"/>
      <c r="P55" s="122"/>
      <c r="Q55" s="122" t="s">
        <v>135</v>
      </c>
      <c r="R55" s="122">
        <v>5</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x14ac:dyDescent="0.2">
      <c r="A56" s="124" t="s">
        <v>128</v>
      </c>
      <c r="B56" s="124" t="s">
        <v>60</v>
      </c>
      <c r="C56" s="139" t="s">
        <v>61</v>
      </c>
      <c r="D56" s="162"/>
      <c r="E56" s="126"/>
      <c r="F56" s="126"/>
      <c r="G56" s="126">
        <f>SUMIF(Q57:Q67,"&lt;&gt;NOR",G57:G67)</f>
        <v>0</v>
      </c>
      <c r="H56" s="199"/>
      <c r="Q56" t="s">
        <v>129</v>
      </c>
    </row>
    <row r="57" spans="1:44" outlineLevel="1" x14ac:dyDescent="0.2">
      <c r="A57" s="302">
        <v>19</v>
      </c>
      <c r="B57" s="303" t="s">
        <v>4837</v>
      </c>
      <c r="C57" s="349" t="s">
        <v>5549</v>
      </c>
      <c r="D57" s="444" t="s">
        <v>201</v>
      </c>
      <c r="E57" s="379"/>
      <c r="F57" s="380"/>
      <c r="G57" s="380"/>
      <c r="H57" s="446" t="s">
        <v>1624</v>
      </c>
      <c r="I57" s="122"/>
      <c r="J57" s="122"/>
      <c r="K57" s="122"/>
      <c r="L57" s="122"/>
      <c r="M57" s="122"/>
      <c r="N57" s="122"/>
      <c r="O57" s="122"/>
      <c r="P57" s="122"/>
      <c r="Q57" s="122" t="s">
        <v>4537</v>
      </c>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182"/>
      <c r="B58" s="307"/>
      <c r="C58" s="453" t="s">
        <v>4945</v>
      </c>
      <c r="D58" s="448"/>
      <c r="E58" s="449"/>
      <c r="F58" s="450"/>
      <c r="G58" s="450"/>
      <c r="H58" s="452"/>
      <c r="I58" s="122"/>
      <c r="J58" s="122"/>
      <c r="K58" s="122"/>
      <c r="L58" s="122"/>
      <c r="M58" s="122"/>
      <c r="N58" s="122"/>
      <c r="O58" s="122"/>
      <c r="P58" s="122"/>
      <c r="Q58" s="122" t="s">
        <v>135</v>
      </c>
      <c r="R58" s="122">
        <v>0</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302">
        <v>20</v>
      </c>
      <c r="B59" s="303" t="s">
        <v>4839</v>
      </c>
      <c r="C59" s="349" t="s">
        <v>5565</v>
      </c>
      <c r="D59" s="444" t="s">
        <v>138</v>
      </c>
      <c r="E59" s="379"/>
      <c r="F59" s="380"/>
      <c r="G59" s="380"/>
      <c r="H59" s="446" t="s">
        <v>1624</v>
      </c>
      <c r="I59" s="122"/>
      <c r="J59" s="122"/>
      <c r="K59" s="122"/>
      <c r="L59" s="122"/>
      <c r="M59" s="122"/>
      <c r="N59" s="122"/>
      <c r="O59" s="122"/>
      <c r="P59" s="122"/>
      <c r="Q59" s="122" t="s">
        <v>4537</v>
      </c>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182"/>
      <c r="B60" s="307"/>
      <c r="C60" s="453" t="s">
        <v>4946</v>
      </c>
      <c r="D60" s="448"/>
      <c r="E60" s="449"/>
      <c r="F60" s="450"/>
      <c r="G60" s="450"/>
      <c r="H60" s="452"/>
      <c r="I60" s="122"/>
      <c r="J60" s="122"/>
      <c r="K60" s="122"/>
      <c r="L60" s="122"/>
      <c r="M60" s="122"/>
      <c r="N60" s="122"/>
      <c r="O60" s="122"/>
      <c r="P60" s="122"/>
      <c r="Q60" s="122" t="s">
        <v>135</v>
      </c>
      <c r="R60" s="122">
        <v>0</v>
      </c>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302">
        <v>21</v>
      </c>
      <c r="B61" s="303" t="s">
        <v>4841</v>
      </c>
      <c r="C61" s="349" t="s">
        <v>5551</v>
      </c>
      <c r="D61" s="444" t="s">
        <v>201</v>
      </c>
      <c r="E61" s="379"/>
      <c r="F61" s="380"/>
      <c r="G61" s="380"/>
      <c r="H61" s="446" t="s">
        <v>1624</v>
      </c>
      <c r="I61" s="122"/>
      <c r="J61" s="122"/>
      <c r="K61" s="122"/>
      <c r="L61" s="122"/>
      <c r="M61" s="122"/>
      <c r="N61" s="122"/>
      <c r="O61" s="122"/>
      <c r="P61" s="122"/>
      <c r="Q61" s="122" t="s">
        <v>4537</v>
      </c>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182"/>
      <c r="B62" s="307"/>
      <c r="C62" s="453" t="s">
        <v>4947</v>
      </c>
      <c r="D62" s="448"/>
      <c r="E62" s="449"/>
      <c r="F62" s="450"/>
      <c r="G62" s="450"/>
      <c r="H62" s="452"/>
      <c r="I62" s="122"/>
      <c r="J62" s="122"/>
      <c r="K62" s="122"/>
      <c r="L62" s="122"/>
      <c r="M62" s="122"/>
      <c r="N62" s="122"/>
      <c r="O62" s="122"/>
      <c r="P62" s="122"/>
      <c r="Q62" s="122" t="s">
        <v>135</v>
      </c>
      <c r="R62" s="122">
        <v>0</v>
      </c>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outlineLevel="1" x14ac:dyDescent="0.2">
      <c r="A63" s="297">
        <v>22</v>
      </c>
      <c r="B63" s="298" t="s">
        <v>4843</v>
      </c>
      <c r="C63" s="344" t="s">
        <v>5566</v>
      </c>
      <c r="D63" s="454" t="s">
        <v>188</v>
      </c>
      <c r="E63" s="345"/>
      <c r="F63" s="347"/>
      <c r="G63" s="347"/>
      <c r="H63" s="455" t="s">
        <v>1624</v>
      </c>
      <c r="I63" s="122"/>
      <c r="J63" s="122"/>
      <c r="K63" s="122"/>
      <c r="L63" s="122"/>
      <c r="M63" s="122"/>
      <c r="N63" s="122"/>
      <c r="O63" s="122"/>
      <c r="P63" s="122"/>
      <c r="Q63" s="122" t="s">
        <v>4537</v>
      </c>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outlineLevel="1" x14ac:dyDescent="0.2">
      <c r="A64" s="302">
        <v>23</v>
      </c>
      <c r="B64" s="303" t="s">
        <v>4844</v>
      </c>
      <c r="C64" s="349" t="s">
        <v>5567</v>
      </c>
      <c r="D64" s="444" t="s">
        <v>240</v>
      </c>
      <c r="E64" s="379"/>
      <c r="F64" s="380"/>
      <c r="G64" s="380"/>
      <c r="H64" s="446" t="s">
        <v>1624</v>
      </c>
      <c r="I64" s="122"/>
      <c r="J64" s="122"/>
      <c r="K64" s="122"/>
      <c r="L64" s="122"/>
      <c r="M64" s="122"/>
      <c r="N64" s="122"/>
      <c r="O64" s="122"/>
      <c r="P64" s="122"/>
      <c r="Q64" s="122" t="s">
        <v>4537</v>
      </c>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ht="22.5" outlineLevel="1" x14ac:dyDescent="0.2">
      <c r="A65" s="182"/>
      <c r="B65" s="307"/>
      <c r="C65" s="456" t="s">
        <v>4845</v>
      </c>
      <c r="D65" s="385"/>
      <c r="E65" s="386"/>
      <c r="F65" s="385"/>
      <c r="G65" s="385"/>
      <c r="H65" s="387"/>
      <c r="I65" s="122"/>
      <c r="J65" s="122"/>
      <c r="K65" s="122"/>
      <c r="L65" s="122"/>
      <c r="M65" s="122"/>
      <c r="N65" s="122"/>
      <c r="O65" s="122"/>
      <c r="P65" s="122"/>
      <c r="Q65" s="122" t="s">
        <v>4539</v>
      </c>
      <c r="R65" s="122"/>
      <c r="S65" s="122"/>
      <c r="T65" s="122"/>
      <c r="U65" s="122"/>
      <c r="V65" s="122"/>
      <c r="W65" s="122"/>
      <c r="X65" s="122"/>
      <c r="Y65" s="122"/>
      <c r="Z65" s="122"/>
      <c r="AA65" s="122"/>
      <c r="AB65" s="122"/>
      <c r="AC65" s="122"/>
      <c r="AD65" s="122"/>
      <c r="AE65" s="122"/>
      <c r="AF65" s="122"/>
      <c r="AG65" s="122"/>
      <c r="AH65" s="122"/>
      <c r="AI65" s="122"/>
      <c r="AJ65" s="122"/>
      <c r="AK65" s="311"/>
      <c r="AL65" s="122"/>
      <c r="AM65" s="122"/>
      <c r="AN65" s="122"/>
      <c r="AO65" s="122"/>
      <c r="AP65" s="122"/>
      <c r="AQ65" s="122"/>
      <c r="AR65" s="122"/>
    </row>
    <row r="66" spans="1:44" outlineLevel="1" x14ac:dyDescent="0.2">
      <c r="A66" s="376" t="s">
        <v>5558</v>
      </c>
      <c r="B66" s="377" t="s">
        <v>5542</v>
      </c>
      <c r="C66" s="349" t="s">
        <v>5543</v>
      </c>
      <c r="D66" s="378" t="s">
        <v>188</v>
      </c>
      <c r="E66" s="379">
        <v>21</v>
      </c>
      <c r="F66" s="380"/>
      <c r="G66" s="380">
        <f t="shared" ref="G66" si="1">F66*E66</f>
        <v>0</v>
      </c>
      <c r="H66" s="381" t="s">
        <v>1624</v>
      </c>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311"/>
      <c r="AL66" s="122"/>
      <c r="AM66" s="122"/>
      <c r="AN66" s="122"/>
      <c r="AO66" s="122"/>
      <c r="AP66" s="122"/>
      <c r="AQ66" s="122"/>
      <c r="AR66" s="122"/>
    </row>
    <row r="67" spans="1:44" outlineLevel="1" x14ac:dyDescent="0.2">
      <c r="A67" s="382"/>
      <c r="B67" s="383"/>
      <c r="C67" s="447" t="s">
        <v>5559</v>
      </c>
      <c r="D67" s="448"/>
      <c r="E67" s="449">
        <v>21</v>
      </c>
      <c r="F67" s="450"/>
      <c r="G67" s="451"/>
      <c r="H67" s="45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311"/>
      <c r="AL67" s="122"/>
      <c r="AM67" s="122"/>
      <c r="AN67" s="122"/>
      <c r="AO67" s="122"/>
      <c r="AP67" s="122"/>
      <c r="AQ67" s="122"/>
      <c r="AR67" s="122"/>
    </row>
    <row r="68" spans="1:44" x14ac:dyDescent="0.2">
      <c r="A68" s="124" t="s">
        <v>128</v>
      </c>
      <c r="B68" s="124" t="s">
        <v>3063</v>
      </c>
      <c r="C68" s="139" t="s">
        <v>4523</v>
      </c>
      <c r="D68" s="162"/>
      <c r="E68" s="126"/>
      <c r="F68" s="126"/>
      <c r="G68" s="126">
        <f>SUMIF(Q69:Q74,"&lt;&gt;NOR",G69:G74)</f>
        <v>0</v>
      </c>
      <c r="H68" s="199"/>
      <c r="Q68" t="s">
        <v>129</v>
      </c>
    </row>
    <row r="69" spans="1:44" outlineLevel="1" x14ac:dyDescent="0.2">
      <c r="A69" s="297">
        <v>24</v>
      </c>
      <c r="B69" s="298" t="s">
        <v>4948</v>
      </c>
      <c r="C69" s="299" t="s">
        <v>4949</v>
      </c>
      <c r="D69" s="300" t="s">
        <v>132</v>
      </c>
      <c r="E69" s="327">
        <v>3</v>
      </c>
      <c r="F69" s="301"/>
      <c r="G69" s="301">
        <f t="shared" ref="G69:G74" si="2">ROUND(E69*F69,2)</f>
        <v>0</v>
      </c>
      <c r="H69" s="319" t="s">
        <v>1624</v>
      </c>
      <c r="I69" s="122"/>
      <c r="J69" s="122"/>
      <c r="K69" s="122"/>
      <c r="L69" s="122"/>
      <c r="M69" s="122"/>
      <c r="N69" s="122"/>
      <c r="O69" s="122"/>
      <c r="P69" s="122"/>
      <c r="Q69" s="122" t="s">
        <v>4526</v>
      </c>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297">
        <v>25</v>
      </c>
      <c r="B70" s="298" t="s">
        <v>4950</v>
      </c>
      <c r="C70" s="299" t="s">
        <v>4951</v>
      </c>
      <c r="D70" s="300" t="s">
        <v>240</v>
      </c>
      <c r="E70" s="327">
        <v>71</v>
      </c>
      <c r="F70" s="301"/>
      <c r="G70" s="301">
        <f t="shared" si="2"/>
        <v>0</v>
      </c>
      <c r="H70" s="319" t="s">
        <v>1624</v>
      </c>
      <c r="I70" s="122"/>
      <c r="J70" s="122"/>
      <c r="K70" s="122"/>
      <c r="L70" s="122"/>
      <c r="M70" s="122"/>
      <c r="N70" s="122"/>
      <c r="O70" s="122"/>
      <c r="P70" s="122"/>
      <c r="Q70" s="122" t="s">
        <v>4537</v>
      </c>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297">
        <v>26</v>
      </c>
      <c r="B71" s="298" t="s">
        <v>4952</v>
      </c>
      <c r="C71" s="299" t="s">
        <v>4953</v>
      </c>
      <c r="D71" s="300" t="s">
        <v>240</v>
      </c>
      <c r="E71" s="327">
        <v>71</v>
      </c>
      <c r="F71" s="301"/>
      <c r="G71" s="301">
        <f t="shared" si="2"/>
        <v>0</v>
      </c>
      <c r="H71" s="319" t="s">
        <v>1624</v>
      </c>
      <c r="I71" s="122"/>
      <c r="J71" s="122"/>
      <c r="K71" s="122"/>
      <c r="L71" s="122"/>
      <c r="M71" s="122"/>
      <c r="N71" s="122"/>
      <c r="O71" s="122"/>
      <c r="P71" s="122"/>
      <c r="Q71" s="122" t="s">
        <v>4537</v>
      </c>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297">
        <v>27</v>
      </c>
      <c r="B72" s="298" t="s">
        <v>4954</v>
      </c>
      <c r="C72" s="299" t="s">
        <v>4955</v>
      </c>
      <c r="D72" s="300" t="s">
        <v>132</v>
      </c>
      <c r="E72" s="327">
        <v>16</v>
      </c>
      <c r="F72" s="301"/>
      <c r="G72" s="301">
        <f t="shared" si="2"/>
        <v>0</v>
      </c>
      <c r="H72" s="319" t="s">
        <v>1624</v>
      </c>
      <c r="I72" s="122"/>
      <c r="J72" s="122"/>
      <c r="K72" s="122"/>
      <c r="L72" s="122"/>
      <c r="M72" s="122"/>
      <c r="N72" s="122"/>
      <c r="O72" s="122"/>
      <c r="P72" s="122"/>
      <c r="Q72" s="122" t="s">
        <v>4602</v>
      </c>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297">
        <v>28</v>
      </c>
      <c r="B73" s="298" t="s">
        <v>4956</v>
      </c>
      <c r="C73" s="299" t="s">
        <v>4957</v>
      </c>
      <c r="D73" s="300" t="s">
        <v>132</v>
      </c>
      <c r="E73" s="327">
        <v>1</v>
      </c>
      <c r="F73" s="301"/>
      <c r="G73" s="301">
        <f t="shared" si="2"/>
        <v>0</v>
      </c>
      <c r="H73" s="319" t="s">
        <v>4525</v>
      </c>
      <c r="I73" s="122"/>
      <c r="J73" s="122"/>
      <c r="K73" s="122"/>
      <c r="L73" s="122"/>
      <c r="M73" s="122"/>
      <c r="N73" s="122"/>
      <c r="O73" s="122"/>
      <c r="P73" s="122"/>
      <c r="Q73" s="122" t="s">
        <v>4537</v>
      </c>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297">
        <v>29</v>
      </c>
      <c r="B74" s="298" t="s">
        <v>4860</v>
      </c>
      <c r="C74" s="299" t="s">
        <v>4861</v>
      </c>
      <c r="D74" s="300" t="s">
        <v>240</v>
      </c>
      <c r="E74" s="327">
        <v>71</v>
      </c>
      <c r="F74" s="301"/>
      <c r="G74" s="301">
        <f t="shared" si="2"/>
        <v>0</v>
      </c>
      <c r="H74" s="319" t="s">
        <v>1624</v>
      </c>
      <c r="I74" s="122"/>
      <c r="J74" s="122"/>
      <c r="K74" s="122"/>
      <c r="L74" s="122"/>
      <c r="M74" s="122"/>
      <c r="N74" s="122"/>
      <c r="O74" s="122"/>
      <c r="P74" s="122"/>
      <c r="Q74" s="122" t="s">
        <v>4537</v>
      </c>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x14ac:dyDescent="0.2">
      <c r="A75" s="124" t="s">
        <v>128</v>
      </c>
      <c r="B75" s="124" t="s">
        <v>76</v>
      </c>
      <c r="C75" s="139" t="s">
        <v>77</v>
      </c>
      <c r="D75" s="162"/>
      <c r="E75" s="126"/>
      <c r="F75" s="126"/>
      <c r="G75" s="126">
        <f>SUMIF(Q76:Q77,"&lt;&gt;NOR",G76:G77)</f>
        <v>0</v>
      </c>
      <c r="H75" s="199"/>
      <c r="Q75" t="s">
        <v>129</v>
      </c>
    </row>
    <row r="76" spans="1:44" outlineLevel="1" x14ac:dyDescent="0.2">
      <c r="A76" s="302">
        <v>30</v>
      </c>
      <c r="B76" s="303" t="s">
        <v>4868</v>
      </c>
      <c r="C76" s="304" t="s">
        <v>4869</v>
      </c>
      <c r="D76" s="305" t="s">
        <v>201</v>
      </c>
      <c r="E76" s="379">
        <v>84.3</v>
      </c>
      <c r="F76" s="306"/>
      <c r="G76" s="306">
        <f>ROUND(E76*F76,2)</f>
        <v>0</v>
      </c>
      <c r="H76" s="320" t="s">
        <v>1624</v>
      </c>
      <c r="I76" s="122"/>
      <c r="J76" s="122"/>
      <c r="K76" s="122"/>
      <c r="L76" s="122"/>
      <c r="M76" s="122"/>
      <c r="N76" s="122"/>
      <c r="O76" s="122"/>
      <c r="P76" s="122"/>
      <c r="Q76" s="122" t="s">
        <v>4582</v>
      </c>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182"/>
      <c r="B77" s="307"/>
      <c r="C77" s="316" t="s">
        <v>4870</v>
      </c>
      <c r="D77" s="317"/>
      <c r="E77" s="329"/>
      <c r="F77" s="317"/>
      <c r="G77" s="317"/>
      <c r="H77" s="321"/>
      <c r="I77" s="122"/>
      <c r="J77" s="122"/>
      <c r="K77" s="122"/>
      <c r="L77" s="122"/>
      <c r="M77" s="122"/>
      <c r="N77" s="122"/>
      <c r="O77" s="122"/>
      <c r="P77" s="122"/>
      <c r="Q77" s="122" t="s">
        <v>4539</v>
      </c>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x14ac:dyDescent="0.2">
      <c r="A78" s="124" t="s">
        <v>128</v>
      </c>
      <c r="B78" s="124" t="s">
        <v>113</v>
      </c>
      <c r="C78" s="139" t="s">
        <v>27</v>
      </c>
      <c r="D78" s="162"/>
      <c r="E78" s="126"/>
      <c r="F78" s="126"/>
      <c r="G78" s="126">
        <f>SUMIF(Q79:Q85,"&lt;&gt;NOR",G79:G85)</f>
        <v>0</v>
      </c>
      <c r="H78" s="199"/>
      <c r="Q78" t="s">
        <v>129</v>
      </c>
    </row>
    <row r="79" spans="1:44" outlineLevel="1" x14ac:dyDescent="0.2">
      <c r="A79" s="297">
        <v>31</v>
      </c>
      <c r="B79" s="298" t="s">
        <v>4881</v>
      </c>
      <c r="C79" s="299" t="s">
        <v>4882</v>
      </c>
      <c r="D79" s="300" t="s">
        <v>132</v>
      </c>
      <c r="E79" s="327">
        <v>1</v>
      </c>
      <c r="F79" s="301"/>
      <c r="G79" s="301">
        <f t="shared" ref="G79:G85" si="3">ROUND(E79*F79,2)</f>
        <v>0</v>
      </c>
      <c r="H79" s="319" t="s">
        <v>4525</v>
      </c>
      <c r="I79" s="122"/>
      <c r="J79" s="122"/>
      <c r="K79" s="122"/>
      <c r="L79" s="122"/>
      <c r="M79" s="122"/>
      <c r="N79" s="122"/>
      <c r="O79" s="122"/>
      <c r="P79" s="122"/>
      <c r="Q79" s="122" t="s">
        <v>4537</v>
      </c>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297">
        <v>32</v>
      </c>
      <c r="B80" s="298" t="s">
        <v>4883</v>
      </c>
      <c r="C80" s="299" t="s">
        <v>4884</v>
      </c>
      <c r="D80" s="300" t="s">
        <v>132</v>
      </c>
      <c r="E80" s="327">
        <v>1</v>
      </c>
      <c r="F80" s="301"/>
      <c r="G80" s="301">
        <f t="shared" si="3"/>
        <v>0</v>
      </c>
      <c r="H80" s="319" t="s">
        <v>4525</v>
      </c>
      <c r="I80" s="122"/>
      <c r="J80" s="122"/>
      <c r="K80" s="122"/>
      <c r="L80" s="122"/>
      <c r="M80" s="122"/>
      <c r="N80" s="122"/>
      <c r="O80" s="122"/>
      <c r="P80" s="122"/>
      <c r="Q80" s="122" t="s">
        <v>4537</v>
      </c>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outlineLevel="1" x14ac:dyDescent="0.2">
      <c r="A81" s="297">
        <v>33</v>
      </c>
      <c r="B81" s="298" t="s">
        <v>4885</v>
      </c>
      <c r="C81" s="299" t="s">
        <v>4958</v>
      </c>
      <c r="D81" s="300" t="s">
        <v>132</v>
      </c>
      <c r="E81" s="327">
        <v>1</v>
      </c>
      <c r="F81" s="301"/>
      <c r="G81" s="301">
        <f t="shared" si="3"/>
        <v>0</v>
      </c>
      <c r="H81" s="319" t="s">
        <v>4525</v>
      </c>
      <c r="I81" s="122"/>
      <c r="J81" s="122"/>
      <c r="K81" s="122"/>
      <c r="L81" s="122"/>
      <c r="M81" s="122"/>
      <c r="N81" s="122"/>
      <c r="O81" s="122"/>
      <c r="P81" s="122"/>
      <c r="Q81" s="122" t="s">
        <v>4537</v>
      </c>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297">
        <v>34</v>
      </c>
      <c r="B82" s="298" t="s">
        <v>4887</v>
      </c>
      <c r="C82" s="299" t="s">
        <v>4888</v>
      </c>
      <c r="D82" s="300" t="s">
        <v>132</v>
      </c>
      <c r="E82" s="327">
        <v>1</v>
      </c>
      <c r="F82" s="301"/>
      <c r="G82" s="301">
        <f t="shared" si="3"/>
        <v>0</v>
      </c>
      <c r="H82" s="319" t="s">
        <v>4525</v>
      </c>
      <c r="I82" s="122"/>
      <c r="J82" s="122"/>
      <c r="K82" s="122"/>
      <c r="L82" s="122"/>
      <c r="M82" s="122"/>
      <c r="N82" s="122"/>
      <c r="O82" s="122"/>
      <c r="P82" s="122"/>
      <c r="Q82" s="122" t="s">
        <v>4537</v>
      </c>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297">
        <v>35</v>
      </c>
      <c r="B83" s="298" t="s">
        <v>4889</v>
      </c>
      <c r="C83" s="299" t="s">
        <v>4890</v>
      </c>
      <c r="D83" s="300" t="s">
        <v>132</v>
      </c>
      <c r="E83" s="327">
        <v>1</v>
      </c>
      <c r="F83" s="301"/>
      <c r="G83" s="301">
        <f t="shared" si="3"/>
        <v>0</v>
      </c>
      <c r="H83" s="319" t="s">
        <v>4525</v>
      </c>
      <c r="I83" s="122"/>
      <c r="J83" s="122"/>
      <c r="K83" s="122"/>
      <c r="L83" s="122"/>
      <c r="M83" s="122"/>
      <c r="N83" s="122"/>
      <c r="O83" s="122"/>
      <c r="P83" s="122"/>
      <c r="Q83" s="122" t="s">
        <v>4537</v>
      </c>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outlineLevel="1" x14ac:dyDescent="0.2">
      <c r="A84" s="297">
        <v>36</v>
      </c>
      <c r="B84" s="298" t="s">
        <v>4891</v>
      </c>
      <c r="C84" s="299" t="s">
        <v>4892</v>
      </c>
      <c r="D84" s="300" t="s">
        <v>132</v>
      </c>
      <c r="E84" s="327">
        <v>1</v>
      </c>
      <c r="F84" s="301"/>
      <c r="G84" s="301">
        <f t="shared" si="3"/>
        <v>0</v>
      </c>
      <c r="H84" s="319" t="s">
        <v>4525</v>
      </c>
      <c r="I84" s="122"/>
      <c r="J84" s="122"/>
      <c r="K84" s="122"/>
      <c r="L84" s="122"/>
      <c r="M84" s="122"/>
      <c r="N84" s="122"/>
      <c r="O84" s="122"/>
      <c r="P84" s="122"/>
      <c r="Q84" s="122" t="s">
        <v>4537</v>
      </c>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302">
        <v>37</v>
      </c>
      <c r="B85" s="303" t="s">
        <v>4893</v>
      </c>
      <c r="C85" s="304" t="s">
        <v>4894</v>
      </c>
      <c r="D85" s="305" t="s">
        <v>132</v>
      </c>
      <c r="E85" s="328">
        <v>1</v>
      </c>
      <c r="F85" s="306"/>
      <c r="G85" s="306">
        <f t="shared" si="3"/>
        <v>0</v>
      </c>
      <c r="H85" s="320" t="s">
        <v>4525</v>
      </c>
      <c r="I85" s="122"/>
      <c r="J85" s="122"/>
      <c r="K85" s="122"/>
      <c r="L85" s="122"/>
      <c r="M85" s="122"/>
      <c r="N85" s="122"/>
      <c r="O85" s="122"/>
      <c r="P85" s="122"/>
      <c r="Q85" s="122" t="s">
        <v>4537</v>
      </c>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x14ac:dyDescent="0.2">
      <c r="A86" s="4"/>
      <c r="B86" s="5"/>
      <c r="C86" s="143"/>
      <c r="D86" s="7"/>
      <c r="E86" s="155"/>
      <c r="F86" s="4"/>
      <c r="G86" s="4"/>
      <c r="H86" s="7"/>
      <c r="O86">
        <v>15</v>
      </c>
      <c r="P86">
        <v>21</v>
      </c>
      <c r="Q86" t="s">
        <v>4522</v>
      </c>
    </row>
    <row r="87" spans="1:44" x14ac:dyDescent="0.2">
      <c r="A87" s="214"/>
      <c r="B87" s="215" t="s">
        <v>28</v>
      </c>
      <c r="C87" s="216"/>
      <c r="D87" s="217"/>
      <c r="E87" s="218"/>
      <c r="F87" s="219"/>
      <c r="G87" s="220">
        <f>G8+G56+G68+G75+G78</f>
        <v>0</v>
      </c>
      <c r="H87" s="7"/>
      <c r="O87" t="e">
        <f>SUMIF(#REF!,O86,G8:G85)</f>
        <v>#REF!</v>
      </c>
      <c r="P87" t="e">
        <f>SUMIF(#REF!,P86,G8:G85)</f>
        <v>#REF!</v>
      </c>
      <c r="Q87" t="s">
        <v>1456</v>
      </c>
    </row>
    <row r="88" spans="1:44" x14ac:dyDescent="0.2">
      <c r="D88" s="11"/>
    </row>
    <row r="89" spans="1:44" x14ac:dyDescent="0.2">
      <c r="B89" s="410"/>
      <c r="C89" s="5" t="s">
        <v>5537</v>
      </c>
      <c r="D89" s="11"/>
    </row>
    <row r="90" spans="1:44" x14ac:dyDescent="0.2">
      <c r="D90" s="11"/>
    </row>
    <row r="91" spans="1:44" x14ac:dyDescent="0.2">
      <c r="D91" s="11"/>
    </row>
    <row r="92" spans="1:44" x14ac:dyDescent="0.2">
      <c r="D92" s="11"/>
    </row>
    <row r="93" spans="1:44" x14ac:dyDescent="0.2">
      <c r="D93" s="11"/>
    </row>
    <row r="94" spans="1:44" x14ac:dyDescent="0.2">
      <c r="D94" s="11"/>
    </row>
    <row r="95" spans="1:44" x14ac:dyDescent="0.2">
      <c r="D95" s="11"/>
    </row>
    <row r="96" spans="1:44" x14ac:dyDescent="0.2">
      <c r="D96" s="11"/>
    </row>
    <row r="97" spans="4:4" x14ac:dyDescent="0.2">
      <c r="D97" s="11"/>
    </row>
    <row r="98" spans="4:4" x14ac:dyDescent="0.2">
      <c r="D98" s="11"/>
    </row>
    <row r="99" spans="4:4" x14ac:dyDescent="0.2">
      <c r="D99" s="11"/>
    </row>
    <row r="100" spans="4:4" x14ac:dyDescent="0.2">
      <c r="D100" s="11"/>
    </row>
    <row r="101" spans="4:4" x14ac:dyDescent="0.2">
      <c r="D101" s="11"/>
    </row>
    <row r="102" spans="4:4" x14ac:dyDescent="0.2">
      <c r="D102" s="11"/>
    </row>
    <row r="103" spans="4:4" x14ac:dyDescent="0.2">
      <c r="D103" s="11"/>
    </row>
    <row r="104" spans="4:4" x14ac:dyDescent="0.2">
      <c r="D104" s="11"/>
    </row>
    <row r="105" spans="4:4" x14ac:dyDescent="0.2">
      <c r="D105" s="11"/>
    </row>
    <row r="106" spans="4:4" x14ac:dyDescent="0.2">
      <c r="D106" s="11"/>
    </row>
    <row r="107" spans="4:4" x14ac:dyDescent="0.2">
      <c r="D107" s="11"/>
    </row>
    <row r="108" spans="4:4" x14ac:dyDescent="0.2">
      <c r="D108" s="11"/>
    </row>
    <row r="109" spans="4:4" x14ac:dyDescent="0.2">
      <c r="D109" s="11"/>
    </row>
    <row r="110" spans="4:4" x14ac:dyDescent="0.2">
      <c r="D110" s="11"/>
    </row>
    <row r="111" spans="4:4" x14ac:dyDescent="0.2">
      <c r="D111" s="11"/>
    </row>
    <row r="112" spans="4:4" x14ac:dyDescent="0.2">
      <c r="D112" s="11"/>
    </row>
    <row r="113" spans="4:4" x14ac:dyDescent="0.2">
      <c r="D113" s="11"/>
    </row>
    <row r="114" spans="4:4" x14ac:dyDescent="0.2">
      <c r="D114" s="11"/>
    </row>
    <row r="115" spans="4:4" x14ac:dyDescent="0.2">
      <c r="D115" s="11"/>
    </row>
    <row r="116" spans="4:4" x14ac:dyDescent="0.2">
      <c r="D116" s="11"/>
    </row>
    <row r="117" spans="4:4" x14ac:dyDescent="0.2">
      <c r="D117" s="11"/>
    </row>
    <row r="118" spans="4:4" x14ac:dyDescent="0.2">
      <c r="D118" s="11"/>
    </row>
    <row r="119" spans="4:4" x14ac:dyDescent="0.2">
      <c r="D119" s="11"/>
    </row>
    <row r="120" spans="4:4" x14ac:dyDescent="0.2">
      <c r="D120" s="11"/>
    </row>
    <row r="121" spans="4:4" x14ac:dyDescent="0.2">
      <c r="D121" s="11"/>
    </row>
    <row r="122" spans="4:4" x14ac:dyDescent="0.2">
      <c r="D122" s="11"/>
    </row>
    <row r="123" spans="4:4" x14ac:dyDescent="0.2">
      <c r="D123" s="11"/>
    </row>
    <row r="124" spans="4:4" x14ac:dyDescent="0.2">
      <c r="D124" s="11"/>
    </row>
    <row r="125" spans="4:4" x14ac:dyDescent="0.2">
      <c r="D125" s="11"/>
    </row>
    <row r="126" spans="4:4" x14ac:dyDescent="0.2">
      <c r="D126" s="11"/>
    </row>
    <row r="127" spans="4:4" x14ac:dyDescent="0.2">
      <c r="D127" s="11"/>
    </row>
    <row r="128" spans="4:4"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sheetData>
  <sheetProtection algorithmName="SHA-512" hashValue="LqqZCMUwT1wUqbiUxm+31wNESxeImxDjAI5pM3wTMhY6a45UbdAE3fu+IXedgaxRV76HR4WR4nZG2hgFS34Cvw==" saltValue="v4ZZF+OkIz9RM8XZYhmzvw==" spinCount="100000" sheet="1" objects="1" scenarios="1"/>
  <protectedRanges>
    <protectedRange sqref="F66" name="Oblast1_2"/>
    <protectedRange sqref="F13" name="Oblast1_1"/>
    <protectedRange sqref="F15:F47 F68:F85 F56"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5077"/>
  <sheetViews>
    <sheetView view="pageBreakPreview" topLeftCell="A96" zoomScale="60" zoomScaleNormal="100" workbookViewId="0">
      <selection activeCell="K121" sqref="K121"/>
    </sheetView>
  </sheetViews>
  <sheetFormatPr defaultRowHeight="12.75" outlineLevelRow="1" x14ac:dyDescent="0.2"/>
  <cols>
    <col min="1" max="1" width="3.42578125" customWidth="1"/>
    <col min="2" max="2" width="15" style="296" customWidth="1"/>
    <col min="3" max="3" width="50.7109375" style="296" customWidth="1"/>
    <col min="4" max="4" width="4.85546875" customWidth="1"/>
    <col min="5" max="5" width="10.5703125" style="79" customWidth="1"/>
    <col min="6" max="6" width="9.85546875" customWidth="1"/>
    <col min="7" max="7" width="12.7109375" customWidth="1"/>
    <col min="8" max="8" width="9.140625" style="11"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5028</v>
      </c>
      <c r="C3" s="535" t="s">
        <v>5029</v>
      </c>
      <c r="D3" s="536"/>
      <c r="E3" s="536"/>
      <c r="F3" s="536"/>
      <c r="G3" s="537"/>
      <c r="M3" s="296" t="s">
        <v>4795</v>
      </c>
      <c r="Q3" t="s">
        <v>117</v>
      </c>
    </row>
    <row r="4" spans="1:44" ht="24.95" customHeight="1" x14ac:dyDescent="0.2">
      <c r="A4" s="205" t="s">
        <v>8</v>
      </c>
      <c r="B4" s="206" t="s">
        <v>5028</v>
      </c>
      <c r="C4" s="535" t="s">
        <v>5029</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3063</v>
      </c>
      <c r="C8" s="130" t="s">
        <v>4523</v>
      </c>
      <c r="D8" s="159"/>
      <c r="E8" s="131"/>
      <c r="F8" s="131"/>
      <c r="G8" s="131">
        <f>SUMIF(Q9:Q102,"&lt;&gt;NOR",G9:G102)</f>
        <v>0</v>
      </c>
      <c r="H8" s="196"/>
      <c r="Q8" t="s">
        <v>129</v>
      </c>
    </row>
    <row r="9" spans="1:44" ht="22.5" outlineLevel="1" x14ac:dyDescent="0.2">
      <c r="A9" s="297">
        <v>1</v>
      </c>
      <c r="B9" s="298" t="s">
        <v>4524</v>
      </c>
      <c r="C9" s="411" t="s">
        <v>5412</v>
      </c>
      <c r="D9" s="412" t="s">
        <v>240</v>
      </c>
      <c r="E9" s="413"/>
      <c r="F9" s="414"/>
      <c r="G9" s="414"/>
      <c r="H9" s="415" t="s">
        <v>4525</v>
      </c>
      <c r="I9" s="122"/>
      <c r="J9" s="122"/>
      <c r="K9" s="122"/>
      <c r="L9" s="122"/>
      <c r="M9" s="122"/>
      <c r="N9" s="122"/>
      <c r="O9" s="122"/>
      <c r="P9" s="122"/>
      <c r="Q9" s="122" t="s">
        <v>4526</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ht="22.5" outlineLevel="1" x14ac:dyDescent="0.2">
      <c r="A10" s="297">
        <v>2</v>
      </c>
      <c r="B10" s="298" t="s">
        <v>4527</v>
      </c>
      <c r="C10" s="411" t="s">
        <v>5413</v>
      </c>
      <c r="D10" s="412" t="s">
        <v>240</v>
      </c>
      <c r="E10" s="413"/>
      <c r="F10" s="414"/>
      <c r="G10" s="414"/>
      <c r="H10" s="415" t="s">
        <v>4525</v>
      </c>
      <c r="I10" s="122"/>
      <c r="J10" s="122"/>
      <c r="K10" s="122"/>
      <c r="L10" s="122"/>
      <c r="M10" s="122"/>
      <c r="N10" s="122"/>
      <c r="O10" s="122"/>
      <c r="P10" s="122"/>
      <c r="Q10" s="122" t="s">
        <v>4526</v>
      </c>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ht="22.5" outlineLevel="1" x14ac:dyDescent="0.2">
      <c r="A11" s="297">
        <v>3</v>
      </c>
      <c r="B11" s="298" t="s">
        <v>4528</v>
      </c>
      <c r="C11" s="411" t="s">
        <v>5414</v>
      </c>
      <c r="D11" s="412" t="s">
        <v>240</v>
      </c>
      <c r="E11" s="413"/>
      <c r="F11" s="414"/>
      <c r="G11" s="414"/>
      <c r="H11" s="415" t="s">
        <v>4525</v>
      </c>
      <c r="I11" s="122"/>
      <c r="J11" s="122"/>
      <c r="K11" s="122"/>
      <c r="L11" s="122"/>
      <c r="M11" s="122"/>
      <c r="N11" s="122"/>
      <c r="O11" s="122"/>
      <c r="P11" s="122"/>
      <c r="Q11" s="122" t="s">
        <v>4526</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ht="22.5" outlineLevel="1" x14ac:dyDescent="0.2">
      <c r="A12" s="297">
        <v>4</v>
      </c>
      <c r="B12" s="298" t="s">
        <v>4959</v>
      </c>
      <c r="C12" s="411" t="s">
        <v>5415</v>
      </c>
      <c r="D12" s="412" t="s">
        <v>240</v>
      </c>
      <c r="E12" s="413"/>
      <c r="F12" s="414"/>
      <c r="G12" s="414"/>
      <c r="H12" s="415" t="s">
        <v>4525</v>
      </c>
      <c r="I12" s="122"/>
      <c r="J12" s="122"/>
      <c r="K12" s="122"/>
      <c r="L12" s="122"/>
      <c r="M12" s="122"/>
      <c r="N12" s="122"/>
      <c r="O12" s="122"/>
      <c r="P12" s="122"/>
      <c r="Q12" s="122" t="s">
        <v>4526</v>
      </c>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427" t="s">
        <v>5327</v>
      </c>
      <c r="B13" s="404" t="s">
        <v>142</v>
      </c>
      <c r="C13" s="402" t="s">
        <v>143</v>
      </c>
      <c r="D13" s="405" t="s">
        <v>138</v>
      </c>
      <c r="E13" s="398">
        <v>499.25</v>
      </c>
      <c r="F13" s="398"/>
      <c r="G13" s="398">
        <f>ROUND(E13*F13,2)</f>
        <v>0</v>
      </c>
      <c r="H13" s="406" t="s">
        <v>1624</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427"/>
      <c r="B14" s="404"/>
      <c r="C14" s="399" t="s">
        <v>5416</v>
      </c>
      <c r="D14" s="401"/>
      <c r="E14" s="400"/>
      <c r="F14" s="398"/>
      <c r="G14" s="398"/>
      <c r="H14" s="406"/>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427"/>
      <c r="B15" s="404"/>
      <c r="C15" s="399" t="s">
        <v>5417</v>
      </c>
      <c r="D15" s="401"/>
      <c r="E15" s="400">
        <v>94.72</v>
      </c>
      <c r="F15" s="398"/>
      <c r="G15" s="398"/>
      <c r="H15" s="406"/>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427"/>
      <c r="B16" s="404"/>
      <c r="C16" s="399" t="s">
        <v>5418</v>
      </c>
      <c r="D16" s="401"/>
      <c r="E16" s="400">
        <v>111.28</v>
      </c>
      <c r="F16" s="398"/>
      <c r="G16" s="398"/>
      <c r="H16" s="406"/>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427"/>
      <c r="B17" s="404"/>
      <c r="C17" s="399" t="s">
        <v>5419</v>
      </c>
      <c r="D17" s="401"/>
      <c r="E17" s="400">
        <v>213</v>
      </c>
      <c r="F17" s="398"/>
      <c r="G17" s="398"/>
      <c r="H17" s="406"/>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427"/>
      <c r="B18" s="404"/>
      <c r="C18" s="399" t="s">
        <v>5420</v>
      </c>
      <c r="D18" s="401"/>
      <c r="E18" s="400">
        <v>80.25</v>
      </c>
      <c r="F18" s="398"/>
      <c r="G18" s="398"/>
      <c r="H18" s="406"/>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427" t="s">
        <v>5332</v>
      </c>
      <c r="B19" s="404" t="s">
        <v>148</v>
      </c>
      <c r="C19" s="402" t="s">
        <v>149</v>
      </c>
      <c r="D19" s="405" t="s">
        <v>138</v>
      </c>
      <c r="E19" s="398">
        <v>499.25</v>
      </c>
      <c r="F19" s="398"/>
      <c r="G19" s="398">
        <f>ROUND(E19*F19,2)</f>
        <v>0</v>
      </c>
      <c r="H19" s="406" t="s">
        <v>1624</v>
      </c>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427"/>
      <c r="B20" s="404"/>
      <c r="C20" s="399" t="s">
        <v>5416</v>
      </c>
      <c r="D20" s="401"/>
      <c r="E20" s="400"/>
      <c r="F20" s="398"/>
      <c r="G20" s="398"/>
      <c r="H20" s="406"/>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427"/>
      <c r="B21" s="404"/>
      <c r="C21" s="399" t="s">
        <v>5417</v>
      </c>
      <c r="D21" s="401"/>
      <c r="E21" s="400">
        <v>94.72</v>
      </c>
      <c r="F21" s="398"/>
      <c r="G21" s="398"/>
      <c r="H21" s="406"/>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427"/>
      <c r="B22" s="404"/>
      <c r="C22" s="399" t="s">
        <v>5418</v>
      </c>
      <c r="D22" s="401"/>
      <c r="E22" s="400">
        <v>111.28</v>
      </c>
      <c r="F22" s="398"/>
      <c r="G22" s="398"/>
      <c r="H22" s="406"/>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427"/>
      <c r="B23" s="404"/>
      <c r="C23" s="399" t="s">
        <v>5419</v>
      </c>
      <c r="D23" s="401"/>
      <c r="E23" s="400">
        <v>213</v>
      </c>
      <c r="F23" s="398"/>
      <c r="G23" s="398"/>
      <c r="H23" s="406"/>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427"/>
      <c r="B24" s="404"/>
      <c r="C24" s="399" t="s">
        <v>5420</v>
      </c>
      <c r="D24" s="401"/>
      <c r="E24" s="400">
        <v>80.25</v>
      </c>
      <c r="F24" s="398"/>
      <c r="G24" s="398"/>
      <c r="H24" s="406"/>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427" t="s">
        <v>5333</v>
      </c>
      <c r="B25" s="404" t="s">
        <v>150</v>
      </c>
      <c r="C25" s="402" t="s">
        <v>151</v>
      </c>
      <c r="D25" s="405" t="s">
        <v>138</v>
      </c>
      <c r="E25" s="398">
        <v>249.625</v>
      </c>
      <c r="F25" s="398"/>
      <c r="G25" s="398">
        <f>ROUND(E25*F25,2)</f>
        <v>0</v>
      </c>
      <c r="H25" s="406" t="s">
        <v>1624</v>
      </c>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427"/>
      <c r="B26" s="404"/>
      <c r="C26" s="399" t="s">
        <v>5416</v>
      </c>
      <c r="D26" s="401"/>
      <c r="E26" s="400"/>
      <c r="F26" s="398"/>
      <c r="G26" s="398"/>
      <c r="H26" s="406"/>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427"/>
      <c r="B27" s="404"/>
      <c r="C27" s="417" t="s">
        <v>282</v>
      </c>
      <c r="D27" s="418"/>
      <c r="E27" s="419"/>
      <c r="F27" s="398"/>
      <c r="G27" s="398"/>
      <c r="H27" s="406"/>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427"/>
      <c r="B28" s="404"/>
      <c r="C28" s="420" t="s">
        <v>5421</v>
      </c>
      <c r="D28" s="418"/>
      <c r="E28" s="419">
        <v>94.72</v>
      </c>
      <c r="F28" s="398"/>
      <c r="G28" s="398"/>
      <c r="H28" s="406"/>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427"/>
      <c r="B29" s="404"/>
      <c r="C29" s="420" t="s">
        <v>5422</v>
      </c>
      <c r="D29" s="418"/>
      <c r="E29" s="419">
        <v>111.28</v>
      </c>
      <c r="F29" s="398"/>
      <c r="G29" s="398"/>
      <c r="H29" s="406"/>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427"/>
      <c r="B30" s="404"/>
      <c r="C30" s="420" t="s">
        <v>5423</v>
      </c>
      <c r="D30" s="418"/>
      <c r="E30" s="419">
        <v>213</v>
      </c>
      <c r="F30" s="398"/>
      <c r="G30" s="398"/>
      <c r="H30" s="406"/>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427"/>
      <c r="B31" s="404"/>
      <c r="C31" s="420" t="s">
        <v>5424</v>
      </c>
      <c r="D31" s="418"/>
      <c r="E31" s="419">
        <v>80.25</v>
      </c>
      <c r="F31" s="398"/>
      <c r="G31" s="398"/>
      <c r="H31" s="406"/>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427"/>
      <c r="B32" s="404"/>
      <c r="C32" s="417" t="s">
        <v>289</v>
      </c>
      <c r="D32" s="418"/>
      <c r="E32" s="419"/>
      <c r="F32" s="398"/>
      <c r="G32" s="398"/>
      <c r="H32" s="406"/>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427"/>
      <c r="B33" s="404"/>
      <c r="C33" s="399" t="s">
        <v>5425</v>
      </c>
      <c r="D33" s="401"/>
      <c r="E33" s="400">
        <v>249.625</v>
      </c>
      <c r="F33" s="398"/>
      <c r="G33" s="398"/>
      <c r="H33" s="406"/>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427" t="s">
        <v>5338</v>
      </c>
      <c r="B34" s="404" t="s">
        <v>4807</v>
      </c>
      <c r="C34" s="402" t="s">
        <v>4808</v>
      </c>
      <c r="D34" s="405" t="s">
        <v>188</v>
      </c>
      <c r="E34" s="398">
        <v>809.06</v>
      </c>
      <c r="F34" s="398"/>
      <c r="G34" s="398">
        <f>ROUND(E34*F34,2)</f>
        <v>0</v>
      </c>
      <c r="H34" s="406" t="s">
        <v>1624</v>
      </c>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427"/>
      <c r="B35" s="404"/>
      <c r="C35" s="399" t="s">
        <v>5416</v>
      </c>
      <c r="D35" s="401"/>
      <c r="E35" s="400"/>
      <c r="F35" s="398"/>
      <c r="G35" s="398"/>
      <c r="H35" s="406"/>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427"/>
      <c r="B36" s="404"/>
      <c r="C36" s="399" t="s">
        <v>5426</v>
      </c>
      <c r="D36" s="401"/>
      <c r="E36" s="400">
        <v>222.56</v>
      </c>
      <c r="F36" s="398"/>
      <c r="G36" s="398"/>
      <c r="H36" s="406"/>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427"/>
      <c r="B37" s="404"/>
      <c r="C37" s="399" t="s">
        <v>5427</v>
      </c>
      <c r="D37" s="401"/>
      <c r="E37" s="400">
        <v>426</v>
      </c>
      <c r="F37" s="398"/>
      <c r="G37" s="398"/>
      <c r="H37" s="406"/>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427"/>
      <c r="B38" s="404"/>
      <c r="C38" s="399" t="s">
        <v>5428</v>
      </c>
      <c r="D38" s="401"/>
      <c r="E38" s="400">
        <v>160.5</v>
      </c>
      <c r="F38" s="398"/>
      <c r="G38" s="398"/>
      <c r="H38" s="406"/>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427" t="s">
        <v>5342</v>
      </c>
      <c r="B39" s="404" t="s">
        <v>4810</v>
      </c>
      <c r="C39" s="402" t="s">
        <v>4811</v>
      </c>
      <c r="D39" s="405" t="s">
        <v>188</v>
      </c>
      <c r="E39" s="398">
        <v>809.06</v>
      </c>
      <c r="F39" s="398"/>
      <c r="G39" s="398">
        <f>ROUND(E39*F39,2)</f>
        <v>0</v>
      </c>
      <c r="H39" s="406" t="s">
        <v>1624</v>
      </c>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427"/>
      <c r="B40" s="404"/>
      <c r="C40" s="399" t="s">
        <v>5416</v>
      </c>
      <c r="D40" s="401"/>
      <c r="E40" s="400"/>
      <c r="F40" s="398"/>
      <c r="G40" s="398"/>
      <c r="H40" s="406"/>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427"/>
      <c r="B41" s="404"/>
      <c r="C41" s="399" t="s">
        <v>5426</v>
      </c>
      <c r="D41" s="401"/>
      <c r="E41" s="400">
        <v>222.56</v>
      </c>
      <c r="F41" s="398"/>
      <c r="G41" s="398"/>
      <c r="H41" s="406"/>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427"/>
      <c r="B42" s="404"/>
      <c r="C42" s="399" t="s">
        <v>5427</v>
      </c>
      <c r="D42" s="401"/>
      <c r="E42" s="400">
        <v>426</v>
      </c>
      <c r="F42" s="398"/>
      <c r="G42" s="398"/>
      <c r="H42" s="406"/>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427"/>
      <c r="B43" s="404"/>
      <c r="C43" s="399" t="s">
        <v>5428</v>
      </c>
      <c r="D43" s="401"/>
      <c r="E43" s="400">
        <v>160.5</v>
      </c>
      <c r="F43" s="398"/>
      <c r="G43" s="398"/>
      <c r="H43" s="406"/>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427" t="s">
        <v>5343</v>
      </c>
      <c r="B44" s="404" t="s">
        <v>154</v>
      </c>
      <c r="C44" s="402" t="s">
        <v>155</v>
      </c>
      <c r="D44" s="405" t="s">
        <v>138</v>
      </c>
      <c r="E44" s="398">
        <v>342.6</v>
      </c>
      <c r="F44" s="398"/>
      <c r="G44" s="398">
        <f>ROUND(E44*F44,2)</f>
        <v>0</v>
      </c>
      <c r="H44" s="406" t="s">
        <v>1624</v>
      </c>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427"/>
      <c r="B45" s="404"/>
      <c r="C45" s="399" t="s">
        <v>5416</v>
      </c>
      <c r="D45" s="401"/>
      <c r="E45" s="400"/>
      <c r="F45" s="398"/>
      <c r="G45" s="398"/>
      <c r="H45" s="406"/>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427"/>
      <c r="B46" s="404"/>
      <c r="C46" s="399" t="s">
        <v>5429</v>
      </c>
      <c r="D46" s="401"/>
      <c r="E46" s="400">
        <v>53.12</v>
      </c>
      <c r="F46" s="398"/>
      <c r="G46" s="398"/>
      <c r="H46" s="406"/>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427"/>
      <c r="B47" s="404"/>
      <c r="C47" s="399" t="s">
        <v>5430</v>
      </c>
      <c r="D47" s="401"/>
      <c r="E47" s="400">
        <v>77.48</v>
      </c>
      <c r="F47" s="398"/>
      <c r="G47" s="398"/>
      <c r="H47" s="406"/>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427"/>
      <c r="B48" s="404"/>
      <c r="C48" s="399" t="s">
        <v>5431</v>
      </c>
      <c r="D48" s="401"/>
      <c r="E48" s="400">
        <v>148</v>
      </c>
      <c r="F48" s="398"/>
      <c r="G48" s="398"/>
      <c r="H48" s="406"/>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427"/>
      <c r="B49" s="404"/>
      <c r="C49" s="399" t="s">
        <v>5432</v>
      </c>
      <c r="D49" s="401"/>
      <c r="E49" s="400">
        <v>64</v>
      </c>
      <c r="F49" s="398"/>
      <c r="G49" s="398"/>
      <c r="H49" s="406"/>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427" t="s">
        <v>5347</v>
      </c>
      <c r="B50" s="404" t="s">
        <v>158</v>
      </c>
      <c r="C50" s="402" t="s">
        <v>159</v>
      </c>
      <c r="D50" s="405" t="s">
        <v>138</v>
      </c>
      <c r="E50" s="398">
        <v>499.25</v>
      </c>
      <c r="F50" s="398"/>
      <c r="G50" s="398">
        <f>ROUND(E50*F50,2)</f>
        <v>0</v>
      </c>
      <c r="H50" s="406" t="s">
        <v>1624</v>
      </c>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427"/>
      <c r="B51" s="404"/>
      <c r="C51" s="399" t="s">
        <v>5433</v>
      </c>
      <c r="D51" s="401"/>
      <c r="E51" s="400">
        <v>499.25</v>
      </c>
      <c r="F51" s="398"/>
      <c r="G51" s="398"/>
      <c r="H51" s="406"/>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427" t="s">
        <v>5349</v>
      </c>
      <c r="B52" s="404" t="s">
        <v>161</v>
      </c>
      <c r="C52" s="402" t="s">
        <v>5263</v>
      </c>
      <c r="D52" s="405" t="s">
        <v>138</v>
      </c>
      <c r="E52" s="398">
        <v>499.25</v>
      </c>
      <c r="F52" s="398"/>
      <c r="G52" s="398">
        <f>ROUND(E52*F52,2)</f>
        <v>0</v>
      </c>
      <c r="H52" s="406" t="s">
        <v>1624</v>
      </c>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427"/>
      <c r="B53" s="404"/>
      <c r="C53" s="399" t="s">
        <v>5434</v>
      </c>
      <c r="D53" s="401"/>
      <c r="E53" s="400">
        <v>342.6</v>
      </c>
      <c r="F53" s="398"/>
      <c r="G53" s="398"/>
      <c r="H53" s="406"/>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427"/>
      <c r="B54" s="404"/>
      <c r="C54" s="399" t="s">
        <v>5435</v>
      </c>
      <c r="D54" s="401"/>
      <c r="E54" s="400">
        <v>156.65</v>
      </c>
      <c r="F54" s="398"/>
      <c r="G54" s="398"/>
      <c r="H54" s="406"/>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427" t="s">
        <v>5352</v>
      </c>
      <c r="B55" s="404" t="s">
        <v>165</v>
      </c>
      <c r="C55" s="402" t="s">
        <v>166</v>
      </c>
      <c r="D55" s="405" t="s">
        <v>138</v>
      </c>
      <c r="E55" s="398">
        <v>841.85</v>
      </c>
      <c r="F55" s="398"/>
      <c r="G55" s="398">
        <f>ROUND(E55*F55,2)</f>
        <v>0</v>
      </c>
      <c r="H55" s="406" t="s">
        <v>1624</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427"/>
      <c r="B56" s="404"/>
      <c r="C56" s="399" t="s">
        <v>5433</v>
      </c>
      <c r="D56" s="401"/>
      <c r="E56" s="400">
        <v>499.25</v>
      </c>
      <c r="F56" s="398"/>
      <c r="G56" s="398"/>
      <c r="H56" s="406"/>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427"/>
      <c r="B57" s="404"/>
      <c r="C57" s="399" t="s">
        <v>5434</v>
      </c>
      <c r="D57" s="401"/>
      <c r="E57" s="400">
        <v>342.6</v>
      </c>
      <c r="F57" s="398"/>
      <c r="G57" s="398"/>
      <c r="H57" s="406"/>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427" t="s">
        <v>5353</v>
      </c>
      <c r="B58" s="404" t="s">
        <v>168</v>
      </c>
      <c r="C58" s="402" t="s">
        <v>169</v>
      </c>
      <c r="D58" s="405" t="s">
        <v>138</v>
      </c>
      <c r="E58" s="398">
        <v>156.64999999999998</v>
      </c>
      <c r="F58" s="398"/>
      <c r="G58" s="398">
        <f>ROUND(E58*F58,2)</f>
        <v>0</v>
      </c>
      <c r="H58" s="406" t="s">
        <v>1624</v>
      </c>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427"/>
      <c r="B59" s="404"/>
      <c r="C59" s="399" t="s">
        <v>5435</v>
      </c>
      <c r="D59" s="401"/>
      <c r="E59" s="400">
        <v>156.65</v>
      </c>
      <c r="F59" s="398"/>
      <c r="G59" s="398"/>
      <c r="H59" s="406"/>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427" t="s">
        <v>5354</v>
      </c>
      <c r="B60" s="404" t="s">
        <v>170</v>
      </c>
      <c r="C60" s="402" t="s">
        <v>171</v>
      </c>
      <c r="D60" s="405" t="s">
        <v>138</v>
      </c>
      <c r="E60" s="398">
        <v>1566.4999999999998</v>
      </c>
      <c r="F60" s="398"/>
      <c r="G60" s="398">
        <f>ROUND(E60*F60,2)</f>
        <v>0</v>
      </c>
      <c r="H60" s="406" t="s">
        <v>1624</v>
      </c>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427"/>
      <c r="B61" s="404"/>
      <c r="C61" s="399" t="s">
        <v>5436</v>
      </c>
      <c r="D61" s="401"/>
      <c r="E61" s="400">
        <v>1566.5</v>
      </c>
      <c r="F61" s="398"/>
      <c r="G61" s="398"/>
      <c r="H61" s="406"/>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427" t="s">
        <v>5356</v>
      </c>
      <c r="B62" s="404" t="s">
        <v>173</v>
      </c>
      <c r="C62" s="402" t="s">
        <v>5271</v>
      </c>
      <c r="D62" s="405" t="s">
        <v>138</v>
      </c>
      <c r="E62" s="398">
        <v>156.64999999999998</v>
      </c>
      <c r="F62" s="398"/>
      <c r="G62" s="398">
        <f>ROUND(E62*F62,2)</f>
        <v>0</v>
      </c>
      <c r="H62" s="406" t="s">
        <v>1624</v>
      </c>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outlineLevel="1" x14ac:dyDescent="0.2">
      <c r="A63" s="427"/>
      <c r="B63" s="404"/>
      <c r="C63" s="399" t="s">
        <v>5435</v>
      </c>
      <c r="D63" s="401"/>
      <c r="E63" s="400">
        <v>156.65</v>
      </c>
      <c r="F63" s="398"/>
      <c r="G63" s="398"/>
      <c r="H63" s="406"/>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outlineLevel="1" x14ac:dyDescent="0.2">
      <c r="A64" s="427" t="s">
        <v>5357</v>
      </c>
      <c r="B64" s="404" t="s">
        <v>5273</v>
      </c>
      <c r="C64" s="402" t="s">
        <v>5274</v>
      </c>
      <c r="D64" s="405" t="s">
        <v>138</v>
      </c>
      <c r="E64" s="398">
        <v>36.15</v>
      </c>
      <c r="F64" s="398"/>
      <c r="G64" s="398">
        <f>ROUND(E64*F64,2)</f>
        <v>0</v>
      </c>
      <c r="H64" s="406" t="s">
        <v>1624</v>
      </c>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427"/>
      <c r="B65" s="404"/>
      <c r="C65" s="399" t="s">
        <v>5416</v>
      </c>
      <c r="D65" s="401"/>
      <c r="E65" s="400"/>
      <c r="F65" s="398"/>
      <c r="G65" s="398"/>
      <c r="H65" s="406"/>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427"/>
      <c r="B66" s="404"/>
      <c r="C66" s="399" t="s">
        <v>5437</v>
      </c>
      <c r="D66" s="401"/>
      <c r="E66" s="400">
        <v>9.6</v>
      </c>
      <c r="F66" s="398"/>
      <c r="G66" s="398"/>
      <c r="H66" s="406"/>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427"/>
      <c r="B67" s="404"/>
      <c r="C67" s="399" t="s">
        <v>5438</v>
      </c>
      <c r="D67" s="401"/>
      <c r="E67" s="400">
        <v>7.8</v>
      </c>
      <c r="F67" s="398"/>
      <c r="G67" s="398"/>
      <c r="H67" s="406"/>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427"/>
      <c r="B68" s="404"/>
      <c r="C68" s="399" t="s">
        <v>5439</v>
      </c>
      <c r="D68" s="401"/>
      <c r="E68" s="400">
        <v>15</v>
      </c>
      <c r="F68" s="398"/>
      <c r="G68" s="398"/>
      <c r="H68" s="406"/>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427"/>
      <c r="B69" s="404"/>
      <c r="C69" s="399" t="s">
        <v>5440</v>
      </c>
      <c r="D69" s="401"/>
      <c r="E69" s="400">
        <v>3.75</v>
      </c>
      <c r="F69" s="398"/>
      <c r="G69" s="398"/>
      <c r="H69" s="406"/>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ht="22.5" outlineLevel="1" x14ac:dyDescent="0.2">
      <c r="A70" s="427" t="s">
        <v>5361</v>
      </c>
      <c r="B70" s="404" t="s">
        <v>4816</v>
      </c>
      <c r="C70" s="402" t="s">
        <v>5283</v>
      </c>
      <c r="D70" s="405" t="s">
        <v>138</v>
      </c>
      <c r="E70" s="398">
        <v>120.5</v>
      </c>
      <c r="F70" s="398"/>
      <c r="G70" s="398">
        <f>ROUND(E70*F70,2)</f>
        <v>0</v>
      </c>
      <c r="H70" s="406" t="s">
        <v>1624</v>
      </c>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427"/>
      <c r="B71" s="404"/>
      <c r="C71" s="399" t="s">
        <v>5416</v>
      </c>
      <c r="D71" s="401"/>
      <c r="E71" s="400"/>
      <c r="F71" s="398"/>
      <c r="G71" s="398"/>
      <c r="H71" s="406"/>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427"/>
      <c r="B72" s="404"/>
      <c r="C72" s="399" t="s">
        <v>5441</v>
      </c>
      <c r="D72" s="401"/>
      <c r="E72" s="400">
        <v>32</v>
      </c>
      <c r="F72" s="398"/>
      <c r="G72" s="398"/>
      <c r="H72" s="406"/>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427"/>
      <c r="B73" s="404"/>
      <c r="C73" s="399" t="s">
        <v>5442</v>
      </c>
      <c r="D73" s="401"/>
      <c r="E73" s="400">
        <v>26</v>
      </c>
      <c r="F73" s="398"/>
      <c r="G73" s="398"/>
      <c r="H73" s="406"/>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427"/>
      <c r="B74" s="404"/>
      <c r="C74" s="399" t="s">
        <v>5443</v>
      </c>
      <c r="D74" s="401"/>
      <c r="E74" s="400">
        <v>50</v>
      </c>
      <c r="F74" s="398"/>
      <c r="G74" s="398"/>
      <c r="H74" s="406"/>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outlineLevel="1" x14ac:dyDescent="0.2">
      <c r="A75" s="427"/>
      <c r="B75" s="404"/>
      <c r="C75" s="399" t="s">
        <v>5444</v>
      </c>
      <c r="D75" s="401"/>
      <c r="E75" s="400">
        <v>12.5</v>
      </c>
      <c r="F75" s="398"/>
      <c r="G75" s="398"/>
      <c r="H75" s="406"/>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outlineLevel="1" x14ac:dyDescent="0.2">
      <c r="A76" s="427" t="s">
        <v>5365</v>
      </c>
      <c r="B76" s="404" t="s">
        <v>5292</v>
      </c>
      <c r="C76" s="402" t="s">
        <v>5293</v>
      </c>
      <c r="D76" s="405" t="s">
        <v>240</v>
      </c>
      <c r="E76" s="398">
        <v>241</v>
      </c>
      <c r="F76" s="398"/>
      <c r="G76" s="398">
        <f>ROUND(E76*F76,2)</f>
        <v>0</v>
      </c>
      <c r="H76" s="406" t="s">
        <v>1624</v>
      </c>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427"/>
      <c r="B77" s="404"/>
      <c r="C77" s="399" t="s">
        <v>5416</v>
      </c>
      <c r="D77" s="401"/>
      <c r="E77" s="400"/>
      <c r="F77" s="398"/>
      <c r="G77" s="398"/>
      <c r="H77" s="406"/>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427"/>
      <c r="B78" s="404"/>
      <c r="C78" s="399" t="s">
        <v>5445</v>
      </c>
      <c r="D78" s="401"/>
      <c r="E78" s="400">
        <v>64</v>
      </c>
      <c r="F78" s="398"/>
      <c r="G78" s="398"/>
      <c r="H78" s="406"/>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427"/>
      <c r="B79" s="404"/>
      <c r="C79" s="399" t="s">
        <v>5446</v>
      </c>
      <c r="D79" s="401"/>
      <c r="E79" s="400">
        <v>52</v>
      </c>
      <c r="F79" s="398"/>
      <c r="G79" s="398"/>
      <c r="H79" s="406"/>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427"/>
      <c r="B80" s="404"/>
      <c r="C80" s="399" t="s">
        <v>5447</v>
      </c>
      <c r="D80" s="401"/>
      <c r="E80" s="400">
        <v>100</v>
      </c>
      <c r="F80" s="398"/>
      <c r="G80" s="398"/>
      <c r="H80" s="406"/>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outlineLevel="1" x14ac:dyDescent="0.2">
      <c r="A81" s="427"/>
      <c r="B81" s="404"/>
      <c r="C81" s="399" t="s">
        <v>5448</v>
      </c>
      <c r="D81" s="401"/>
      <c r="E81" s="400">
        <v>25</v>
      </c>
      <c r="F81" s="398"/>
      <c r="G81" s="398"/>
      <c r="H81" s="406"/>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427" t="s">
        <v>5371</v>
      </c>
      <c r="B82" s="404" t="s">
        <v>4860</v>
      </c>
      <c r="C82" s="402" t="s">
        <v>4861</v>
      </c>
      <c r="D82" s="405" t="s">
        <v>240</v>
      </c>
      <c r="E82" s="398">
        <v>241</v>
      </c>
      <c r="F82" s="398"/>
      <c r="G82" s="398">
        <f>ROUND(E82*F82,2)</f>
        <v>0</v>
      </c>
      <c r="H82" s="406" t="s">
        <v>1624</v>
      </c>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427"/>
      <c r="B83" s="404"/>
      <c r="C83" s="399" t="s">
        <v>5416</v>
      </c>
      <c r="D83" s="401"/>
      <c r="E83" s="400"/>
      <c r="F83" s="398"/>
      <c r="G83" s="398"/>
      <c r="H83" s="406"/>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outlineLevel="1" x14ac:dyDescent="0.2">
      <c r="A84" s="427"/>
      <c r="B84" s="404"/>
      <c r="C84" s="399" t="s">
        <v>5445</v>
      </c>
      <c r="D84" s="401"/>
      <c r="E84" s="400">
        <v>64</v>
      </c>
      <c r="F84" s="398"/>
      <c r="G84" s="398"/>
      <c r="H84" s="406"/>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427"/>
      <c r="B85" s="404"/>
      <c r="C85" s="399" t="s">
        <v>5446</v>
      </c>
      <c r="D85" s="401"/>
      <c r="E85" s="400">
        <v>52</v>
      </c>
      <c r="F85" s="398"/>
      <c r="G85" s="398"/>
      <c r="H85" s="406"/>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427"/>
      <c r="B86" s="404"/>
      <c r="C86" s="399" t="s">
        <v>5447</v>
      </c>
      <c r="D86" s="401"/>
      <c r="E86" s="400">
        <v>100</v>
      </c>
      <c r="F86" s="398"/>
      <c r="G86" s="398"/>
      <c r="H86" s="406"/>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427"/>
      <c r="B87" s="404"/>
      <c r="C87" s="399" t="s">
        <v>5448</v>
      </c>
      <c r="D87" s="401"/>
      <c r="E87" s="400">
        <v>25</v>
      </c>
      <c r="F87" s="398"/>
      <c r="G87" s="398"/>
      <c r="H87" s="406"/>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427" t="s">
        <v>5372</v>
      </c>
      <c r="B88" s="404" t="s">
        <v>4552</v>
      </c>
      <c r="C88" s="402" t="s">
        <v>5303</v>
      </c>
      <c r="D88" s="405" t="s">
        <v>240</v>
      </c>
      <c r="E88" s="398">
        <v>64</v>
      </c>
      <c r="F88" s="398"/>
      <c r="G88" s="398">
        <f>ROUND(E88*F88,2)</f>
        <v>0</v>
      </c>
      <c r="H88" s="406" t="s">
        <v>1624</v>
      </c>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427"/>
      <c r="B89" s="404"/>
      <c r="C89" s="399" t="s">
        <v>5416</v>
      </c>
      <c r="D89" s="401"/>
      <c r="E89" s="400"/>
      <c r="F89" s="398"/>
      <c r="G89" s="398"/>
      <c r="H89" s="406"/>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outlineLevel="1" x14ac:dyDescent="0.2">
      <c r="A90" s="427"/>
      <c r="B90" s="404"/>
      <c r="C90" s="399" t="s">
        <v>5445</v>
      </c>
      <c r="D90" s="401"/>
      <c r="E90" s="400">
        <v>64</v>
      </c>
      <c r="F90" s="398"/>
      <c r="G90" s="398"/>
      <c r="H90" s="406"/>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row>
    <row r="91" spans="1:44" outlineLevel="1" x14ac:dyDescent="0.2">
      <c r="A91" s="427" t="s">
        <v>5375</v>
      </c>
      <c r="B91" s="404" t="s">
        <v>5305</v>
      </c>
      <c r="C91" s="402" t="s">
        <v>5306</v>
      </c>
      <c r="D91" s="405" t="s">
        <v>240</v>
      </c>
      <c r="E91" s="398">
        <v>52</v>
      </c>
      <c r="F91" s="398"/>
      <c r="G91" s="398">
        <f>ROUND(E91*F91,2)</f>
        <v>0</v>
      </c>
      <c r="H91" s="406" t="s">
        <v>1624</v>
      </c>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outlineLevel="1" x14ac:dyDescent="0.2">
      <c r="A92" s="427"/>
      <c r="B92" s="404"/>
      <c r="C92" s="399" t="s">
        <v>5416</v>
      </c>
      <c r="D92" s="401"/>
      <c r="E92" s="400"/>
      <c r="F92" s="398"/>
      <c r="G92" s="398"/>
      <c r="H92" s="406"/>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row>
    <row r="93" spans="1:44" outlineLevel="1" x14ac:dyDescent="0.2">
      <c r="A93" s="427"/>
      <c r="B93" s="404"/>
      <c r="C93" s="399" t="s">
        <v>5446</v>
      </c>
      <c r="D93" s="401"/>
      <c r="E93" s="400">
        <v>52</v>
      </c>
      <c r="F93" s="398"/>
      <c r="G93" s="398"/>
      <c r="H93" s="406"/>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row>
    <row r="94" spans="1:44" outlineLevel="1" x14ac:dyDescent="0.2">
      <c r="A94" s="427" t="s">
        <v>5378</v>
      </c>
      <c r="B94" s="404" t="s">
        <v>5308</v>
      </c>
      <c r="C94" s="402" t="s">
        <v>5309</v>
      </c>
      <c r="D94" s="405" t="s">
        <v>240</v>
      </c>
      <c r="E94" s="398">
        <v>100</v>
      </c>
      <c r="F94" s="398"/>
      <c r="G94" s="398">
        <f>ROUND(E94*F94,2)</f>
        <v>0</v>
      </c>
      <c r="H94" s="406" t="s">
        <v>1624</v>
      </c>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row>
    <row r="95" spans="1:44" outlineLevel="1" x14ac:dyDescent="0.2">
      <c r="A95" s="427"/>
      <c r="B95" s="404"/>
      <c r="C95" s="399" t="s">
        <v>5416</v>
      </c>
      <c r="D95" s="401"/>
      <c r="E95" s="400"/>
      <c r="F95" s="398"/>
      <c r="G95" s="398"/>
      <c r="H95" s="406"/>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row>
    <row r="96" spans="1:44" outlineLevel="1" x14ac:dyDescent="0.2">
      <c r="A96" s="427"/>
      <c r="B96" s="404"/>
      <c r="C96" s="399" t="s">
        <v>5447</v>
      </c>
      <c r="D96" s="401"/>
      <c r="E96" s="400">
        <v>100</v>
      </c>
      <c r="F96" s="398"/>
      <c r="G96" s="398"/>
      <c r="H96" s="406"/>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row>
    <row r="97" spans="1:44" outlineLevel="1" x14ac:dyDescent="0.2">
      <c r="A97" s="427" t="s">
        <v>5381</v>
      </c>
      <c r="B97" s="404" t="s">
        <v>5449</v>
      </c>
      <c r="C97" s="402" t="s">
        <v>5450</v>
      </c>
      <c r="D97" s="405" t="s">
        <v>240</v>
      </c>
      <c r="E97" s="398">
        <v>25</v>
      </c>
      <c r="F97" s="398"/>
      <c r="G97" s="398">
        <f>ROUND(E97*F97,2)</f>
        <v>0</v>
      </c>
      <c r="H97" s="406" t="s">
        <v>1624</v>
      </c>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row>
    <row r="98" spans="1:44" outlineLevel="1" x14ac:dyDescent="0.2">
      <c r="A98" s="427"/>
      <c r="B98" s="404"/>
      <c r="C98" s="399" t="s">
        <v>5416</v>
      </c>
      <c r="D98" s="401"/>
      <c r="E98" s="400"/>
      <c r="F98" s="398"/>
      <c r="G98" s="398"/>
      <c r="H98" s="406"/>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row>
    <row r="99" spans="1:44" outlineLevel="1" x14ac:dyDescent="0.2">
      <c r="A99" s="427"/>
      <c r="B99" s="404"/>
      <c r="C99" s="399" t="s">
        <v>5448</v>
      </c>
      <c r="D99" s="401"/>
      <c r="E99" s="400">
        <v>25</v>
      </c>
      <c r="F99" s="398"/>
      <c r="G99" s="398"/>
      <c r="H99" s="406"/>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row>
    <row r="100" spans="1:44" outlineLevel="1" x14ac:dyDescent="0.2">
      <c r="A100" s="428" t="s">
        <v>5451</v>
      </c>
      <c r="B100" s="422" t="s">
        <v>4868</v>
      </c>
      <c r="C100" s="423" t="s">
        <v>4869</v>
      </c>
      <c r="D100" s="424" t="s">
        <v>201</v>
      </c>
      <c r="E100" s="425">
        <v>274.72944999999999</v>
      </c>
      <c r="F100" s="425"/>
      <c r="G100" s="425">
        <f>ROUND(E100*F100,2)</f>
        <v>0</v>
      </c>
      <c r="H100" s="406" t="s">
        <v>1624</v>
      </c>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row>
    <row r="101" spans="1:44" outlineLevel="1" x14ac:dyDescent="0.2">
      <c r="A101" s="302">
        <v>5</v>
      </c>
      <c r="B101" s="303" t="s">
        <v>4960</v>
      </c>
      <c r="C101" s="304" t="s">
        <v>4961</v>
      </c>
      <c r="D101" s="305" t="s">
        <v>132</v>
      </c>
      <c r="E101" s="328">
        <v>4</v>
      </c>
      <c r="F101" s="306"/>
      <c r="G101" s="306">
        <f>ROUND(E101*F101,2)</f>
        <v>0</v>
      </c>
      <c r="H101" s="320" t="s">
        <v>4525</v>
      </c>
      <c r="I101" s="122"/>
      <c r="J101" s="122"/>
      <c r="K101" s="122"/>
      <c r="L101" s="122"/>
      <c r="M101" s="122"/>
      <c r="N101" s="122"/>
      <c r="O101" s="122"/>
      <c r="P101" s="122"/>
      <c r="Q101" s="122" t="s">
        <v>4526</v>
      </c>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row>
    <row r="102" spans="1:44" ht="22.5" outlineLevel="1" x14ac:dyDescent="0.2">
      <c r="A102" s="182"/>
      <c r="B102" s="307"/>
      <c r="C102" s="316" t="s">
        <v>4962</v>
      </c>
      <c r="D102" s="317"/>
      <c r="E102" s="329"/>
      <c r="F102" s="317"/>
      <c r="G102" s="317"/>
      <c r="H102" s="321"/>
      <c r="I102" s="122"/>
      <c r="J102" s="122"/>
      <c r="K102" s="122"/>
      <c r="L102" s="122"/>
      <c r="M102" s="122"/>
      <c r="N102" s="122"/>
      <c r="O102" s="122"/>
      <c r="P102" s="122"/>
      <c r="Q102" s="122" t="s">
        <v>4539</v>
      </c>
      <c r="R102" s="122"/>
      <c r="S102" s="122"/>
      <c r="T102" s="122"/>
      <c r="U102" s="122"/>
      <c r="V102" s="122"/>
      <c r="W102" s="122"/>
      <c r="X102" s="122"/>
      <c r="Y102" s="122"/>
      <c r="Z102" s="122"/>
      <c r="AA102" s="122"/>
      <c r="AB102" s="122"/>
      <c r="AC102" s="122"/>
      <c r="AD102" s="122"/>
      <c r="AE102" s="122"/>
      <c r="AF102" s="122"/>
      <c r="AG102" s="122"/>
      <c r="AH102" s="122"/>
      <c r="AI102" s="122"/>
      <c r="AJ102" s="122"/>
      <c r="AK102" s="311"/>
      <c r="AL102" s="122"/>
      <c r="AM102" s="122"/>
      <c r="AN102" s="122"/>
      <c r="AO102" s="122"/>
      <c r="AP102" s="122"/>
      <c r="AQ102" s="122"/>
      <c r="AR102" s="122"/>
    </row>
    <row r="103" spans="1:44" x14ac:dyDescent="0.2">
      <c r="A103" s="124" t="s">
        <v>128</v>
      </c>
      <c r="B103" s="124" t="s">
        <v>4963</v>
      </c>
      <c r="C103" s="139" t="s">
        <v>4512</v>
      </c>
      <c r="D103" s="162"/>
      <c r="E103" s="126"/>
      <c r="F103" s="126"/>
      <c r="G103" s="126">
        <f>SUMIF(Q104:Q111,"&lt;&gt;NOR",G104:G111)</f>
        <v>0</v>
      </c>
      <c r="H103" s="199"/>
      <c r="Q103" t="s">
        <v>129</v>
      </c>
    </row>
    <row r="104" spans="1:44" ht="22.5" outlineLevel="1" x14ac:dyDescent="0.2">
      <c r="A104" s="302">
        <v>6</v>
      </c>
      <c r="B104" s="303" t="s">
        <v>4964</v>
      </c>
      <c r="C104" s="304" t="s">
        <v>4965</v>
      </c>
      <c r="D104" s="305" t="s">
        <v>138</v>
      </c>
      <c r="E104" s="328">
        <v>138.52799999999999</v>
      </c>
      <c r="F104" s="306"/>
      <c r="G104" s="306">
        <f>ROUND(E104*F104,2)</f>
        <v>0</v>
      </c>
      <c r="H104" s="320" t="s">
        <v>1624</v>
      </c>
      <c r="I104" s="122"/>
      <c r="J104" s="122"/>
      <c r="K104" s="122"/>
      <c r="L104" s="122"/>
      <c r="M104" s="122"/>
      <c r="N104" s="122"/>
      <c r="O104" s="122"/>
      <c r="P104" s="122"/>
      <c r="Q104" s="122" t="s">
        <v>4526</v>
      </c>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row>
    <row r="105" spans="1:44" outlineLevel="1" x14ac:dyDescent="0.2">
      <c r="A105" s="182"/>
      <c r="B105" s="307"/>
      <c r="C105" s="312" t="s">
        <v>4966</v>
      </c>
      <c r="D105" s="313"/>
      <c r="E105" s="330">
        <v>138.52799999999999</v>
      </c>
      <c r="F105" s="185"/>
      <c r="G105" s="185"/>
      <c r="H105" s="315"/>
      <c r="I105" s="122"/>
      <c r="J105" s="122"/>
      <c r="K105" s="122"/>
      <c r="L105" s="122"/>
      <c r="M105" s="122"/>
      <c r="N105" s="122"/>
      <c r="O105" s="122"/>
      <c r="P105" s="122"/>
      <c r="Q105" s="122" t="s">
        <v>135</v>
      </c>
      <c r="R105" s="122">
        <v>0</v>
      </c>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row>
    <row r="106" spans="1:44" outlineLevel="1" x14ac:dyDescent="0.2">
      <c r="A106" s="302">
        <v>7</v>
      </c>
      <c r="B106" s="303" t="s">
        <v>4967</v>
      </c>
      <c r="C106" s="304" t="s">
        <v>4968</v>
      </c>
      <c r="D106" s="305" t="s">
        <v>138</v>
      </c>
      <c r="E106" s="328">
        <v>96.304000000000002</v>
      </c>
      <c r="F106" s="306"/>
      <c r="G106" s="306">
        <f>ROUND(E106*F106,2)</f>
        <v>0</v>
      </c>
      <c r="H106" s="320" t="s">
        <v>4525</v>
      </c>
      <c r="I106" s="122"/>
      <c r="J106" s="122"/>
      <c r="K106" s="122"/>
      <c r="L106" s="122"/>
      <c r="M106" s="122"/>
      <c r="N106" s="122"/>
      <c r="O106" s="122"/>
      <c r="P106" s="122"/>
      <c r="Q106" s="122" t="s">
        <v>4526</v>
      </c>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row>
    <row r="107" spans="1:44" outlineLevel="1" x14ac:dyDescent="0.2">
      <c r="A107" s="182"/>
      <c r="B107" s="307"/>
      <c r="C107" s="316" t="s">
        <v>4969</v>
      </c>
      <c r="D107" s="317"/>
      <c r="E107" s="329"/>
      <c r="F107" s="317"/>
      <c r="G107" s="317"/>
      <c r="H107" s="321"/>
      <c r="I107" s="122"/>
      <c r="J107" s="122"/>
      <c r="K107" s="122"/>
      <c r="L107" s="122"/>
      <c r="M107" s="122"/>
      <c r="N107" s="122"/>
      <c r="O107" s="122"/>
      <c r="P107" s="122"/>
      <c r="Q107" s="122" t="s">
        <v>4539</v>
      </c>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row>
    <row r="108" spans="1:44" outlineLevel="1" x14ac:dyDescent="0.2">
      <c r="A108" s="182"/>
      <c r="B108" s="307"/>
      <c r="C108" s="312" t="s">
        <v>4970</v>
      </c>
      <c r="D108" s="313"/>
      <c r="E108" s="330">
        <v>138.52799999999999</v>
      </c>
      <c r="F108" s="185"/>
      <c r="G108" s="185"/>
      <c r="H108" s="315"/>
      <c r="I108" s="122"/>
      <c r="J108" s="122"/>
      <c r="K108" s="122"/>
      <c r="L108" s="122"/>
      <c r="M108" s="122"/>
      <c r="N108" s="122"/>
      <c r="O108" s="122"/>
      <c r="P108" s="122"/>
      <c r="Q108" s="122" t="s">
        <v>135</v>
      </c>
      <c r="R108" s="122">
        <v>5</v>
      </c>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row>
    <row r="109" spans="1:44" outlineLevel="1" x14ac:dyDescent="0.2">
      <c r="A109" s="182"/>
      <c r="B109" s="307"/>
      <c r="C109" s="312" t="s">
        <v>4971</v>
      </c>
      <c r="D109" s="313"/>
      <c r="E109" s="330">
        <v>-42.223999999999997</v>
      </c>
      <c r="F109" s="185"/>
      <c r="G109" s="185"/>
      <c r="H109" s="315"/>
      <c r="I109" s="122"/>
      <c r="J109" s="122"/>
      <c r="K109" s="122"/>
      <c r="L109" s="122"/>
      <c r="M109" s="122"/>
      <c r="N109" s="122"/>
      <c r="O109" s="122"/>
      <c r="P109" s="122"/>
      <c r="Q109" s="122" t="s">
        <v>135</v>
      </c>
      <c r="R109" s="122">
        <v>0</v>
      </c>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row>
    <row r="110" spans="1:44" ht="22.5" outlineLevel="1" x14ac:dyDescent="0.2">
      <c r="A110" s="297">
        <v>8</v>
      </c>
      <c r="B110" s="298" t="s">
        <v>4972</v>
      </c>
      <c r="C110" s="299" t="s">
        <v>4973</v>
      </c>
      <c r="D110" s="300" t="s">
        <v>132</v>
      </c>
      <c r="E110" s="327">
        <v>1</v>
      </c>
      <c r="F110" s="301"/>
      <c r="G110" s="301">
        <f>ROUND(E110*F110,2)</f>
        <v>0</v>
      </c>
      <c r="H110" s="319" t="s">
        <v>4525</v>
      </c>
      <c r="I110" s="122"/>
      <c r="J110" s="122"/>
      <c r="K110" s="122"/>
      <c r="L110" s="122"/>
      <c r="M110" s="122"/>
      <c r="N110" s="122"/>
      <c r="O110" s="122"/>
      <c r="P110" s="122"/>
      <c r="Q110" s="122" t="s">
        <v>4602</v>
      </c>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row>
    <row r="111" spans="1:44" ht="22.5" outlineLevel="1" x14ac:dyDescent="0.2">
      <c r="A111" s="297">
        <v>9</v>
      </c>
      <c r="B111" s="298" t="s">
        <v>4974</v>
      </c>
      <c r="C111" s="299" t="s">
        <v>4975</v>
      </c>
      <c r="D111" s="300" t="s">
        <v>132</v>
      </c>
      <c r="E111" s="327">
        <v>1</v>
      </c>
      <c r="F111" s="301"/>
      <c r="G111" s="301">
        <f>ROUND(E111*F111,2)</f>
        <v>0</v>
      </c>
      <c r="H111" s="319" t="s">
        <v>4525</v>
      </c>
      <c r="I111" s="122"/>
      <c r="J111" s="122"/>
      <c r="K111" s="122"/>
      <c r="L111" s="122"/>
      <c r="M111" s="122"/>
      <c r="N111" s="122"/>
      <c r="O111" s="122"/>
      <c r="P111" s="122"/>
      <c r="Q111" s="122" t="s">
        <v>4537</v>
      </c>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row>
    <row r="112" spans="1:44" x14ac:dyDescent="0.2">
      <c r="A112" s="124" t="s">
        <v>128</v>
      </c>
      <c r="B112" s="124" t="s">
        <v>4976</v>
      </c>
      <c r="C112" s="139" t="s">
        <v>4977</v>
      </c>
      <c r="D112" s="162"/>
      <c r="E112" s="126"/>
      <c r="F112" s="126"/>
      <c r="G112" s="126">
        <f>SUMIF(Q113:Q123,"&lt;&gt;NOR",G113:G123)</f>
        <v>0</v>
      </c>
      <c r="H112" s="199"/>
      <c r="Q112" t="s">
        <v>129</v>
      </c>
    </row>
    <row r="113" spans="1:44" ht="22.5" outlineLevel="1" x14ac:dyDescent="0.2">
      <c r="A113" s="302">
        <v>10</v>
      </c>
      <c r="B113" s="303" t="s">
        <v>4964</v>
      </c>
      <c r="C113" s="304" t="s">
        <v>4965</v>
      </c>
      <c r="D113" s="305" t="s">
        <v>138</v>
      </c>
      <c r="E113" s="328">
        <v>286.608</v>
      </c>
      <c r="F113" s="306"/>
      <c r="G113" s="306">
        <f>ROUND(E113*F113,2)</f>
        <v>0</v>
      </c>
      <c r="H113" s="320" t="s">
        <v>1624</v>
      </c>
      <c r="I113" s="122"/>
      <c r="J113" s="122"/>
      <c r="K113" s="122"/>
      <c r="L113" s="122"/>
      <c r="M113" s="122"/>
      <c r="N113" s="122"/>
      <c r="O113" s="122"/>
      <c r="P113" s="122"/>
      <c r="Q113" s="122" t="s">
        <v>4526</v>
      </c>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row>
    <row r="114" spans="1:44" outlineLevel="1" x14ac:dyDescent="0.2">
      <c r="A114" s="182"/>
      <c r="B114" s="307"/>
      <c r="C114" s="312" t="s">
        <v>4978</v>
      </c>
      <c r="D114" s="313"/>
      <c r="E114" s="330">
        <v>269.00799999999998</v>
      </c>
      <c r="F114" s="185"/>
      <c r="G114" s="185"/>
      <c r="H114" s="315"/>
      <c r="I114" s="122"/>
      <c r="J114" s="122"/>
      <c r="K114" s="122"/>
      <c r="L114" s="122"/>
      <c r="M114" s="122"/>
      <c r="N114" s="122"/>
      <c r="O114" s="122"/>
      <c r="P114" s="122"/>
      <c r="Q114" s="122" t="s">
        <v>135</v>
      </c>
      <c r="R114" s="122">
        <v>0</v>
      </c>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row>
    <row r="115" spans="1:44" outlineLevel="1" x14ac:dyDescent="0.2">
      <c r="A115" s="182"/>
      <c r="B115" s="307"/>
      <c r="C115" s="312" t="s">
        <v>4979</v>
      </c>
      <c r="D115" s="313"/>
      <c r="E115" s="330">
        <v>17.600000000000001</v>
      </c>
      <c r="F115" s="185"/>
      <c r="G115" s="185"/>
      <c r="H115" s="315"/>
      <c r="I115" s="122"/>
      <c r="J115" s="122"/>
      <c r="K115" s="122"/>
      <c r="L115" s="122"/>
      <c r="M115" s="122"/>
      <c r="N115" s="122"/>
      <c r="O115" s="122"/>
      <c r="P115" s="122"/>
      <c r="Q115" s="122" t="s">
        <v>135</v>
      </c>
      <c r="R115" s="122">
        <v>0</v>
      </c>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row>
    <row r="116" spans="1:44" outlineLevel="1" x14ac:dyDescent="0.2">
      <c r="A116" s="302">
        <v>11</v>
      </c>
      <c r="B116" s="303" t="s">
        <v>4967</v>
      </c>
      <c r="C116" s="304" t="s">
        <v>4968</v>
      </c>
      <c r="D116" s="305" t="s">
        <v>138</v>
      </c>
      <c r="E116" s="328">
        <v>198.62</v>
      </c>
      <c r="F116" s="306"/>
      <c r="G116" s="306">
        <f>ROUND(E116*F116,2)</f>
        <v>0</v>
      </c>
      <c r="H116" s="320" t="s">
        <v>4525</v>
      </c>
      <c r="I116" s="122"/>
      <c r="J116" s="122"/>
      <c r="K116" s="122"/>
      <c r="L116" s="122"/>
      <c r="M116" s="122"/>
      <c r="N116" s="122"/>
      <c r="O116" s="122"/>
      <c r="P116" s="122"/>
      <c r="Q116" s="122" t="s">
        <v>4526</v>
      </c>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row>
    <row r="117" spans="1:44" outlineLevel="1" x14ac:dyDescent="0.2">
      <c r="A117" s="182"/>
      <c r="B117" s="307"/>
      <c r="C117" s="316" t="s">
        <v>4969</v>
      </c>
      <c r="D117" s="317"/>
      <c r="E117" s="329"/>
      <c r="F117" s="317"/>
      <c r="G117" s="317"/>
      <c r="H117" s="321"/>
      <c r="I117" s="122"/>
      <c r="J117" s="122"/>
      <c r="K117" s="122"/>
      <c r="L117" s="122"/>
      <c r="M117" s="122"/>
      <c r="N117" s="122"/>
      <c r="O117" s="122"/>
      <c r="P117" s="122"/>
      <c r="Q117" s="122" t="s">
        <v>4539</v>
      </c>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row>
    <row r="118" spans="1:44" outlineLevel="1" x14ac:dyDescent="0.2">
      <c r="A118" s="182"/>
      <c r="B118" s="307"/>
      <c r="C118" s="312" t="s">
        <v>4980</v>
      </c>
      <c r="D118" s="313"/>
      <c r="E118" s="330">
        <v>286.608</v>
      </c>
      <c r="F118" s="185"/>
      <c r="G118" s="185"/>
      <c r="H118" s="315"/>
      <c r="I118" s="122"/>
      <c r="J118" s="122"/>
      <c r="K118" s="122"/>
      <c r="L118" s="122"/>
      <c r="M118" s="122"/>
      <c r="N118" s="122"/>
      <c r="O118" s="122"/>
      <c r="P118" s="122"/>
      <c r="Q118" s="122" t="s">
        <v>135</v>
      </c>
      <c r="R118" s="122">
        <v>5</v>
      </c>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row>
    <row r="119" spans="1:44" outlineLevel="1" x14ac:dyDescent="0.2">
      <c r="A119" s="182"/>
      <c r="B119" s="307"/>
      <c r="C119" s="312" t="s">
        <v>4981</v>
      </c>
      <c r="D119" s="313"/>
      <c r="E119" s="330">
        <v>-79.488</v>
      </c>
      <c r="F119" s="185"/>
      <c r="G119" s="185"/>
      <c r="H119" s="315"/>
      <c r="I119" s="122"/>
      <c r="J119" s="122"/>
      <c r="K119" s="122"/>
      <c r="L119" s="122"/>
      <c r="M119" s="122"/>
      <c r="N119" s="122"/>
      <c r="O119" s="122"/>
      <c r="P119" s="122"/>
      <c r="Q119" s="122" t="s">
        <v>135</v>
      </c>
      <c r="R119" s="122">
        <v>0</v>
      </c>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row>
    <row r="120" spans="1:44" outlineLevel="1" x14ac:dyDescent="0.2">
      <c r="A120" s="182"/>
      <c r="B120" s="307"/>
      <c r="C120" s="312" t="s">
        <v>4982</v>
      </c>
      <c r="D120" s="313"/>
      <c r="E120" s="330">
        <v>-8.5</v>
      </c>
      <c r="F120" s="185"/>
      <c r="G120" s="185"/>
      <c r="H120" s="315"/>
      <c r="I120" s="122"/>
      <c r="J120" s="122"/>
      <c r="K120" s="122"/>
      <c r="L120" s="122"/>
      <c r="M120" s="122"/>
      <c r="N120" s="122"/>
      <c r="O120" s="122"/>
      <c r="P120" s="122"/>
      <c r="Q120" s="122" t="s">
        <v>135</v>
      </c>
      <c r="R120" s="122">
        <v>0</v>
      </c>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row>
    <row r="121" spans="1:44" ht="22.5" outlineLevel="1" x14ac:dyDescent="0.2">
      <c r="A121" s="297">
        <v>12</v>
      </c>
      <c r="B121" s="298" t="s">
        <v>4983</v>
      </c>
      <c r="C121" s="299" t="s">
        <v>4984</v>
      </c>
      <c r="D121" s="300" t="s">
        <v>132</v>
      </c>
      <c r="E121" s="327">
        <v>1</v>
      </c>
      <c r="F121" s="301"/>
      <c r="G121" s="301">
        <f>ROUND(E121*F121,2)</f>
        <v>0</v>
      </c>
      <c r="H121" s="319" t="s">
        <v>4525</v>
      </c>
      <c r="I121" s="122"/>
      <c r="J121" s="122"/>
      <c r="K121" s="122"/>
      <c r="L121" s="122"/>
      <c r="M121" s="122"/>
      <c r="N121" s="122"/>
      <c r="O121" s="122"/>
      <c r="P121" s="122"/>
      <c r="Q121" s="122" t="s">
        <v>4526</v>
      </c>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row>
    <row r="122" spans="1:44" ht="22.5" outlineLevel="1" x14ac:dyDescent="0.2">
      <c r="A122" s="297">
        <v>13</v>
      </c>
      <c r="B122" s="298" t="s">
        <v>4985</v>
      </c>
      <c r="C122" s="299" t="s">
        <v>4986</v>
      </c>
      <c r="D122" s="300" t="s">
        <v>132</v>
      </c>
      <c r="E122" s="327">
        <v>1</v>
      </c>
      <c r="F122" s="301"/>
      <c r="G122" s="301">
        <f>ROUND(E122*F122,2)</f>
        <v>0</v>
      </c>
      <c r="H122" s="319" t="s">
        <v>4525</v>
      </c>
      <c r="I122" s="122"/>
      <c r="J122" s="122"/>
      <c r="K122" s="122"/>
      <c r="L122" s="122"/>
      <c r="M122" s="122"/>
      <c r="N122" s="122"/>
      <c r="O122" s="122"/>
      <c r="P122" s="122"/>
      <c r="Q122" s="122" t="s">
        <v>4526</v>
      </c>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row>
    <row r="123" spans="1:44" ht="22.5" outlineLevel="1" x14ac:dyDescent="0.2">
      <c r="A123" s="297">
        <v>14</v>
      </c>
      <c r="B123" s="298" t="s">
        <v>4987</v>
      </c>
      <c r="C123" s="299" t="s">
        <v>4988</v>
      </c>
      <c r="D123" s="300" t="s">
        <v>132</v>
      </c>
      <c r="E123" s="327">
        <v>1</v>
      </c>
      <c r="F123" s="301"/>
      <c r="G123" s="301">
        <f>ROUND(E123*F123,2)</f>
        <v>0</v>
      </c>
      <c r="H123" s="319" t="s">
        <v>4525</v>
      </c>
      <c r="I123" s="122"/>
      <c r="J123" s="122"/>
      <c r="K123" s="122"/>
      <c r="L123" s="122"/>
      <c r="M123" s="122"/>
      <c r="N123" s="122"/>
      <c r="O123" s="122"/>
      <c r="P123" s="122"/>
      <c r="Q123" s="122" t="s">
        <v>4526</v>
      </c>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row>
    <row r="124" spans="1:44" x14ac:dyDescent="0.2">
      <c r="A124" s="124" t="s">
        <v>128</v>
      </c>
      <c r="B124" s="124" t="s">
        <v>76</v>
      </c>
      <c r="C124" s="139" t="s">
        <v>77</v>
      </c>
      <c r="D124" s="162"/>
      <c r="E124" s="126"/>
      <c r="F124" s="126"/>
      <c r="G124" s="126">
        <f>SUMIF(Q125:Q126,"&lt;&gt;NOR",G125:G126)</f>
        <v>0</v>
      </c>
      <c r="H124" s="199"/>
      <c r="Q124" t="s">
        <v>129</v>
      </c>
    </row>
    <row r="125" spans="1:44" outlineLevel="1" x14ac:dyDescent="0.2">
      <c r="A125" s="302">
        <v>15</v>
      </c>
      <c r="B125" s="303" t="s">
        <v>4868</v>
      </c>
      <c r="C125" s="304" t="s">
        <v>4869</v>
      </c>
      <c r="D125" s="305" t="s">
        <v>201</v>
      </c>
      <c r="E125" s="379">
        <v>296.93</v>
      </c>
      <c r="F125" s="306"/>
      <c r="G125" s="306">
        <f>ROUND(E125*F125,2)</f>
        <v>0</v>
      </c>
      <c r="H125" s="320" t="s">
        <v>1624</v>
      </c>
      <c r="I125" s="122"/>
      <c r="J125" s="122"/>
      <c r="K125" s="122"/>
      <c r="L125" s="122"/>
      <c r="M125" s="122"/>
      <c r="N125" s="122"/>
      <c r="O125" s="122"/>
      <c r="P125" s="122"/>
      <c r="Q125" s="122" t="s">
        <v>4582</v>
      </c>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row>
    <row r="126" spans="1:44" outlineLevel="1" x14ac:dyDescent="0.2">
      <c r="A126" s="182"/>
      <c r="B126" s="307"/>
      <c r="C126" s="316" t="s">
        <v>4870</v>
      </c>
      <c r="D126" s="317"/>
      <c r="E126" s="329"/>
      <c r="F126" s="317"/>
      <c r="G126" s="317"/>
      <c r="H126" s="321"/>
      <c r="I126" s="122"/>
      <c r="J126" s="122"/>
      <c r="K126" s="122"/>
      <c r="L126" s="122"/>
      <c r="M126" s="122"/>
      <c r="N126" s="122"/>
      <c r="O126" s="122"/>
      <c r="P126" s="122"/>
      <c r="Q126" s="122" t="s">
        <v>4539</v>
      </c>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row>
    <row r="127" spans="1:44" x14ac:dyDescent="0.2">
      <c r="A127" s="124" t="s">
        <v>128</v>
      </c>
      <c r="B127" s="124" t="s">
        <v>113</v>
      </c>
      <c r="C127" s="139" t="s">
        <v>27</v>
      </c>
      <c r="D127" s="162"/>
      <c r="E127" s="126"/>
      <c r="F127" s="126"/>
      <c r="G127" s="126">
        <f>SUMIF(Q128:Q131,"&lt;&gt;NOR",G128:G131)</f>
        <v>0</v>
      </c>
      <c r="H127" s="199"/>
      <c r="Q127" t="s">
        <v>129</v>
      </c>
    </row>
    <row r="128" spans="1:44" outlineLevel="1" x14ac:dyDescent="0.2">
      <c r="A128" s="297">
        <v>16</v>
      </c>
      <c r="B128" s="298" t="s">
        <v>4881</v>
      </c>
      <c r="C128" s="299" t="s">
        <v>4989</v>
      </c>
      <c r="D128" s="300" t="s">
        <v>132</v>
      </c>
      <c r="E128" s="327">
        <v>1</v>
      </c>
      <c r="F128" s="301"/>
      <c r="G128" s="301">
        <f>ROUND(E128*F128,2)</f>
        <v>0</v>
      </c>
      <c r="H128" s="319" t="s">
        <v>4525</v>
      </c>
      <c r="I128" s="122"/>
      <c r="J128" s="122"/>
      <c r="K128" s="122"/>
      <c r="L128" s="122"/>
      <c r="M128" s="122"/>
      <c r="N128" s="122"/>
      <c r="O128" s="122"/>
      <c r="P128" s="122"/>
      <c r="Q128" s="122" t="s">
        <v>4537</v>
      </c>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row>
    <row r="129" spans="1:44" outlineLevel="1" x14ac:dyDescent="0.2">
      <c r="A129" s="297">
        <v>17</v>
      </c>
      <c r="B129" s="298" t="s">
        <v>4883</v>
      </c>
      <c r="C129" s="299" t="s">
        <v>4918</v>
      </c>
      <c r="D129" s="300" t="s">
        <v>132</v>
      </c>
      <c r="E129" s="327">
        <v>1</v>
      </c>
      <c r="F129" s="301"/>
      <c r="G129" s="301">
        <f>ROUND(E129*F129,2)</f>
        <v>0</v>
      </c>
      <c r="H129" s="319" t="s">
        <v>4525</v>
      </c>
      <c r="I129" s="122"/>
      <c r="J129" s="122"/>
      <c r="K129" s="122"/>
      <c r="L129" s="122"/>
      <c r="M129" s="122"/>
      <c r="N129" s="122"/>
      <c r="O129" s="122"/>
      <c r="P129" s="122"/>
      <c r="Q129" s="122" t="s">
        <v>4537</v>
      </c>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row>
    <row r="130" spans="1:44" outlineLevel="1" x14ac:dyDescent="0.2">
      <c r="A130" s="297">
        <v>18</v>
      </c>
      <c r="B130" s="298" t="s">
        <v>4885</v>
      </c>
      <c r="C130" s="299" t="s">
        <v>4958</v>
      </c>
      <c r="D130" s="300" t="s">
        <v>132</v>
      </c>
      <c r="E130" s="327">
        <v>1</v>
      </c>
      <c r="F130" s="301"/>
      <c r="G130" s="301">
        <f>ROUND(E130*F130,2)</f>
        <v>0</v>
      </c>
      <c r="H130" s="319" t="s">
        <v>4525</v>
      </c>
      <c r="I130" s="122"/>
      <c r="J130" s="122"/>
      <c r="K130" s="122"/>
      <c r="L130" s="122"/>
      <c r="M130" s="122"/>
      <c r="N130" s="122"/>
      <c r="O130" s="122"/>
      <c r="P130" s="122"/>
      <c r="Q130" s="122" t="s">
        <v>4537</v>
      </c>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row>
    <row r="131" spans="1:44" outlineLevel="1" x14ac:dyDescent="0.2">
      <c r="A131" s="302">
        <v>19</v>
      </c>
      <c r="B131" s="303" t="s">
        <v>4891</v>
      </c>
      <c r="C131" s="304" t="s">
        <v>4892</v>
      </c>
      <c r="D131" s="305" t="s">
        <v>132</v>
      </c>
      <c r="E131" s="328">
        <v>1</v>
      </c>
      <c r="F131" s="306"/>
      <c r="G131" s="306">
        <f>ROUND(E131*F131,2)</f>
        <v>0</v>
      </c>
      <c r="H131" s="320" t="s">
        <v>4525</v>
      </c>
      <c r="I131" s="122"/>
      <c r="J131" s="122"/>
      <c r="K131" s="122"/>
      <c r="L131" s="122"/>
      <c r="M131" s="122"/>
      <c r="N131" s="122"/>
      <c r="O131" s="122"/>
      <c r="P131" s="122"/>
      <c r="Q131" s="122" t="s">
        <v>4537</v>
      </c>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row>
    <row r="132" spans="1:44" x14ac:dyDescent="0.2">
      <c r="A132" s="4"/>
      <c r="B132" s="5"/>
      <c r="C132" s="143"/>
      <c r="D132" s="7"/>
      <c r="E132" s="155"/>
      <c r="F132" s="4"/>
      <c r="G132" s="4"/>
      <c r="H132" s="7"/>
      <c r="O132">
        <v>15</v>
      </c>
      <c r="P132">
        <v>21</v>
      </c>
      <c r="Q132" t="s">
        <v>4522</v>
      </c>
    </row>
    <row r="133" spans="1:44" x14ac:dyDescent="0.2">
      <c r="A133" s="214"/>
      <c r="B133" s="215" t="s">
        <v>28</v>
      </c>
      <c r="C133" s="216"/>
      <c r="D133" s="217"/>
      <c r="E133" s="218"/>
      <c r="F133" s="219"/>
      <c r="G133" s="220">
        <f>G8+G103+G112+G124+G127</f>
        <v>0</v>
      </c>
      <c r="H133" s="7"/>
      <c r="O133" t="e">
        <f>SUMIF(#REF!,O132,G8:G131)</f>
        <v>#REF!</v>
      </c>
      <c r="P133" t="e">
        <f>SUMIF(#REF!,P132,G8:G131)</f>
        <v>#REF!</v>
      </c>
      <c r="Q133" t="s">
        <v>1456</v>
      </c>
    </row>
    <row r="134" spans="1:44" x14ac:dyDescent="0.2">
      <c r="D134" s="11"/>
    </row>
    <row r="135" spans="1:44" x14ac:dyDescent="0.2">
      <c r="B135" s="410"/>
      <c r="C135" s="296" t="s">
        <v>5182</v>
      </c>
      <c r="D135" s="11"/>
    </row>
    <row r="136" spans="1:44" x14ac:dyDescent="0.2">
      <c r="B136" s="421"/>
      <c r="C136" s="296" t="s">
        <v>5323</v>
      </c>
      <c r="D136" s="11"/>
    </row>
    <row r="137" spans="1:44" x14ac:dyDescent="0.2">
      <c r="D137" s="11"/>
    </row>
    <row r="138" spans="1:44" x14ac:dyDescent="0.2">
      <c r="D138" s="11"/>
    </row>
    <row r="139" spans="1:44" x14ac:dyDescent="0.2">
      <c r="D139" s="11"/>
    </row>
    <row r="140" spans="1:44" x14ac:dyDescent="0.2">
      <c r="D140" s="11"/>
    </row>
    <row r="141" spans="1:44" x14ac:dyDescent="0.2">
      <c r="D141" s="11"/>
    </row>
    <row r="142" spans="1:44" x14ac:dyDescent="0.2">
      <c r="D142" s="11"/>
    </row>
    <row r="143" spans="1:44" x14ac:dyDescent="0.2">
      <c r="D143" s="11"/>
    </row>
    <row r="144" spans="1: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row r="4995" spans="4:4" x14ac:dyDescent="0.2">
      <c r="D4995" s="11"/>
    </row>
    <row r="4996" spans="4:4" x14ac:dyDescent="0.2">
      <c r="D4996" s="11"/>
    </row>
    <row r="4997" spans="4:4" x14ac:dyDescent="0.2">
      <c r="D4997" s="11"/>
    </row>
    <row r="4998" spans="4:4" x14ac:dyDescent="0.2">
      <c r="D4998" s="11"/>
    </row>
    <row r="4999" spans="4:4" x14ac:dyDescent="0.2">
      <c r="D4999" s="11"/>
    </row>
    <row r="5000" spans="4:4" x14ac:dyDescent="0.2">
      <c r="D5000" s="11"/>
    </row>
    <row r="5001" spans="4:4" x14ac:dyDescent="0.2">
      <c r="D5001" s="11"/>
    </row>
    <row r="5002" spans="4:4" x14ac:dyDescent="0.2">
      <c r="D5002" s="11"/>
    </row>
    <row r="5003" spans="4:4" x14ac:dyDescent="0.2">
      <c r="D5003" s="11"/>
    </row>
    <row r="5004" spans="4:4" x14ac:dyDescent="0.2">
      <c r="D5004" s="11"/>
    </row>
    <row r="5005" spans="4:4" x14ac:dyDescent="0.2">
      <c r="D5005" s="11"/>
    </row>
    <row r="5006" spans="4:4" x14ac:dyDescent="0.2">
      <c r="D5006" s="11"/>
    </row>
    <row r="5007" spans="4:4" x14ac:dyDescent="0.2">
      <c r="D5007" s="11"/>
    </row>
    <row r="5008" spans="4:4" x14ac:dyDescent="0.2">
      <c r="D5008" s="11"/>
    </row>
    <row r="5009" spans="4:4" x14ac:dyDescent="0.2">
      <c r="D5009" s="11"/>
    </row>
    <row r="5010" spans="4:4" x14ac:dyDescent="0.2">
      <c r="D5010" s="11"/>
    </row>
    <row r="5011" spans="4:4" x14ac:dyDescent="0.2">
      <c r="D5011" s="11"/>
    </row>
    <row r="5012" spans="4:4" x14ac:dyDescent="0.2">
      <c r="D5012" s="11"/>
    </row>
    <row r="5013" spans="4:4" x14ac:dyDescent="0.2">
      <c r="D5013" s="11"/>
    </row>
    <row r="5014" spans="4:4" x14ac:dyDescent="0.2">
      <c r="D5014" s="11"/>
    </row>
    <row r="5015" spans="4:4" x14ac:dyDescent="0.2">
      <c r="D5015" s="11"/>
    </row>
    <row r="5016" spans="4:4" x14ac:dyDescent="0.2">
      <c r="D5016" s="11"/>
    </row>
    <row r="5017" spans="4:4" x14ac:dyDescent="0.2">
      <c r="D5017" s="11"/>
    </row>
    <row r="5018" spans="4:4" x14ac:dyDescent="0.2">
      <c r="D5018" s="11"/>
    </row>
    <row r="5019" spans="4:4" x14ac:dyDescent="0.2">
      <c r="D5019" s="11"/>
    </row>
    <row r="5020" spans="4:4" x14ac:dyDescent="0.2">
      <c r="D5020" s="11"/>
    </row>
    <row r="5021" spans="4:4" x14ac:dyDescent="0.2">
      <c r="D5021" s="11"/>
    </row>
    <row r="5022" spans="4:4" x14ac:dyDescent="0.2">
      <c r="D5022" s="11"/>
    </row>
    <row r="5023" spans="4:4" x14ac:dyDescent="0.2">
      <c r="D5023" s="11"/>
    </row>
    <row r="5024" spans="4:4" x14ac:dyDescent="0.2">
      <c r="D5024" s="11"/>
    </row>
    <row r="5025" spans="4:4" x14ac:dyDescent="0.2">
      <c r="D5025" s="11"/>
    </row>
    <row r="5026" spans="4:4" x14ac:dyDescent="0.2">
      <c r="D5026" s="11"/>
    </row>
    <row r="5027" spans="4:4" x14ac:dyDescent="0.2">
      <c r="D5027" s="11"/>
    </row>
    <row r="5028" spans="4:4" x14ac:dyDescent="0.2">
      <c r="D5028" s="11"/>
    </row>
    <row r="5029" spans="4:4" x14ac:dyDescent="0.2">
      <c r="D5029" s="11"/>
    </row>
    <row r="5030" spans="4:4" x14ac:dyDescent="0.2">
      <c r="D5030" s="11"/>
    </row>
    <row r="5031" spans="4:4" x14ac:dyDescent="0.2">
      <c r="D5031" s="11"/>
    </row>
    <row r="5032" spans="4:4" x14ac:dyDescent="0.2">
      <c r="D5032" s="11"/>
    </row>
    <row r="5033" spans="4:4" x14ac:dyDescent="0.2">
      <c r="D5033" s="11"/>
    </row>
    <row r="5034" spans="4:4" x14ac:dyDescent="0.2">
      <c r="D5034" s="11"/>
    </row>
    <row r="5035" spans="4:4" x14ac:dyDescent="0.2">
      <c r="D5035" s="11"/>
    </row>
    <row r="5036" spans="4:4" x14ac:dyDescent="0.2">
      <c r="D5036" s="11"/>
    </row>
    <row r="5037" spans="4:4" x14ac:dyDescent="0.2">
      <c r="D5037" s="11"/>
    </row>
    <row r="5038" spans="4:4" x14ac:dyDescent="0.2">
      <c r="D5038" s="11"/>
    </row>
    <row r="5039" spans="4:4" x14ac:dyDescent="0.2">
      <c r="D5039" s="11"/>
    </row>
    <row r="5040" spans="4:4" x14ac:dyDescent="0.2">
      <c r="D5040" s="11"/>
    </row>
    <row r="5041" spans="4:4" x14ac:dyDescent="0.2">
      <c r="D5041" s="11"/>
    </row>
    <row r="5042" spans="4:4" x14ac:dyDescent="0.2">
      <c r="D5042" s="11"/>
    </row>
    <row r="5043" spans="4:4" x14ac:dyDescent="0.2">
      <c r="D5043" s="11"/>
    </row>
    <row r="5044" spans="4:4" x14ac:dyDescent="0.2">
      <c r="D5044" s="11"/>
    </row>
    <row r="5045" spans="4:4" x14ac:dyDescent="0.2">
      <c r="D5045" s="11"/>
    </row>
    <row r="5046" spans="4:4" x14ac:dyDescent="0.2">
      <c r="D5046" s="11"/>
    </row>
    <row r="5047" spans="4:4" x14ac:dyDescent="0.2">
      <c r="D5047" s="11"/>
    </row>
    <row r="5048" spans="4:4" x14ac:dyDescent="0.2">
      <c r="D5048" s="11"/>
    </row>
    <row r="5049" spans="4:4" x14ac:dyDescent="0.2">
      <c r="D5049" s="11"/>
    </row>
    <row r="5050" spans="4:4" x14ac:dyDescent="0.2">
      <c r="D5050" s="11"/>
    </row>
    <row r="5051" spans="4:4" x14ac:dyDescent="0.2">
      <c r="D5051" s="11"/>
    </row>
    <row r="5052" spans="4:4" x14ac:dyDescent="0.2">
      <c r="D5052" s="11"/>
    </row>
    <row r="5053" spans="4:4" x14ac:dyDescent="0.2">
      <c r="D5053" s="11"/>
    </row>
    <row r="5054" spans="4:4" x14ac:dyDescent="0.2">
      <c r="D5054" s="11"/>
    </row>
    <row r="5055" spans="4:4" x14ac:dyDescent="0.2">
      <c r="D5055" s="11"/>
    </row>
    <row r="5056" spans="4:4" x14ac:dyDescent="0.2">
      <c r="D5056" s="11"/>
    </row>
    <row r="5057" spans="4:4" x14ac:dyDescent="0.2">
      <c r="D5057" s="11"/>
    </row>
    <row r="5058" spans="4:4" x14ac:dyDescent="0.2">
      <c r="D5058" s="11"/>
    </row>
    <row r="5059" spans="4:4" x14ac:dyDescent="0.2">
      <c r="D5059" s="11"/>
    </row>
    <row r="5060" spans="4:4" x14ac:dyDescent="0.2">
      <c r="D5060" s="11"/>
    </row>
    <row r="5061" spans="4:4" x14ac:dyDescent="0.2">
      <c r="D5061" s="11"/>
    </row>
    <row r="5062" spans="4:4" x14ac:dyDescent="0.2">
      <c r="D5062" s="11"/>
    </row>
    <row r="5063" spans="4:4" x14ac:dyDescent="0.2">
      <c r="D5063" s="11"/>
    </row>
    <row r="5064" spans="4:4" x14ac:dyDescent="0.2">
      <c r="D5064" s="11"/>
    </row>
    <row r="5065" spans="4:4" x14ac:dyDescent="0.2">
      <c r="D5065" s="11"/>
    </row>
    <row r="5066" spans="4:4" x14ac:dyDescent="0.2">
      <c r="D5066" s="11"/>
    </row>
    <row r="5067" spans="4:4" x14ac:dyDescent="0.2">
      <c r="D5067" s="11"/>
    </row>
    <row r="5068" spans="4:4" x14ac:dyDescent="0.2">
      <c r="D5068" s="11"/>
    </row>
    <row r="5069" spans="4:4" x14ac:dyDescent="0.2">
      <c r="D5069" s="11"/>
    </row>
    <row r="5070" spans="4:4" x14ac:dyDescent="0.2">
      <c r="D5070" s="11"/>
    </row>
    <row r="5071" spans="4:4" x14ac:dyDescent="0.2">
      <c r="D5071" s="11"/>
    </row>
    <row r="5072" spans="4:4" x14ac:dyDescent="0.2">
      <c r="D5072" s="11"/>
    </row>
    <row r="5073" spans="4:4" x14ac:dyDescent="0.2">
      <c r="D5073" s="11"/>
    </row>
    <row r="5074" spans="4:4" x14ac:dyDescent="0.2">
      <c r="D5074" s="11"/>
    </row>
    <row r="5075" spans="4:4" x14ac:dyDescent="0.2">
      <c r="D5075" s="11"/>
    </row>
    <row r="5076" spans="4:4" x14ac:dyDescent="0.2">
      <c r="D5076" s="11"/>
    </row>
    <row r="5077" spans="4:4" x14ac:dyDescent="0.2">
      <c r="D5077" s="11"/>
    </row>
  </sheetData>
  <sheetProtection algorithmName="SHA-512" hashValue="VBL2GXDZGJdlfEtqc+yrAklc1sMXbikCgwUYSdle0e5GL/PptAna/m9Bbfc8UnWl7zp2fvRignnDAAB5p0BJPA==" saltValue="iMVvUaPqzxsrhinIE8z29A==" spinCount="100000" sheet="1" objects="1" scenarios="1"/>
  <protectedRanges>
    <protectedRange sqref="F9:F131"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1" orientation="portrait" r:id="rId1"/>
  <headerFooter>
    <oddFooter>Stránka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4993"/>
  <sheetViews>
    <sheetView tabSelected="1" view="pageBreakPreview" topLeftCell="A49" zoomScaleNormal="100" zoomScaleSheetLayoutView="100" workbookViewId="0">
      <selection activeCell="J70" sqref="J70"/>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4990</v>
      </c>
      <c r="C3" s="535" t="s">
        <v>4991</v>
      </c>
      <c r="D3" s="536"/>
      <c r="E3" s="536"/>
      <c r="F3" s="536"/>
      <c r="G3" s="537"/>
      <c r="M3" s="296" t="s">
        <v>4795</v>
      </c>
      <c r="Q3" t="s">
        <v>117</v>
      </c>
    </row>
    <row r="4" spans="1:44" ht="24.95" customHeight="1" x14ac:dyDescent="0.2">
      <c r="A4" s="205" t="s">
        <v>8</v>
      </c>
      <c r="B4" s="206" t="s">
        <v>4990</v>
      </c>
      <c r="C4" s="535" t="s">
        <v>4991</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48</v>
      </c>
      <c r="C8" s="130" t="s">
        <v>49</v>
      </c>
      <c r="D8" s="159"/>
      <c r="E8" s="131"/>
      <c r="F8" s="131"/>
      <c r="G8" s="131">
        <f>SUMIF(Q9:Q61,"&lt;&gt;NOR",G9:G61)</f>
        <v>0</v>
      </c>
      <c r="H8" s="196"/>
      <c r="Q8" t="s">
        <v>129</v>
      </c>
    </row>
    <row r="9" spans="1:44" ht="22.5" outlineLevel="1" x14ac:dyDescent="0.2">
      <c r="A9" s="302">
        <v>1</v>
      </c>
      <c r="B9" s="303" t="s">
        <v>4796</v>
      </c>
      <c r="C9" s="349" t="s">
        <v>5556</v>
      </c>
      <c r="D9" s="444" t="s">
        <v>240</v>
      </c>
      <c r="E9" s="379"/>
      <c r="F9" s="380"/>
      <c r="G9" s="380"/>
      <c r="H9" s="446" t="s">
        <v>1624</v>
      </c>
      <c r="I9" s="122"/>
      <c r="J9" s="122"/>
      <c r="K9" s="122"/>
      <c r="L9" s="122"/>
      <c r="M9" s="122"/>
      <c r="N9" s="122"/>
      <c r="O9" s="122"/>
      <c r="P9" s="122"/>
      <c r="Q9" s="122" t="s">
        <v>4537</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outlineLevel="1" x14ac:dyDescent="0.2">
      <c r="A10" s="182"/>
      <c r="B10" s="307"/>
      <c r="C10" s="453" t="s">
        <v>4925</v>
      </c>
      <c r="D10" s="448"/>
      <c r="E10" s="449"/>
      <c r="F10" s="450"/>
      <c r="G10" s="450"/>
      <c r="H10" s="452"/>
      <c r="I10" s="122"/>
      <c r="J10" s="122"/>
      <c r="K10" s="122"/>
      <c r="L10" s="122"/>
      <c r="M10" s="122"/>
      <c r="N10" s="122"/>
      <c r="O10" s="122"/>
      <c r="P10" s="122"/>
      <c r="Q10" s="122" t="s">
        <v>135</v>
      </c>
      <c r="R10" s="122">
        <v>0</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outlineLevel="1" x14ac:dyDescent="0.2">
      <c r="A11" s="302">
        <v>2</v>
      </c>
      <c r="B11" s="303" t="s">
        <v>4798</v>
      </c>
      <c r="C11" s="349" t="s">
        <v>5545</v>
      </c>
      <c r="D11" s="444" t="s">
        <v>188</v>
      </c>
      <c r="E11" s="379"/>
      <c r="F11" s="380"/>
      <c r="G11" s="380"/>
      <c r="H11" s="446" t="s">
        <v>1624</v>
      </c>
      <c r="I11" s="122"/>
      <c r="J11" s="122"/>
      <c r="K11" s="122"/>
      <c r="L11" s="122"/>
      <c r="M11" s="122"/>
      <c r="N11" s="122"/>
      <c r="O11" s="122"/>
      <c r="P11" s="122"/>
      <c r="Q11" s="122" t="s">
        <v>4537</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outlineLevel="1" x14ac:dyDescent="0.2">
      <c r="A12" s="182"/>
      <c r="B12" s="307"/>
      <c r="C12" s="453" t="s">
        <v>4926</v>
      </c>
      <c r="D12" s="448"/>
      <c r="E12" s="449"/>
      <c r="F12" s="450"/>
      <c r="G12" s="450"/>
      <c r="H12" s="452"/>
      <c r="I12" s="122"/>
      <c r="J12" s="122"/>
      <c r="K12" s="122"/>
      <c r="L12" s="122"/>
      <c r="M12" s="122"/>
      <c r="N12" s="122"/>
      <c r="O12" s="122"/>
      <c r="P12" s="122"/>
      <c r="Q12" s="122" t="s">
        <v>135</v>
      </c>
      <c r="R12" s="122">
        <v>0</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376" t="s">
        <v>5546</v>
      </c>
      <c r="B13" s="377" t="s">
        <v>5539</v>
      </c>
      <c r="C13" s="349" t="s">
        <v>5540</v>
      </c>
      <c r="D13" s="378" t="s">
        <v>188</v>
      </c>
      <c r="E13" s="379">
        <v>21</v>
      </c>
      <c r="F13" s="380"/>
      <c r="G13" s="380">
        <f t="shared" ref="G13" si="0">F13*E13</f>
        <v>0</v>
      </c>
      <c r="H13" s="381" t="s">
        <v>1624</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382"/>
      <c r="B14" s="383"/>
      <c r="C14" s="447" t="s">
        <v>5568</v>
      </c>
      <c r="D14" s="448"/>
      <c r="E14" s="449">
        <v>21</v>
      </c>
      <c r="F14" s="450"/>
      <c r="G14" s="451"/>
      <c r="H14" s="45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302">
        <v>3</v>
      </c>
      <c r="B15" s="303" t="s">
        <v>4800</v>
      </c>
      <c r="C15" s="304" t="s">
        <v>4801</v>
      </c>
      <c r="D15" s="305" t="s">
        <v>138</v>
      </c>
      <c r="E15" s="328">
        <v>184.23</v>
      </c>
      <c r="F15" s="306"/>
      <c r="G15" s="306">
        <f>ROUND(E15*F15,2)</f>
        <v>0</v>
      </c>
      <c r="H15" s="320" t="s">
        <v>1624</v>
      </c>
      <c r="I15" s="122"/>
      <c r="J15" s="122"/>
      <c r="K15" s="122"/>
      <c r="L15" s="122"/>
      <c r="M15" s="122"/>
      <c r="N15" s="122"/>
      <c r="O15" s="122"/>
      <c r="P15" s="122"/>
      <c r="Q15" s="122" t="s">
        <v>4537</v>
      </c>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182"/>
      <c r="B16" s="307"/>
      <c r="C16" s="312" t="s">
        <v>4992</v>
      </c>
      <c r="D16" s="313"/>
      <c r="E16" s="330">
        <v>175.56</v>
      </c>
      <c r="F16" s="185"/>
      <c r="G16" s="185"/>
      <c r="H16" s="315"/>
      <c r="I16" s="122"/>
      <c r="J16" s="122"/>
      <c r="K16" s="122"/>
      <c r="L16" s="122"/>
      <c r="M16" s="122"/>
      <c r="N16" s="122"/>
      <c r="O16" s="122"/>
      <c r="P16" s="122"/>
      <c r="Q16" s="122" t="s">
        <v>135</v>
      </c>
      <c r="R16" s="122">
        <v>0</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182"/>
      <c r="B17" s="307"/>
      <c r="C17" s="312" t="s">
        <v>4993</v>
      </c>
      <c r="D17" s="313"/>
      <c r="E17" s="330">
        <v>8.67</v>
      </c>
      <c r="F17" s="185"/>
      <c r="G17" s="185"/>
      <c r="H17" s="315"/>
      <c r="I17" s="122"/>
      <c r="J17" s="122"/>
      <c r="K17" s="122"/>
      <c r="L17" s="122"/>
      <c r="M17" s="122"/>
      <c r="N17" s="122"/>
      <c r="O17" s="122"/>
      <c r="P17" s="122"/>
      <c r="Q17" s="122" t="s">
        <v>135</v>
      </c>
      <c r="R17" s="122">
        <v>0</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302">
        <v>4</v>
      </c>
      <c r="B18" s="303" t="s">
        <v>4804</v>
      </c>
      <c r="C18" s="304" t="s">
        <v>4805</v>
      </c>
      <c r="D18" s="305" t="s">
        <v>138</v>
      </c>
      <c r="E18" s="328">
        <v>184.23</v>
      </c>
      <c r="F18" s="306"/>
      <c r="G18" s="306">
        <f>ROUND(E18*F18,2)</f>
        <v>0</v>
      </c>
      <c r="H18" s="320" t="s">
        <v>1624</v>
      </c>
      <c r="I18" s="122"/>
      <c r="J18" s="122"/>
      <c r="K18" s="122"/>
      <c r="L18" s="122"/>
      <c r="M18" s="122"/>
      <c r="N18" s="122"/>
      <c r="O18" s="122"/>
      <c r="P18" s="122"/>
      <c r="Q18" s="122" t="s">
        <v>4537</v>
      </c>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182"/>
      <c r="B19" s="307"/>
      <c r="C19" s="312" t="s">
        <v>4994</v>
      </c>
      <c r="D19" s="313"/>
      <c r="E19" s="330">
        <v>184.23</v>
      </c>
      <c r="F19" s="185"/>
      <c r="G19" s="185"/>
      <c r="H19" s="315"/>
      <c r="I19" s="122"/>
      <c r="J19" s="122"/>
      <c r="K19" s="122"/>
      <c r="L19" s="122"/>
      <c r="M19" s="122"/>
      <c r="N19" s="122"/>
      <c r="O19" s="122"/>
      <c r="P19" s="122"/>
      <c r="Q19" s="122" t="s">
        <v>135</v>
      </c>
      <c r="R19" s="122">
        <v>5</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302">
        <v>5</v>
      </c>
      <c r="B20" s="303" t="s">
        <v>4807</v>
      </c>
      <c r="C20" s="304" t="s">
        <v>4808</v>
      </c>
      <c r="D20" s="305" t="s">
        <v>188</v>
      </c>
      <c r="E20" s="328">
        <v>304</v>
      </c>
      <c r="F20" s="306"/>
      <c r="G20" s="306">
        <f>ROUND(E20*F20,2)</f>
        <v>0</v>
      </c>
      <c r="H20" s="320" t="s">
        <v>1624</v>
      </c>
      <c r="I20" s="122"/>
      <c r="J20" s="122"/>
      <c r="K20" s="122"/>
      <c r="L20" s="122"/>
      <c r="M20" s="122"/>
      <c r="N20" s="122"/>
      <c r="O20" s="122"/>
      <c r="P20" s="122"/>
      <c r="Q20" s="122" t="s">
        <v>4537</v>
      </c>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182"/>
      <c r="B21" s="307"/>
      <c r="C21" s="312" t="s">
        <v>4995</v>
      </c>
      <c r="D21" s="313"/>
      <c r="E21" s="330">
        <v>304</v>
      </c>
      <c r="F21" s="185"/>
      <c r="G21" s="185"/>
      <c r="H21" s="315"/>
      <c r="I21" s="122"/>
      <c r="J21" s="122"/>
      <c r="K21" s="122"/>
      <c r="L21" s="122"/>
      <c r="M21" s="122"/>
      <c r="N21" s="122"/>
      <c r="O21" s="122"/>
      <c r="P21" s="122"/>
      <c r="Q21" s="122" t="s">
        <v>135</v>
      </c>
      <c r="R21" s="122">
        <v>0</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302">
        <v>6</v>
      </c>
      <c r="B22" s="303" t="s">
        <v>4810</v>
      </c>
      <c r="C22" s="304" t="s">
        <v>4811</v>
      </c>
      <c r="D22" s="305" t="s">
        <v>188</v>
      </c>
      <c r="E22" s="328">
        <v>304</v>
      </c>
      <c r="F22" s="306"/>
      <c r="G22" s="306">
        <f>ROUND(E22*F22,2)</f>
        <v>0</v>
      </c>
      <c r="H22" s="320" t="s">
        <v>1624</v>
      </c>
      <c r="I22" s="122"/>
      <c r="J22" s="122"/>
      <c r="K22" s="122"/>
      <c r="L22" s="122"/>
      <c r="M22" s="122"/>
      <c r="N22" s="122"/>
      <c r="O22" s="122"/>
      <c r="P22" s="122"/>
      <c r="Q22" s="122" t="s">
        <v>4537</v>
      </c>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182"/>
      <c r="B23" s="307"/>
      <c r="C23" s="312" t="s">
        <v>4996</v>
      </c>
      <c r="D23" s="313"/>
      <c r="E23" s="330">
        <v>304</v>
      </c>
      <c r="F23" s="185"/>
      <c r="G23" s="185"/>
      <c r="H23" s="315"/>
      <c r="I23" s="122"/>
      <c r="J23" s="122"/>
      <c r="K23" s="122"/>
      <c r="L23" s="122"/>
      <c r="M23" s="122"/>
      <c r="N23" s="122"/>
      <c r="O23" s="122"/>
      <c r="P23" s="122"/>
      <c r="Q23" s="122" t="s">
        <v>135</v>
      </c>
      <c r="R23" s="122">
        <v>5</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302">
        <v>7</v>
      </c>
      <c r="B24" s="303" t="s">
        <v>4997</v>
      </c>
      <c r="C24" s="304" t="s">
        <v>4998</v>
      </c>
      <c r="D24" s="305" t="s">
        <v>138</v>
      </c>
      <c r="E24" s="328">
        <v>184.23</v>
      </c>
      <c r="F24" s="306"/>
      <c r="G24" s="306">
        <f>ROUND(E24*F24,2)</f>
        <v>0</v>
      </c>
      <c r="H24" s="320" t="s">
        <v>1624</v>
      </c>
      <c r="I24" s="122"/>
      <c r="J24" s="122"/>
      <c r="K24" s="122"/>
      <c r="L24" s="122"/>
      <c r="M24" s="122"/>
      <c r="N24" s="122"/>
      <c r="O24" s="122"/>
      <c r="P24" s="122"/>
      <c r="Q24" s="122" t="s">
        <v>4537</v>
      </c>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182"/>
      <c r="B25" s="307"/>
      <c r="C25" s="312" t="s">
        <v>4994</v>
      </c>
      <c r="D25" s="313"/>
      <c r="E25" s="330">
        <v>184.23</v>
      </c>
      <c r="F25" s="185"/>
      <c r="G25" s="185"/>
      <c r="H25" s="315"/>
      <c r="I25" s="122"/>
      <c r="J25" s="122"/>
      <c r="K25" s="122"/>
      <c r="L25" s="122"/>
      <c r="M25" s="122"/>
      <c r="N25" s="122"/>
      <c r="O25" s="122"/>
      <c r="P25" s="122"/>
      <c r="Q25" s="122" t="s">
        <v>135</v>
      </c>
      <c r="R25" s="122">
        <v>5</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302">
        <v>8</v>
      </c>
      <c r="B26" s="303" t="s">
        <v>4999</v>
      </c>
      <c r="C26" s="304" t="s">
        <v>5000</v>
      </c>
      <c r="D26" s="305" t="s">
        <v>138</v>
      </c>
      <c r="E26" s="328">
        <v>4.5599999999999996</v>
      </c>
      <c r="F26" s="306"/>
      <c r="G26" s="306">
        <f>ROUND(E26*F26,2)</f>
        <v>0</v>
      </c>
      <c r="H26" s="320" t="s">
        <v>4525</v>
      </c>
      <c r="I26" s="122"/>
      <c r="J26" s="122"/>
      <c r="K26" s="122"/>
      <c r="L26" s="122"/>
      <c r="M26" s="122"/>
      <c r="N26" s="122"/>
      <c r="O26" s="122"/>
      <c r="P26" s="122"/>
      <c r="Q26" s="122" t="s">
        <v>4537</v>
      </c>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182"/>
      <c r="B27" s="307"/>
      <c r="C27" s="312" t="s">
        <v>5001</v>
      </c>
      <c r="D27" s="313"/>
      <c r="E27" s="330">
        <v>4.5599999999999996</v>
      </c>
      <c r="F27" s="185"/>
      <c r="G27" s="185"/>
      <c r="H27" s="315"/>
      <c r="I27" s="122"/>
      <c r="J27" s="122"/>
      <c r="K27" s="122"/>
      <c r="L27" s="122"/>
      <c r="M27" s="122"/>
      <c r="N27" s="122"/>
      <c r="O27" s="122"/>
      <c r="P27" s="122"/>
      <c r="Q27" s="122" t="s">
        <v>135</v>
      </c>
      <c r="R27" s="122">
        <v>0</v>
      </c>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302">
        <v>9</v>
      </c>
      <c r="B28" s="303" t="s">
        <v>5002</v>
      </c>
      <c r="C28" s="304" t="s">
        <v>5003</v>
      </c>
      <c r="D28" s="305" t="s">
        <v>138</v>
      </c>
      <c r="E28" s="328">
        <v>4.5599999999999996</v>
      </c>
      <c r="F28" s="306"/>
      <c r="G28" s="306">
        <f>ROUND(E28*F28,2)</f>
        <v>0</v>
      </c>
      <c r="H28" s="320" t="s">
        <v>1624</v>
      </c>
      <c r="I28" s="122"/>
      <c r="J28" s="122"/>
      <c r="K28" s="122"/>
      <c r="L28" s="122"/>
      <c r="M28" s="122"/>
      <c r="N28" s="122"/>
      <c r="O28" s="122"/>
      <c r="P28" s="122"/>
      <c r="Q28" s="122" t="s">
        <v>4537</v>
      </c>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182"/>
      <c r="B29" s="307"/>
      <c r="C29" s="312" t="s">
        <v>5004</v>
      </c>
      <c r="D29" s="313"/>
      <c r="E29" s="330">
        <v>4.5599999999999996</v>
      </c>
      <c r="F29" s="185"/>
      <c r="G29" s="185"/>
      <c r="H29" s="315"/>
      <c r="I29" s="122"/>
      <c r="J29" s="122"/>
      <c r="K29" s="122"/>
      <c r="L29" s="122"/>
      <c r="M29" s="122"/>
      <c r="N29" s="122"/>
      <c r="O29" s="122"/>
      <c r="P29" s="122"/>
      <c r="Q29" s="122" t="s">
        <v>135</v>
      </c>
      <c r="R29" s="122">
        <v>0</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302">
        <v>10</v>
      </c>
      <c r="B30" s="303" t="s">
        <v>5005</v>
      </c>
      <c r="C30" s="304" t="s">
        <v>5006</v>
      </c>
      <c r="D30" s="305" t="s">
        <v>138</v>
      </c>
      <c r="E30" s="328">
        <v>13.68</v>
      </c>
      <c r="F30" s="306"/>
      <c r="G30" s="306">
        <f>ROUND(E30*F30,2)</f>
        <v>0</v>
      </c>
      <c r="H30" s="320" t="s">
        <v>1624</v>
      </c>
      <c r="I30" s="122"/>
      <c r="J30" s="122"/>
      <c r="K30" s="122"/>
      <c r="L30" s="122"/>
      <c r="M30" s="122"/>
      <c r="N30" s="122"/>
      <c r="O30" s="122"/>
      <c r="P30" s="122"/>
      <c r="Q30" s="122" t="s">
        <v>4537</v>
      </c>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182"/>
      <c r="B31" s="307"/>
      <c r="C31" s="312" t="s">
        <v>5007</v>
      </c>
      <c r="D31" s="313"/>
      <c r="E31" s="330">
        <v>13.68</v>
      </c>
      <c r="F31" s="185"/>
      <c r="G31" s="185"/>
      <c r="H31" s="315"/>
      <c r="I31" s="122"/>
      <c r="J31" s="122"/>
      <c r="K31" s="122"/>
      <c r="L31" s="122"/>
      <c r="M31" s="122"/>
      <c r="N31" s="122"/>
      <c r="O31" s="122"/>
      <c r="P31" s="122"/>
      <c r="Q31" s="122" t="s">
        <v>135</v>
      </c>
      <c r="R31" s="122">
        <v>0</v>
      </c>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ht="22.5" outlineLevel="1" x14ac:dyDescent="0.2">
      <c r="A32" s="302">
        <v>11</v>
      </c>
      <c r="B32" s="303" t="s">
        <v>4816</v>
      </c>
      <c r="C32" s="304" t="s">
        <v>4817</v>
      </c>
      <c r="D32" s="305" t="s">
        <v>138</v>
      </c>
      <c r="E32" s="328">
        <v>13.68</v>
      </c>
      <c r="F32" s="306"/>
      <c r="G32" s="306">
        <f>ROUND(E32*F32,2)</f>
        <v>0</v>
      </c>
      <c r="H32" s="320" t="s">
        <v>1624</v>
      </c>
      <c r="I32" s="122"/>
      <c r="J32" s="122"/>
      <c r="K32" s="122"/>
      <c r="L32" s="122"/>
      <c r="M32" s="122"/>
      <c r="N32" s="122"/>
      <c r="O32" s="122"/>
      <c r="P32" s="122"/>
      <c r="Q32" s="122" t="s">
        <v>4537</v>
      </c>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182"/>
      <c r="B33" s="307"/>
      <c r="C33" s="312" t="s">
        <v>5008</v>
      </c>
      <c r="D33" s="313"/>
      <c r="E33" s="330">
        <v>13.68</v>
      </c>
      <c r="F33" s="185"/>
      <c r="G33" s="185"/>
      <c r="H33" s="315"/>
      <c r="I33" s="122"/>
      <c r="J33" s="122"/>
      <c r="K33" s="122"/>
      <c r="L33" s="122"/>
      <c r="M33" s="122"/>
      <c r="N33" s="122"/>
      <c r="O33" s="122"/>
      <c r="P33" s="122"/>
      <c r="Q33" s="122" t="s">
        <v>135</v>
      </c>
      <c r="R33" s="122">
        <v>0</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302">
        <v>12</v>
      </c>
      <c r="B34" s="303" t="s">
        <v>154</v>
      </c>
      <c r="C34" s="304" t="s">
        <v>155</v>
      </c>
      <c r="D34" s="305" t="s">
        <v>138</v>
      </c>
      <c r="E34" s="328">
        <v>147.75</v>
      </c>
      <c r="F34" s="306"/>
      <c r="G34" s="306">
        <f>ROUND(E34*F34,2)</f>
        <v>0</v>
      </c>
      <c r="H34" s="320" t="s">
        <v>1624</v>
      </c>
      <c r="I34" s="122"/>
      <c r="J34" s="122"/>
      <c r="K34" s="122"/>
      <c r="L34" s="122"/>
      <c r="M34" s="122"/>
      <c r="N34" s="122"/>
      <c r="O34" s="122"/>
      <c r="P34" s="122"/>
      <c r="Q34" s="122" t="s">
        <v>4537</v>
      </c>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ht="22.5" outlineLevel="1" x14ac:dyDescent="0.2">
      <c r="A35" s="182"/>
      <c r="B35" s="307"/>
      <c r="C35" s="316" t="s">
        <v>4819</v>
      </c>
      <c r="D35" s="317"/>
      <c r="E35" s="329"/>
      <c r="F35" s="317"/>
      <c r="G35" s="317"/>
      <c r="H35" s="321"/>
      <c r="I35" s="122"/>
      <c r="J35" s="122"/>
      <c r="K35" s="122"/>
      <c r="L35" s="122"/>
      <c r="M35" s="122"/>
      <c r="N35" s="122"/>
      <c r="O35" s="122"/>
      <c r="P35" s="122"/>
      <c r="Q35" s="122" t="s">
        <v>4539</v>
      </c>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182"/>
      <c r="B36" s="307"/>
      <c r="C36" s="312" t="s">
        <v>4994</v>
      </c>
      <c r="D36" s="313"/>
      <c r="E36" s="330">
        <v>184.23</v>
      </c>
      <c r="F36" s="185"/>
      <c r="G36" s="185"/>
      <c r="H36" s="315"/>
      <c r="I36" s="122"/>
      <c r="J36" s="122"/>
      <c r="K36" s="122"/>
      <c r="L36" s="122"/>
      <c r="M36" s="122"/>
      <c r="N36" s="122"/>
      <c r="O36" s="122"/>
      <c r="P36" s="122"/>
      <c r="Q36" s="122" t="s">
        <v>135</v>
      </c>
      <c r="R36" s="122">
        <v>5</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182"/>
      <c r="B37" s="307"/>
      <c r="C37" s="312" t="s">
        <v>5009</v>
      </c>
      <c r="D37" s="313"/>
      <c r="E37" s="330">
        <v>-4.5599999999999996</v>
      </c>
      <c r="F37" s="185"/>
      <c r="G37" s="185"/>
      <c r="H37" s="315"/>
      <c r="I37" s="122"/>
      <c r="J37" s="122"/>
      <c r="K37" s="122"/>
      <c r="L37" s="122"/>
      <c r="M37" s="122"/>
      <c r="N37" s="122"/>
      <c r="O37" s="122"/>
      <c r="P37" s="122"/>
      <c r="Q37" s="122" t="s">
        <v>135</v>
      </c>
      <c r="R37" s="122">
        <v>5</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182"/>
      <c r="B38" s="307"/>
      <c r="C38" s="312" t="s">
        <v>5010</v>
      </c>
      <c r="D38" s="313"/>
      <c r="E38" s="330">
        <v>-4.5599999999999996</v>
      </c>
      <c r="F38" s="185"/>
      <c r="G38" s="185"/>
      <c r="H38" s="315"/>
      <c r="I38" s="122"/>
      <c r="J38" s="122"/>
      <c r="K38" s="122"/>
      <c r="L38" s="122"/>
      <c r="M38" s="122"/>
      <c r="N38" s="122"/>
      <c r="O38" s="122"/>
      <c r="P38" s="122"/>
      <c r="Q38" s="122" t="s">
        <v>135</v>
      </c>
      <c r="R38" s="122">
        <v>5</v>
      </c>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182"/>
      <c r="B39" s="307"/>
      <c r="C39" s="312" t="s">
        <v>5011</v>
      </c>
      <c r="D39" s="313"/>
      <c r="E39" s="330">
        <v>-13.68</v>
      </c>
      <c r="F39" s="185"/>
      <c r="G39" s="185"/>
      <c r="H39" s="315"/>
      <c r="I39" s="122"/>
      <c r="J39" s="122"/>
      <c r="K39" s="122"/>
      <c r="L39" s="122"/>
      <c r="M39" s="122"/>
      <c r="N39" s="122"/>
      <c r="O39" s="122"/>
      <c r="P39" s="122"/>
      <c r="Q39" s="122" t="s">
        <v>135</v>
      </c>
      <c r="R39" s="122">
        <v>5</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182"/>
      <c r="B40" s="307"/>
      <c r="C40" s="312" t="s">
        <v>5012</v>
      </c>
      <c r="D40" s="313"/>
      <c r="E40" s="330">
        <v>-13.68</v>
      </c>
      <c r="F40" s="185"/>
      <c r="G40" s="185"/>
      <c r="H40" s="315"/>
      <c r="I40" s="122"/>
      <c r="J40" s="122"/>
      <c r="K40" s="122"/>
      <c r="L40" s="122"/>
      <c r="M40" s="122"/>
      <c r="N40" s="122"/>
      <c r="O40" s="122"/>
      <c r="P40" s="122"/>
      <c r="Q40" s="122" t="s">
        <v>135</v>
      </c>
      <c r="R40" s="122">
        <v>5</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302">
        <v>13</v>
      </c>
      <c r="B41" s="303" t="s">
        <v>4822</v>
      </c>
      <c r="C41" s="304" t="s">
        <v>4823</v>
      </c>
      <c r="D41" s="305" t="s">
        <v>138</v>
      </c>
      <c r="E41" s="328">
        <v>73.509</v>
      </c>
      <c r="F41" s="306"/>
      <c r="G41" s="306">
        <f>ROUND(E41*F41,2)</f>
        <v>0</v>
      </c>
      <c r="H41" s="320" t="s">
        <v>1624</v>
      </c>
      <c r="I41" s="122"/>
      <c r="J41" s="122"/>
      <c r="K41" s="122"/>
      <c r="L41" s="122"/>
      <c r="M41" s="122"/>
      <c r="N41" s="122"/>
      <c r="O41" s="122"/>
      <c r="P41" s="122"/>
      <c r="Q41" s="122" t="s">
        <v>4537</v>
      </c>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182"/>
      <c r="B42" s="307"/>
      <c r="C42" s="312" t="s">
        <v>4994</v>
      </c>
      <c r="D42" s="313"/>
      <c r="E42" s="330">
        <v>184.23</v>
      </c>
      <c r="F42" s="185"/>
      <c r="G42" s="185"/>
      <c r="H42" s="315"/>
      <c r="I42" s="122"/>
      <c r="J42" s="122"/>
      <c r="K42" s="122"/>
      <c r="L42" s="122"/>
      <c r="M42" s="122"/>
      <c r="N42" s="122"/>
      <c r="O42" s="122"/>
      <c r="P42" s="122"/>
      <c r="Q42" s="122" t="s">
        <v>135</v>
      </c>
      <c r="R42" s="122">
        <v>5</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182"/>
      <c r="B43" s="307"/>
      <c r="C43" s="325" t="s">
        <v>4824</v>
      </c>
      <c r="D43" s="326"/>
      <c r="E43" s="331">
        <v>55.268999999999998</v>
      </c>
      <c r="F43" s="185"/>
      <c r="G43" s="185"/>
      <c r="H43" s="315"/>
      <c r="I43" s="122"/>
      <c r="J43" s="122"/>
      <c r="K43" s="122"/>
      <c r="L43" s="122"/>
      <c r="M43" s="122"/>
      <c r="N43" s="122"/>
      <c r="O43" s="122"/>
      <c r="P43" s="122"/>
      <c r="Q43" s="122" t="s">
        <v>135</v>
      </c>
      <c r="R43" s="122">
        <v>4</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182"/>
      <c r="B44" s="307"/>
      <c r="C44" s="312" t="s">
        <v>5009</v>
      </c>
      <c r="D44" s="313"/>
      <c r="E44" s="330">
        <v>-4.5599999999999996</v>
      </c>
      <c r="F44" s="185"/>
      <c r="G44" s="185"/>
      <c r="H44" s="315"/>
      <c r="I44" s="122"/>
      <c r="J44" s="122"/>
      <c r="K44" s="122"/>
      <c r="L44" s="122"/>
      <c r="M44" s="122"/>
      <c r="N44" s="122"/>
      <c r="O44" s="122"/>
      <c r="P44" s="122"/>
      <c r="Q44" s="122" t="s">
        <v>135</v>
      </c>
      <c r="R44" s="122">
        <v>5</v>
      </c>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182"/>
      <c r="B45" s="307"/>
      <c r="C45" s="312" t="s">
        <v>5012</v>
      </c>
      <c r="D45" s="313"/>
      <c r="E45" s="330">
        <v>-13.68</v>
      </c>
      <c r="F45" s="185"/>
      <c r="G45" s="185"/>
      <c r="H45" s="315"/>
      <c r="I45" s="122"/>
      <c r="J45" s="122"/>
      <c r="K45" s="122"/>
      <c r="L45" s="122"/>
      <c r="M45" s="122"/>
      <c r="N45" s="122"/>
      <c r="O45" s="122"/>
      <c r="P45" s="122"/>
      <c r="Q45" s="122" t="s">
        <v>135</v>
      </c>
      <c r="R45" s="122">
        <v>5</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182"/>
      <c r="B46" s="307"/>
      <c r="C46" s="312" t="s">
        <v>5013</v>
      </c>
      <c r="D46" s="313"/>
      <c r="E46" s="330">
        <v>-147.75</v>
      </c>
      <c r="F46" s="185"/>
      <c r="G46" s="185"/>
      <c r="H46" s="315"/>
      <c r="I46" s="122"/>
      <c r="J46" s="122"/>
      <c r="K46" s="122"/>
      <c r="L46" s="122"/>
      <c r="M46" s="122"/>
      <c r="N46" s="122"/>
      <c r="O46" s="122"/>
      <c r="P46" s="122"/>
      <c r="Q46" s="122" t="s">
        <v>135</v>
      </c>
      <c r="R46" s="122">
        <v>5</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182"/>
      <c r="B47" s="307"/>
      <c r="C47" s="325" t="s">
        <v>4826</v>
      </c>
      <c r="D47" s="326"/>
      <c r="E47" s="331"/>
      <c r="F47" s="185"/>
      <c r="G47" s="185"/>
      <c r="H47" s="315"/>
      <c r="I47" s="122"/>
      <c r="J47" s="122"/>
      <c r="K47" s="122"/>
      <c r="L47" s="122"/>
      <c r="M47" s="122"/>
      <c r="N47" s="122"/>
      <c r="O47" s="122"/>
      <c r="P47" s="122"/>
      <c r="Q47" s="122" t="s">
        <v>135</v>
      </c>
      <c r="R47" s="122">
        <v>4</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302">
        <v>14</v>
      </c>
      <c r="B48" s="303" t="s">
        <v>4827</v>
      </c>
      <c r="C48" s="304" t="s">
        <v>4828</v>
      </c>
      <c r="D48" s="305" t="s">
        <v>138</v>
      </c>
      <c r="E48" s="328">
        <v>73.509</v>
      </c>
      <c r="F48" s="306"/>
      <c r="G48" s="306">
        <f>ROUND(E48*F48,2)</f>
        <v>0</v>
      </c>
      <c r="H48" s="320" t="s">
        <v>1624</v>
      </c>
      <c r="I48" s="122"/>
      <c r="J48" s="122"/>
      <c r="K48" s="122"/>
      <c r="L48" s="122"/>
      <c r="M48" s="122"/>
      <c r="N48" s="122"/>
      <c r="O48" s="122"/>
      <c r="P48" s="122"/>
      <c r="Q48" s="122" t="s">
        <v>4537</v>
      </c>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182"/>
      <c r="B49" s="307"/>
      <c r="C49" s="312" t="s">
        <v>5014</v>
      </c>
      <c r="D49" s="313"/>
      <c r="E49" s="330">
        <v>73.509</v>
      </c>
      <c r="F49" s="185"/>
      <c r="G49" s="185"/>
      <c r="H49" s="315"/>
      <c r="I49" s="122"/>
      <c r="J49" s="122"/>
      <c r="K49" s="122"/>
      <c r="L49" s="122"/>
      <c r="M49" s="122"/>
      <c r="N49" s="122"/>
      <c r="O49" s="122"/>
      <c r="P49" s="122"/>
      <c r="Q49" s="122" t="s">
        <v>135</v>
      </c>
      <c r="R49" s="122">
        <v>5</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302">
        <v>15</v>
      </c>
      <c r="B50" s="303" t="s">
        <v>4830</v>
      </c>
      <c r="C50" s="304" t="s">
        <v>4831</v>
      </c>
      <c r="D50" s="305" t="s">
        <v>138</v>
      </c>
      <c r="E50" s="328">
        <v>1102.635</v>
      </c>
      <c r="F50" s="306"/>
      <c r="G50" s="306">
        <f>ROUND(E50*F50,2)</f>
        <v>0</v>
      </c>
      <c r="H50" s="320" t="s">
        <v>1624</v>
      </c>
      <c r="I50" s="122"/>
      <c r="J50" s="122"/>
      <c r="K50" s="122"/>
      <c r="L50" s="122"/>
      <c r="M50" s="122"/>
      <c r="N50" s="122"/>
      <c r="O50" s="122"/>
      <c r="P50" s="122"/>
      <c r="Q50" s="122" t="s">
        <v>4537</v>
      </c>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182"/>
      <c r="B51" s="307"/>
      <c r="C51" s="312" t="s">
        <v>5015</v>
      </c>
      <c r="D51" s="313"/>
      <c r="E51" s="330">
        <v>1102.635</v>
      </c>
      <c r="F51" s="185"/>
      <c r="G51" s="185"/>
      <c r="H51" s="315"/>
      <c r="I51" s="122"/>
      <c r="J51" s="122"/>
      <c r="K51" s="122"/>
      <c r="L51" s="122"/>
      <c r="M51" s="122"/>
      <c r="N51" s="122"/>
      <c r="O51" s="122"/>
      <c r="P51" s="122"/>
      <c r="Q51" s="122" t="s">
        <v>135</v>
      </c>
      <c r="R51" s="122">
        <v>5</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302">
        <v>16</v>
      </c>
      <c r="B52" s="303" t="s">
        <v>158</v>
      </c>
      <c r="C52" s="304" t="s">
        <v>159</v>
      </c>
      <c r="D52" s="305" t="s">
        <v>138</v>
      </c>
      <c r="E52" s="328">
        <v>73.509</v>
      </c>
      <c r="F52" s="306"/>
      <c r="G52" s="306">
        <f>ROUND(E52*F52,2)</f>
        <v>0</v>
      </c>
      <c r="H52" s="320" t="s">
        <v>1624</v>
      </c>
      <c r="I52" s="122"/>
      <c r="J52" s="122"/>
      <c r="K52" s="122"/>
      <c r="L52" s="122"/>
      <c r="M52" s="122"/>
      <c r="N52" s="122"/>
      <c r="O52" s="122"/>
      <c r="P52" s="122"/>
      <c r="Q52" s="122" t="s">
        <v>4537</v>
      </c>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182"/>
      <c r="B53" s="307"/>
      <c r="C53" s="312" t="s">
        <v>5014</v>
      </c>
      <c r="D53" s="313"/>
      <c r="E53" s="330">
        <v>73.509</v>
      </c>
      <c r="F53" s="185"/>
      <c r="G53" s="185"/>
      <c r="H53" s="315"/>
      <c r="I53" s="122"/>
      <c r="J53" s="122"/>
      <c r="K53" s="122"/>
      <c r="L53" s="122"/>
      <c r="M53" s="122"/>
      <c r="N53" s="122"/>
      <c r="O53" s="122"/>
      <c r="P53" s="122"/>
      <c r="Q53" s="122" t="s">
        <v>135</v>
      </c>
      <c r="R53" s="122">
        <v>5</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302">
        <v>17</v>
      </c>
      <c r="B54" s="303" t="s">
        <v>4833</v>
      </c>
      <c r="C54" s="349" t="s">
        <v>5562</v>
      </c>
      <c r="D54" s="444" t="s">
        <v>201</v>
      </c>
      <c r="E54" s="379"/>
      <c r="F54" s="380"/>
      <c r="G54" s="380"/>
      <c r="H54" s="446" t="s">
        <v>1624</v>
      </c>
      <c r="I54" s="122"/>
      <c r="J54" s="122"/>
      <c r="K54" s="122"/>
      <c r="L54" s="122"/>
      <c r="M54" s="122"/>
      <c r="N54" s="122"/>
      <c r="O54" s="122"/>
      <c r="P54" s="122"/>
      <c r="Q54" s="122" t="s">
        <v>4537</v>
      </c>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182"/>
      <c r="B55" s="307"/>
      <c r="C55" s="453" t="s">
        <v>4941</v>
      </c>
      <c r="D55" s="448"/>
      <c r="E55" s="449"/>
      <c r="F55" s="450"/>
      <c r="G55" s="450"/>
      <c r="H55" s="452"/>
      <c r="I55" s="122"/>
      <c r="J55" s="122"/>
      <c r="K55" s="122"/>
      <c r="L55" s="122"/>
      <c r="M55" s="122"/>
      <c r="N55" s="122"/>
      <c r="O55" s="122"/>
      <c r="P55" s="122"/>
      <c r="Q55" s="122" t="s">
        <v>135</v>
      </c>
      <c r="R55" s="122">
        <v>7</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302">
        <v>18</v>
      </c>
      <c r="B56" s="303" t="s">
        <v>4835</v>
      </c>
      <c r="C56" s="349" t="s">
        <v>5561</v>
      </c>
      <c r="D56" s="444" t="s">
        <v>201</v>
      </c>
      <c r="E56" s="379"/>
      <c r="F56" s="380"/>
      <c r="G56" s="380"/>
      <c r="H56" s="446" t="s">
        <v>1624</v>
      </c>
      <c r="I56" s="122"/>
      <c r="J56" s="122"/>
      <c r="K56" s="122"/>
      <c r="L56" s="122"/>
      <c r="M56" s="122"/>
      <c r="N56" s="122"/>
      <c r="O56" s="122"/>
      <c r="P56" s="122"/>
      <c r="Q56" s="122" t="s">
        <v>4537</v>
      </c>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182"/>
      <c r="B57" s="307"/>
      <c r="C57" s="453" t="s">
        <v>4942</v>
      </c>
      <c r="D57" s="448"/>
      <c r="E57" s="449"/>
      <c r="F57" s="450"/>
      <c r="G57" s="450"/>
      <c r="H57" s="452"/>
      <c r="I57" s="122"/>
      <c r="J57" s="122"/>
      <c r="K57" s="122"/>
      <c r="L57" s="122"/>
      <c r="M57" s="122"/>
      <c r="N57" s="122"/>
      <c r="O57" s="122"/>
      <c r="P57" s="122"/>
      <c r="Q57" s="122" t="s">
        <v>135</v>
      </c>
      <c r="R57" s="122">
        <v>5</v>
      </c>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302">
        <v>19</v>
      </c>
      <c r="B58" s="303" t="s">
        <v>4846</v>
      </c>
      <c r="C58" s="349" t="s">
        <v>5563</v>
      </c>
      <c r="D58" s="444" t="s">
        <v>201</v>
      </c>
      <c r="E58" s="379"/>
      <c r="F58" s="380"/>
      <c r="G58" s="380"/>
      <c r="H58" s="446" t="s">
        <v>1624</v>
      </c>
      <c r="I58" s="122"/>
      <c r="J58" s="122"/>
      <c r="K58" s="122"/>
      <c r="L58" s="122"/>
      <c r="M58" s="122"/>
      <c r="N58" s="122"/>
      <c r="O58" s="122"/>
      <c r="P58" s="122"/>
      <c r="Q58" s="122" t="s">
        <v>4537</v>
      </c>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182"/>
      <c r="B59" s="307"/>
      <c r="C59" s="453" t="s">
        <v>4943</v>
      </c>
      <c r="D59" s="448"/>
      <c r="E59" s="449"/>
      <c r="F59" s="450"/>
      <c r="G59" s="450"/>
      <c r="H59" s="452"/>
      <c r="I59" s="122"/>
      <c r="J59" s="122"/>
      <c r="K59" s="122"/>
      <c r="L59" s="122"/>
      <c r="M59" s="122"/>
      <c r="N59" s="122"/>
      <c r="O59" s="122"/>
      <c r="P59" s="122"/>
      <c r="Q59" s="122" t="s">
        <v>135</v>
      </c>
      <c r="R59" s="122">
        <v>5</v>
      </c>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302">
        <v>20</v>
      </c>
      <c r="B60" s="303" t="s">
        <v>4848</v>
      </c>
      <c r="C60" s="349" t="s">
        <v>5564</v>
      </c>
      <c r="D60" s="444" t="s">
        <v>201</v>
      </c>
      <c r="E60" s="379"/>
      <c r="F60" s="380"/>
      <c r="G60" s="380"/>
      <c r="H60" s="446" t="s">
        <v>1624</v>
      </c>
      <c r="I60" s="122"/>
      <c r="J60" s="122"/>
      <c r="K60" s="122"/>
      <c r="L60" s="122"/>
      <c r="M60" s="122"/>
      <c r="N60" s="122"/>
      <c r="O60" s="122"/>
      <c r="P60" s="122"/>
      <c r="Q60" s="122" t="s">
        <v>4537</v>
      </c>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182"/>
      <c r="B61" s="307"/>
      <c r="C61" s="453" t="s">
        <v>4944</v>
      </c>
      <c r="D61" s="457"/>
      <c r="E61" s="449"/>
      <c r="F61" s="450"/>
      <c r="G61" s="450"/>
      <c r="H61" s="458"/>
      <c r="I61" s="122"/>
      <c r="J61" s="122"/>
      <c r="K61" s="122"/>
      <c r="L61" s="122"/>
      <c r="M61" s="122"/>
      <c r="N61" s="122"/>
      <c r="O61" s="122"/>
      <c r="P61" s="122"/>
      <c r="Q61" s="122" t="s">
        <v>135</v>
      </c>
      <c r="R61" s="122">
        <v>5</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x14ac:dyDescent="0.2">
      <c r="A62" s="124" t="s">
        <v>128</v>
      </c>
      <c r="B62" s="124" t="s">
        <v>60</v>
      </c>
      <c r="C62" s="139" t="s">
        <v>61</v>
      </c>
      <c r="D62" s="162"/>
      <c r="E62" s="126"/>
      <c r="F62" s="126"/>
      <c r="G62" s="126">
        <f>SUMIF(Q63:Q73,"&lt;&gt;NOR",G63:G73)</f>
        <v>0</v>
      </c>
      <c r="H62" s="199"/>
      <c r="Q62" t="s">
        <v>129</v>
      </c>
    </row>
    <row r="63" spans="1:44" outlineLevel="1" x14ac:dyDescent="0.2">
      <c r="A63" s="302">
        <v>21</v>
      </c>
      <c r="B63" s="303" t="s">
        <v>4837</v>
      </c>
      <c r="C63" s="349" t="s">
        <v>5549</v>
      </c>
      <c r="D63" s="444" t="s">
        <v>201</v>
      </c>
      <c r="E63" s="379"/>
      <c r="F63" s="380"/>
      <c r="G63" s="380"/>
      <c r="H63" s="446" t="s">
        <v>1624</v>
      </c>
      <c r="I63" s="122"/>
      <c r="J63" s="122"/>
      <c r="K63" s="122"/>
      <c r="L63" s="122"/>
      <c r="M63" s="122"/>
      <c r="N63" s="122"/>
      <c r="O63" s="122"/>
      <c r="P63" s="122"/>
      <c r="Q63" s="122" t="s">
        <v>4537</v>
      </c>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outlineLevel="1" x14ac:dyDescent="0.2">
      <c r="A64" s="182"/>
      <c r="B64" s="307"/>
      <c r="C64" s="453" t="s">
        <v>4945</v>
      </c>
      <c r="D64" s="448"/>
      <c r="E64" s="449"/>
      <c r="F64" s="450"/>
      <c r="G64" s="450"/>
      <c r="H64" s="452"/>
      <c r="I64" s="122"/>
      <c r="J64" s="122"/>
      <c r="K64" s="122"/>
      <c r="L64" s="122"/>
      <c r="M64" s="122"/>
      <c r="N64" s="122"/>
      <c r="O64" s="122"/>
      <c r="P64" s="122"/>
      <c r="Q64" s="122" t="s">
        <v>135</v>
      </c>
      <c r="R64" s="122">
        <v>0</v>
      </c>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302">
        <v>22</v>
      </c>
      <c r="B65" s="303" t="s">
        <v>4839</v>
      </c>
      <c r="C65" s="349" t="s">
        <v>5565</v>
      </c>
      <c r="D65" s="444" t="s">
        <v>138</v>
      </c>
      <c r="E65" s="379"/>
      <c r="F65" s="380"/>
      <c r="G65" s="380"/>
      <c r="H65" s="446" t="s">
        <v>1624</v>
      </c>
      <c r="I65" s="122"/>
      <c r="J65" s="122"/>
      <c r="K65" s="122"/>
      <c r="L65" s="122"/>
      <c r="M65" s="122"/>
      <c r="N65" s="122"/>
      <c r="O65" s="122"/>
      <c r="P65" s="122"/>
      <c r="Q65" s="122" t="s">
        <v>4537</v>
      </c>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182"/>
      <c r="B66" s="307"/>
      <c r="C66" s="453" t="s">
        <v>4946</v>
      </c>
      <c r="D66" s="448"/>
      <c r="E66" s="449"/>
      <c r="F66" s="450"/>
      <c r="G66" s="450"/>
      <c r="H66" s="452"/>
      <c r="I66" s="122"/>
      <c r="J66" s="122"/>
      <c r="K66" s="122"/>
      <c r="L66" s="122"/>
      <c r="M66" s="122"/>
      <c r="N66" s="122"/>
      <c r="O66" s="122"/>
      <c r="P66" s="122"/>
      <c r="Q66" s="122" t="s">
        <v>135</v>
      </c>
      <c r="R66" s="122">
        <v>0</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302">
        <v>23</v>
      </c>
      <c r="B67" s="303" t="s">
        <v>4841</v>
      </c>
      <c r="C67" s="349" t="s">
        <v>5551</v>
      </c>
      <c r="D67" s="444" t="s">
        <v>201</v>
      </c>
      <c r="E67" s="379"/>
      <c r="F67" s="380"/>
      <c r="G67" s="380"/>
      <c r="H67" s="446" t="s">
        <v>1624</v>
      </c>
      <c r="I67" s="122"/>
      <c r="J67" s="122"/>
      <c r="K67" s="122"/>
      <c r="L67" s="122"/>
      <c r="M67" s="122"/>
      <c r="N67" s="122"/>
      <c r="O67" s="122"/>
      <c r="P67" s="122"/>
      <c r="Q67" s="122" t="s">
        <v>4537</v>
      </c>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182"/>
      <c r="B68" s="307"/>
      <c r="C68" s="453" t="s">
        <v>4947</v>
      </c>
      <c r="D68" s="448"/>
      <c r="E68" s="449"/>
      <c r="F68" s="450"/>
      <c r="G68" s="450"/>
      <c r="H68" s="452"/>
      <c r="I68" s="122"/>
      <c r="J68" s="122"/>
      <c r="K68" s="122"/>
      <c r="L68" s="122"/>
      <c r="M68" s="122"/>
      <c r="N68" s="122"/>
      <c r="O68" s="122"/>
      <c r="P68" s="122"/>
      <c r="Q68" s="122" t="s">
        <v>135</v>
      </c>
      <c r="R68" s="122">
        <v>0</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297">
        <v>24</v>
      </c>
      <c r="B69" s="298" t="s">
        <v>4843</v>
      </c>
      <c r="C69" s="344" t="s">
        <v>5566</v>
      </c>
      <c r="D69" s="454" t="s">
        <v>188</v>
      </c>
      <c r="E69" s="345"/>
      <c r="F69" s="347"/>
      <c r="G69" s="347"/>
      <c r="H69" s="455" t="s">
        <v>1624</v>
      </c>
      <c r="I69" s="122"/>
      <c r="J69" s="122"/>
      <c r="K69" s="122"/>
      <c r="L69" s="122"/>
      <c r="M69" s="122"/>
      <c r="N69" s="122"/>
      <c r="O69" s="122"/>
      <c r="P69" s="122"/>
      <c r="Q69" s="122" t="s">
        <v>4537</v>
      </c>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302">
        <v>25</v>
      </c>
      <c r="B70" s="303" t="s">
        <v>4844</v>
      </c>
      <c r="C70" s="349" t="s">
        <v>5567</v>
      </c>
      <c r="D70" s="444" t="s">
        <v>240</v>
      </c>
      <c r="E70" s="379"/>
      <c r="F70" s="380"/>
      <c r="G70" s="380"/>
      <c r="H70" s="446" t="s">
        <v>1624</v>
      </c>
      <c r="I70" s="122"/>
      <c r="J70" s="122"/>
      <c r="K70" s="122"/>
      <c r="L70" s="122"/>
      <c r="M70" s="122"/>
      <c r="N70" s="122"/>
      <c r="O70" s="122"/>
      <c r="P70" s="122"/>
      <c r="Q70" s="122" t="s">
        <v>4537</v>
      </c>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ht="22.5" outlineLevel="1" x14ac:dyDescent="0.2">
      <c r="A71" s="182"/>
      <c r="B71" s="307"/>
      <c r="C71" s="456" t="s">
        <v>4845</v>
      </c>
      <c r="D71" s="385"/>
      <c r="E71" s="386"/>
      <c r="F71" s="385"/>
      <c r="G71" s="385"/>
      <c r="H71" s="387"/>
      <c r="I71" s="122"/>
      <c r="J71" s="122"/>
      <c r="K71" s="122"/>
      <c r="L71" s="122"/>
      <c r="M71" s="122"/>
      <c r="N71" s="122"/>
      <c r="O71" s="122"/>
      <c r="P71" s="122"/>
      <c r="Q71" s="122" t="s">
        <v>4539</v>
      </c>
      <c r="R71" s="122"/>
      <c r="S71" s="122"/>
      <c r="T71" s="122"/>
      <c r="U71" s="122"/>
      <c r="V71" s="122"/>
      <c r="W71" s="122"/>
      <c r="X71" s="122"/>
      <c r="Y71" s="122"/>
      <c r="Z71" s="122"/>
      <c r="AA71" s="122"/>
      <c r="AB71" s="122"/>
      <c r="AC71" s="122"/>
      <c r="AD71" s="122"/>
      <c r="AE71" s="122"/>
      <c r="AF71" s="122"/>
      <c r="AG71" s="122"/>
      <c r="AH71" s="122"/>
      <c r="AI71" s="122"/>
      <c r="AJ71" s="122"/>
      <c r="AK71" s="311"/>
      <c r="AL71" s="122"/>
      <c r="AM71" s="122"/>
      <c r="AN71" s="122"/>
      <c r="AO71" s="122"/>
      <c r="AP71" s="122"/>
      <c r="AQ71" s="122"/>
      <c r="AR71" s="122"/>
    </row>
    <row r="72" spans="1:44" outlineLevel="1" x14ac:dyDescent="0.2">
      <c r="A72" s="376" t="s">
        <v>5569</v>
      </c>
      <c r="B72" s="377" t="s">
        <v>5542</v>
      </c>
      <c r="C72" s="349" t="s">
        <v>5543</v>
      </c>
      <c r="D72" s="378" t="s">
        <v>188</v>
      </c>
      <c r="E72" s="379">
        <v>21</v>
      </c>
      <c r="F72" s="380"/>
      <c r="G72" s="380">
        <f t="shared" ref="G72" si="1">F72*E72</f>
        <v>0</v>
      </c>
      <c r="H72" s="381" t="s">
        <v>1624</v>
      </c>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311"/>
      <c r="AL72" s="122"/>
      <c r="AM72" s="122"/>
      <c r="AN72" s="122"/>
      <c r="AO72" s="122"/>
      <c r="AP72" s="122"/>
      <c r="AQ72" s="122"/>
      <c r="AR72" s="122"/>
    </row>
    <row r="73" spans="1:44" outlineLevel="1" x14ac:dyDescent="0.2">
      <c r="A73" s="382"/>
      <c r="B73" s="383"/>
      <c r="C73" s="447" t="s">
        <v>5559</v>
      </c>
      <c r="D73" s="448"/>
      <c r="E73" s="449">
        <v>21</v>
      </c>
      <c r="F73" s="450"/>
      <c r="G73" s="451"/>
      <c r="H73" s="45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311"/>
      <c r="AL73" s="122"/>
      <c r="AM73" s="122"/>
      <c r="AN73" s="122"/>
      <c r="AO73" s="122"/>
      <c r="AP73" s="122"/>
      <c r="AQ73" s="122"/>
      <c r="AR73" s="122"/>
    </row>
    <row r="74" spans="1:44" x14ac:dyDescent="0.2">
      <c r="A74" s="124" t="s">
        <v>128</v>
      </c>
      <c r="B74" s="124" t="s">
        <v>3063</v>
      </c>
      <c r="C74" s="139" t="s">
        <v>4523</v>
      </c>
      <c r="D74" s="162"/>
      <c r="E74" s="126"/>
      <c r="F74" s="126"/>
      <c r="G74" s="126">
        <f>SUMIF(Q75:Q80,"&lt;&gt;NOR",G75:G80)</f>
        <v>0</v>
      </c>
      <c r="H74" s="199"/>
      <c r="Q74" t="s">
        <v>129</v>
      </c>
    </row>
    <row r="75" spans="1:44" outlineLevel="1" x14ac:dyDescent="0.2">
      <c r="A75" s="297">
        <v>26</v>
      </c>
      <c r="B75" s="298" t="s">
        <v>4948</v>
      </c>
      <c r="C75" s="299" t="s">
        <v>4949</v>
      </c>
      <c r="D75" s="300" t="s">
        <v>132</v>
      </c>
      <c r="E75" s="327">
        <v>1</v>
      </c>
      <c r="F75" s="301"/>
      <c r="G75" s="301">
        <f t="shared" ref="G75:G80" si="2">ROUND(E75*F75,2)</f>
        <v>0</v>
      </c>
      <c r="H75" s="319" t="s">
        <v>1624</v>
      </c>
      <c r="I75" s="122"/>
      <c r="J75" s="122"/>
      <c r="K75" s="122"/>
      <c r="L75" s="122"/>
      <c r="M75" s="122"/>
      <c r="N75" s="122"/>
      <c r="O75" s="122"/>
      <c r="P75" s="122"/>
      <c r="Q75" s="122" t="s">
        <v>4526</v>
      </c>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ht="22.5" outlineLevel="1" x14ac:dyDescent="0.2">
      <c r="A76" s="297">
        <v>27</v>
      </c>
      <c r="B76" s="298" t="s">
        <v>5016</v>
      </c>
      <c r="C76" s="299" t="s">
        <v>5017</v>
      </c>
      <c r="D76" s="300" t="s">
        <v>240</v>
      </c>
      <c r="E76" s="327">
        <v>38</v>
      </c>
      <c r="F76" s="301"/>
      <c r="G76" s="301">
        <f t="shared" si="2"/>
        <v>0</v>
      </c>
      <c r="H76" s="319" t="s">
        <v>1624</v>
      </c>
      <c r="I76" s="122"/>
      <c r="J76" s="122"/>
      <c r="K76" s="122"/>
      <c r="L76" s="122"/>
      <c r="M76" s="122"/>
      <c r="N76" s="122"/>
      <c r="O76" s="122"/>
      <c r="P76" s="122"/>
      <c r="Q76" s="122" t="s">
        <v>4537</v>
      </c>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297">
        <v>28</v>
      </c>
      <c r="B77" s="298" t="s">
        <v>4860</v>
      </c>
      <c r="C77" s="299" t="s">
        <v>4861</v>
      </c>
      <c r="D77" s="300" t="s">
        <v>240</v>
      </c>
      <c r="E77" s="327">
        <v>38</v>
      </c>
      <c r="F77" s="301"/>
      <c r="G77" s="301">
        <f t="shared" si="2"/>
        <v>0</v>
      </c>
      <c r="H77" s="319" t="s">
        <v>1624</v>
      </c>
      <c r="I77" s="122"/>
      <c r="J77" s="122"/>
      <c r="K77" s="122"/>
      <c r="L77" s="122"/>
      <c r="M77" s="122"/>
      <c r="N77" s="122"/>
      <c r="O77" s="122"/>
      <c r="P77" s="122"/>
      <c r="Q77" s="122" t="s">
        <v>4537</v>
      </c>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297">
        <v>29</v>
      </c>
      <c r="B78" s="298" t="s">
        <v>4952</v>
      </c>
      <c r="C78" s="299" t="s">
        <v>4953</v>
      </c>
      <c r="D78" s="300" t="s">
        <v>240</v>
      </c>
      <c r="E78" s="327">
        <v>38</v>
      </c>
      <c r="F78" s="301"/>
      <c r="G78" s="301">
        <f t="shared" si="2"/>
        <v>0</v>
      </c>
      <c r="H78" s="319" t="s">
        <v>1624</v>
      </c>
      <c r="I78" s="122"/>
      <c r="J78" s="122"/>
      <c r="K78" s="122"/>
      <c r="L78" s="122"/>
      <c r="M78" s="122"/>
      <c r="N78" s="122"/>
      <c r="O78" s="122"/>
      <c r="P78" s="122"/>
      <c r="Q78" s="122" t="s">
        <v>4537</v>
      </c>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297">
        <v>30</v>
      </c>
      <c r="B79" s="298" t="s">
        <v>4956</v>
      </c>
      <c r="C79" s="299" t="s">
        <v>5018</v>
      </c>
      <c r="D79" s="300" t="s">
        <v>132</v>
      </c>
      <c r="E79" s="327">
        <v>1</v>
      </c>
      <c r="F79" s="301"/>
      <c r="G79" s="301">
        <f t="shared" si="2"/>
        <v>0</v>
      </c>
      <c r="H79" s="319" t="s">
        <v>4525</v>
      </c>
      <c r="I79" s="122"/>
      <c r="J79" s="122"/>
      <c r="K79" s="122"/>
      <c r="L79" s="122"/>
      <c r="M79" s="122"/>
      <c r="N79" s="122"/>
      <c r="O79" s="122"/>
      <c r="P79" s="122"/>
      <c r="Q79" s="122" t="s">
        <v>4537</v>
      </c>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297">
        <v>31</v>
      </c>
      <c r="B80" s="298" t="s">
        <v>5019</v>
      </c>
      <c r="C80" s="299" t="s">
        <v>5020</v>
      </c>
      <c r="D80" s="300" t="s">
        <v>132</v>
      </c>
      <c r="E80" s="327">
        <v>80</v>
      </c>
      <c r="F80" s="301"/>
      <c r="G80" s="301">
        <f t="shared" si="2"/>
        <v>0</v>
      </c>
      <c r="H80" s="319" t="s">
        <v>1624</v>
      </c>
      <c r="I80" s="122"/>
      <c r="J80" s="122"/>
      <c r="K80" s="122"/>
      <c r="L80" s="122"/>
      <c r="M80" s="122"/>
      <c r="N80" s="122"/>
      <c r="O80" s="122"/>
      <c r="P80" s="122"/>
      <c r="Q80" s="122" t="s">
        <v>4537</v>
      </c>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x14ac:dyDescent="0.2">
      <c r="A81" s="124" t="s">
        <v>128</v>
      </c>
      <c r="B81" s="124" t="s">
        <v>76</v>
      </c>
      <c r="C81" s="139" t="s">
        <v>77</v>
      </c>
      <c r="D81" s="162"/>
      <c r="E81" s="126"/>
      <c r="F81" s="126"/>
      <c r="G81" s="126">
        <f>SUMIF(Q82:Q83,"&lt;&gt;NOR",G82:G83)</f>
        <v>0</v>
      </c>
      <c r="H81" s="199"/>
      <c r="Q81" t="s">
        <v>129</v>
      </c>
    </row>
    <row r="82" spans="1:44" outlineLevel="1" x14ac:dyDescent="0.2">
      <c r="A82" s="302">
        <v>32</v>
      </c>
      <c r="B82" s="303" t="s">
        <v>4868</v>
      </c>
      <c r="C82" s="304" t="s">
        <v>4869</v>
      </c>
      <c r="D82" s="305" t="s">
        <v>201</v>
      </c>
      <c r="E82" s="379">
        <v>80.44</v>
      </c>
      <c r="F82" s="306"/>
      <c r="G82" s="306">
        <f>ROUND(E82*F82,2)</f>
        <v>0</v>
      </c>
      <c r="H82" s="320" t="s">
        <v>1624</v>
      </c>
      <c r="I82" s="122"/>
      <c r="J82" s="122"/>
      <c r="K82" s="122"/>
      <c r="L82" s="122"/>
      <c r="M82" s="122"/>
      <c r="N82" s="122"/>
      <c r="O82" s="122"/>
      <c r="P82" s="122"/>
      <c r="Q82" s="122" t="s">
        <v>4582</v>
      </c>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182"/>
      <c r="B83" s="307"/>
      <c r="C83" s="316" t="s">
        <v>4870</v>
      </c>
      <c r="D83" s="317"/>
      <c r="E83" s="329"/>
      <c r="F83" s="317"/>
      <c r="G83" s="317"/>
      <c r="H83" s="321"/>
      <c r="I83" s="122"/>
      <c r="J83" s="122"/>
      <c r="K83" s="122"/>
      <c r="L83" s="122"/>
      <c r="M83" s="122"/>
      <c r="N83" s="122"/>
      <c r="O83" s="122"/>
      <c r="P83" s="122"/>
      <c r="Q83" s="122" t="s">
        <v>4539</v>
      </c>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x14ac:dyDescent="0.2">
      <c r="A84" s="124" t="s">
        <v>128</v>
      </c>
      <c r="B84" s="124" t="s">
        <v>113</v>
      </c>
      <c r="C84" s="139" t="s">
        <v>27</v>
      </c>
      <c r="D84" s="162"/>
      <c r="E84" s="126"/>
      <c r="F84" s="126"/>
      <c r="G84" s="126">
        <f>SUMIF(Q85:Q91,"&lt;&gt;NOR",G85:G91)</f>
        <v>0</v>
      </c>
      <c r="H84" s="199"/>
      <c r="Q84" t="s">
        <v>129</v>
      </c>
    </row>
    <row r="85" spans="1:44" outlineLevel="1" x14ac:dyDescent="0.2">
      <c r="A85" s="297">
        <v>33</v>
      </c>
      <c r="B85" s="298" t="s">
        <v>4881</v>
      </c>
      <c r="C85" s="299" t="s">
        <v>4882</v>
      </c>
      <c r="D85" s="300" t="s">
        <v>132</v>
      </c>
      <c r="E85" s="327">
        <v>1</v>
      </c>
      <c r="F85" s="301"/>
      <c r="G85" s="301">
        <f t="shared" ref="G85:G91" si="3">ROUND(E85*F85,2)</f>
        <v>0</v>
      </c>
      <c r="H85" s="319" t="s">
        <v>4525</v>
      </c>
      <c r="I85" s="122"/>
      <c r="J85" s="122"/>
      <c r="K85" s="122"/>
      <c r="L85" s="122"/>
      <c r="M85" s="122"/>
      <c r="N85" s="122"/>
      <c r="O85" s="122"/>
      <c r="P85" s="122"/>
      <c r="Q85" s="122" t="s">
        <v>4537</v>
      </c>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297">
        <v>34</v>
      </c>
      <c r="B86" s="298" t="s">
        <v>4883</v>
      </c>
      <c r="C86" s="299" t="s">
        <v>4884</v>
      </c>
      <c r="D86" s="300" t="s">
        <v>132</v>
      </c>
      <c r="E86" s="327">
        <v>1</v>
      </c>
      <c r="F86" s="301"/>
      <c r="G86" s="301">
        <f t="shared" si="3"/>
        <v>0</v>
      </c>
      <c r="H86" s="319" t="s">
        <v>4525</v>
      </c>
      <c r="I86" s="122"/>
      <c r="J86" s="122"/>
      <c r="K86" s="122"/>
      <c r="L86" s="122"/>
      <c r="M86" s="122"/>
      <c r="N86" s="122"/>
      <c r="O86" s="122"/>
      <c r="P86" s="122"/>
      <c r="Q86" s="122" t="s">
        <v>4537</v>
      </c>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297">
        <v>35</v>
      </c>
      <c r="B87" s="298" t="s">
        <v>4885</v>
      </c>
      <c r="C87" s="299" t="s">
        <v>4958</v>
      </c>
      <c r="D87" s="300" t="s">
        <v>132</v>
      </c>
      <c r="E87" s="327">
        <v>1</v>
      </c>
      <c r="F87" s="301"/>
      <c r="G87" s="301">
        <f t="shared" si="3"/>
        <v>0</v>
      </c>
      <c r="H87" s="319" t="s">
        <v>4525</v>
      </c>
      <c r="I87" s="122"/>
      <c r="J87" s="122"/>
      <c r="K87" s="122"/>
      <c r="L87" s="122"/>
      <c r="M87" s="122"/>
      <c r="N87" s="122"/>
      <c r="O87" s="122"/>
      <c r="P87" s="122"/>
      <c r="Q87" s="122" t="s">
        <v>4537</v>
      </c>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297">
        <v>36</v>
      </c>
      <c r="B88" s="298" t="s">
        <v>4887</v>
      </c>
      <c r="C88" s="299" t="s">
        <v>4888</v>
      </c>
      <c r="D88" s="300" t="s">
        <v>132</v>
      </c>
      <c r="E88" s="327">
        <v>1</v>
      </c>
      <c r="F88" s="301"/>
      <c r="G88" s="301">
        <f t="shared" si="3"/>
        <v>0</v>
      </c>
      <c r="H88" s="319" t="s">
        <v>4525</v>
      </c>
      <c r="I88" s="122"/>
      <c r="J88" s="122"/>
      <c r="K88" s="122"/>
      <c r="L88" s="122"/>
      <c r="M88" s="122"/>
      <c r="N88" s="122"/>
      <c r="O88" s="122"/>
      <c r="P88" s="122"/>
      <c r="Q88" s="122" t="s">
        <v>4537</v>
      </c>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297">
        <v>37</v>
      </c>
      <c r="B89" s="298" t="s">
        <v>4889</v>
      </c>
      <c r="C89" s="299" t="s">
        <v>4890</v>
      </c>
      <c r="D89" s="300" t="s">
        <v>132</v>
      </c>
      <c r="E89" s="327">
        <v>1</v>
      </c>
      <c r="F89" s="301"/>
      <c r="G89" s="301">
        <f t="shared" si="3"/>
        <v>0</v>
      </c>
      <c r="H89" s="319" t="s">
        <v>4525</v>
      </c>
      <c r="I89" s="122"/>
      <c r="J89" s="122"/>
      <c r="K89" s="122"/>
      <c r="L89" s="122"/>
      <c r="M89" s="122"/>
      <c r="N89" s="122"/>
      <c r="O89" s="122"/>
      <c r="P89" s="122"/>
      <c r="Q89" s="122" t="s">
        <v>4537</v>
      </c>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outlineLevel="1" x14ac:dyDescent="0.2">
      <c r="A90" s="297">
        <v>38</v>
      </c>
      <c r="B90" s="298" t="s">
        <v>4891</v>
      </c>
      <c r="C90" s="299" t="s">
        <v>4892</v>
      </c>
      <c r="D90" s="300" t="s">
        <v>132</v>
      </c>
      <c r="E90" s="327">
        <v>1</v>
      </c>
      <c r="F90" s="301"/>
      <c r="G90" s="301">
        <f t="shared" si="3"/>
        <v>0</v>
      </c>
      <c r="H90" s="319" t="s">
        <v>4525</v>
      </c>
      <c r="I90" s="122"/>
      <c r="J90" s="122"/>
      <c r="K90" s="122"/>
      <c r="L90" s="122"/>
      <c r="M90" s="122"/>
      <c r="N90" s="122"/>
      <c r="O90" s="122"/>
      <c r="P90" s="122"/>
      <c r="Q90" s="122" t="s">
        <v>4537</v>
      </c>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row>
    <row r="91" spans="1:44" outlineLevel="1" x14ac:dyDescent="0.2">
      <c r="A91" s="302">
        <v>39</v>
      </c>
      <c r="B91" s="303" t="s">
        <v>4893</v>
      </c>
      <c r="C91" s="304" t="s">
        <v>4894</v>
      </c>
      <c r="D91" s="305" t="s">
        <v>132</v>
      </c>
      <c r="E91" s="328">
        <v>1</v>
      </c>
      <c r="F91" s="306"/>
      <c r="G91" s="306">
        <f t="shared" si="3"/>
        <v>0</v>
      </c>
      <c r="H91" s="320" t="s">
        <v>4525</v>
      </c>
      <c r="I91" s="122"/>
      <c r="J91" s="122"/>
      <c r="K91" s="122"/>
      <c r="L91" s="122"/>
      <c r="M91" s="122"/>
      <c r="N91" s="122"/>
      <c r="O91" s="122"/>
      <c r="P91" s="122"/>
      <c r="Q91" s="122" t="s">
        <v>4537</v>
      </c>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x14ac:dyDescent="0.2">
      <c r="A92" s="4"/>
      <c r="B92" s="5"/>
      <c r="C92" s="143"/>
      <c r="D92" s="7"/>
      <c r="E92" s="155"/>
      <c r="F92" s="4"/>
      <c r="G92" s="4"/>
      <c r="H92" s="4"/>
      <c r="O92">
        <v>15</v>
      </c>
      <c r="P92">
        <v>21</v>
      </c>
      <c r="Q92" t="s">
        <v>4522</v>
      </c>
    </row>
    <row r="93" spans="1:44" x14ac:dyDescent="0.2">
      <c r="A93" s="214"/>
      <c r="B93" s="215" t="s">
        <v>28</v>
      </c>
      <c r="C93" s="216"/>
      <c r="D93" s="217"/>
      <c r="E93" s="218"/>
      <c r="F93" s="219"/>
      <c r="G93" s="220">
        <f>G8+G62+G74+G81+G84</f>
        <v>0</v>
      </c>
      <c r="H93" s="4"/>
      <c r="O93" t="e">
        <f>SUMIF(#REF!,O92,G8:G91)</f>
        <v>#REF!</v>
      </c>
      <c r="P93" t="e">
        <f>SUMIF(#REF!,P92,G8:G91)</f>
        <v>#REF!</v>
      </c>
      <c r="Q93" t="s">
        <v>1456</v>
      </c>
    </row>
    <row r="94" spans="1:44" x14ac:dyDescent="0.2">
      <c r="D94" s="11"/>
    </row>
    <row r="95" spans="1:44" x14ac:dyDescent="0.2">
      <c r="B95" s="410"/>
      <c r="C95" s="5" t="s">
        <v>5537</v>
      </c>
      <c r="D95" s="11"/>
    </row>
    <row r="96" spans="1:44" x14ac:dyDescent="0.2">
      <c r="D96" s="11"/>
    </row>
    <row r="97" spans="4:4" x14ac:dyDescent="0.2">
      <c r="D97" s="11"/>
    </row>
    <row r="98" spans="4:4" x14ac:dyDescent="0.2">
      <c r="D98" s="11"/>
    </row>
    <row r="99" spans="4:4" x14ac:dyDescent="0.2">
      <c r="D99" s="11"/>
    </row>
    <row r="100" spans="4:4" x14ac:dyDescent="0.2">
      <c r="D100" s="11"/>
    </row>
    <row r="101" spans="4:4" x14ac:dyDescent="0.2">
      <c r="D101" s="11"/>
    </row>
    <row r="102" spans="4:4" x14ac:dyDescent="0.2">
      <c r="D102" s="11"/>
    </row>
    <row r="103" spans="4:4" x14ac:dyDescent="0.2">
      <c r="D103" s="11"/>
    </row>
    <row r="104" spans="4:4" x14ac:dyDescent="0.2">
      <c r="D104" s="11"/>
    </row>
    <row r="105" spans="4:4" x14ac:dyDescent="0.2">
      <c r="D105" s="11"/>
    </row>
    <row r="106" spans="4:4" x14ac:dyDescent="0.2">
      <c r="D106" s="11"/>
    </row>
    <row r="107" spans="4:4" x14ac:dyDescent="0.2">
      <c r="D107" s="11"/>
    </row>
    <row r="108" spans="4:4" x14ac:dyDescent="0.2">
      <c r="D108" s="11"/>
    </row>
    <row r="109" spans="4:4" x14ac:dyDescent="0.2">
      <c r="D109" s="11"/>
    </row>
    <row r="110" spans="4:4" x14ac:dyDescent="0.2">
      <c r="D110" s="11"/>
    </row>
    <row r="111" spans="4:4" x14ac:dyDescent="0.2">
      <c r="D111" s="11"/>
    </row>
    <row r="112" spans="4:4" x14ac:dyDescent="0.2">
      <c r="D112" s="11"/>
    </row>
    <row r="113" spans="4:4" x14ac:dyDescent="0.2">
      <c r="D113" s="11"/>
    </row>
    <row r="114" spans="4:4" x14ac:dyDescent="0.2">
      <c r="D114" s="11"/>
    </row>
    <row r="115" spans="4:4" x14ac:dyDescent="0.2">
      <c r="D115" s="11"/>
    </row>
    <row r="116" spans="4:4" x14ac:dyDescent="0.2">
      <c r="D116" s="11"/>
    </row>
    <row r="117" spans="4:4" x14ac:dyDescent="0.2">
      <c r="D117" s="11"/>
    </row>
    <row r="118" spans="4:4" x14ac:dyDescent="0.2">
      <c r="D118" s="11"/>
    </row>
    <row r="119" spans="4:4" x14ac:dyDescent="0.2">
      <c r="D119" s="11"/>
    </row>
    <row r="120" spans="4:4" x14ac:dyDescent="0.2">
      <c r="D120" s="11"/>
    </row>
    <row r="121" spans="4:4" x14ac:dyDescent="0.2">
      <c r="D121" s="11"/>
    </row>
    <row r="122" spans="4:4" x14ac:dyDescent="0.2">
      <c r="D122" s="11"/>
    </row>
    <row r="123" spans="4:4" x14ac:dyDescent="0.2">
      <c r="D123" s="11"/>
    </row>
    <row r="124" spans="4:4" x14ac:dyDescent="0.2">
      <c r="D124" s="11"/>
    </row>
    <row r="125" spans="4:4" x14ac:dyDescent="0.2">
      <c r="D125" s="11"/>
    </row>
    <row r="126" spans="4:4" x14ac:dyDescent="0.2">
      <c r="D126" s="11"/>
    </row>
    <row r="127" spans="4:4" x14ac:dyDescent="0.2">
      <c r="D127" s="11"/>
    </row>
    <row r="128" spans="4:4"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sheetData>
  <sheetProtection algorithmName="SHA-512" hashValue="bdkBmHU7e8GrRKLew1CWT6AraRs4Wg2/iUi6HLiN9Pi+aka4272mqdZF5pNFQNMSmZzsIg6cGngKfzQ1WkzEsA==" saltValue="r4nTO4Nz2hDCmM9UvW/5qQ==" spinCount="100000" sheet="1" objects="1" scenarios="1"/>
  <protectedRanges>
    <protectedRange sqref="F9:F12 F15:F53 F62 F74:F91" name="Oblast1"/>
    <protectedRange sqref="F13" name="Oblast1_1"/>
    <protectedRange sqref="F72" name="Oblast1_2"/>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R5067"/>
  <sheetViews>
    <sheetView topLeftCell="A79" zoomScaleNormal="100" workbookViewId="0">
      <selection activeCell="C113" sqref="C113"/>
    </sheetView>
  </sheetViews>
  <sheetFormatPr defaultRowHeight="12.75" outlineLevelRow="1" x14ac:dyDescent="0.2"/>
  <cols>
    <col min="1" max="1" width="3.42578125" customWidth="1"/>
    <col min="2" max="2" width="14.7109375" style="296" customWidth="1"/>
    <col min="3" max="3" width="50.7109375" style="296" customWidth="1"/>
    <col min="4" max="4" width="4.85546875" customWidth="1"/>
    <col min="5" max="5" width="10.5703125" style="79" customWidth="1"/>
    <col min="6" max="6" width="9.85546875" customWidth="1"/>
    <col min="7" max="7" width="12.7109375" customWidth="1"/>
    <col min="8" max="8" width="9.140625"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205" t="s">
        <v>114</v>
      </c>
      <c r="B2" s="206" t="s">
        <v>4516</v>
      </c>
      <c r="C2" s="535" t="s">
        <v>4517</v>
      </c>
      <c r="D2" s="536"/>
      <c r="E2" s="536"/>
      <c r="F2" s="536"/>
      <c r="G2" s="537"/>
      <c r="Q2" t="s">
        <v>116</v>
      </c>
    </row>
    <row r="3" spans="1:44" ht="24.95" customHeight="1" x14ac:dyDescent="0.2">
      <c r="A3" s="205" t="s">
        <v>7</v>
      </c>
      <c r="B3" s="206" t="s">
        <v>5021</v>
      </c>
      <c r="C3" s="535" t="s">
        <v>5022</v>
      </c>
      <c r="D3" s="536"/>
      <c r="E3" s="536"/>
      <c r="F3" s="536"/>
      <c r="G3" s="537"/>
      <c r="M3" s="296" t="s">
        <v>4795</v>
      </c>
      <c r="Q3" t="s">
        <v>117</v>
      </c>
    </row>
    <row r="4" spans="1:44" ht="24.95" customHeight="1" x14ac:dyDescent="0.2">
      <c r="A4" s="205" t="s">
        <v>8</v>
      </c>
      <c r="B4" s="206" t="s">
        <v>5021</v>
      </c>
      <c r="C4" s="535" t="s">
        <v>5022</v>
      </c>
      <c r="D4" s="536"/>
      <c r="E4" s="536"/>
      <c r="F4" s="536"/>
      <c r="G4" s="537"/>
      <c r="Q4" t="s">
        <v>118</v>
      </c>
    </row>
    <row r="5" spans="1:44" ht="24.95" customHeight="1" x14ac:dyDescent="0.2">
      <c r="A5" s="207" t="s">
        <v>119</v>
      </c>
      <c r="B5" s="171"/>
      <c r="C5" s="171"/>
      <c r="D5" s="157"/>
      <c r="E5" s="150"/>
      <c r="F5" s="119"/>
      <c r="G5" s="208"/>
    </row>
    <row r="6" spans="1:44" x14ac:dyDescent="0.2">
      <c r="D6" s="11"/>
    </row>
    <row r="7" spans="1:44" ht="25.5" x14ac:dyDescent="0.2">
      <c r="A7" s="209" t="s">
        <v>121</v>
      </c>
      <c r="B7" s="210" t="s">
        <v>122</v>
      </c>
      <c r="C7" s="210" t="s">
        <v>123</v>
      </c>
      <c r="D7" s="211" t="s">
        <v>124</v>
      </c>
      <c r="E7" s="212" t="s">
        <v>4520</v>
      </c>
      <c r="F7" s="121" t="s">
        <v>4521</v>
      </c>
      <c r="G7" s="213" t="s">
        <v>28</v>
      </c>
      <c r="H7" s="145" t="s">
        <v>127</v>
      </c>
    </row>
    <row r="8" spans="1:44" x14ac:dyDescent="0.2">
      <c r="A8" s="128" t="s">
        <v>128</v>
      </c>
      <c r="B8" s="129" t="s">
        <v>3063</v>
      </c>
      <c r="C8" s="130" t="s">
        <v>4523</v>
      </c>
      <c r="D8" s="159"/>
      <c r="E8" s="131"/>
      <c r="F8" s="131"/>
      <c r="G8" s="131">
        <f>SUMIF(Q9:Q92,"&lt;&gt;NOR",G9:G92)</f>
        <v>0</v>
      </c>
      <c r="H8" s="196"/>
      <c r="Q8" t="s">
        <v>129</v>
      </c>
    </row>
    <row r="9" spans="1:44" ht="22.5" outlineLevel="1" x14ac:dyDescent="0.2">
      <c r="A9" s="297">
        <v>1</v>
      </c>
      <c r="B9" s="298" t="s">
        <v>4527</v>
      </c>
      <c r="C9" s="411" t="s">
        <v>5413</v>
      </c>
      <c r="D9" s="412" t="s">
        <v>240</v>
      </c>
      <c r="E9" s="413"/>
      <c r="F9" s="414"/>
      <c r="G9" s="414"/>
      <c r="H9" s="415" t="s">
        <v>4525</v>
      </c>
      <c r="I9" s="122"/>
      <c r="J9" s="122"/>
      <c r="K9" s="122"/>
      <c r="L9" s="122"/>
      <c r="M9" s="122"/>
      <c r="N9" s="122"/>
      <c r="O9" s="122"/>
      <c r="P9" s="122"/>
      <c r="Q9" s="122" t="s">
        <v>4526</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ht="22.5" outlineLevel="1" x14ac:dyDescent="0.2">
      <c r="A10" s="297">
        <v>2</v>
      </c>
      <c r="B10" s="298" t="s">
        <v>4528</v>
      </c>
      <c r="C10" s="411" t="s">
        <v>5414</v>
      </c>
      <c r="D10" s="412" t="s">
        <v>240</v>
      </c>
      <c r="E10" s="413"/>
      <c r="F10" s="414"/>
      <c r="G10" s="414"/>
      <c r="H10" s="415" t="s">
        <v>4525</v>
      </c>
      <c r="I10" s="122"/>
      <c r="J10" s="122"/>
      <c r="K10" s="122"/>
      <c r="L10" s="122"/>
      <c r="M10" s="122"/>
      <c r="N10" s="122"/>
      <c r="O10" s="122"/>
      <c r="P10" s="122"/>
      <c r="Q10" s="122" t="s">
        <v>4526</v>
      </c>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ht="22.5" outlineLevel="1" x14ac:dyDescent="0.2">
      <c r="A11" s="297">
        <v>3</v>
      </c>
      <c r="B11" s="298" t="s">
        <v>4959</v>
      </c>
      <c r="C11" s="411" t="s">
        <v>5452</v>
      </c>
      <c r="D11" s="412" t="s">
        <v>240</v>
      </c>
      <c r="E11" s="413"/>
      <c r="F11" s="414"/>
      <c r="G11" s="414"/>
      <c r="H11" s="415" t="s">
        <v>4525</v>
      </c>
      <c r="I11" s="122"/>
      <c r="J11" s="122"/>
      <c r="K11" s="122"/>
      <c r="L11" s="122"/>
      <c r="M11" s="122"/>
      <c r="N11" s="122"/>
      <c r="O11" s="122"/>
      <c r="P11" s="122"/>
      <c r="Q11" s="122" t="s">
        <v>4526</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outlineLevel="1" x14ac:dyDescent="0.2">
      <c r="A12" s="404" t="s">
        <v>5453</v>
      </c>
      <c r="B12" s="404" t="s">
        <v>142</v>
      </c>
      <c r="C12" s="402" t="s">
        <v>143</v>
      </c>
      <c r="D12" s="405" t="s">
        <v>138</v>
      </c>
      <c r="E12" s="398">
        <v>237.3</v>
      </c>
      <c r="F12" s="398"/>
      <c r="G12" s="398">
        <f>ROUND(E12*F12,2)</f>
        <v>0</v>
      </c>
      <c r="H12" s="406" t="s">
        <v>1624</v>
      </c>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outlineLevel="1" x14ac:dyDescent="0.2">
      <c r="A13" s="404"/>
      <c r="B13" s="404"/>
      <c r="C13" s="399" t="s">
        <v>5454</v>
      </c>
      <c r="D13" s="401"/>
      <c r="E13" s="400"/>
      <c r="F13" s="398"/>
      <c r="G13" s="398"/>
      <c r="H13" s="406"/>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outlineLevel="1" x14ac:dyDescent="0.2">
      <c r="A14" s="404"/>
      <c r="B14" s="404"/>
      <c r="C14" s="399" t="s">
        <v>5455</v>
      </c>
      <c r="D14" s="401"/>
      <c r="E14" s="400">
        <v>14.34</v>
      </c>
      <c r="F14" s="398"/>
      <c r="G14" s="398"/>
      <c r="H14" s="406"/>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outlineLevel="1" x14ac:dyDescent="0.2">
      <c r="A15" s="404"/>
      <c r="B15" s="404"/>
      <c r="C15" s="399" t="s">
        <v>5456</v>
      </c>
      <c r="D15" s="401"/>
      <c r="E15" s="400">
        <v>151.28</v>
      </c>
      <c r="F15" s="398"/>
      <c r="G15" s="398"/>
      <c r="H15" s="406"/>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404"/>
      <c r="B16" s="404"/>
      <c r="C16" s="399" t="s">
        <v>5457</v>
      </c>
      <c r="D16" s="401"/>
      <c r="E16" s="400">
        <v>71.680000000000007</v>
      </c>
      <c r="F16" s="398"/>
      <c r="G16" s="398"/>
      <c r="H16" s="406"/>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404" t="s">
        <v>5458</v>
      </c>
      <c r="B17" s="404" t="s">
        <v>148</v>
      </c>
      <c r="C17" s="402" t="s">
        <v>149</v>
      </c>
      <c r="D17" s="405" t="s">
        <v>138</v>
      </c>
      <c r="E17" s="398">
        <v>237.3</v>
      </c>
      <c r="F17" s="398"/>
      <c r="G17" s="398">
        <f>ROUND(E17*F17,2)</f>
        <v>0</v>
      </c>
      <c r="H17" s="406" t="s">
        <v>1624</v>
      </c>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404"/>
      <c r="B18" s="404"/>
      <c r="C18" s="399" t="s">
        <v>5454</v>
      </c>
      <c r="D18" s="401"/>
      <c r="E18" s="400"/>
      <c r="F18" s="398"/>
      <c r="G18" s="398"/>
      <c r="H18" s="406"/>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404"/>
      <c r="B19" s="404"/>
      <c r="C19" s="399" t="s">
        <v>5455</v>
      </c>
      <c r="D19" s="401"/>
      <c r="E19" s="400">
        <v>14.34</v>
      </c>
      <c r="F19" s="398"/>
      <c r="G19" s="398"/>
      <c r="H19" s="406"/>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404"/>
      <c r="B20" s="404"/>
      <c r="C20" s="399" t="s">
        <v>5456</v>
      </c>
      <c r="D20" s="401"/>
      <c r="E20" s="400">
        <v>151.28</v>
      </c>
      <c r="F20" s="398"/>
      <c r="G20" s="398"/>
      <c r="H20" s="406"/>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404"/>
      <c r="B21" s="404"/>
      <c r="C21" s="399" t="s">
        <v>5457</v>
      </c>
      <c r="D21" s="401"/>
      <c r="E21" s="400">
        <v>71.680000000000007</v>
      </c>
      <c r="F21" s="398"/>
      <c r="G21" s="398"/>
      <c r="H21" s="406"/>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404" t="s">
        <v>5459</v>
      </c>
      <c r="B22" s="404" t="s">
        <v>150</v>
      </c>
      <c r="C22" s="402" t="s">
        <v>151</v>
      </c>
      <c r="D22" s="405" t="s">
        <v>138</v>
      </c>
      <c r="E22" s="398">
        <v>118.65</v>
      </c>
      <c r="F22" s="398"/>
      <c r="G22" s="398">
        <f>ROUND(E22*F22,2)</f>
        <v>0</v>
      </c>
      <c r="H22" s="406" t="s">
        <v>1624</v>
      </c>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404"/>
      <c r="B23" s="404"/>
      <c r="C23" s="399" t="s">
        <v>5454</v>
      </c>
      <c r="D23" s="401"/>
      <c r="E23" s="400"/>
      <c r="F23" s="398"/>
      <c r="G23" s="398"/>
      <c r="H23" s="406"/>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404"/>
      <c r="B24" s="404"/>
      <c r="C24" s="417" t="s">
        <v>282</v>
      </c>
      <c r="D24" s="418"/>
      <c r="E24" s="419"/>
      <c r="F24" s="398"/>
      <c r="G24" s="398"/>
      <c r="H24" s="406"/>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404"/>
      <c r="B25" s="404"/>
      <c r="C25" s="420" t="s">
        <v>5460</v>
      </c>
      <c r="D25" s="418"/>
      <c r="E25" s="419">
        <v>14.34</v>
      </c>
      <c r="F25" s="398"/>
      <c r="G25" s="398"/>
      <c r="H25" s="406"/>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404"/>
      <c r="B26" s="404"/>
      <c r="C26" s="420" t="s">
        <v>5461</v>
      </c>
      <c r="D26" s="418"/>
      <c r="E26" s="419">
        <v>151.28</v>
      </c>
      <c r="F26" s="398"/>
      <c r="G26" s="398"/>
      <c r="H26" s="406"/>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404"/>
      <c r="B27" s="404"/>
      <c r="C27" s="420" t="s">
        <v>5462</v>
      </c>
      <c r="D27" s="418"/>
      <c r="E27" s="419">
        <v>71.680000000000007</v>
      </c>
      <c r="F27" s="398"/>
      <c r="G27" s="398"/>
      <c r="H27" s="406"/>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404"/>
      <c r="B28" s="404"/>
      <c r="C28" s="417" t="s">
        <v>289</v>
      </c>
      <c r="D28" s="418"/>
      <c r="E28" s="419"/>
      <c r="F28" s="398"/>
      <c r="G28" s="398"/>
      <c r="H28" s="406"/>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404"/>
      <c r="B29" s="404"/>
      <c r="C29" s="399" t="s">
        <v>5463</v>
      </c>
      <c r="D29" s="401"/>
      <c r="E29" s="400">
        <v>118.65</v>
      </c>
      <c r="F29" s="398"/>
      <c r="G29" s="398"/>
      <c r="H29" s="406"/>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404" t="s">
        <v>5464</v>
      </c>
      <c r="B30" s="404" t="s">
        <v>4807</v>
      </c>
      <c r="C30" s="402" t="s">
        <v>4808</v>
      </c>
      <c r="D30" s="405" t="s">
        <v>188</v>
      </c>
      <c r="E30" s="398">
        <v>474.6</v>
      </c>
      <c r="F30" s="398"/>
      <c r="G30" s="398">
        <f>ROUND(E30*F30,2)</f>
        <v>0</v>
      </c>
      <c r="H30" s="406" t="s">
        <v>1624</v>
      </c>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404"/>
      <c r="B31" s="404"/>
      <c r="C31" s="399" t="s">
        <v>5454</v>
      </c>
      <c r="D31" s="401"/>
      <c r="E31" s="400"/>
      <c r="F31" s="398"/>
      <c r="G31" s="398"/>
      <c r="H31" s="406"/>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404"/>
      <c r="B32" s="404"/>
      <c r="C32" s="399" t="s">
        <v>5465</v>
      </c>
      <c r="D32" s="401"/>
      <c r="E32" s="400">
        <v>28.68</v>
      </c>
      <c r="F32" s="398"/>
      <c r="G32" s="398"/>
      <c r="H32" s="406"/>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404"/>
      <c r="B33" s="404"/>
      <c r="C33" s="399" t="s">
        <v>5466</v>
      </c>
      <c r="D33" s="401"/>
      <c r="E33" s="400">
        <v>302.56</v>
      </c>
      <c r="F33" s="398"/>
      <c r="G33" s="398"/>
      <c r="H33" s="406"/>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404"/>
      <c r="B34" s="404"/>
      <c r="C34" s="399" t="s">
        <v>5467</v>
      </c>
      <c r="D34" s="401"/>
      <c r="E34" s="400">
        <v>143.36000000000001</v>
      </c>
      <c r="F34" s="398"/>
      <c r="G34" s="398"/>
      <c r="H34" s="406"/>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404" t="s">
        <v>5468</v>
      </c>
      <c r="B35" s="404" t="s">
        <v>4810</v>
      </c>
      <c r="C35" s="402" t="s">
        <v>4811</v>
      </c>
      <c r="D35" s="405" t="s">
        <v>188</v>
      </c>
      <c r="E35" s="398">
        <v>474.6</v>
      </c>
      <c r="F35" s="398"/>
      <c r="G35" s="398">
        <f>ROUND(E35*F35,2)</f>
        <v>0</v>
      </c>
      <c r="H35" s="406" t="s">
        <v>1624</v>
      </c>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404"/>
      <c r="B36" s="404"/>
      <c r="C36" s="399" t="s">
        <v>5454</v>
      </c>
      <c r="D36" s="401"/>
      <c r="E36" s="400"/>
      <c r="F36" s="398"/>
      <c r="G36" s="398"/>
      <c r="H36" s="406"/>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404"/>
      <c r="B37" s="404"/>
      <c r="C37" s="399" t="s">
        <v>5465</v>
      </c>
      <c r="D37" s="401"/>
      <c r="E37" s="400">
        <v>28.68</v>
      </c>
      <c r="F37" s="398"/>
      <c r="G37" s="398"/>
      <c r="H37" s="406"/>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404"/>
      <c r="B38" s="404"/>
      <c r="C38" s="399" t="s">
        <v>5466</v>
      </c>
      <c r="D38" s="401"/>
      <c r="E38" s="400">
        <v>302.56</v>
      </c>
      <c r="F38" s="398"/>
      <c r="G38" s="398"/>
      <c r="H38" s="406"/>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404"/>
      <c r="B39" s="404"/>
      <c r="C39" s="399" t="s">
        <v>5467</v>
      </c>
      <c r="D39" s="401"/>
      <c r="E39" s="400">
        <v>143.36000000000001</v>
      </c>
      <c r="F39" s="398"/>
      <c r="G39" s="398"/>
      <c r="H39" s="406"/>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404" t="s">
        <v>5469</v>
      </c>
      <c r="B40" s="404" t="s">
        <v>154</v>
      </c>
      <c r="C40" s="402" t="s">
        <v>155</v>
      </c>
      <c r="D40" s="405" t="s">
        <v>138</v>
      </c>
      <c r="E40" s="398">
        <v>175.55</v>
      </c>
      <c r="F40" s="398"/>
      <c r="G40" s="398">
        <f>ROUND(E40*F40,2)</f>
        <v>0</v>
      </c>
      <c r="H40" s="406" t="s">
        <v>1624</v>
      </c>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404"/>
      <c r="B41" s="404"/>
      <c r="C41" s="399" t="s">
        <v>5454</v>
      </c>
      <c r="D41" s="401"/>
      <c r="E41" s="400"/>
      <c r="F41" s="398"/>
      <c r="G41" s="398"/>
      <c r="H41" s="406"/>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404"/>
      <c r="B42" s="404"/>
      <c r="C42" s="399" t="s">
        <v>5470</v>
      </c>
      <c r="D42" s="401"/>
      <c r="E42" s="400">
        <v>10.44</v>
      </c>
      <c r="F42" s="398"/>
      <c r="G42" s="398"/>
      <c r="H42" s="406"/>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404"/>
      <c r="B43" s="404"/>
      <c r="C43" s="399" t="s">
        <v>5471</v>
      </c>
      <c r="D43" s="401"/>
      <c r="E43" s="400">
        <v>111.63</v>
      </c>
      <c r="F43" s="398"/>
      <c r="G43" s="398"/>
      <c r="H43" s="406"/>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404"/>
      <c r="B44" s="404"/>
      <c r="C44" s="399" t="s">
        <v>5472</v>
      </c>
      <c r="D44" s="401"/>
      <c r="E44" s="400">
        <v>53.48</v>
      </c>
      <c r="F44" s="398"/>
      <c r="G44" s="398"/>
      <c r="H44" s="406"/>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404" t="s">
        <v>5473</v>
      </c>
      <c r="B45" s="404" t="s">
        <v>158</v>
      </c>
      <c r="C45" s="402" t="s">
        <v>159</v>
      </c>
      <c r="D45" s="405" t="s">
        <v>138</v>
      </c>
      <c r="E45" s="398">
        <v>237.3</v>
      </c>
      <c r="F45" s="398"/>
      <c r="G45" s="398">
        <f>ROUND(E45*F45,2)</f>
        <v>0</v>
      </c>
      <c r="H45" s="406" t="s">
        <v>1624</v>
      </c>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404"/>
      <c r="B46" s="404"/>
      <c r="C46" s="399" t="s">
        <v>5474</v>
      </c>
      <c r="D46" s="401"/>
      <c r="E46" s="400">
        <v>237.3</v>
      </c>
      <c r="F46" s="398"/>
      <c r="G46" s="398"/>
      <c r="H46" s="406"/>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404" t="s">
        <v>5475</v>
      </c>
      <c r="B47" s="404" t="s">
        <v>161</v>
      </c>
      <c r="C47" s="402" t="s">
        <v>5263</v>
      </c>
      <c r="D47" s="405" t="s">
        <v>138</v>
      </c>
      <c r="E47" s="398">
        <v>237.3</v>
      </c>
      <c r="F47" s="398"/>
      <c r="G47" s="398">
        <f>ROUND(E47*F47,2)</f>
        <v>0</v>
      </c>
      <c r="H47" s="406" t="s">
        <v>1624</v>
      </c>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404"/>
      <c r="B48" s="404"/>
      <c r="C48" s="399" t="s">
        <v>5476</v>
      </c>
      <c r="D48" s="401"/>
      <c r="E48" s="400">
        <v>175.55</v>
      </c>
      <c r="F48" s="398"/>
      <c r="G48" s="398"/>
      <c r="H48" s="406"/>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404"/>
      <c r="B49" s="404"/>
      <c r="C49" s="399" t="s">
        <v>5477</v>
      </c>
      <c r="D49" s="401"/>
      <c r="E49" s="400">
        <v>61.75</v>
      </c>
      <c r="F49" s="398"/>
      <c r="G49" s="398"/>
      <c r="H49" s="406"/>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404" t="s">
        <v>5478</v>
      </c>
      <c r="B50" s="404" t="s">
        <v>165</v>
      </c>
      <c r="C50" s="402" t="s">
        <v>166</v>
      </c>
      <c r="D50" s="405" t="s">
        <v>138</v>
      </c>
      <c r="E50" s="398">
        <v>412.85</v>
      </c>
      <c r="F50" s="398"/>
      <c r="G50" s="398">
        <f>ROUND(E50*F50,2)</f>
        <v>0</v>
      </c>
      <c r="H50" s="406" t="s">
        <v>1624</v>
      </c>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404"/>
      <c r="B51" s="404"/>
      <c r="C51" s="399" t="s">
        <v>5474</v>
      </c>
      <c r="D51" s="401"/>
      <c r="E51" s="400">
        <v>237.3</v>
      </c>
      <c r="F51" s="398"/>
      <c r="G51" s="398"/>
      <c r="H51" s="406"/>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404"/>
      <c r="B52" s="404"/>
      <c r="C52" s="399" t="s">
        <v>5476</v>
      </c>
      <c r="D52" s="401"/>
      <c r="E52" s="400">
        <v>175.55</v>
      </c>
      <c r="F52" s="398"/>
      <c r="G52" s="398"/>
      <c r="H52" s="406"/>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404" t="s">
        <v>5479</v>
      </c>
      <c r="B53" s="404" t="s">
        <v>168</v>
      </c>
      <c r="C53" s="402" t="s">
        <v>169</v>
      </c>
      <c r="D53" s="405" t="s">
        <v>138</v>
      </c>
      <c r="E53" s="398">
        <v>61.75</v>
      </c>
      <c r="F53" s="398"/>
      <c r="G53" s="398">
        <f>ROUND(E53*F53,2)</f>
        <v>0</v>
      </c>
      <c r="H53" s="406" t="s">
        <v>1624</v>
      </c>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404"/>
      <c r="B54" s="404"/>
      <c r="C54" s="399" t="s">
        <v>5477</v>
      </c>
      <c r="D54" s="401"/>
      <c r="E54" s="400">
        <v>61.75</v>
      </c>
      <c r="F54" s="398"/>
      <c r="G54" s="398"/>
      <c r="H54" s="406"/>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404" t="s">
        <v>5480</v>
      </c>
      <c r="B55" s="404" t="s">
        <v>170</v>
      </c>
      <c r="C55" s="402" t="s">
        <v>171</v>
      </c>
      <c r="D55" s="405" t="s">
        <v>138</v>
      </c>
      <c r="E55" s="398">
        <v>617.5</v>
      </c>
      <c r="F55" s="398"/>
      <c r="G55" s="398">
        <f>ROUND(E55*F55,2)</f>
        <v>0</v>
      </c>
      <c r="H55" s="406" t="s">
        <v>1624</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404"/>
      <c r="B56" s="404"/>
      <c r="C56" s="399" t="s">
        <v>5481</v>
      </c>
      <c r="D56" s="401"/>
      <c r="E56" s="400">
        <v>617.5</v>
      </c>
      <c r="F56" s="398"/>
      <c r="G56" s="398"/>
      <c r="H56" s="406"/>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404" t="s">
        <v>5482</v>
      </c>
      <c r="B57" s="404" t="s">
        <v>173</v>
      </c>
      <c r="C57" s="402" t="s">
        <v>5271</v>
      </c>
      <c r="D57" s="405" t="s">
        <v>138</v>
      </c>
      <c r="E57" s="398">
        <v>61.75</v>
      </c>
      <c r="F57" s="398"/>
      <c r="G57" s="398">
        <f>ROUND(E57*F57,2)</f>
        <v>0</v>
      </c>
      <c r="H57" s="406" t="s">
        <v>1624</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404"/>
      <c r="B58" s="404"/>
      <c r="C58" s="399" t="s">
        <v>5477</v>
      </c>
      <c r="D58" s="401"/>
      <c r="E58" s="400">
        <v>61.75</v>
      </c>
      <c r="F58" s="398"/>
      <c r="G58" s="398"/>
      <c r="H58" s="406"/>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404" t="s">
        <v>5483</v>
      </c>
      <c r="B59" s="404" t="s">
        <v>5273</v>
      </c>
      <c r="C59" s="402" t="s">
        <v>5274</v>
      </c>
      <c r="D59" s="405" t="s">
        <v>138</v>
      </c>
      <c r="E59" s="398">
        <v>14.25</v>
      </c>
      <c r="F59" s="398"/>
      <c r="G59" s="398">
        <f>ROUND(E59*F59,2)</f>
        <v>0</v>
      </c>
      <c r="H59" s="406" t="s">
        <v>1624</v>
      </c>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404"/>
      <c r="B60" s="404"/>
      <c r="C60" s="399" t="s">
        <v>5454</v>
      </c>
      <c r="D60" s="401"/>
      <c r="E60" s="400"/>
      <c r="F60" s="398"/>
      <c r="G60" s="398"/>
      <c r="H60" s="406"/>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404"/>
      <c r="B61" s="404"/>
      <c r="C61" s="399" t="s">
        <v>5484</v>
      </c>
      <c r="D61" s="401"/>
      <c r="E61" s="400">
        <v>0.9</v>
      </c>
      <c r="F61" s="398"/>
      <c r="G61" s="398"/>
      <c r="H61" s="406"/>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404"/>
      <c r="B62" s="404"/>
      <c r="C62" s="399" t="s">
        <v>5485</v>
      </c>
      <c r="D62" s="401"/>
      <c r="E62" s="400">
        <v>9.15</v>
      </c>
      <c r="F62" s="398"/>
      <c r="G62" s="398"/>
      <c r="H62" s="406"/>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outlineLevel="1" x14ac:dyDescent="0.2">
      <c r="A63" s="404"/>
      <c r="B63" s="404"/>
      <c r="C63" s="399" t="s">
        <v>5486</v>
      </c>
      <c r="D63" s="401"/>
      <c r="E63" s="400">
        <v>4.2</v>
      </c>
      <c r="F63" s="398"/>
      <c r="G63" s="398"/>
      <c r="H63" s="406"/>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ht="22.5" outlineLevel="1" x14ac:dyDescent="0.2">
      <c r="A64" s="404" t="s">
        <v>5487</v>
      </c>
      <c r="B64" s="404" t="s">
        <v>4816</v>
      </c>
      <c r="C64" s="402" t="s">
        <v>5283</v>
      </c>
      <c r="D64" s="405" t="s">
        <v>138</v>
      </c>
      <c r="E64" s="398">
        <v>47.5</v>
      </c>
      <c r="F64" s="398"/>
      <c r="G64" s="398">
        <f>ROUND(E64*F64,2)</f>
        <v>0</v>
      </c>
      <c r="H64" s="406" t="s">
        <v>1624</v>
      </c>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404"/>
      <c r="B65" s="404"/>
      <c r="C65" s="399" t="s">
        <v>5454</v>
      </c>
      <c r="D65" s="401"/>
      <c r="E65" s="400"/>
      <c r="F65" s="398"/>
      <c r="G65" s="398"/>
      <c r="H65" s="406"/>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404"/>
      <c r="B66" s="404"/>
      <c r="C66" s="399" t="s">
        <v>5488</v>
      </c>
      <c r="D66" s="401"/>
      <c r="E66" s="400">
        <v>3</v>
      </c>
      <c r="F66" s="398"/>
      <c r="G66" s="398"/>
      <c r="H66" s="406"/>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404"/>
      <c r="B67" s="404"/>
      <c r="C67" s="399" t="s">
        <v>5489</v>
      </c>
      <c r="D67" s="401"/>
      <c r="E67" s="400">
        <v>30.5</v>
      </c>
      <c r="F67" s="398"/>
      <c r="G67" s="398"/>
      <c r="H67" s="406"/>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404"/>
      <c r="B68" s="404"/>
      <c r="C68" s="399" t="s">
        <v>5490</v>
      </c>
      <c r="D68" s="401"/>
      <c r="E68" s="400">
        <v>14</v>
      </c>
      <c r="F68" s="398"/>
      <c r="G68" s="398"/>
      <c r="H68" s="406"/>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404" t="s">
        <v>5491</v>
      </c>
      <c r="B69" s="404" t="s">
        <v>5292</v>
      </c>
      <c r="C69" s="402" t="s">
        <v>5293</v>
      </c>
      <c r="D69" s="405" t="s">
        <v>240</v>
      </c>
      <c r="E69" s="398">
        <v>95</v>
      </c>
      <c r="F69" s="398"/>
      <c r="G69" s="398">
        <f>ROUND(E69*F69,2)</f>
        <v>0</v>
      </c>
      <c r="H69" s="406" t="s">
        <v>1624</v>
      </c>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404"/>
      <c r="B70" s="404"/>
      <c r="C70" s="399" t="s">
        <v>5454</v>
      </c>
      <c r="D70" s="401"/>
      <c r="E70" s="400"/>
      <c r="F70" s="398"/>
      <c r="G70" s="398"/>
      <c r="H70" s="406"/>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404"/>
      <c r="B71" s="404"/>
      <c r="C71" s="399" t="s">
        <v>5492</v>
      </c>
      <c r="D71" s="401"/>
      <c r="E71" s="400">
        <v>6</v>
      </c>
      <c r="F71" s="398"/>
      <c r="G71" s="398"/>
      <c r="H71" s="406"/>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404"/>
      <c r="B72" s="404"/>
      <c r="C72" s="399" t="s">
        <v>5493</v>
      </c>
      <c r="D72" s="401"/>
      <c r="E72" s="400">
        <v>61</v>
      </c>
      <c r="F72" s="398"/>
      <c r="G72" s="398"/>
      <c r="H72" s="406"/>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404"/>
      <c r="B73" s="404"/>
      <c r="C73" s="399" t="s">
        <v>5494</v>
      </c>
      <c r="D73" s="401"/>
      <c r="E73" s="400">
        <v>28</v>
      </c>
      <c r="F73" s="398"/>
      <c r="G73" s="398"/>
      <c r="H73" s="406"/>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404" t="s">
        <v>5495</v>
      </c>
      <c r="B74" s="404" t="s">
        <v>4860</v>
      </c>
      <c r="C74" s="402" t="s">
        <v>4861</v>
      </c>
      <c r="D74" s="405" t="s">
        <v>240</v>
      </c>
      <c r="E74" s="398">
        <v>95</v>
      </c>
      <c r="F74" s="398"/>
      <c r="G74" s="398">
        <f>ROUND(E74*F74,2)</f>
        <v>0</v>
      </c>
      <c r="H74" s="406" t="s">
        <v>1624</v>
      </c>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outlineLevel="1" x14ac:dyDescent="0.2">
      <c r="A75" s="404"/>
      <c r="B75" s="404"/>
      <c r="C75" s="399" t="s">
        <v>5454</v>
      </c>
      <c r="D75" s="401"/>
      <c r="E75" s="400"/>
      <c r="F75" s="398"/>
      <c r="G75" s="398"/>
      <c r="H75" s="406"/>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outlineLevel="1" x14ac:dyDescent="0.2">
      <c r="A76" s="404"/>
      <c r="B76" s="404"/>
      <c r="C76" s="399" t="s">
        <v>5492</v>
      </c>
      <c r="D76" s="401"/>
      <c r="E76" s="400">
        <v>6</v>
      </c>
      <c r="F76" s="398"/>
      <c r="G76" s="398"/>
      <c r="H76" s="406"/>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404"/>
      <c r="B77" s="404"/>
      <c r="C77" s="399" t="s">
        <v>5493</v>
      </c>
      <c r="D77" s="401"/>
      <c r="E77" s="400">
        <v>61</v>
      </c>
      <c r="F77" s="398"/>
      <c r="G77" s="398"/>
      <c r="H77" s="406"/>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404"/>
      <c r="B78" s="404"/>
      <c r="C78" s="399" t="s">
        <v>5494</v>
      </c>
      <c r="D78" s="401"/>
      <c r="E78" s="400">
        <v>28</v>
      </c>
      <c r="F78" s="398"/>
      <c r="G78" s="398"/>
      <c r="H78" s="406"/>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404" t="s">
        <v>5496</v>
      </c>
      <c r="B79" s="404" t="s">
        <v>5305</v>
      </c>
      <c r="C79" s="402" t="s">
        <v>5306</v>
      </c>
      <c r="D79" s="405" t="s">
        <v>240</v>
      </c>
      <c r="E79" s="398">
        <v>6</v>
      </c>
      <c r="F79" s="398"/>
      <c r="G79" s="398">
        <f>ROUND(E79*F79,2)</f>
        <v>0</v>
      </c>
      <c r="H79" s="406" t="s">
        <v>1624</v>
      </c>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404"/>
      <c r="B80" s="404"/>
      <c r="C80" s="399" t="s">
        <v>5454</v>
      </c>
      <c r="D80" s="401"/>
      <c r="E80" s="400"/>
      <c r="F80" s="398"/>
      <c r="G80" s="398"/>
      <c r="H80" s="406"/>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outlineLevel="1" x14ac:dyDescent="0.2">
      <c r="A81" s="404"/>
      <c r="B81" s="404"/>
      <c r="C81" s="399" t="s">
        <v>5492</v>
      </c>
      <c r="D81" s="401"/>
      <c r="E81" s="400">
        <v>6</v>
      </c>
      <c r="F81" s="398"/>
      <c r="G81" s="398"/>
      <c r="H81" s="406"/>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404" t="s">
        <v>5497</v>
      </c>
      <c r="B82" s="404" t="s">
        <v>5308</v>
      </c>
      <c r="C82" s="402" t="s">
        <v>5309</v>
      </c>
      <c r="D82" s="405" t="s">
        <v>240</v>
      </c>
      <c r="E82" s="398">
        <v>61</v>
      </c>
      <c r="F82" s="398"/>
      <c r="G82" s="398">
        <f>ROUND(E82*F82,2)</f>
        <v>0</v>
      </c>
      <c r="H82" s="406" t="s">
        <v>1624</v>
      </c>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404"/>
      <c r="B83" s="404"/>
      <c r="C83" s="399" t="s">
        <v>5454</v>
      </c>
      <c r="D83" s="401"/>
      <c r="E83" s="400"/>
      <c r="F83" s="398"/>
      <c r="G83" s="398"/>
      <c r="H83" s="406"/>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outlineLevel="1" x14ac:dyDescent="0.2">
      <c r="A84" s="404"/>
      <c r="B84" s="404"/>
      <c r="C84" s="399" t="s">
        <v>5493</v>
      </c>
      <c r="D84" s="401"/>
      <c r="E84" s="400">
        <v>61</v>
      </c>
      <c r="F84" s="398"/>
      <c r="G84" s="398"/>
      <c r="H84" s="406"/>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404" t="s">
        <v>5498</v>
      </c>
      <c r="B85" s="404" t="s">
        <v>5449</v>
      </c>
      <c r="C85" s="402" t="s">
        <v>5450</v>
      </c>
      <c r="D85" s="405" t="s">
        <v>240</v>
      </c>
      <c r="E85" s="398">
        <v>28</v>
      </c>
      <c r="F85" s="398"/>
      <c r="G85" s="398">
        <f>ROUND(E85*F85,2)</f>
        <v>0</v>
      </c>
      <c r="H85" s="406" t="s">
        <v>1624</v>
      </c>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404"/>
      <c r="B86" s="404"/>
      <c r="C86" s="399" t="s">
        <v>5454</v>
      </c>
      <c r="D86" s="401"/>
      <c r="E86" s="400"/>
      <c r="F86" s="398"/>
      <c r="G86" s="398"/>
      <c r="H86" s="406"/>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404"/>
      <c r="B87" s="404"/>
      <c r="C87" s="399" t="s">
        <v>5494</v>
      </c>
      <c r="D87" s="401"/>
      <c r="E87" s="400">
        <v>28</v>
      </c>
      <c r="F87" s="398"/>
      <c r="G87" s="398"/>
      <c r="H87" s="406"/>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422" t="s">
        <v>5499</v>
      </c>
      <c r="B88" s="422" t="s">
        <v>4868</v>
      </c>
      <c r="C88" s="423" t="s">
        <v>4869</v>
      </c>
      <c r="D88" s="424" t="s">
        <v>201</v>
      </c>
      <c r="E88" s="425">
        <v>108.50906000000001</v>
      </c>
      <c r="F88" s="425"/>
      <c r="G88" s="425">
        <f>ROUND(E88*F88,2)</f>
        <v>0</v>
      </c>
      <c r="H88" s="406" t="s">
        <v>1624</v>
      </c>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302">
        <v>4</v>
      </c>
      <c r="B89" s="303" t="s">
        <v>5023</v>
      </c>
      <c r="C89" s="304" t="s">
        <v>5024</v>
      </c>
      <c r="D89" s="305" t="s">
        <v>132</v>
      </c>
      <c r="E89" s="328">
        <v>6</v>
      </c>
      <c r="F89" s="306"/>
      <c r="G89" s="306">
        <f>ROUND(E89*F89,2)</f>
        <v>0</v>
      </c>
      <c r="H89" s="320" t="s">
        <v>4525</v>
      </c>
      <c r="I89" s="122"/>
      <c r="J89" s="122"/>
      <c r="K89" s="122"/>
      <c r="L89" s="122"/>
      <c r="M89" s="122"/>
      <c r="N89" s="122"/>
      <c r="O89" s="122"/>
      <c r="P89" s="122"/>
      <c r="Q89" s="122" t="s">
        <v>4526</v>
      </c>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ht="22.5" outlineLevel="1" x14ac:dyDescent="0.2">
      <c r="A90" s="182"/>
      <c r="B90" s="307"/>
      <c r="C90" s="316" t="s">
        <v>5025</v>
      </c>
      <c r="D90" s="317"/>
      <c r="E90" s="329"/>
      <c r="F90" s="317"/>
      <c r="G90" s="317"/>
      <c r="H90" s="321"/>
      <c r="I90" s="122"/>
      <c r="J90" s="122"/>
      <c r="K90" s="122"/>
      <c r="L90" s="122"/>
      <c r="M90" s="122"/>
      <c r="N90" s="122"/>
      <c r="O90" s="122"/>
      <c r="P90" s="122"/>
      <c r="Q90" s="122" t="s">
        <v>4539</v>
      </c>
      <c r="R90" s="122"/>
      <c r="S90" s="122"/>
      <c r="T90" s="122"/>
      <c r="U90" s="122"/>
      <c r="V90" s="122"/>
      <c r="W90" s="122"/>
      <c r="X90" s="122"/>
      <c r="Y90" s="122"/>
      <c r="Z90" s="122"/>
      <c r="AA90" s="122"/>
      <c r="AB90" s="122"/>
      <c r="AC90" s="122"/>
      <c r="AD90" s="122"/>
      <c r="AE90" s="122"/>
      <c r="AF90" s="122"/>
      <c r="AG90" s="122"/>
      <c r="AH90" s="122"/>
      <c r="AI90" s="122"/>
      <c r="AJ90" s="122"/>
      <c r="AK90" s="311" t="str">
        <f>C90</f>
        <v>Plastové dno, šachta z korugované trouby, těsnění, šachtová roura teleskopická, rám do teleskopické trouby, poklop litinový.</v>
      </c>
      <c r="AL90" s="122"/>
      <c r="AM90" s="122"/>
      <c r="AN90" s="122"/>
      <c r="AO90" s="122"/>
      <c r="AP90" s="122"/>
      <c r="AQ90" s="122"/>
      <c r="AR90" s="122"/>
    </row>
    <row r="91" spans="1:44" ht="56.25" outlineLevel="1" x14ac:dyDescent="0.2">
      <c r="A91" s="297">
        <v>5</v>
      </c>
      <c r="B91" s="298" t="s">
        <v>5026</v>
      </c>
      <c r="C91" s="443" t="s">
        <v>5529</v>
      </c>
      <c r="D91" s="300" t="s">
        <v>132</v>
      </c>
      <c r="E91" s="327">
        <v>1</v>
      </c>
      <c r="F91" s="301"/>
      <c r="G91" s="301">
        <f>ROUND(E91*F91,2)</f>
        <v>0</v>
      </c>
      <c r="H91" s="319" t="s">
        <v>4525</v>
      </c>
      <c r="I91" s="122"/>
      <c r="J91" s="122"/>
      <c r="K91" s="122"/>
      <c r="L91" s="122"/>
      <c r="M91" s="122"/>
      <c r="N91" s="122"/>
      <c r="O91" s="122"/>
      <c r="P91" s="122"/>
      <c r="Q91" s="122" t="s">
        <v>4602</v>
      </c>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ht="67.5" outlineLevel="1" x14ac:dyDescent="0.2">
      <c r="A92" s="297">
        <v>6</v>
      </c>
      <c r="B92" s="465" t="s">
        <v>5027</v>
      </c>
      <c r="C92" s="466" t="s">
        <v>5575</v>
      </c>
      <c r="D92" s="467" t="s">
        <v>132</v>
      </c>
      <c r="E92" s="367"/>
      <c r="F92" s="368"/>
      <c r="G92" s="368"/>
      <c r="H92" s="468" t="s">
        <v>4525</v>
      </c>
      <c r="I92" s="122"/>
      <c r="J92" s="122"/>
      <c r="K92" s="122"/>
      <c r="L92" s="122"/>
      <c r="M92" s="122"/>
      <c r="N92" s="122"/>
      <c r="O92" s="122"/>
      <c r="P92" s="122"/>
      <c r="Q92" s="122" t="s">
        <v>4537</v>
      </c>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row>
    <row r="93" spans="1:44" x14ac:dyDescent="0.2">
      <c r="A93" s="124" t="s">
        <v>128</v>
      </c>
      <c r="B93" s="124" t="s">
        <v>76</v>
      </c>
      <c r="C93" s="139" t="s">
        <v>77</v>
      </c>
      <c r="D93" s="162"/>
      <c r="E93" s="126"/>
      <c r="F93" s="126"/>
      <c r="G93" s="126">
        <f>SUMIF(Q94:Q95,"&lt;&gt;NOR",G94:G95)</f>
        <v>0</v>
      </c>
      <c r="H93" s="199"/>
      <c r="Q93" t="s">
        <v>129</v>
      </c>
    </row>
    <row r="94" spans="1:44" outlineLevel="1" x14ac:dyDescent="0.2">
      <c r="A94" s="302">
        <v>7</v>
      </c>
      <c r="B94" s="303" t="s">
        <v>4868</v>
      </c>
      <c r="C94" s="304" t="s">
        <v>4869</v>
      </c>
      <c r="D94" s="305" t="s">
        <v>201</v>
      </c>
      <c r="E94" s="379">
        <v>101.23</v>
      </c>
      <c r="F94" s="306"/>
      <c r="G94" s="306">
        <f>ROUND(E94*F94,2)</f>
        <v>0</v>
      </c>
      <c r="H94" s="320" t="s">
        <v>1624</v>
      </c>
      <c r="I94" s="122"/>
      <c r="J94" s="122"/>
      <c r="K94" s="122"/>
      <c r="L94" s="122"/>
      <c r="M94" s="122"/>
      <c r="N94" s="122"/>
      <c r="O94" s="122"/>
      <c r="P94" s="122"/>
      <c r="Q94" s="122" t="s">
        <v>4582</v>
      </c>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row>
    <row r="95" spans="1:44" outlineLevel="1" x14ac:dyDescent="0.2">
      <c r="A95" s="182"/>
      <c r="B95" s="307"/>
      <c r="C95" s="316" t="s">
        <v>4870</v>
      </c>
      <c r="D95" s="317"/>
      <c r="E95" s="329"/>
      <c r="F95" s="317"/>
      <c r="G95" s="317"/>
      <c r="H95" s="321"/>
      <c r="I95" s="122"/>
      <c r="J95" s="122"/>
      <c r="K95" s="122"/>
      <c r="L95" s="122"/>
      <c r="M95" s="122"/>
      <c r="N95" s="122"/>
      <c r="O95" s="122"/>
      <c r="P95" s="122"/>
      <c r="Q95" s="122" t="s">
        <v>4539</v>
      </c>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row>
    <row r="96" spans="1:44" x14ac:dyDescent="0.2">
      <c r="A96" s="124" t="s">
        <v>128</v>
      </c>
      <c r="B96" s="124" t="s">
        <v>113</v>
      </c>
      <c r="C96" s="139" t="s">
        <v>27</v>
      </c>
      <c r="D96" s="162"/>
      <c r="E96" s="126"/>
      <c r="F96" s="126"/>
      <c r="G96" s="126">
        <f>SUMIF(Q97:Q100,"&lt;&gt;NOR",G97:G100)</f>
        <v>0</v>
      </c>
      <c r="H96" s="199"/>
      <c r="Q96" t="s">
        <v>129</v>
      </c>
    </row>
    <row r="97" spans="1:44" outlineLevel="1" x14ac:dyDescent="0.2">
      <c r="A97" s="297">
        <v>8</v>
      </c>
      <c r="B97" s="298" t="s">
        <v>4881</v>
      </c>
      <c r="C97" s="299" t="s">
        <v>4989</v>
      </c>
      <c r="D97" s="300" t="s">
        <v>132</v>
      </c>
      <c r="E97" s="327">
        <v>1</v>
      </c>
      <c r="F97" s="301"/>
      <c r="G97" s="301">
        <f>ROUND(E97*F97,2)</f>
        <v>0</v>
      </c>
      <c r="H97" s="319" t="s">
        <v>4525</v>
      </c>
      <c r="I97" s="122"/>
      <c r="J97" s="122"/>
      <c r="K97" s="122"/>
      <c r="L97" s="122"/>
      <c r="M97" s="122"/>
      <c r="N97" s="122"/>
      <c r="O97" s="122"/>
      <c r="P97" s="122"/>
      <c r="Q97" s="122" t="s">
        <v>4537</v>
      </c>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row>
    <row r="98" spans="1:44" outlineLevel="1" x14ac:dyDescent="0.2">
      <c r="A98" s="297">
        <v>9</v>
      </c>
      <c r="B98" s="298" t="s">
        <v>4883</v>
      </c>
      <c r="C98" s="299" t="s">
        <v>4918</v>
      </c>
      <c r="D98" s="300" t="s">
        <v>132</v>
      </c>
      <c r="E98" s="327">
        <v>1</v>
      </c>
      <c r="F98" s="301"/>
      <c r="G98" s="301">
        <f>ROUND(E98*F98,2)</f>
        <v>0</v>
      </c>
      <c r="H98" s="319" t="s">
        <v>4525</v>
      </c>
      <c r="I98" s="122"/>
      <c r="J98" s="122"/>
      <c r="K98" s="122"/>
      <c r="L98" s="122"/>
      <c r="M98" s="122"/>
      <c r="N98" s="122"/>
      <c r="O98" s="122"/>
      <c r="P98" s="122"/>
      <c r="Q98" s="122" t="s">
        <v>4537</v>
      </c>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row>
    <row r="99" spans="1:44" outlineLevel="1" x14ac:dyDescent="0.2">
      <c r="A99" s="297">
        <v>10</v>
      </c>
      <c r="B99" s="298" t="s">
        <v>4885</v>
      </c>
      <c r="C99" s="299" t="s">
        <v>4958</v>
      </c>
      <c r="D99" s="300" t="s">
        <v>132</v>
      </c>
      <c r="E99" s="327">
        <v>1</v>
      </c>
      <c r="F99" s="301"/>
      <c r="G99" s="301">
        <f>ROUND(E99*F99,2)</f>
        <v>0</v>
      </c>
      <c r="H99" s="319" t="s">
        <v>4525</v>
      </c>
      <c r="I99" s="122"/>
      <c r="J99" s="122"/>
      <c r="K99" s="122"/>
      <c r="L99" s="122"/>
      <c r="M99" s="122"/>
      <c r="N99" s="122"/>
      <c r="O99" s="122"/>
      <c r="P99" s="122"/>
      <c r="Q99" s="122" t="s">
        <v>4537</v>
      </c>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row>
    <row r="100" spans="1:44" outlineLevel="1" x14ac:dyDescent="0.2">
      <c r="A100" s="302">
        <v>11</v>
      </c>
      <c r="B100" s="303" t="s">
        <v>4891</v>
      </c>
      <c r="C100" s="304" t="s">
        <v>4892</v>
      </c>
      <c r="D100" s="305" t="s">
        <v>132</v>
      </c>
      <c r="E100" s="328">
        <v>1</v>
      </c>
      <c r="F100" s="306"/>
      <c r="G100" s="306">
        <f>ROUND(E100*F100,2)</f>
        <v>0</v>
      </c>
      <c r="H100" s="320" t="s">
        <v>4525</v>
      </c>
      <c r="I100" s="122"/>
      <c r="J100" s="122"/>
      <c r="K100" s="122"/>
      <c r="L100" s="122"/>
      <c r="M100" s="122"/>
      <c r="N100" s="122"/>
      <c r="O100" s="122"/>
      <c r="P100" s="122"/>
      <c r="Q100" s="122" t="s">
        <v>4537</v>
      </c>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row>
    <row r="101" spans="1:44" x14ac:dyDescent="0.2">
      <c r="A101" s="4"/>
      <c r="B101" s="5"/>
      <c r="C101" s="143"/>
      <c r="D101" s="7"/>
      <c r="E101" s="155"/>
      <c r="F101" s="4"/>
      <c r="G101" s="4"/>
      <c r="H101" s="4"/>
      <c r="O101">
        <v>15</v>
      </c>
      <c r="P101">
        <v>21</v>
      </c>
      <c r="Q101" t="s">
        <v>4522</v>
      </c>
    </row>
    <row r="102" spans="1:44" x14ac:dyDescent="0.2">
      <c r="A102" s="214"/>
      <c r="B102" s="215" t="s">
        <v>28</v>
      </c>
      <c r="C102" s="216"/>
      <c r="D102" s="217"/>
      <c r="E102" s="218"/>
      <c r="F102" s="219"/>
      <c r="G102" s="220">
        <f>G8+G93+G96</f>
        <v>0</v>
      </c>
      <c r="H102" s="4"/>
      <c r="O102" t="e">
        <f>SUMIF(#REF!,O101,G8:G100)</f>
        <v>#REF!</v>
      </c>
      <c r="P102" t="e">
        <f>SUMIF(#REF!,P101,G8:G100)</f>
        <v>#REF!</v>
      </c>
      <c r="Q102" t="s">
        <v>1456</v>
      </c>
    </row>
    <row r="103" spans="1:44" x14ac:dyDescent="0.2">
      <c r="D103" s="11"/>
    </row>
    <row r="104" spans="1:44" x14ac:dyDescent="0.2">
      <c r="B104" s="410"/>
      <c r="C104" s="296" t="s">
        <v>5182</v>
      </c>
      <c r="D104" s="11"/>
    </row>
    <row r="105" spans="1:44" x14ac:dyDescent="0.2">
      <c r="B105" s="421"/>
      <c r="C105" s="296" t="s">
        <v>5323</v>
      </c>
      <c r="D105" s="11"/>
    </row>
    <row r="106" spans="1:44" x14ac:dyDescent="0.2">
      <c r="B106" s="442"/>
      <c r="C106" s="296" t="s">
        <v>5508</v>
      </c>
      <c r="D106" s="11"/>
    </row>
    <row r="107" spans="1:44" x14ac:dyDescent="0.2">
      <c r="B107" s="363"/>
      <c r="C107" s="5" t="s">
        <v>5537</v>
      </c>
      <c r="D107" s="11"/>
    </row>
    <row r="108" spans="1:44" x14ac:dyDescent="0.2">
      <c r="D108" s="11"/>
    </row>
    <row r="109" spans="1:44" x14ac:dyDescent="0.2">
      <c r="D109" s="11"/>
    </row>
    <row r="110" spans="1:44" x14ac:dyDescent="0.2">
      <c r="D110" s="11"/>
    </row>
    <row r="111" spans="1:44" x14ac:dyDescent="0.2">
      <c r="D111" s="11"/>
    </row>
    <row r="112" spans="1:44" x14ac:dyDescent="0.2">
      <c r="D112" s="11"/>
    </row>
    <row r="113" spans="4:4" x14ac:dyDescent="0.2">
      <c r="D113" s="11"/>
    </row>
    <row r="114" spans="4:4" x14ac:dyDescent="0.2">
      <c r="D114" s="11"/>
    </row>
    <row r="115" spans="4:4" x14ac:dyDescent="0.2">
      <c r="D115" s="11"/>
    </row>
    <row r="116" spans="4:4" x14ac:dyDescent="0.2">
      <c r="D116" s="11"/>
    </row>
    <row r="117" spans="4:4" x14ac:dyDescent="0.2">
      <c r="D117" s="11"/>
    </row>
    <row r="118" spans="4:4" x14ac:dyDescent="0.2">
      <c r="D118" s="11"/>
    </row>
    <row r="119" spans="4:4" x14ac:dyDescent="0.2">
      <c r="D119" s="11"/>
    </row>
    <row r="120" spans="4:4" x14ac:dyDescent="0.2">
      <c r="D120" s="11"/>
    </row>
    <row r="121" spans="4:4" x14ac:dyDescent="0.2">
      <c r="D121" s="11"/>
    </row>
    <row r="122" spans="4:4" x14ac:dyDescent="0.2">
      <c r="D122" s="11"/>
    </row>
    <row r="123" spans="4:4" x14ac:dyDescent="0.2">
      <c r="D123" s="11"/>
    </row>
    <row r="124" spans="4:4" x14ac:dyDescent="0.2">
      <c r="D124" s="11"/>
    </row>
    <row r="125" spans="4:4" x14ac:dyDescent="0.2">
      <c r="D125" s="11"/>
    </row>
    <row r="126" spans="4:4" x14ac:dyDescent="0.2">
      <c r="D126" s="11"/>
    </row>
    <row r="127" spans="4:4" x14ac:dyDescent="0.2">
      <c r="D127" s="11"/>
    </row>
    <row r="128" spans="4:4" x14ac:dyDescent="0.2">
      <c r="D128" s="11"/>
    </row>
    <row r="129" spans="4:4" x14ac:dyDescent="0.2">
      <c r="D129" s="11"/>
    </row>
    <row r="130" spans="4:4" x14ac:dyDescent="0.2">
      <c r="D130" s="11"/>
    </row>
    <row r="131" spans="4:4" x14ac:dyDescent="0.2">
      <c r="D131" s="11"/>
    </row>
    <row r="132" spans="4:4" x14ac:dyDescent="0.2">
      <c r="D132" s="11"/>
    </row>
    <row r="133" spans="4:4" x14ac:dyDescent="0.2">
      <c r="D133" s="11"/>
    </row>
    <row r="134" spans="4:4" x14ac:dyDescent="0.2">
      <c r="D134" s="11"/>
    </row>
    <row r="135" spans="4:4" x14ac:dyDescent="0.2">
      <c r="D135" s="11"/>
    </row>
    <row r="136" spans="4:4" x14ac:dyDescent="0.2">
      <c r="D136" s="11"/>
    </row>
    <row r="137" spans="4:4" x14ac:dyDescent="0.2">
      <c r="D137" s="11"/>
    </row>
    <row r="138" spans="4:4" x14ac:dyDescent="0.2">
      <c r="D138" s="11"/>
    </row>
    <row r="139" spans="4:4" x14ac:dyDescent="0.2">
      <c r="D139" s="11"/>
    </row>
    <row r="140" spans="4:4" x14ac:dyDescent="0.2">
      <c r="D140" s="11"/>
    </row>
    <row r="141" spans="4:4" x14ac:dyDescent="0.2">
      <c r="D141" s="11"/>
    </row>
    <row r="142" spans="4:4" x14ac:dyDescent="0.2">
      <c r="D142" s="11"/>
    </row>
    <row r="143" spans="4:4" x14ac:dyDescent="0.2">
      <c r="D143" s="11"/>
    </row>
    <row r="144" spans="4:4" x14ac:dyDescent="0.2">
      <c r="D144" s="11"/>
    </row>
    <row r="145" spans="4:4" x14ac:dyDescent="0.2">
      <c r="D145" s="11"/>
    </row>
    <row r="146" spans="4:4" x14ac:dyDescent="0.2">
      <c r="D146" s="11"/>
    </row>
    <row r="147" spans="4:4" x14ac:dyDescent="0.2">
      <c r="D147" s="11"/>
    </row>
    <row r="148" spans="4:4" x14ac:dyDescent="0.2">
      <c r="D148" s="11"/>
    </row>
    <row r="149" spans="4:4" x14ac:dyDescent="0.2">
      <c r="D149" s="11"/>
    </row>
    <row r="150" spans="4:4" x14ac:dyDescent="0.2">
      <c r="D150" s="11"/>
    </row>
    <row r="151" spans="4:4" x14ac:dyDescent="0.2">
      <c r="D151" s="11"/>
    </row>
    <row r="152" spans="4:4" x14ac:dyDescent="0.2">
      <c r="D152" s="11"/>
    </row>
    <row r="153" spans="4:4" x14ac:dyDescent="0.2">
      <c r="D153" s="11"/>
    </row>
    <row r="154" spans="4:4" x14ac:dyDescent="0.2">
      <c r="D154" s="11"/>
    </row>
    <row r="155" spans="4:4" x14ac:dyDescent="0.2">
      <c r="D155" s="11"/>
    </row>
    <row r="156" spans="4:4" x14ac:dyDescent="0.2">
      <c r="D156" s="11"/>
    </row>
    <row r="157" spans="4:4" x14ac:dyDescent="0.2">
      <c r="D157" s="11"/>
    </row>
    <row r="158" spans="4:4" x14ac:dyDescent="0.2">
      <c r="D158" s="11"/>
    </row>
    <row r="159" spans="4:4" x14ac:dyDescent="0.2">
      <c r="D159" s="11"/>
    </row>
    <row r="160" spans="4:4" x14ac:dyDescent="0.2">
      <c r="D160" s="11"/>
    </row>
    <row r="161" spans="4:4" x14ac:dyDescent="0.2">
      <c r="D161" s="11"/>
    </row>
    <row r="162" spans="4:4" x14ac:dyDescent="0.2">
      <c r="D162" s="11"/>
    </row>
    <row r="163" spans="4:4" x14ac:dyDescent="0.2">
      <c r="D163" s="11"/>
    </row>
    <row r="164" spans="4:4" x14ac:dyDescent="0.2">
      <c r="D164" s="11"/>
    </row>
    <row r="165" spans="4:4" x14ac:dyDescent="0.2">
      <c r="D165" s="11"/>
    </row>
    <row r="166" spans="4:4" x14ac:dyDescent="0.2">
      <c r="D166" s="11"/>
    </row>
    <row r="167" spans="4:4" x14ac:dyDescent="0.2">
      <c r="D167" s="11"/>
    </row>
    <row r="168" spans="4:4" x14ac:dyDescent="0.2">
      <c r="D168" s="11"/>
    </row>
    <row r="169" spans="4:4" x14ac:dyDescent="0.2">
      <c r="D169" s="11"/>
    </row>
    <row r="170" spans="4:4" x14ac:dyDescent="0.2">
      <c r="D170" s="11"/>
    </row>
    <row r="171" spans="4:4" x14ac:dyDescent="0.2">
      <c r="D171" s="11"/>
    </row>
    <row r="172" spans="4:4" x14ac:dyDescent="0.2">
      <c r="D172" s="11"/>
    </row>
    <row r="173" spans="4:4" x14ac:dyDescent="0.2">
      <c r="D173" s="11"/>
    </row>
    <row r="174" spans="4:4" x14ac:dyDescent="0.2">
      <c r="D174" s="11"/>
    </row>
    <row r="175" spans="4:4" x14ac:dyDescent="0.2">
      <c r="D175" s="11"/>
    </row>
    <row r="176" spans="4:4" x14ac:dyDescent="0.2">
      <c r="D176" s="11"/>
    </row>
    <row r="177" spans="4:4" x14ac:dyDescent="0.2">
      <c r="D177" s="11"/>
    </row>
    <row r="178" spans="4:4" x14ac:dyDescent="0.2">
      <c r="D178" s="11"/>
    </row>
    <row r="179" spans="4:4" x14ac:dyDescent="0.2">
      <c r="D179" s="11"/>
    </row>
    <row r="180" spans="4:4" x14ac:dyDescent="0.2">
      <c r="D180" s="11"/>
    </row>
    <row r="181" spans="4:4" x14ac:dyDescent="0.2">
      <c r="D181" s="11"/>
    </row>
    <row r="182" spans="4:4" x14ac:dyDescent="0.2">
      <c r="D182" s="11"/>
    </row>
    <row r="183" spans="4:4" x14ac:dyDescent="0.2">
      <c r="D183" s="11"/>
    </row>
    <row r="184" spans="4:4" x14ac:dyDescent="0.2">
      <c r="D184" s="11"/>
    </row>
    <row r="185" spans="4:4" x14ac:dyDescent="0.2">
      <c r="D185" s="11"/>
    </row>
    <row r="186" spans="4:4" x14ac:dyDescent="0.2">
      <c r="D186" s="11"/>
    </row>
    <row r="187" spans="4:4" x14ac:dyDescent="0.2">
      <c r="D187" s="11"/>
    </row>
    <row r="188" spans="4:4" x14ac:dyDescent="0.2">
      <c r="D188" s="11"/>
    </row>
    <row r="189" spans="4:4" x14ac:dyDescent="0.2">
      <c r="D189" s="11"/>
    </row>
    <row r="190" spans="4:4" x14ac:dyDescent="0.2">
      <c r="D190" s="11"/>
    </row>
    <row r="191" spans="4:4" x14ac:dyDescent="0.2">
      <c r="D191" s="11"/>
    </row>
    <row r="192" spans="4:4" x14ac:dyDescent="0.2">
      <c r="D192" s="11"/>
    </row>
    <row r="193" spans="4:4" x14ac:dyDescent="0.2">
      <c r="D193" s="11"/>
    </row>
    <row r="194" spans="4:4" x14ac:dyDescent="0.2">
      <c r="D194" s="11"/>
    </row>
    <row r="195" spans="4:4" x14ac:dyDescent="0.2">
      <c r="D195" s="11"/>
    </row>
    <row r="196" spans="4:4" x14ac:dyDescent="0.2">
      <c r="D196" s="11"/>
    </row>
    <row r="197" spans="4:4" x14ac:dyDescent="0.2">
      <c r="D197" s="11"/>
    </row>
    <row r="198" spans="4:4" x14ac:dyDescent="0.2">
      <c r="D198" s="11"/>
    </row>
    <row r="199" spans="4:4" x14ac:dyDescent="0.2">
      <c r="D199" s="11"/>
    </row>
    <row r="200" spans="4:4" x14ac:dyDescent="0.2">
      <c r="D200" s="11"/>
    </row>
    <row r="201" spans="4:4" x14ac:dyDescent="0.2">
      <c r="D201" s="11"/>
    </row>
    <row r="202" spans="4:4" x14ac:dyDescent="0.2">
      <c r="D202" s="11"/>
    </row>
    <row r="203" spans="4:4" x14ac:dyDescent="0.2">
      <c r="D203" s="11"/>
    </row>
    <row r="204" spans="4:4" x14ac:dyDescent="0.2">
      <c r="D204" s="11"/>
    </row>
    <row r="205" spans="4:4" x14ac:dyDescent="0.2">
      <c r="D205" s="11"/>
    </row>
    <row r="206" spans="4:4" x14ac:dyDescent="0.2">
      <c r="D206" s="11"/>
    </row>
    <row r="207" spans="4:4" x14ac:dyDescent="0.2">
      <c r="D207" s="11"/>
    </row>
    <row r="208" spans="4:4" x14ac:dyDescent="0.2">
      <c r="D208" s="11"/>
    </row>
    <row r="209" spans="4:4" x14ac:dyDescent="0.2">
      <c r="D209" s="11"/>
    </row>
    <row r="210" spans="4:4" x14ac:dyDescent="0.2">
      <c r="D210" s="11"/>
    </row>
    <row r="211" spans="4:4" x14ac:dyDescent="0.2">
      <c r="D211" s="11"/>
    </row>
    <row r="212" spans="4:4" x14ac:dyDescent="0.2">
      <c r="D212" s="11"/>
    </row>
    <row r="213" spans="4:4" x14ac:dyDescent="0.2">
      <c r="D213" s="11"/>
    </row>
    <row r="214" spans="4:4" x14ac:dyDescent="0.2">
      <c r="D214" s="11"/>
    </row>
    <row r="215" spans="4:4" x14ac:dyDescent="0.2">
      <c r="D215" s="11"/>
    </row>
    <row r="216" spans="4:4" x14ac:dyDescent="0.2">
      <c r="D216" s="11"/>
    </row>
    <row r="217" spans="4:4" x14ac:dyDescent="0.2">
      <c r="D217" s="11"/>
    </row>
    <row r="218" spans="4:4" x14ac:dyDescent="0.2">
      <c r="D218" s="11"/>
    </row>
    <row r="219" spans="4:4" x14ac:dyDescent="0.2">
      <c r="D219" s="11"/>
    </row>
    <row r="220" spans="4:4" x14ac:dyDescent="0.2">
      <c r="D220" s="11"/>
    </row>
    <row r="221" spans="4:4" x14ac:dyDescent="0.2">
      <c r="D221" s="11"/>
    </row>
    <row r="222" spans="4:4" x14ac:dyDescent="0.2">
      <c r="D222" s="11"/>
    </row>
    <row r="223" spans="4:4" x14ac:dyDescent="0.2">
      <c r="D223" s="11"/>
    </row>
    <row r="224" spans="4:4" x14ac:dyDescent="0.2">
      <c r="D224" s="11"/>
    </row>
    <row r="225" spans="4:4" x14ac:dyDescent="0.2">
      <c r="D225" s="11"/>
    </row>
    <row r="226" spans="4:4" x14ac:dyDescent="0.2">
      <c r="D226" s="11"/>
    </row>
    <row r="227" spans="4:4" x14ac:dyDescent="0.2">
      <c r="D227" s="11"/>
    </row>
    <row r="228" spans="4:4" x14ac:dyDescent="0.2">
      <c r="D228" s="11"/>
    </row>
    <row r="229" spans="4:4" x14ac:dyDescent="0.2">
      <c r="D229" s="11"/>
    </row>
    <row r="230" spans="4:4" x14ac:dyDescent="0.2">
      <c r="D230" s="11"/>
    </row>
    <row r="231" spans="4:4" x14ac:dyDescent="0.2">
      <c r="D231" s="11"/>
    </row>
    <row r="232" spans="4:4" x14ac:dyDescent="0.2">
      <c r="D232" s="11"/>
    </row>
    <row r="233" spans="4:4" x14ac:dyDescent="0.2">
      <c r="D233" s="11"/>
    </row>
    <row r="234" spans="4:4" x14ac:dyDescent="0.2">
      <c r="D234" s="11"/>
    </row>
    <row r="235" spans="4:4" x14ac:dyDescent="0.2">
      <c r="D235" s="11"/>
    </row>
    <row r="236" spans="4:4" x14ac:dyDescent="0.2">
      <c r="D236" s="11"/>
    </row>
    <row r="237" spans="4:4" x14ac:dyDescent="0.2">
      <c r="D237" s="11"/>
    </row>
    <row r="238" spans="4:4" x14ac:dyDescent="0.2">
      <c r="D238" s="11"/>
    </row>
    <row r="239" spans="4:4" x14ac:dyDescent="0.2">
      <c r="D239" s="11"/>
    </row>
    <row r="240" spans="4:4" x14ac:dyDescent="0.2">
      <c r="D240" s="11"/>
    </row>
    <row r="241" spans="4:4" x14ac:dyDescent="0.2">
      <c r="D241" s="11"/>
    </row>
    <row r="242" spans="4:4" x14ac:dyDescent="0.2">
      <c r="D242" s="11"/>
    </row>
    <row r="243" spans="4:4" x14ac:dyDescent="0.2">
      <c r="D243" s="11"/>
    </row>
    <row r="244" spans="4:4" x14ac:dyDescent="0.2">
      <c r="D244" s="11"/>
    </row>
    <row r="245" spans="4:4" x14ac:dyDescent="0.2">
      <c r="D245" s="11"/>
    </row>
    <row r="246" spans="4:4" x14ac:dyDescent="0.2">
      <c r="D246" s="11"/>
    </row>
    <row r="247" spans="4:4" x14ac:dyDescent="0.2">
      <c r="D247" s="11"/>
    </row>
    <row r="248" spans="4:4" x14ac:dyDescent="0.2">
      <c r="D248" s="11"/>
    </row>
    <row r="249" spans="4:4" x14ac:dyDescent="0.2">
      <c r="D249" s="11"/>
    </row>
    <row r="250" spans="4:4" x14ac:dyDescent="0.2">
      <c r="D250" s="11"/>
    </row>
    <row r="251" spans="4:4" x14ac:dyDescent="0.2">
      <c r="D251" s="11"/>
    </row>
    <row r="252" spans="4:4" x14ac:dyDescent="0.2">
      <c r="D252" s="11"/>
    </row>
    <row r="253" spans="4:4" x14ac:dyDescent="0.2">
      <c r="D253" s="11"/>
    </row>
    <row r="254" spans="4:4" x14ac:dyDescent="0.2">
      <c r="D254" s="11"/>
    </row>
    <row r="255" spans="4:4" x14ac:dyDescent="0.2">
      <c r="D255" s="11"/>
    </row>
    <row r="256" spans="4:4" x14ac:dyDescent="0.2">
      <c r="D256" s="11"/>
    </row>
    <row r="257" spans="4:4" x14ac:dyDescent="0.2">
      <c r="D257" s="11"/>
    </row>
    <row r="258" spans="4:4" x14ac:dyDescent="0.2">
      <c r="D258" s="11"/>
    </row>
    <row r="259" spans="4:4" x14ac:dyDescent="0.2">
      <c r="D259" s="11"/>
    </row>
    <row r="260" spans="4:4" x14ac:dyDescent="0.2">
      <c r="D260" s="11"/>
    </row>
    <row r="261" spans="4:4" x14ac:dyDescent="0.2">
      <c r="D261" s="11"/>
    </row>
    <row r="262" spans="4:4" x14ac:dyDescent="0.2">
      <c r="D262" s="11"/>
    </row>
    <row r="263" spans="4:4" x14ac:dyDescent="0.2">
      <c r="D263" s="11"/>
    </row>
    <row r="264" spans="4:4" x14ac:dyDescent="0.2">
      <c r="D264" s="11"/>
    </row>
    <row r="265" spans="4:4" x14ac:dyDescent="0.2">
      <c r="D265" s="11"/>
    </row>
    <row r="266" spans="4:4" x14ac:dyDescent="0.2">
      <c r="D266" s="11"/>
    </row>
    <row r="267" spans="4:4" x14ac:dyDescent="0.2">
      <c r="D267" s="11"/>
    </row>
    <row r="268" spans="4:4" x14ac:dyDescent="0.2">
      <c r="D268" s="11"/>
    </row>
    <row r="269" spans="4:4" x14ac:dyDescent="0.2">
      <c r="D269" s="11"/>
    </row>
    <row r="270" spans="4:4" x14ac:dyDescent="0.2">
      <c r="D270" s="11"/>
    </row>
    <row r="271" spans="4:4" x14ac:dyDescent="0.2">
      <c r="D271" s="11"/>
    </row>
    <row r="272" spans="4:4" x14ac:dyDescent="0.2">
      <c r="D272" s="11"/>
    </row>
    <row r="273" spans="4:4" x14ac:dyDescent="0.2">
      <c r="D273" s="11"/>
    </row>
    <row r="274" spans="4:4" x14ac:dyDescent="0.2">
      <c r="D274" s="11"/>
    </row>
    <row r="275" spans="4:4" x14ac:dyDescent="0.2">
      <c r="D275" s="11"/>
    </row>
    <row r="276" spans="4:4" x14ac:dyDescent="0.2">
      <c r="D276" s="11"/>
    </row>
    <row r="277" spans="4:4" x14ac:dyDescent="0.2">
      <c r="D277" s="11"/>
    </row>
    <row r="278" spans="4:4" x14ac:dyDescent="0.2">
      <c r="D278" s="11"/>
    </row>
    <row r="279" spans="4:4" x14ac:dyDescent="0.2">
      <c r="D279" s="11"/>
    </row>
    <row r="280" spans="4:4" x14ac:dyDescent="0.2">
      <c r="D280" s="11"/>
    </row>
    <row r="281" spans="4:4" x14ac:dyDescent="0.2">
      <c r="D281" s="11"/>
    </row>
    <row r="282" spans="4:4" x14ac:dyDescent="0.2">
      <c r="D282" s="11"/>
    </row>
    <row r="283" spans="4:4" x14ac:dyDescent="0.2">
      <c r="D283" s="11"/>
    </row>
    <row r="284" spans="4:4" x14ac:dyDescent="0.2">
      <c r="D284" s="11"/>
    </row>
    <row r="285" spans="4:4" x14ac:dyDescent="0.2">
      <c r="D285" s="11"/>
    </row>
    <row r="286" spans="4:4" x14ac:dyDescent="0.2">
      <c r="D286" s="11"/>
    </row>
    <row r="287" spans="4:4" x14ac:dyDescent="0.2">
      <c r="D287" s="11"/>
    </row>
    <row r="288" spans="4:4" x14ac:dyDescent="0.2">
      <c r="D288" s="11"/>
    </row>
    <row r="289" spans="4:4" x14ac:dyDescent="0.2">
      <c r="D289" s="11"/>
    </row>
    <row r="290" spans="4:4" x14ac:dyDescent="0.2">
      <c r="D290" s="11"/>
    </row>
    <row r="291" spans="4:4" x14ac:dyDescent="0.2">
      <c r="D291" s="11"/>
    </row>
    <row r="292" spans="4:4" x14ac:dyDescent="0.2">
      <c r="D292" s="11"/>
    </row>
    <row r="293" spans="4:4" x14ac:dyDescent="0.2">
      <c r="D293" s="11"/>
    </row>
    <row r="294" spans="4:4" x14ac:dyDescent="0.2">
      <c r="D294" s="11"/>
    </row>
    <row r="295" spans="4:4" x14ac:dyDescent="0.2">
      <c r="D295" s="11"/>
    </row>
    <row r="296" spans="4:4" x14ac:dyDescent="0.2">
      <c r="D296" s="11"/>
    </row>
    <row r="297" spans="4:4" x14ac:dyDescent="0.2">
      <c r="D297" s="11"/>
    </row>
    <row r="298" spans="4:4" x14ac:dyDescent="0.2">
      <c r="D298" s="11"/>
    </row>
    <row r="299" spans="4:4" x14ac:dyDescent="0.2">
      <c r="D299" s="11"/>
    </row>
    <row r="300" spans="4:4" x14ac:dyDescent="0.2">
      <c r="D300" s="11"/>
    </row>
    <row r="301" spans="4:4" x14ac:dyDescent="0.2">
      <c r="D301" s="11"/>
    </row>
    <row r="302" spans="4:4" x14ac:dyDescent="0.2">
      <c r="D302" s="11"/>
    </row>
    <row r="303" spans="4:4" x14ac:dyDescent="0.2">
      <c r="D303" s="11"/>
    </row>
    <row r="304" spans="4:4" x14ac:dyDescent="0.2">
      <c r="D304" s="11"/>
    </row>
    <row r="305" spans="4:4" x14ac:dyDescent="0.2">
      <c r="D305" s="11"/>
    </row>
    <row r="306" spans="4:4" x14ac:dyDescent="0.2">
      <c r="D306" s="11"/>
    </row>
    <row r="307" spans="4:4" x14ac:dyDescent="0.2">
      <c r="D307" s="11"/>
    </row>
    <row r="308" spans="4:4" x14ac:dyDescent="0.2">
      <c r="D308" s="11"/>
    </row>
    <row r="309" spans="4:4" x14ac:dyDescent="0.2">
      <c r="D309" s="11"/>
    </row>
    <row r="310" spans="4:4" x14ac:dyDescent="0.2">
      <c r="D310" s="11"/>
    </row>
    <row r="311" spans="4:4" x14ac:dyDescent="0.2">
      <c r="D311" s="11"/>
    </row>
    <row r="312" spans="4:4" x14ac:dyDescent="0.2">
      <c r="D312" s="11"/>
    </row>
    <row r="313" spans="4:4" x14ac:dyDescent="0.2">
      <c r="D313" s="11"/>
    </row>
    <row r="314" spans="4:4" x14ac:dyDescent="0.2">
      <c r="D314" s="11"/>
    </row>
    <row r="315" spans="4:4" x14ac:dyDescent="0.2">
      <c r="D315" s="11"/>
    </row>
    <row r="316" spans="4:4" x14ac:dyDescent="0.2">
      <c r="D316" s="11"/>
    </row>
    <row r="317" spans="4:4" x14ac:dyDescent="0.2">
      <c r="D317" s="11"/>
    </row>
    <row r="318" spans="4:4" x14ac:dyDescent="0.2">
      <c r="D318" s="11"/>
    </row>
    <row r="319" spans="4:4" x14ac:dyDescent="0.2">
      <c r="D319" s="11"/>
    </row>
    <row r="320" spans="4:4" x14ac:dyDescent="0.2">
      <c r="D320" s="11"/>
    </row>
    <row r="321" spans="4:4" x14ac:dyDescent="0.2">
      <c r="D321" s="11"/>
    </row>
    <row r="322" spans="4:4" x14ac:dyDescent="0.2">
      <c r="D322" s="11"/>
    </row>
    <row r="323" spans="4:4" x14ac:dyDescent="0.2">
      <c r="D323" s="11"/>
    </row>
    <row r="324" spans="4:4" x14ac:dyDescent="0.2">
      <c r="D324" s="11"/>
    </row>
    <row r="325" spans="4:4" x14ac:dyDescent="0.2">
      <c r="D325" s="11"/>
    </row>
    <row r="326" spans="4:4" x14ac:dyDescent="0.2">
      <c r="D326" s="11"/>
    </row>
    <row r="327" spans="4:4" x14ac:dyDescent="0.2">
      <c r="D327" s="11"/>
    </row>
    <row r="328" spans="4:4" x14ac:dyDescent="0.2">
      <c r="D328" s="11"/>
    </row>
    <row r="329" spans="4:4" x14ac:dyDescent="0.2">
      <c r="D329" s="11"/>
    </row>
    <row r="330" spans="4:4" x14ac:dyDescent="0.2">
      <c r="D330" s="11"/>
    </row>
    <row r="331" spans="4:4" x14ac:dyDescent="0.2">
      <c r="D331" s="11"/>
    </row>
    <row r="332" spans="4:4" x14ac:dyDescent="0.2">
      <c r="D332" s="11"/>
    </row>
    <row r="333" spans="4:4" x14ac:dyDescent="0.2">
      <c r="D333" s="11"/>
    </row>
    <row r="334" spans="4:4" x14ac:dyDescent="0.2">
      <c r="D334" s="11"/>
    </row>
    <row r="335" spans="4:4" x14ac:dyDescent="0.2">
      <c r="D335" s="11"/>
    </row>
    <row r="336" spans="4:4" x14ac:dyDescent="0.2">
      <c r="D336" s="11"/>
    </row>
    <row r="337" spans="4:4" x14ac:dyDescent="0.2">
      <c r="D337" s="11"/>
    </row>
    <row r="338" spans="4:4" x14ac:dyDescent="0.2">
      <c r="D338" s="11"/>
    </row>
    <row r="339" spans="4:4" x14ac:dyDescent="0.2">
      <c r="D339" s="11"/>
    </row>
    <row r="340" spans="4:4" x14ac:dyDescent="0.2">
      <c r="D340" s="11"/>
    </row>
    <row r="341" spans="4:4" x14ac:dyDescent="0.2">
      <c r="D341" s="11"/>
    </row>
    <row r="342" spans="4:4" x14ac:dyDescent="0.2">
      <c r="D342" s="11"/>
    </row>
    <row r="343" spans="4:4" x14ac:dyDescent="0.2">
      <c r="D343" s="11"/>
    </row>
    <row r="344" spans="4:4" x14ac:dyDescent="0.2">
      <c r="D344" s="11"/>
    </row>
    <row r="345" spans="4:4" x14ac:dyDescent="0.2">
      <c r="D345" s="11"/>
    </row>
    <row r="346" spans="4:4" x14ac:dyDescent="0.2">
      <c r="D346" s="11"/>
    </row>
    <row r="347" spans="4:4" x14ac:dyDescent="0.2">
      <c r="D347" s="11"/>
    </row>
    <row r="348" spans="4:4" x14ac:dyDescent="0.2">
      <c r="D348" s="11"/>
    </row>
    <row r="349" spans="4:4" x14ac:dyDescent="0.2">
      <c r="D349" s="11"/>
    </row>
    <row r="350" spans="4:4" x14ac:dyDescent="0.2">
      <c r="D350" s="11"/>
    </row>
    <row r="351" spans="4:4" x14ac:dyDescent="0.2">
      <c r="D351" s="11"/>
    </row>
    <row r="352" spans="4:4" x14ac:dyDescent="0.2">
      <c r="D352" s="11"/>
    </row>
    <row r="353" spans="4:4" x14ac:dyDescent="0.2">
      <c r="D353" s="11"/>
    </row>
    <row r="354" spans="4:4" x14ac:dyDescent="0.2">
      <c r="D354" s="11"/>
    </row>
    <row r="355" spans="4:4" x14ac:dyDescent="0.2">
      <c r="D355" s="11"/>
    </row>
    <row r="356" spans="4:4" x14ac:dyDescent="0.2">
      <c r="D356" s="11"/>
    </row>
    <row r="357" spans="4:4" x14ac:dyDescent="0.2">
      <c r="D357" s="11"/>
    </row>
    <row r="358" spans="4:4" x14ac:dyDescent="0.2">
      <c r="D358" s="11"/>
    </row>
    <row r="359" spans="4:4" x14ac:dyDescent="0.2">
      <c r="D359" s="11"/>
    </row>
    <row r="360" spans="4:4" x14ac:dyDescent="0.2">
      <c r="D360" s="11"/>
    </row>
    <row r="361" spans="4:4" x14ac:dyDescent="0.2">
      <c r="D361" s="11"/>
    </row>
    <row r="362" spans="4:4" x14ac:dyDescent="0.2">
      <c r="D362" s="11"/>
    </row>
    <row r="363" spans="4:4" x14ac:dyDescent="0.2">
      <c r="D363" s="11"/>
    </row>
    <row r="364" spans="4:4" x14ac:dyDescent="0.2">
      <c r="D364" s="11"/>
    </row>
    <row r="365" spans="4:4" x14ac:dyDescent="0.2">
      <c r="D365" s="11"/>
    </row>
    <row r="366" spans="4:4" x14ac:dyDescent="0.2">
      <c r="D366" s="11"/>
    </row>
    <row r="367" spans="4:4" x14ac:dyDescent="0.2">
      <c r="D367" s="11"/>
    </row>
    <row r="368" spans="4:4"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row r="4995" spans="4:4" x14ac:dyDescent="0.2">
      <c r="D4995" s="11"/>
    </row>
    <row r="4996" spans="4:4" x14ac:dyDescent="0.2">
      <c r="D4996" s="11"/>
    </row>
    <row r="4997" spans="4:4" x14ac:dyDescent="0.2">
      <c r="D4997" s="11"/>
    </row>
    <row r="4998" spans="4:4" x14ac:dyDescent="0.2">
      <c r="D4998" s="11"/>
    </row>
    <row r="4999" spans="4:4" x14ac:dyDescent="0.2">
      <c r="D4999" s="11"/>
    </row>
    <row r="5000" spans="4:4" x14ac:dyDescent="0.2">
      <c r="D5000" s="11"/>
    </row>
    <row r="5001" spans="4:4" x14ac:dyDescent="0.2">
      <c r="D5001" s="11"/>
    </row>
    <row r="5002" spans="4:4" x14ac:dyDescent="0.2">
      <c r="D5002" s="11"/>
    </row>
    <row r="5003" spans="4:4" x14ac:dyDescent="0.2">
      <c r="D5003" s="11"/>
    </row>
    <row r="5004" spans="4:4" x14ac:dyDescent="0.2">
      <c r="D5004" s="11"/>
    </row>
    <row r="5005" spans="4:4" x14ac:dyDescent="0.2">
      <c r="D5005" s="11"/>
    </row>
    <row r="5006" spans="4:4" x14ac:dyDescent="0.2">
      <c r="D5006" s="11"/>
    </row>
    <row r="5007" spans="4:4" x14ac:dyDescent="0.2">
      <c r="D5007" s="11"/>
    </row>
    <row r="5008" spans="4:4" x14ac:dyDescent="0.2">
      <c r="D5008" s="11"/>
    </row>
    <row r="5009" spans="4:4" x14ac:dyDescent="0.2">
      <c r="D5009" s="11"/>
    </row>
    <row r="5010" spans="4:4" x14ac:dyDescent="0.2">
      <c r="D5010" s="11"/>
    </row>
    <row r="5011" spans="4:4" x14ac:dyDescent="0.2">
      <c r="D5011" s="11"/>
    </row>
    <row r="5012" spans="4:4" x14ac:dyDescent="0.2">
      <c r="D5012" s="11"/>
    </row>
    <row r="5013" spans="4:4" x14ac:dyDescent="0.2">
      <c r="D5013" s="11"/>
    </row>
    <row r="5014" spans="4:4" x14ac:dyDescent="0.2">
      <c r="D5014" s="11"/>
    </row>
    <row r="5015" spans="4:4" x14ac:dyDescent="0.2">
      <c r="D5015" s="11"/>
    </row>
    <row r="5016" spans="4:4" x14ac:dyDescent="0.2">
      <c r="D5016" s="11"/>
    </row>
    <row r="5017" spans="4:4" x14ac:dyDescent="0.2">
      <c r="D5017" s="11"/>
    </row>
    <row r="5018" spans="4:4" x14ac:dyDescent="0.2">
      <c r="D5018" s="11"/>
    </row>
    <row r="5019" spans="4:4" x14ac:dyDescent="0.2">
      <c r="D5019" s="11"/>
    </row>
    <row r="5020" spans="4:4" x14ac:dyDescent="0.2">
      <c r="D5020" s="11"/>
    </row>
    <row r="5021" spans="4:4" x14ac:dyDescent="0.2">
      <c r="D5021" s="11"/>
    </row>
    <row r="5022" spans="4:4" x14ac:dyDescent="0.2">
      <c r="D5022" s="11"/>
    </row>
    <row r="5023" spans="4:4" x14ac:dyDescent="0.2">
      <c r="D5023" s="11"/>
    </row>
    <row r="5024" spans="4:4" x14ac:dyDescent="0.2">
      <c r="D5024" s="11"/>
    </row>
    <row r="5025" spans="4:4" x14ac:dyDescent="0.2">
      <c r="D5025" s="11"/>
    </row>
    <row r="5026" spans="4:4" x14ac:dyDescent="0.2">
      <c r="D5026" s="11"/>
    </row>
    <row r="5027" spans="4:4" x14ac:dyDescent="0.2">
      <c r="D5027" s="11"/>
    </row>
    <row r="5028" spans="4:4" x14ac:dyDescent="0.2">
      <c r="D5028" s="11"/>
    </row>
    <row r="5029" spans="4:4" x14ac:dyDescent="0.2">
      <c r="D5029" s="11"/>
    </row>
    <row r="5030" spans="4:4" x14ac:dyDescent="0.2">
      <c r="D5030" s="11"/>
    </row>
    <row r="5031" spans="4:4" x14ac:dyDescent="0.2">
      <c r="D5031" s="11"/>
    </row>
    <row r="5032" spans="4:4" x14ac:dyDescent="0.2">
      <c r="D5032" s="11"/>
    </row>
    <row r="5033" spans="4:4" x14ac:dyDescent="0.2">
      <c r="D5033" s="11"/>
    </row>
    <row r="5034" spans="4:4" x14ac:dyDescent="0.2">
      <c r="D5034" s="11"/>
    </row>
    <row r="5035" spans="4:4" x14ac:dyDescent="0.2">
      <c r="D5035" s="11"/>
    </row>
    <row r="5036" spans="4:4" x14ac:dyDescent="0.2">
      <c r="D5036" s="11"/>
    </row>
    <row r="5037" spans="4:4" x14ac:dyDescent="0.2">
      <c r="D5037" s="11"/>
    </row>
    <row r="5038" spans="4:4" x14ac:dyDescent="0.2">
      <c r="D5038" s="11"/>
    </row>
    <row r="5039" spans="4:4" x14ac:dyDescent="0.2">
      <c r="D5039" s="11"/>
    </row>
    <row r="5040" spans="4:4" x14ac:dyDescent="0.2">
      <c r="D5040" s="11"/>
    </row>
    <row r="5041" spans="4:4" x14ac:dyDescent="0.2">
      <c r="D5041" s="11"/>
    </row>
    <row r="5042" spans="4:4" x14ac:dyDescent="0.2">
      <c r="D5042" s="11"/>
    </row>
    <row r="5043" spans="4:4" x14ac:dyDescent="0.2">
      <c r="D5043" s="11"/>
    </row>
    <row r="5044" spans="4:4" x14ac:dyDescent="0.2">
      <c r="D5044" s="11"/>
    </row>
    <row r="5045" spans="4:4" x14ac:dyDescent="0.2">
      <c r="D5045" s="11"/>
    </row>
    <row r="5046" spans="4:4" x14ac:dyDescent="0.2">
      <c r="D5046" s="11"/>
    </row>
    <row r="5047" spans="4:4" x14ac:dyDescent="0.2">
      <c r="D5047" s="11"/>
    </row>
    <row r="5048" spans="4:4" x14ac:dyDescent="0.2">
      <c r="D5048" s="11"/>
    </row>
    <row r="5049" spans="4:4" x14ac:dyDescent="0.2">
      <c r="D5049" s="11"/>
    </row>
    <row r="5050" spans="4:4" x14ac:dyDescent="0.2">
      <c r="D5050" s="11"/>
    </row>
    <row r="5051" spans="4:4" x14ac:dyDescent="0.2">
      <c r="D5051" s="11"/>
    </row>
    <row r="5052" spans="4:4" x14ac:dyDescent="0.2">
      <c r="D5052" s="11"/>
    </row>
    <row r="5053" spans="4:4" x14ac:dyDescent="0.2">
      <c r="D5053" s="11"/>
    </row>
    <row r="5054" spans="4:4" x14ac:dyDescent="0.2">
      <c r="D5054" s="11"/>
    </row>
    <row r="5055" spans="4:4" x14ac:dyDescent="0.2">
      <c r="D5055" s="11"/>
    </row>
    <row r="5056" spans="4:4" x14ac:dyDescent="0.2">
      <c r="D5056" s="11"/>
    </row>
    <row r="5057" spans="4:4" x14ac:dyDescent="0.2">
      <c r="D5057" s="11"/>
    </row>
    <row r="5058" spans="4:4" x14ac:dyDescent="0.2">
      <c r="D5058" s="11"/>
    </row>
    <row r="5059" spans="4:4" x14ac:dyDescent="0.2">
      <c r="D5059" s="11"/>
    </row>
    <row r="5060" spans="4:4" x14ac:dyDescent="0.2">
      <c r="D5060" s="11"/>
    </row>
    <row r="5061" spans="4:4" x14ac:dyDescent="0.2">
      <c r="D5061" s="11"/>
    </row>
    <row r="5062" spans="4:4" x14ac:dyDescent="0.2">
      <c r="D5062" s="11"/>
    </row>
    <row r="5063" spans="4:4" x14ac:dyDescent="0.2">
      <c r="D5063" s="11"/>
    </row>
    <row r="5064" spans="4:4" x14ac:dyDescent="0.2">
      <c r="D5064" s="11"/>
    </row>
    <row r="5065" spans="4:4" x14ac:dyDescent="0.2">
      <c r="D5065" s="11"/>
    </row>
    <row r="5066" spans="4:4" x14ac:dyDescent="0.2">
      <c r="D5066" s="11"/>
    </row>
    <row r="5067" spans="4:4" x14ac:dyDescent="0.2">
      <c r="D5067" s="11"/>
    </row>
  </sheetData>
  <sheetProtection algorithmName="SHA-512" hashValue="Xb/P4O+nbUJfq9eCR/FnPkpbCja3Ls3PYWh2Qw3Bdihyg2cOdKmlhujw7RXjhYNhkeK0/RIirdW89c6dqtHWvA==" saltValue="z+KKEchn7he8b0vISkzOIg==" spinCount="100000" sheet="1" objects="1" scenarios="1"/>
  <protectedRanges>
    <protectedRange sqref="F9:F100"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5"/>
  <sheetViews>
    <sheetView showZeros="0" view="pageBreakPreview" topLeftCell="A22" zoomScale="115" zoomScaleNormal="100" zoomScaleSheetLayoutView="115" workbookViewId="0">
      <selection activeCell="C23" sqref="C2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5" t="s">
        <v>3178</v>
      </c>
      <c r="D3" s="536"/>
      <c r="E3" s="536"/>
      <c r="F3" s="536"/>
      <c r="G3" s="537"/>
      <c r="R3" t="s">
        <v>117</v>
      </c>
    </row>
    <row r="4" spans="1:47" ht="24.95" customHeight="1" x14ac:dyDescent="0.2">
      <c r="A4" s="168" t="s">
        <v>8</v>
      </c>
      <c r="B4" s="169"/>
      <c r="C4" s="532"/>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SUM(G9:G12)</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362" t="s">
        <v>5134</v>
      </c>
      <c r="D10" s="160" t="s">
        <v>240</v>
      </c>
      <c r="E10" s="364">
        <v>40</v>
      </c>
      <c r="F10" s="125"/>
      <c r="G10" s="125">
        <f t="shared" ref="G10:G12" si="0">F10*E10</f>
        <v>0</v>
      </c>
      <c r="H10" s="147" t="s">
        <v>1623</v>
      </c>
      <c r="I10" s="122"/>
      <c r="R10" t="s">
        <v>129</v>
      </c>
    </row>
    <row r="11" spans="1:47" outlineLevel="1" x14ac:dyDescent="0.2">
      <c r="A11" s="123">
        <v>3</v>
      </c>
      <c r="B11" s="123"/>
      <c r="C11" s="137" t="s">
        <v>2098</v>
      </c>
      <c r="D11" s="160" t="s">
        <v>132</v>
      </c>
      <c r="E11" s="125">
        <v>1</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t="s">
        <v>2099</v>
      </c>
      <c r="C12" s="137" t="s">
        <v>2100</v>
      </c>
      <c r="D12" s="160" t="s">
        <v>132</v>
      </c>
      <c r="E12" s="125">
        <v>1</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4" t="s">
        <v>128</v>
      </c>
      <c r="B13" s="124" t="s">
        <v>2278</v>
      </c>
      <c r="C13" s="139" t="s">
        <v>2101</v>
      </c>
      <c r="D13" s="162"/>
      <c r="E13" s="126"/>
      <c r="F13" s="126"/>
      <c r="G13" s="126">
        <f>SUM(G14:G16)</f>
        <v>0</v>
      </c>
      <c r="H13" s="148"/>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5</v>
      </c>
      <c r="B14" s="123" t="s">
        <v>2102</v>
      </c>
      <c r="C14" s="190" t="s">
        <v>2083</v>
      </c>
      <c r="D14" s="160"/>
      <c r="E14" s="125"/>
      <c r="F14" s="125"/>
      <c r="G14" s="125"/>
      <c r="H14" s="147"/>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c r="C15" s="362" t="s">
        <v>5135</v>
      </c>
      <c r="D15" s="160" t="s">
        <v>240</v>
      </c>
      <c r="E15" s="364">
        <v>40</v>
      </c>
      <c r="F15" s="125"/>
      <c r="G15" s="125">
        <f t="shared" ref="G15:G16" si="1">F15*E15</f>
        <v>0</v>
      </c>
      <c r="H15" s="147" t="s">
        <v>1623</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t="s">
        <v>2106</v>
      </c>
      <c r="C16" s="137" t="s">
        <v>2107</v>
      </c>
      <c r="D16" s="160" t="s">
        <v>132</v>
      </c>
      <c r="E16" s="125">
        <v>1</v>
      </c>
      <c r="F16" s="125"/>
      <c r="G16" s="125">
        <f t="shared" si="1"/>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4" t="s">
        <v>128</v>
      </c>
      <c r="B17" s="124" t="s">
        <v>2285</v>
      </c>
      <c r="C17" s="139" t="s">
        <v>2631</v>
      </c>
      <c r="D17" s="162"/>
      <c r="E17" s="126"/>
      <c r="F17" s="126"/>
      <c r="G17" s="126">
        <f>SUM(G18:G26)</f>
        <v>0</v>
      </c>
      <c r="H17" s="148"/>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8</v>
      </c>
      <c r="B18" s="123" t="s">
        <v>2109</v>
      </c>
      <c r="C18" s="190" t="s">
        <v>2083</v>
      </c>
      <c r="D18" s="160"/>
      <c r="E18" s="125"/>
      <c r="F18" s="125"/>
      <c r="G18" s="125">
        <f t="shared" ref="G18:G26" si="2">F18*E18</f>
        <v>0</v>
      </c>
      <c r="H18" s="147"/>
      <c r="I18" s="122"/>
      <c r="J18" s="122"/>
      <c r="K18" s="122"/>
      <c r="L18" s="122"/>
      <c r="M18" s="122"/>
      <c r="N18" s="122"/>
      <c r="O18" s="122"/>
      <c r="P18" s="122"/>
      <c r="Q18" s="122"/>
      <c r="R18" s="122" t="s">
        <v>178</v>
      </c>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x14ac:dyDescent="0.2">
      <c r="A19" s="123">
        <v>9</v>
      </c>
      <c r="B19" s="123"/>
      <c r="C19" s="137" t="s">
        <v>2632</v>
      </c>
      <c r="D19" s="160" t="s">
        <v>188</v>
      </c>
      <c r="E19" s="364">
        <v>40</v>
      </c>
      <c r="F19" s="125"/>
      <c r="G19" s="125">
        <f t="shared" si="2"/>
        <v>0</v>
      </c>
      <c r="H19" s="147" t="s">
        <v>1623</v>
      </c>
      <c r="I19" s="122"/>
      <c r="R19" t="s">
        <v>129</v>
      </c>
    </row>
    <row r="20" spans="1:47" ht="22.5" outlineLevel="1" x14ac:dyDescent="0.2">
      <c r="A20" s="123">
        <v>10</v>
      </c>
      <c r="B20" s="123"/>
      <c r="C20" s="137" t="s">
        <v>2633</v>
      </c>
      <c r="D20" s="160" t="s">
        <v>188</v>
      </c>
      <c r="E20" s="364">
        <v>40</v>
      </c>
      <c r="F20" s="125"/>
      <c r="G20" s="125">
        <f t="shared" si="2"/>
        <v>0</v>
      </c>
      <c r="H20" s="147" t="s">
        <v>1623</v>
      </c>
      <c r="I20" s="122"/>
      <c r="J20" s="122"/>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11</v>
      </c>
      <c r="B21" s="123"/>
      <c r="C21" s="137" t="s">
        <v>2634</v>
      </c>
      <c r="D21" s="160" t="s">
        <v>138</v>
      </c>
      <c r="E21" s="364">
        <v>20</v>
      </c>
      <c r="F21" s="125"/>
      <c r="G21" s="125">
        <f t="shared" si="2"/>
        <v>0</v>
      </c>
      <c r="H21" s="147" t="s">
        <v>1623</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ht="22.5" outlineLevel="1" x14ac:dyDescent="0.2">
      <c r="A22" s="123">
        <v>12</v>
      </c>
      <c r="B22" s="123"/>
      <c r="C22" s="137" t="s">
        <v>2635</v>
      </c>
      <c r="D22" s="160" t="s">
        <v>240</v>
      </c>
      <c r="E22" s="364">
        <v>40</v>
      </c>
      <c r="F22" s="125"/>
      <c r="G22" s="125">
        <f t="shared" si="2"/>
        <v>0</v>
      </c>
      <c r="H22" s="147" t="s">
        <v>1623</v>
      </c>
      <c r="I22" s="122"/>
      <c r="J22" s="122"/>
      <c r="K22" s="122"/>
      <c r="L22" s="122"/>
      <c r="M22" s="122"/>
      <c r="N22" s="122"/>
      <c r="O22" s="122"/>
      <c r="P22" s="122"/>
      <c r="Q22" s="122"/>
      <c r="R22" s="122" t="s">
        <v>133</v>
      </c>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13</v>
      </c>
      <c r="B23" s="123"/>
      <c r="C23" s="137" t="s">
        <v>2636</v>
      </c>
      <c r="D23" s="160" t="s">
        <v>240</v>
      </c>
      <c r="E23" s="364">
        <v>40</v>
      </c>
      <c r="F23" s="125"/>
      <c r="G23" s="125">
        <f t="shared" si="2"/>
        <v>0</v>
      </c>
      <c r="H23" s="147" t="s">
        <v>1623</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14</v>
      </c>
      <c r="B24" s="123"/>
      <c r="C24" s="137" t="s">
        <v>2637</v>
      </c>
      <c r="D24" s="160" t="s">
        <v>240</v>
      </c>
      <c r="E24" s="364">
        <v>40</v>
      </c>
      <c r="F24" s="125"/>
      <c r="G24" s="125">
        <f t="shared" si="2"/>
        <v>0</v>
      </c>
      <c r="H24" s="147" t="s">
        <v>1623</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15</v>
      </c>
      <c r="B25" s="123"/>
      <c r="C25" s="137" t="s">
        <v>2638</v>
      </c>
      <c r="D25" s="160" t="s">
        <v>240</v>
      </c>
      <c r="E25" s="364">
        <v>40</v>
      </c>
      <c r="F25" s="125"/>
      <c r="G25" s="125">
        <f t="shared" si="2"/>
        <v>0</v>
      </c>
      <c r="H25" s="147" t="s">
        <v>1623</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16</v>
      </c>
      <c r="B26" s="123" t="s">
        <v>2119</v>
      </c>
      <c r="C26" s="137" t="s">
        <v>2107</v>
      </c>
      <c r="D26" s="160" t="s">
        <v>132</v>
      </c>
      <c r="E26" s="125">
        <v>1</v>
      </c>
      <c r="F26" s="125"/>
      <c r="G26" s="125">
        <f t="shared" si="2"/>
        <v>0</v>
      </c>
      <c r="H26" s="147" t="s">
        <v>1623</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4" t="s">
        <v>128</v>
      </c>
      <c r="B27" s="124" t="s">
        <v>2284</v>
      </c>
      <c r="C27" s="139" t="s">
        <v>2196</v>
      </c>
      <c r="D27" s="162"/>
      <c r="E27" s="126"/>
      <c r="F27" s="126"/>
      <c r="G27" s="126">
        <f>SUM(G28:G30)</f>
        <v>0</v>
      </c>
      <c r="H27" s="148"/>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17</v>
      </c>
      <c r="B28" s="123" t="s">
        <v>2123</v>
      </c>
      <c r="C28" s="190" t="s">
        <v>2083</v>
      </c>
      <c r="D28" s="160"/>
      <c r="E28" s="125"/>
      <c r="F28" s="125"/>
      <c r="G28" s="125"/>
      <c r="H28" s="147">
        <v>0</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18</v>
      </c>
      <c r="B29" s="123"/>
      <c r="C29" s="137" t="s">
        <v>3179</v>
      </c>
      <c r="D29" s="160" t="s">
        <v>132</v>
      </c>
      <c r="E29" s="125">
        <v>1</v>
      </c>
      <c r="F29" s="125"/>
      <c r="G29" s="125">
        <f t="shared" ref="G29:G30" si="3">F29*E29</f>
        <v>0</v>
      </c>
      <c r="H29" s="147" t="s">
        <v>1623</v>
      </c>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19</v>
      </c>
      <c r="B30" s="123" t="s">
        <v>2125</v>
      </c>
      <c r="C30" s="137" t="s">
        <v>2107</v>
      </c>
      <c r="D30" s="160" t="s">
        <v>132</v>
      </c>
      <c r="E30" s="125">
        <v>1</v>
      </c>
      <c r="F30" s="125"/>
      <c r="G30" s="125">
        <f t="shared" si="3"/>
        <v>0</v>
      </c>
      <c r="H30" s="147" t="s">
        <v>1623</v>
      </c>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4" t="s">
        <v>128</v>
      </c>
      <c r="B31" s="124" t="s">
        <v>2283</v>
      </c>
      <c r="C31" s="139" t="s">
        <v>2178</v>
      </c>
      <c r="D31" s="162"/>
      <c r="E31" s="126"/>
      <c r="F31" s="126"/>
      <c r="G31" s="126">
        <f>SUM(G32:G37)</f>
        <v>0</v>
      </c>
      <c r="H31" s="148"/>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20</v>
      </c>
      <c r="B32" s="123" t="s">
        <v>2127</v>
      </c>
      <c r="C32" s="190" t="s">
        <v>2083</v>
      </c>
      <c r="D32" s="160"/>
      <c r="E32" s="125"/>
      <c r="F32" s="125"/>
      <c r="G32" s="125"/>
      <c r="H32" s="147">
        <v>0</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21</v>
      </c>
      <c r="B33" s="123"/>
      <c r="C33" s="137" t="s">
        <v>3180</v>
      </c>
      <c r="D33" s="160" t="s">
        <v>132</v>
      </c>
      <c r="E33" s="125">
        <v>2</v>
      </c>
      <c r="F33" s="125"/>
      <c r="G33" s="125">
        <f t="shared" ref="G33:G37" si="4">F33*E33</f>
        <v>0</v>
      </c>
      <c r="H33" s="147" t="s">
        <v>1623</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22</v>
      </c>
      <c r="B34" s="123"/>
      <c r="C34" s="137" t="s">
        <v>3181</v>
      </c>
      <c r="D34" s="160" t="s">
        <v>132</v>
      </c>
      <c r="E34" s="125">
        <v>1</v>
      </c>
      <c r="F34" s="125"/>
      <c r="G34" s="125">
        <f t="shared" si="4"/>
        <v>0</v>
      </c>
      <c r="H34" s="147" t="s">
        <v>1623</v>
      </c>
      <c r="I34" s="122"/>
      <c r="J34" s="122"/>
      <c r="K34" s="122"/>
      <c r="L34" s="122"/>
      <c r="M34" s="122"/>
      <c r="N34" s="122"/>
      <c r="O34" s="122"/>
      <c r="P34" s="122"/>
      <c r="Q34" s="122"/>
      <c r="R34" s="122" t="s">
        <v>133</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23</v>
      </c>
      <c r="B35" s="123"/>
      <c r="C35" s="137" t="s">
        <v>2194</v>
      </c>
      <c r="D35" s="160" t="s">
        <v>240</v>
      </c>
      <c r="E35" s="125">
        <v>1</v>
      </c>
      <c r="F35" s="125"/>
      <c r="G35" s="125">
        <f t="shared" si="4"/>
        <v>0</v>
      </c>
      <c r="H35" s="147" t="s">
        <v>1623</v>
      </c>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24</v>
      </c>
      <c r="B36" s="123"/>
      <c r="C36" s="137" t="s">
        <v>3182</v>
      </c>
      <c r="D36" s="160" t="s">
        <v>240</v>
      </c>
      <c r="E36" s="364">
        <v>40</v>
      </c>
      <c r="F36" s="125"/>
      <c r="G36" s="125">
        <f t="shared" si="4"/>
        <v>0</v>
      </c>
      <c r="H36" s="147" t="s">
        <v>1623</v>
      </c>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25</v>
      </c>
      <c r="B37" s="123" t="s">
        <v>2130</v>
      </c>
      <c r="C37" s="137" t="s">
        <v>2107</v>
      </c>
      <c r="D37" s="160" t="s">
        <v>132</v>
      </c>
      <c r="E37" s="125">
        <v>1</v>
      </c>
      <c r="F37" s="125"/>
      <c r="G37" s="125">
        <f t="shared" si="4"/>
        <v>0</v>
      </c>
      <c r="H37" s="147" t="s">
        <v>1623</v>
      </c>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4" t="s">
        <v>128</v>
      </c>
      <c r="B38" s="188" t="s">
        <v>2282</v>
      </c>
      <c r="C38" s="139" t="s">
        <v>2057</v>
      </c>
      <c r="D38" s="162"/>
      <c r="E38" s="126"/>
      <c r="F38" s="126"/>
      <c r="G38" s="189">
        <f>SUM(G39:G41)</f>
        <v>0</v>
      </c>
      <c r="H38" s="148">
        <v>0</v>
      </c>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26</v>
      </c>
      <c r="B39" s="123"/>
      <c r="C39" s="137" t="s">
        <v>2702</v>
      </c>
      <c r="D39" s="160" t="s">
        <v>132</v>
      </c>
      <c r="E39" s="125">
        <v>1</v>
      </c>
      <c r="F39" s="125"/>
      <c r="G39" s="125">
        <f t="shared" ref="G39:G41" si="5">F39*E39</f>
        <v>0</v>
      </c>
      <c r="H39" s="147" t="s">
        <v>1623</v>
      </c>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27</v>
      </c>
      <c r="B40" s="123"/>
      <c r="C40" s="137" t="s">
        <v>2703</v>
      </c>
      <c r="D40" s="160" t="s">
        <v>132</v>
      </c>
      <c r="E40" s="125">
        <v>1</v>
      </c>
      <c r="F40" s="125"/>
      <c r="G40" s="125">
        <f t="shared" si="5"/>
        <v>0</v>
      </c>
      <c r="H40" s="147" t="s">
        <v>1623</v>
      </c>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32">
        <v>28</v>
      </c>
      <c r="B41" s="132"/>
      <c r="C41" s="180" t="s">
        <v>2704</v>
      </c>
      <c r="D41" s="149" t="s">
        <v>132</v>
      </c>
      <c r="E41" s="133">
        <v>1</v>
      </c>
      <c r="F41" s="133"/>
      <c r="G41" s="133">
        <f t="shared" si="5"/>
        <v>0</v>
      </c>
      <c r="H41" s="149" t="s">
        <v>1623</v>
      </c>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82"/>
      <c r="B42" s="182"/>
      <c r="C42" s="183"/>
      <c r="D42" s="184"/>
      <c r="E42" s="185"/>
      <c r="F42" s="185"/>
      <c r="G42" s="185"/>
      <c r="H42" s="184"/>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x14ac:dyDescent="0.2">
      <c r="A43" s="134"/>
      <c r="B43" s="174" t="s">
        <v>28</v>
      </c>
      <c r="C43" s="144" t="s">
        <v>212</v>
      </c>
      <c r="D43" s="165"/>
      <c r="E43" s="156"/>
      <c r="F43" s="135"/>
      <c r="G43" s="136">
        <f>G8+G13+G17+G27+G31+G38</f>
        <v>0</v>
      </c>
      <c r="H43" s="7"/>
      <c r="P43" t="e">
        <f>SUMIF(#REF!,#REF!,G7:G34)</f>
        <v>#REF!</v>
      </c>
      <c r="Q43" t="e">
        <f>SUMIF(#REF!,#REF!,G7:G34)</f>
        <v>#REF!</v>
      </c>
      <c r="R43" t="s">
        <v>1456</v>
      </c>
    </row>
    <row r="45" spans="1:47" x14ac:dyDescent="0.2">
      <c r="B45" s="363"/>
      <c r="C45" s="5" t="s">
        <v>5118</v>
      </c>
    </row>
  </sheetData>
  <sheetProtection algorithmName="SHA-512" hashValue="fU+DowHxrcwF0+pjh7Ufix7+64jX76JCiiCE50MBzny1Len5SK7p1fUxmVVxBgBimhe+XC8WBPHH1l3cDrDiCQ==" saltValue="brdZLnuZJJLzgNwHVA9Ypw==" spinCount="100000" sheet="1" objects="1" scenarios="1"/>
  <protectedRanges>
    <protectedRange sqref="F10:F41"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8"/>
  <sheetViews>
    <sheetView showZeros="0" zoomScaleNormal="100" workbookViewId="0">
      <selection activeCell="C23" sqref="C2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5" t="s">
        <v>3183</v>
      </c>
      <c r="D3" s="536"/>
      <c r="E3" s="536"/>
      <c r="F3" s="536"/>
      <c r="G3" s="537"/>
      <c r="R3" t="s">
        <v>117</v>
      </c>
    </row>
    <row r="4" spans="1:47" ht="24.95" customHeight="1" x14ac:dyDescent="0.2">
      <c r="A4" s="168" t="s">
        <v>8</v>
      </c>
      <c r="B4" s="169"/>
      <c r="C4" s="532"/>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SUM(G9:G12)</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3184</v>
      </c>
      <c r="D10" s="160" t="s">
        <v>240</v>
      </c>
      <c r="E10" s="125">
        <v>30</v>
      </c>
      <c r="F10" s="125"/>
      <c r="G10" s="125">
        <f t="shared" ref="G10:G12" si="0">F10*E10</f>
        <v>0</v>
      </c>
      <c r="H10" s="147" t="s">
        <v>1623</v>
      </c>
      <c r="I10" s="122"/>
      <c r="R10" t="s">
        <v>129</v>
      </c>
    </row>
    <row r="11" spans="1:47" outlineLevel="1" x14ac:dyDescent="0.2">
      <c r="A11" s="123">
        <v>3</v>
      </c>
      <c r="B11" s="123"/>
      <c r="C11" s="137" t="s">
        <v>2098</v>
      </c>
      <c r="D11" s="160" t="s">
        <v>132</v>
      </c>
      <c r="E11" s="125">
        <v>1</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t="s">
        <v>2099</v>
      </c>
      <c r="C12" s="137" t="s">
        <v>2100</v>
      </c>
      <c r="D12" s="160" t="s">
        <v>132</v>
      </c>
      <c r="E12" s="125">
        <v>1</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4" t="s">
        <v>128</v>
      </c>
      <c r="B13" s="124" t="s">
        <v>2278</v>
      </c>
      <c r="C13" s="139" t="s">
        <v>2101</v>
      </c>
      <c r="D13" s="162"/>
      <c r="E13" s="126"/>
      <c r="F13" s="126"/>
      <c r="G13" s="126">
        <f>SUM(G14:G17)</f>
        <v>0</v>
      </c>
      <c r="H13" s="148"/>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5</v>
      </c>
      <c r="B14" s="123" t="s">
        <v>2102</v>
      </c>
      <c r="C14" s="190" t="s">
        <v>2083</v>
      </c>
      <c r="D14" s="160"/>
      <c r="E14" s="125"/>
      <c r="F14" s="125"/>
      <c r="G14" s="125"/>
      <c r="H14" s="147"/>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c r="C15" s="137" t="s">
        <v>2103</v>
      </c>
      <c r="D15" s="160" t="s">
        <v>240</v>
      </c>
      <c r="E15" s="125">
        <v>30</v>
      </c>
      <c r="F15" s="125"/>
      <c r="G15" s="125">
        <f t="shared" ref="G15:G16" si="1">F15*E15</f>
        <v>0</v>
      </c>
      <c r="H15" s="147" t="s">
        <v>1623</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c r="C16" s="137" t="s">
        <v>2105</v>
      </c>
      <c r="D16" s="160" t="s">
        <v>132</v>
      </c>
      <c r="E16" s="125">
        <v>1</v>
      </c>
      <c r="F16" s="125"/>
      <c r="G16" s="125">
        <f t="shared" si="1"/>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8</v>
      </c>
      <c r="B17" s="123" t="s">
        <v>2106</v>
      </c>
      <c r="C17" s="137" t="s">
        <v>2107</v>
      </c>
      <c r="D17" s="160" t="s">
        <v>132</v>
      </c>
      <c r="E17" s="125">
        <v>1</v>
      </c>
      <c r="F17" s="125"/>
      <c r="G17" s="125">
        <f t="shared" ref="G17" si="2">F17*E17</f>
        <v>0</v>
      </c>
      <c r="H17" s="147" t="s">
        <v>1623</v>
      </c>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4" t="s">
        <v>128</v>
      </c>
      <c r="B18" s="124" t="s">
        <v>2285</v>
      </c>
      <c r="C18" s="139" t="s">
        <v>2631</v>
      </c>
      <c r="D18" s="162"/>
      <c r="E18" s="126"/>
      <c r="F18" s="126"/>
      <c r="G18" s="126">
        <f>SUM(G19:G29)</f>
        <v>0</v>
      </c>
      <c r="H18" s="148"/>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9</v>
      </c>
      <c r="B19" s="123" t="s">
        <v>2109</v>
      </c>
      <c r="C19" s="190" t="s">
        <v>2083</v>
      </c>
      <c r="D19" s="160"/>
      <c r="E19" s="125"/>
      <c r="F19" s="125"/>
      <c r="G19" s="125">
        <f t="shared" ref="G19:G29" si="3">F19*E19</f>
        <v>0</v>
      </c>
      <c r="H19" s="147"/>
      <c r="I19" s="122"/>
      <c r="J19" s="122"/>
      <c r="K19" s="122"/>
      <c r="L19" s="122"/>
      <c r="M19" s="122"/>
      <c r="N19" s="122"/>
      <c r="O19" s="122"/>
      <c r="P19" s="122"/>
      <c r="Q19" s="122"/>
      <c r="R19" s="122" t="s">
        <v>178</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x14ac:dyDescent="0.2">
      <c r="A20" s="123">
        <v>10</v>
      </c>
      <c r="B20" s="123"/>
      <c r="C20" s="137" t="s">
        <v>2632</v>
      </c>
      <c r="D20" s="160" t="s">
        <v>188</v>
      </c>
      <c r="E20" s="125">
        <v>30</v>
      </c>
      <c r="F20" s="125"/>
      <c r="G20" s="125">
        <f t="shared" si="3"/>
        <v>0</v>
      </c>
      <c r="H20" s="147" t="s">
        <v>1623</v>
      </c>
      <c r="I20" s="122"/>
      <c r="R20" t="s">
        <v>129</v>
      </c>
    </row>
    <row r="21" spans="1:47" ht="22.5" outlineLevel="1" x14ac:dyDescent="0.2">
      <c r="A21" s="123">
        <v>11</v>
      </c>
      <c r="B21" s="123"/>
      <c r="C21" s="137" t="s">
        <v>2633</v>
      </c>
      <c r="D21" s="160" t="s">
        <v>188</v>
      </c>
      <c r="E21" s="125">
        <v>30</v>
      </c>
      <c r="F21" s="125"/>
      <c r="G21" s="125">
        <f t="shared" si="3"/>
        <v>0</v>
      </c>
      <c r="H21" s="147" t="s">
        <v>1623</v>
      </c>
      <c r="I21" s="122"/>
      <c r="J21" s="122"/>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12</v>
      </c>
      <c r="B22" s="123"/>
      <c r="C22" s="137" t="s">
        <v>2634</v>
      </c>
      <c r="D22" s="160" t="s">
        <v>138</v>
      </c>
      <c r="E22" s="125">
        <v>12</v>
      </c>
      <c r="F22" s="125"/>
      <c r="G22" s="125">
        <f t="shared" si="3"/>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ht="22.5" outlineLevel="1" x14ac:dyDescent="0.2">
      <c r="A23" s="123">
        <v>13</v>
      </c>
      <c r="B23" s="123"/>
      <c r="C23" s="137" t="s">
        <v>2635</v>
      </c>
      <c r="D23" s="160" t="s">
        <v>240</v>
      </c>
      <c r="E23" s="125">
        <v>30</v>
      </c>
      <c r="F23" s="125"/>
      <c r="G23" s="125">
        <f t="shared" si="3"/>
        <v>0</v>
      </c>
      <c r="H23" s="147" t="s">
        <v>1623</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14</v>
      </c>
      <c r="B24" s="123"/>
      <c r="C24" s="137" t="s">
        <v>2636</v>
      </c>
      <c r="D24" s="160" t="s">
        <v>240</v>
      </c>
      <c r="E24" s="125">
        <v>30</v>
      </c>
      <c r="F24" s="125"/>
      <c r="G24" s="125">
        <f t="shared" si="3"/>
        <v>0</v>
      </c>
      <c r="H24" s="147" t="s">
        <v>1623</v>
      </c>
      <c r="I24" s="122"/>
      <c r="J24" s="122"/>
      <c r="K24" s="122"/>
      <c r="L24" s="122"/>
      <c r="M24" s="122"/>
      <c r="N24" s="122"/>
      <c r="O24" s="122"/>
      <c r="P24" s="122"/>
      <c r="Q24" s="122"/>
      <c r="R24" s="122" t="s">
        <v>133</v>
      </c>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15</v>
      </c>
      <c r="B25" s="123"/>
      <c r="C25" s="137" t="s">
        <v>2637</v>
      </c>
      <c r="D25" s="160" t="s">
        <v>240</v>
      </c>
      <c r="E25" s="125">
        <v>30</v>
      </c>
      <c r="F25" s="125"/>
      <c r="G25" s="125">
        <f t="shared" si="3"/>
        <v>0</v>
      </c>
      <c r="H25" s="147" t="s">
        <v>1623</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16</v>
      </c>
      <c r="B26" s="123"/>
      <c r="C26" s="137" t="s">
        <v>2638</v>
      </c>
      <c r="D26" s="160" t="s">
        <v>240</v>
      </c>
      <c r="E26" s="125">
        <v>30</v>
      </c>
      <c r="F26" s="125"/>
      <c r="G26" s="125">
        <f t="shared" si="3"/>
        <v>0</v>
      </c>
      <c r="H26" s="147" t="s">
        <v>1623</v>
      </c>
      <c r="I26" s="122"/>
      <c r="J26" s="122"/>
      <c r="K26" s="122"/>
      <c r="L26" s="122"/>
      <c r="M26" s="122"/>
      <c r="N26" s="122"/>
      <c r="O26" s="122"/>
      <c r="P26" s="122"/>
      <c r="Q26" s="122"/>
      <c r="R26" s="122" t="s">
        <v>133</v>
      </c>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350" t="s">
        <v>5538</v>
      </c>
      <c r="B27" s="350" t="s">
        <v>5539</v>
      </c>
      <c r="C27" s="334" t="s">
        <v>5540</v>
      </c>
      <c r="D27" s="342" t="s">
        <v>188</v>
      </c>
      <c r="E27" s="343">
        <v>28.3</v>
      </c>
      <c r="F27" s="343"/>
      <c r="G27" s="343">
        <f t="shared" si="3"/>
        <v>0</v>
      </c>
      <c r="H27" s="335" t="s">
        <v>1624</v>
      </c>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350" t="s">
        <v>5541</v>
      </c>
      <c r="B28" s="350" t="s">
        <v>5542</v>
      </c>
      <c r="C28" s="334" t="s">
        <v>5543</v>
      </c>
      <c r="D28" s="342" t="s">
        <v>188</v>
      </c>
      <c r="E28" s="343">
        <v>28.3</v>
      </c>
      <c r="F28" s="343"/>
      <c r="G28" s="343">
        <f t="shared" si="3"/>
        <v>0</v>
      </c>
      <c r="H28" s="335" t="s">
        <v>1624</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17</v>
      </c>
      <c r="B29" s="123" t="s">
        <v>2119</v>
      </c>
      <c r="C29" s="137" t="s">
        <v>2107</v>
      </c>
      <c r="D29" s="160" t="s">
        <v>132</v>
      </c>
      <c r="E29" s="125">
        <v>1</v>
      </c>
      <c r="F29" s="125"/>
      <c r="G29" s="125">
        <f t="shared" si="3"/>
        <v>0</v>
      </c>
      <c r="H29" s="147" t="s">
        <v>1623</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4" t="s">
        <v>128</v>
      </c>
      <c r="B30" s="124" t="s">
        <v>2284</v>
      </c>
      <c r="C30" s="139" t="s">
        <v>2132</v>
      </c>
      <c r="D30" s="162"/>
      <c r="E30" s="126"/>
      <c r="F30" s="126"/>
      <c r="G30" s="126">
        <f>SUM(G31:G33)</f>
        <v>0</v>
      </c>
      <c r="H30" s="148"/>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18</v>
      </c>
      <c r="B31" s="123" t="s">
        <v>2123</v>
      </c>
      <c r="C31" s="190" t="s">
        <v>2083</v>
      </c>
      <c r="D31" s="160"/>
      <c r="E31" s="125"/>
      <c r="F31" s="125"/>
      <c r="G31" s="125"/>
      <c r="H31" s="147">
        <v>0</v>
      </c>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19</v>
      </c>
      <c r="B32" s="123"/>
      <c r="C32" s="137" t="s">
        <v>3185</v>
      </c>
      <c r="D32" s="160" t="s">
        <v>132</v>
      </c>
      <c r="E32" s="125">
        <v>1</v>
      </c>
      <c r="F32" s="125"/>
      <c r="G32" s="125">
        <f t="shared" ref="G32:G33" si="4">F32*E32</f>
        <v>0</v>
      </c>
      <c r="H32" s="147" t="s">
        <v>1623</v>
      </c>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20</v>
      </c>
      <c r="B33" s="123" t="s">
        <v>2125</v>
      </c>
      <c r="C33" s="137" t="s">
        <v>2107</v>
      </c>
      <c r="D33" s="160" t="s">
        <v>132</v>
      </c>
      <c r="E33" s="125">
        <v>1</v>
      </c>
      <c r="F33" s="125"/>
      <c r="G33" s="125">
        <f t="shared" si="4"/>
        <v>0</v>
      </c>
      <c r="H33" s="147" t="s">
        <v>1623</v>
      </c>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4" t="s">
        <v>128</v>
      </c>
      <c r="B34" s="124" t="s">
        <v>2283</v>
      </c>
      <c r="C34" s="139" t="s">
        <v>2178</v>
      </c>
      <c r="D34" s="162"/>
      <c r="E34" s="126"/>
      <c r="F34" s="126"/>
      <c r="G34" s="126">
        <f>SUM(G35:G40)</f>
        <v>0</v>
      </c>
      <c r="H34" s="148"/>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21</v>
      </c>
      <c r="B35" s="123" t="s">
        <v>2127</v>
      </c>
      <c r="C35" s="190" t="s">
        <v>2083</v>
      </c>
      <c r="D35" s="160"/>
      <c r="E35" s="125"/>
      <c r="F35" s="125"/>
      <c r="G35" s="125"/>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22</v>
      </c>
      <c r="B36" s="123"/>
      <c r="C36" s="137" t="s">
        <v>3180</v>
      </c>
      <c r="D36" s="160" t="s">
        <v>132</v>
      </c>
      <c r="E36" s="125">
        <v>1</v>
      </c>
      <c r="F36" s="125"/>
      <c r="G36" s="125">
        <f t="shared" ref="G36:G40" si="5">F36*E36</f>
        <v>0</v>
      </c>
      <c r="H36" s="147" t="s">
        <v>1623</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23</v>
      </c>
      <c r="B37" s="123"/>
      <c r="C37" s="137" t="s">
        <v>3181</v>
      </c>
      <c r="D37" s="160" t="s">
        <v>132</v>
      </c>
      <c r="E37" s="125">
        <v>1</v>
      </c>
      <c r="F37" s="125"/>
      <c r="G37" s="125">
        <f t="shared" si="5"/>
        <v>0</v>
      </c>
      <c r="H37" s="147" t="s">
        <v>1623</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v>24</v>
      </c>
      <c r="B38" s="123"/>
      <c r="C38" s="137" t="s">
        <v>2194</v>
      </c>
      <c r="D38" s="160" t="s">
        <v>240</v>
      </c>
      <c r="E38" s="125">
        <v>1</v>
      </c>
      <c r="F38" s="125"/>
      <c r="G38" s="125">
        <f t="shared" si="5"/>
        <v>0</v>
      </c>
      <c r="H38" s="147" t="s">
        <v>1623</v>
      </c>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25</v>
      </c>
      <c r="B39" s="123"/>
      <c r="C39" s="137" t="s">
        <v>3182</v>
      </c>
      <c r="D39" s="160" t="s">
        <v>240</v>
      </c>
      <c r="E39" s="125">
        <v>30</v>
      </c>
      <c r="F39" s="125"/>
      <c r="G39" s="125">
        <f t="shared" si="5"/>
        <v>0</v>
      </c>
      <c r="H39" s="147" t="s">
        <v>1623</v>
      </c>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26</v>
      </c>
      <c r="B40" s="123" t="s">
        <v>2130</v>
      </c>
      <c r="C40" s="137" t="s">
        <v>2107</v>
      </c>
      <c r="D40" s="160" t="s">
        <v>132</v>
      </c>
      <c r="E40" s="125">
        <v>1</v>
      </c>
      <c r="F40" s="125"/>
      <c r="G40" s="125">
        <f t="shared" si="5"/>
        <v>0</v>
      </c>
      <c r="H40" s="147" t="s">
        <v>1623</v>
      </c>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4" t="s">
        <v>128</v>
      </c>
      <c r="B41" s="188" t="s">
        <v>2282</v>
      </c>
      <c r="C41" s="139" t="s">
        <v>2057</v>
      </c>
      <c r="D41" s="162"/>
      <c r="E41" s="126"/>
      <c r="F41" s="126"/>
      <c r="G41" s="189">
        <f>SUM(G42:G44)</f>
        <v>0</v>
      </c>
      <c r="H41" s="148">
        <v>0</v>
      </c>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27</v>
      </c>
      <c r="B42" s="123"/>
      <c r="C42" s="137" t="s">
        <v>2702</v>
      </c>
      <c r="D42" s="222" t="s">
        <v>132</v>
      </c>
      <c r="E42" s="223">
        <v>1</v>
      </c>
      <c r="F42" s="125"/>
      <c r="G42" s="125">
        <f t="shared" ref="G42:G44" si="6">F42*E42</f>
        <v>0</v>
      </c>
      <c r="H42" s="147" t="s">
        <v>1623</v>
      </c>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28</v>
      </c>
      <c r="B43" s="123"/>
      <c r="C43" s="137" t="s">
        <v>2703</v>
      </c>
      <c r="D43" s="147" t="s">
        <v>132</v>
      </c>
      <c r="E43" s="125">
        <v>1</v>
      </c>
      <c r="F43" s="125"/>
      <c r="G43" s="125">
        <f t="shared" si="6"/>
        <v>0</v>
      </c>
      <c r="H43" s="147" t="s">
        <v>1623</v>
      </c>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32">
        <v>29</v>
      </c>
      <c r="B44" s="132"/>
      <c r="C44" s="180" t="s">
        <v>2704</v>
      </c>
      <c r="D44" s="149" t="s">
        <v>132</v>
      </c>
      <c r="E44" s="133">
        <v>1</v>
      </c>
      <c r="F44" s="133"/>
      <c r="G44" s="133">
        <f t="shared" si="6"/>
        <v>0</v>
      </c>
      <c r="H44" s="149" t="s">
        <v>1623</v>
      </c>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82"/>
      <c r="B45" s="182"/>
      <c r="C45" s="183"/>
      <c r="D45" s="184"/>
      <c r="E45" s="185"/>
      <c r="F45" s="185"/>
      <c r="G45" s="185"/>
      <c r="H45" s="184"/>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x14ac:dyDescent="0.2">
      <c r="A46" s="134"/>
      <c r="B46" s="174" t="s">
        <v>28</v>
      </c>
      <c r="C46" s="144" t="s">
        <v>212</v>
      </c>
      <c r="D46" s="165"/>
      <c r="E46" s="156"/>
      <c r="F46" s="135"/>
      <c r="G46" s="136">
        <f>G8+G13+G18+G30+G34+G41</f>
        <v>0</v>
      </c>
      <c r="H46" s="7"/>
      <c r="P46" t="e">
        <f>SUMIF(#REF!,#REF!,G7:G37)</f>
        <v>#REF!</v>
      </c>
      <c r="Q46" t="e">
        <f>SUMIF(#REF!,#REF!,G7:G37)</f>
        <v>#REF!</v>
      </c>
      <c r="R46" t="s">
        <v>1456</v>
      </c>
    </row>
    <row r="48" spans="1:47" x14ac:dyDescent="0.2">
      <c r="B48" s="341"/>
      <c r="C48" s="5" t="s">
        <v>5537</v>
      </c>
    </row>
  </sheetData>
  <sheetProtection algorithmName="SHA-512" hashValue="hSofQOxJbW3YNvdoOmATHq24u9fwTwbo/R0qeD3h9trcRWRr5BfSrXeBCYAW06xbaoeupq7+zRK9V6nqbr1Dkw==" saltValue="ygyD34rgHnTACLQHrpNH4Q==" spinCount="100000" sheet="1" objects="1" scenarios="1"/>
  <protectedRanges>
    <protectedRange sqref="F10:F4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U37"/>
  <sheetViews>
    <sheetView showZeros="0" view="pageBreakPreview" zoomScale="60" zoomScaleNormal="100" workbookViewId="0">
      <selection activeCell="AD50" sqref="AD50"/>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5" t="s">
        <v>3186</v>
      </c>
      <c r="D3" s="536"/>
      <c r="E3" s="536"/>
      <c r="F3" s="536"/>
      <c r="G3" s="537"/>
      <c r="R3" t="s">
        <v>117</v>
      </c>
    </row>
    <row r="4" spans="1:47" ht="24.95" customHeight="1" x14ac:dyDescent="0.2">
      <c r="A4" s="168" t="s">
        <v>8</v>
      </c>
      <c r="B4" s="169"/>
      <c r="C4" s="532"/>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SUM(G9:G12)</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2084</v>
      </c>
      <c r="D10" s="160" t="s">
        <v>240</v>
      </c>
      <c r="E10" s="125">
        <v>100</v>
      </c>
      <c r="F10" s="125"/>
      <c r="G10" s="125">
        <f t="shared" ref="G10:G12" si="0">F10*E10</f>
        <v>0</v>
      </c>
      <c r="H10" s="147" t="s">
        <v>1623</v>
      </c>
      <c r="I10" s="122"/>
      <c r="R10" t="s">
        <v>129</v>
      </c>
    </row>
    <row r="11" spans="1:47" outlineLevel="1" x14ac:dyDescent="0.2">
      <c r="A11" s="123">
        <v>3</v>
      </c>
      <c r="B11" s="123"/>
      <c r="C11" s="137" t="s">
        <v>2098</v>
      </c>
      <c r="D11" s="160" t="s">
        <v>132</v>
      </c>
      <c r="E11" s="125">
        <v>1</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t="s">
        <v>2099</v>
      </c>
      <c r="C12" s="137" t="s">
        <v>2100</v>
      </c>
      <c r="D12" s="160" t="s">
        <v>132</v>
      </c>
      <c r="E12" s="125">
        <v>1</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4" t="s">
        <v>128</v>
      </c>
      <c r="B13" s="124" t="s">
        <v>2278</v>
      </c>
      <c r="C13" s="139" t="s">
        <v>2101</v>
      </c>
      <c r="D13" s="162"/>
      <c r="E13" s="126"/>
      <c r="F13" s="126"/>
      <c r="G13" s="126">
        <f>SUM(G14:G17)</f>
        <v>0</v>
      </c>
      <c r="H13" s="148"/>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5</v>
      </c>
      <c r="B14" s="123" t="s">
        <v>2102</v>
      </c>
      <c r="C14" s="190" t="s">
        <v>2083</v>
      </c>
      <c r="D14" s="160"/>
      <c r="E14" s="125"/>
      <c r="F14" s="125"/>
      <c r="G14" s="125"/>
      <c r="H14" s="147"/>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c r="C15" s="137" t="s">
        <v>2103</v>
      </c>
      <c r="D15" s="160" t="s">
        <v>240</v>
      </c>
      <c r="E15" s="125">
        <v>70</v>
      </c>
      <c r="F15" s="125"/>
      <c r="G15" s="125">
        <f t="shared" ref="G15:G17" si="1">F15*E15</f>
        <v>0</v>
      </c>
      <c r="H15" s="147" t="s">
        <v>1623</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c r="C16" s="137" t="s">
        <v>2105</v>
      </c>
      <c r="D16" s="160" t="s">
        <v>132</v>
      </c>
      <c r="E16" s="125">
        <v>1</v>
      </c>
      <c r="F16" s="125"/>
      <c r="G16" s="125">
        <f t="shared" si="1"/>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8</v>
      </c>
      <c r="B17" s="123" t="s">
        <v>2106</v>
      </c>
      <c r="C17" s="137" t="s">
        <v>2107</v>
      </c>
      <c r="D17" s="160" t="s">
        <v>132</v>
      </c>
      <c r="E17" s="125">
        <v>1</v>
      </c>
      <c r="F17" s="125"/>
      <c r="G17" s="125">
        <f t="shared" si="1"/>
        <v>0</v>
      </c>
      <c r="H17" s="147" t="s">
        <v>1623</v>
      </c>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4" t="s">
        <v>128</v>
      </c>
      <c r="B18" s="124" t="s">
        <v>2285</v>
      </c>
      <c r="C18" s="139" t="s">
        <v>2631</v>
      </c>
      <c r="D18" s="162"/>
      <c r="E18" s="126"/>
      <c r="F18" s="126"/>
      <c r="G18" s="126">
        <f>SUM(G19:G27)</f>
        <v>0</v>
      </c>
      <c r="H18" s="148"/>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9</v>
      </c>
      <c r="B19" s="123" t="s">
        <v>2109</v>
      </c>
      <c r="C19" s="190" t="s">
        <v>2083</v>
      </c>
      <c r="D19" s="160"/>
      <c r="E19" s="125"/>
      <c r="F19" s="125"/>
      <c r="G19" s="125">
        <f t="shared" ref="G19:G27" si="2">F19*E19</f>
        <v>0</v>
      </c>
      <c r="H19" s="147"/>
      <c r="I19" s="122"/>
      <c r="J19" s="122"/>
      <c r="K19" s="122"/>
      <c r="L19" s="122"/>
      <c r="M19" s="122"/>
      <c r="N19" s="122"/>
      <c r="O19" s="122"/>
      <c r="P19" s="122"/>
      <c r="Q19" s="122"/>
      <c r="R19" s="122" t="s">
        <v>178</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x14ac:dyDescent="0.2">
      <c r="A20" s="123">
        <v>10</v>
      </c>
      <c r="B20" s="123"/>
      <c r="C20" s="137" t="s">
        <v>2632</v>
      </c>
      <c r="D20" s="160" t="s">
        <v>188</v>
      </c>
      <c r="E20" s="125">
        <v>20</v>
      </c>
      <c r="F20" s="125"/>
      <c r="G20" s="125">
        <f t="shared" si="2"/>
        <v>0</v>
      </c>
      <c r="H20" s="147" t="s">
        <v>1623</v>
      </c>
      <c r="I20" s="122"/>
      <c r="R20" t="s">
        <v>129</v>
      </c>
    </row>
    <row r="21" spans="1:47" ht="22.5" outlineLevel="1" x14ac:dyDescent="0.2">
      <c r="A21" s="123">
        <v>11</v>
      </c>
      <c r="B21" s="123"/>
      <c r="C21" s="137" t="s">
        <v>2633</v>
      </c>
      <c r="D21" s="160" t="s">
        <v>188</v>
      </c>
      <c r="E21" s="125">
        <v>20</v>
      </c>
      <c r="F21" s="125"/>
      <c r="G21" s="125">
        <f t="shared" si="2"/>
        <v>0</v>
      </c>
      <c r="H21" s="147" t="s">
        <v>1623</v>
      </c>
      <c r="I21" s="122"/>
      <c r="J21" s="122"/>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12</v>
      </c>
      <c r="B22" s="123"/>
      <c r="C22" s="137" t="s">
        <v>2634</v>
      </c>
      <c r="D22" s="160" t="s">
        <v>138</v>
      </c>
      <c r="E22" s="125">
        <v>8</v>
      </c>
      <c r="F22" s="125"/>
      <c r="G22" s="125">
        <f t="shared" si="2"/>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ht="22.5" outlineLevel="1" x14ac:dyDescent="0.2">
      <c r="A23" s="123">
        <v>13</v>
      </c>
      <c r="B23" s="123"/>
      <c r="C23" s="137" t="s">
        <v>2635</v>
      </c>
      <c r="D23" s="160" t="s">
        <v>240</v>
      </c>
      <c r="E23" s="125">
        <v>20</v>
      </c>
      <c r="F23" s="125"/>
      <c r="G23" s="125">
        <f t="shared" si="2"/>
        <v>0</v>
      </c>
      <c r="H23" s="147" t="s">
        <v>1623</v>
      </c>
      <c r="I23" s="122"/>
      <c r="J23" s="122"/>
      <c r="K23" s="122"/>
      <c r="L23" s="122"/>
      <c r="M23" s="122"/>
      <c r="N23" s="122"/>
      <c r="O23" s="122"/>
      <c r="P23" s="122"/>
      <c r="Q23" s="122"/>
      <c r="R23" s="122" t="s">
        <v>133</v>
      </c>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14</v>
      </c>
      <c r="B24" s="123"/>
      <c r="C24" s="137" t="s">
        <v>2636</v>
      </c>
      <c r="D24" s="160" t="s">
        <v>240</v>
      </c>
      <c r="E24" s="125">
        <v>20</v>
      </c>
      <c r="F24" s="125"/>
      <c r="G24" s="125">
        <f t="shared" si="2"/>
        <v>0</v>
      </c>
      <c r="H24" s="147" t="s">
        <v>1623</v>
      </c>
      <c r="I24" s="122"/>
      <c r="J24" s="122"/>
      <c r="K24" s="122"/>
      <c r="L24" s="122"/>
      <c r="M24" s="122"/>
      <c r="N24" s="122"/>
      <c r="O24" s="122"/>
      <c r="P24" s="122"/>
      <c r="Q24" s="122"/>
      <c r="R24" s="122" t="s">
        <v>133</v>
      </c>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15</v>
      </c>
      <c r="B25" s="123"/>
      <c r="C25" s="137" t="s">
        <v>2637</v>
      </c>
      <c r="D25" s="160" t="s">
        <v>240</v>
      </c>
      <c r="E25" s="125">
        <v>20</v>
      </c>
      <c r="F25" s="125"/>
      <c r="G25" s="125">
        <f t="shared" si="2"/>
        <v>0</v>
      </c>
      <c r="H25" s="147" t="s">
        <v>1623</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16</v>
      </c>
      <c r="B26" s="123"/>
      <c r="C26" s="137" t="s">
        <v>2638</v>
      </c>
      <c r="D26" s="160" t="s">
        <v>240</v>
      </c>
      <c r="E26" s="125">
        <v>20</v>
      </c>
      <c r="F26" s="125"/>
      <c r="G26" s="125">
        <f t="shared" si="2"/>
        <v>0</v>
      </c>
      <c r="H26" s="147" t="s">
        <v>1623</v>
      </c>
      <c r="I26" s="122"/>
      <c r="J26" s="122"/>
      <c r="K26" s="122"/>
      <c r="L26" s="122"/>
      <c r="M26" s="122"/>
      <c r="N26" s="122"/>
      <c r="O26" s="122"/>
      <c r="P26" s="122"/>
      <c r="Q26" s="122"/>
      <c r="R26" s="122" t="s">
        <v>133</v>
      </c>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v>17</v>
      </c>
      <c r="B27" s="123" t="s">
        <v>2119</v>
      </c>
      <c r="C27" s="137" t="s">
        <v>2107</v>
      </c>
      <c r="D27" s="160" t="s">
        <v>132</v>
      </c>
      <c r="E27" s="125">
        <v>1</v>
      </c>
      <c r="F27" s="125"/>
      <c r="G27" s="125">
        <f t="shared" si="2"/>
        <v>0</v>
      </c>
      <c r="H27" s="147" t="s">
        <v>1623</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4" t="s">
        <v>128</v>
      </c>
      <c r="B28" s="124" t="s">
        <v>2284</v>
      </c>
      <c r="C28" s="139" t="s">
        <v>2132</v>
      </c>
      <c r="D28" s="162"/>
      <c r="E28" s="126"/>
      <c r="F28" s="126"/>
      <c r="G28" s="126">
        <f>SUM(G29:G31)</f>
        <v>0</v>
      </c>
      <c r="H28" s="148"/>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18</v>
      </c>
      <c r="B29" s="123" t="s">
        <v>2123</v>
      </c>
      <c r="C29" s="190" t="s">
        <v>2083</v>
      </c>
      <c r="D29" s="160"/>
      <c r="E29" s="125"/>
      <c r="F29" s="125"/>
      <c r="G29" s="125"/>
      <c r="H29" s="147">
        <v>0</v>
      </c>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19</v>
      </c>
      <c r="B30" s="123"/>
      <c r="C30" s="137" t="s">
        <v>3187</v>
      </c>
      <c r="D30" s="160" t="s">
        <v>132</v>
      </c>
      <c r="E30" s="125">
        <v>6</v>
      </c>
      <c r="F30" s="125"/>
      <c r="G30" s="125">
        <f t="shared" ref="G30:G31" si="3">F30*E30</f>
        <v>0</v>
      </c>
      <c r="H30" s="147" t="s">
        <v>1623</v>
      </c>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20</v>
      </c>
      <c r="B31" s="123" t="s">
        <v>2125</v>
      </c>
      <c r="C31" s="137" t="s">
        <v>2107</v>
      </c>
      <c r="D31" s="160" t="s">
        <v>132</v>
      </c>
      <c r="E31" s="125">
        <v>1</v>
      </c>
      <c r="F31" s="125"/>
      <c r="G31" s="125">
        <f t="shared" si="3"/>
        <v>0</v>
      </c>
      <c r="H31" s="147" t="s">
        <v>1623</v>
      </c>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4" t="s">
        <v>128</v>
      </c>
      <c r="B32" s="188" t="s">
        <v>2283</v>
      </c>
      <c r="C32" s="139" t="s">
        <v>2057</v>
      </c>
      <c r="D32" s="162"/>
      <c r="E32" s="126"/>
      <c r="F32" s="126"/>
      <c r="G32" s="189">
        <f>SUM(G33:G35)</f>
        <v>0</v>
      </c>
      <c r="H32" s="148">
        <v>0</v>
      </c>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27</v>
      </c>
      <c r="B33" s="123"/>
      <c r="C33" s="137" t="s">
        <v>2702</v>
      </c>
      <c r="D33" s="222" t="s">
        <v>132</v>
      </c>
      <c r="E33" s="223">
        <v>1</v>
      </c>
      <c r="F33" s="125"/>
      <c r="G33" s="125">
        <f t="shared" ref="G33:G35" si="4">F33*E33</f>
        <v>0</v>
      </c>
      <c r="H33" s="147" t="s">
        <v>1623</v>
      </c>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28</v>
      </c>
      <c r="B34" s="123"/>
      <c r="C34" s="137" t="s">
        <v>2703</v>
      </c>
      <c r="D34" s="147" t="s">
        <v>132</v>
      </c>
      <c r="E34" s="125">
        <v>1</v>
      </c>
      <c r="F34" s="125"/>
      <c r="G34" s="125">
        <f t="shared" si="4"/>
        <v>0</v>
      </c>
      <c r="H34" s="147" t="s">
        <v>1623</v>
      </c>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32">
        <v>29</v>
      </c>
      <c r="B35" s="132"/>
      <c r="C35" s="180" t="s">
        <v>2704</v>
      </c>
      <c r="D35" s="149" t="s">
        <v>132</v>
      </c>
      <c r="E35" s="133">
        <v>1</v>
      </c>
      <c r="F35" s="133"/>
      <c r="G35" s="133">
        <f t="shared" si="4"/>
        <v>0</v>
      </c>
      <c r="H35" s="149" t="s">
        <v>1623</v>
      </c>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82"/>
      <c r="B36" s="182"/>
      <c r="C36" s="183"/>
      <c r="D36" s="184"/>
      <c r="E36" s="185"/>
      <c r="F36" s="185"/>
      <c r="G36" s="185"/>
      <c r="H36" s="184"/>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x14ac:dyDescent="0.2">
      <c r="A37" s="134"/>
      <c r="B37" s="174" t="s">
        <v>28</v>
      </c>
      <c r="C37" s="144" t="s">
        <v>212</v>
      </c>
      <c r="D37" s="165"/>
      <c r="E37" s="156"/>
      <c r="F37" s="135"/>
      <c r="G37" s="136">
        <f>G8+G13+G18+G28+G32</f>
        <v>0</v>
      </c>
      <c r="H37" s="7"/>
      <c r="P37" t="e">
        <f>SUMIF(#REF!,#REF!,G7:G31)</f>
        <v>#REF!</v>
      </c>
      <c r="Q37" t="e">
        <f>SUMIF(#REF!,#REF!,G7:G31)</f>
        <v>#REF!</v>
      </c>
      <c r="R37" t="s">
        <v>1456</v>
      </c>
    </row>
  </sheetData>
  <sheetProtection password="CCE1" sheet="1" objects="1" scenarios="1"/>
  <protectedRanges>
    <protectedRange sqref="F10:F35"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U31"/>
  <sheetViews>
    <sheetView showZeros="0" view="pageBreakPreview" zoomScale="60" zoomScaleNormal="100" workbookViewId="0">
      <selection activeCell="AD51" sqref="AD51"/>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5" t="s">
        <v>3188</v>
      </c>
      <c r="D3" s="536"/>
      <c r="E3" s="536"/>
      <c r="F3" s="536"/>
      <c r="G3" s="537"/>
      <c r="R3" t="s">
        <v>117</v>
      </c>
    </row>
    <row r="4" spans="1:47" ht="24.95" customHeight="1" x14ac:dyDescent="0.2">
      <c r="A4" s="168" t="s">
        <v>8</v>
      </c>
      <c r="B4" s="169"/>
      <c r="C4" s="532"/>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SUM(G9:G11)</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3189</v>
      </c>
      <c r="D10" s="160" t="s">
        <v>240</v>
      </c>
      <c r="E10" s="125">
        <v>250</v>
      </c>
      <c r="F10" s="125"/>
      <c r="G10" s="125">
        <f t="shared" ref="G10:G11" si="0">F10*E10</f>
        <v>0</v>
      </c>
      <c r="H10" s="147" t="s">
        <v>1623</v>
      </c>
      <c r="I10" s="122"/>
      <c r="R10" t="s">
        <v>129</v>
      </c>
    </row>
    <row r="11" spans="1:47" outlineLevel="1" x14ac:dyDescent="0.2">
      <c r="A11" s="123">
        <v>3</v>
      </c>
      <c r="B11" s="123"/>
      <c r="C11" s="137" t="s">
        <v>2107</v>
      </c>
      <c r="D11" s="160" t="s">
        <v>132</v>
      </c>
      <c r="E11" s="125">
        <v>1</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4" t="s">
        <v>128</v>
      </c>
      <c r="B12" s="124" t="s">
        <v>2278</v>
      </c>
      <c r="C12" s="139" t="s">
        <v>2101</v>
      </c>
      <c r="D12" s="162"/>
      <c r="E12" s="126"/>
      <c r="F12" s="126"/>
      <c r="G12" s="126">
        <f>SUM(G13:G15)</f>
        <v>0</v>
      </c>
      <c r="H12" s="148"/>
      <c r="I12" s="122"/>
      <c r="J12" s="122"/>
      <c r="K12" s="122"/>
      <c r="L12" s="122"/>
      <c r="M12" s="122"/>
      <c r="N12" s="122"/>
      <c r="O12" s="122"/>
      <c r="P12" s="122"/>
      <c r="Q12" s="122"/>
      <c r="R12" s="122" t="s">
        <v>133</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4</v>
      </c>
      <c r="B13" s="123" t="s">
        <v>2102</v>
      </c>
      <c r="C13" s="190" t="s">
        <v>2083</v>
      </c>
      <c r="D13" s="160"/>
      <c r="E13" s="125"/>
      <c r="F13" s="125"/>
      <c r="G13" s="125"/>
      <c r="H13" s="147"/>
      <c r="I13" s="122"/>
      <c r="J13" s="122"/>
      <c r="K13" s="122"/>
      <c r="L13" s="122"/>
      <c r="M13" s="122"/>
      <c r="N13" s="122"/>
      <c r="O13" s="122"/>
      <c r="P13" s="122"/>
      <c r="Q13" s="122"/>
      <c r="R13" s="122" t="s">
        <v>135</v>
      </c>
      <c r="S13" s="122">
        <v>0</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ht="22.5" outlineLevel="1" x14ac:dyDescent="0.2">
      <c r="A14" s="123">
        <v>5</v>
      </c>
      <c r="B14" s="123"/>
      <c r="C14" s="137" t="s">
        <v>3587</v>
      </c>
      <c r="D14" s="160" t="s">
        <v>240</v>
      </c>
      <c r="E14" s="125">
        <v>28.8</v>
      </c>
      <c r="F14" s="125"/>
      <c r="G14" s="125">
        <f t="shared" ref="G14:G15" si="1">F14*E14</f>
        <v>0</v>
      </c>
      <c r="H14" s="147" t="s">
        <v>1623</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t="s">
        <v>2106</v>
      </c>
      <c r="C15" s="137" t="s">
        <v>2107</v>
      </c>
      <c r="D15" s="160" t="s">
        <v>132</v>
      </c>
      <c r="E15" s="125">
        <v>1</v>
      </c>
      <c r="F15" s="125"/>
      <c r="G15" s="125">
        <f t="shared" si="1"/>
        <v>0</v>
      </c>
      <c r="H15" s="147" t="s">
        <v>1623</v>
      </c>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4" t="s">
        <v>128</v>
      </c>
      <c r="B16" s="124" t="s">
        <v>2285</v>
      </c>
      <c r="C16" s="139" t="s">
        <v>2257</v>
      </c>
      <c r="D16" s="162"/>
      <c r="E16" s="126"/>
      <c r="F16" s="126"/>
      <c r="G16" s="126">
        <f>SUM(G17:G26)</f>
        <v>0</v>
      </c>
      <c r="H16" s="148"/>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7</v>
      </c>
      <c r="B17" s="123" t="s">
        <v>2109</v>
      </c>
      <c r="C17" s="190" t="s">
        <v>2083</v>
      </c>
      <c r="D17" s="160"/>
      <c r="E17" s="125"/>
      <c r="F17" s="125"/>
      <c r="G17" s="125">
        <f t="shared" ref="G17:G26" si="2">F17*E17</f>
        <v>0</v>
      </c>
      <c r="H17" s="147"/>
      <c r="I17" s="122"/>
      <c r="J17" s="122"/>
      <c r="K17" s="122"/>
      <c r="L17" s="122"/>
      <c r="M17" s="122"/>
      <c r="N17" s="122"/>
      <c r="O17" s="122"/>
      <c r="P17" s="122"/>
      <c r="Q17" s="122"/>
      <c r="R17" s="122" t="s">
        <v>178</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x14ac:dyDescent="0.2">
      <c r="A18" s="123">
        <v>8</v>
      </c>
      <c r="B18" s="123"/>
      <c r="C18" s="137" t="s">
        <v>2360</v>
      </c>
      <c r="D18" s="160" t="s">
        <v>132</v>
      </c>
      <c r="E18" s="125">
        <v>2</v>
      </c>
      <c r="F18" s="125"/>
      <c r="G18" s="125">
        <f t="shared" si="2"/>
        <v>0</v>
      </c>
      <c r="H18" s="147" t="s">
        <v>1623</v>
      </c>
      <c r="I18" s="122"/>
      <c r="R18" t="s">
        <v>129</v>
      </c>
    </row>
    <row r="19" spans="1:47" ht="22.5" outlineLevel="1" x14ac:dyDescent="0.2">
      <c r="A19" s="123">
        <v>9</v>
      </c>
      <c r="B19" s="123"/>
      <c r="C19" s="137" t="s">
        <v>3190</v>
      </c>
      <c r="D19" s="160" t="s">
        <v>132</v>
      </c>
      <c r="E19" s="125">
        <v>2</v>
      </c>
      <c r="F19" s="125"/>
      <c r="G19" s="125">
        <f t="shared" si="2"/>
        <v>0</v>
      </c>
      <c r="H19" s="147" t="s">
        <v>1623</v>
      </c>
      <c r="I19" s="122"/>
      <c r="J19" s="122"/>
      <c r="K19" s="122"/>
      <c r="L19" s="122"/>
      <c r="M19" s="122"/>
      <c r="N19" s="122"/>
      <c r="O19" s="122"/>
      <c r="P19" s="122"/>
      <c r="Q19" s="122"/>
      <c r="R19" s="122" t="s">
        <v>133</v>
      </c>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10</v>
      </c>
      <c r="B20" s="123"/>
      <c r="C20" s="137" t="s">
        <v>2361</v>
      </c>
      <c r="D20" s="160" t="s">
        <v>132</v>
      </c>
      <c r="E20" s="125">
        <v>2</v>
      </c>
      <c r="F20" s="125"/>
      <c r="G20" s="125">
        <f t="shared" si="2"/>
        <v>0</v>
      </c>
      <c r="H20" s="147" t="s">
        <v>1623</v>
      </c>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11</v>
      </c>
      <c r="B21" s="123"/>
      <c r="C21" s="137" t="s">
        <v>2362</v>
      </c>
      <c r="D21" s="160" t="s">
        <v>132</v>
      </c>
      <c r="E21" s="125">
        <v>2</v>
      </c>
      <c r="F21" s="125"/>
      <c r="G21" s="125">
        <f t="shared" si="2"/>
        <v>0</v>
      </c>
      <c r="H21" s="147" t="s">
        <v>1623</v>
      </c>
      <c r="I21" s="122"/>
      <c r="J21" s="122"/>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12</v>
      </c>
      <c r="B22" s="123"/>
      <c r="C22" s="137" t="s">
        <v>3191</v>
      </c>
      <c r="D22" s="160" t="s">
        <v>132</v>
      </c>
      <c r="E22" s="125">
        <v>2</v>
      </c>
      <c r="F22" s="125"/>
      <c r="G22" s="125">
        <f t="shared" si="2"/>
        <v>0</v>
      </c>
      <c r="H22" s="147" t="s">
        <v>1623</v>
      </c>
      <c r="I22" s="122"/>
      <c r="J22" s="122"/>
      <c r="K22" s="122"/>
      <c r="L22" s="122"/>
      <c r="M22" s="122"/>
      <c r="N22" s="122"/>
      <c r="O22" s="122"/>
      <c r="P22" s="122"/>
      <c r="Q22" s="122"/>
      <c r="R22" s="122" t="s">
        <v>133</v>
      </c>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13</v>
      </c>
      <c r="B23" s="123"/>
      <c r="C23" s="137" t="s">
        <v>2258</v>
      </c>
      <c r="D23" s="160" t="s">
        <v>132</v>
      </c>
      <c r="E23" s="125">
        <v>1</v>
      </c>
      <c r="F23" s="125"/>
      <c r="G23" s="125">
        <f t="shared" si="2"/>
        <v>0</v>
      </c>
      <c r="H23" s="147" t="s">
        <v>1623</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ht="22.5" outlineLevel="1" x14ac:dyDescent="0.2">
      <c r="A24" s="123">
        <v>14</v>
      </c>
      <c r="B24" s="123"/>
      <c r="C24" s="137" t="s">
        <v>2259</v>
      </c>
      <c r="D24" s="160"/>
      <c r="E24" s="125"/>
      <c r="F24" s="125"/>
      <c r="G24" s="125">
        <f t="shared" si="2"/>
        <v>0</v>
      </c>
      <c r="H24" s="147"/>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ht="22.5" outlineLevel="1" x14ac:dyDescent="0.2">
      <c r="A25" s="123">
        <v>15</v>
      </c>
      <c r="B25" s="123"/>
      <c r="C25" s="137" t="s">
        <v>3588</v>
      </c>
      <c r="D25" s="160" t="s">
        <v>132</v>
      </c>
      <c r="E25" s="125">
        <v>1</v>
      </c>
      <c r="F25" s="125"/>
      <c r="G25" s="125">
        <f t="shared" si="2"/>
        <v>0</v>
      </c>
      <c r="H25" s="147" t="s">
        <v>1623</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16</v>
      </c>
      <c r="B26" s="123" t="s">
        <v>2119</v>
      </c>
      <c r="C26" s="137" t="s">
        <v>2107</v>
      </c>
      <c r="D26" s="160" t="s">
        <v>132</v>
      </c>
      <c r="E26" s="125">
        <v>1</v>
      </c>
      <c r="F26" s="125"/>
      <c r="G26" s="125">
        <f t="shared" si="2"/>
        <v>0</v>
      </c>
      <c r="H26" s="147" t="s">
        <v>1623</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4" t="s">
        <v>128</v>
      </c>
      <c r="B27" s="124" t="s">
        <v>2284</v>
      </c>
      <c r="C27" s="139" t="s">
        <v>2275</v>
      </c>
      <c r="D27" s="162"/>
      <c r="E27" s="126"/>
      <c r="F27" s="126"/>
      <c r="G27" s="126">
        <f>SUM(G28:G29)</f>
        <v>0</v>
      </c>
      <c r="H27" s="148"/>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17</v>
      </c>
      <c r="B28" s="123" t="s">
        <v>2123</v>
      </c>
      <c r="C28" s="190" t="s">
        <v>2083</v>
      </c>
      <c r="D28" s="160"/>
      <c r="E28" s="125"/>
      <c r="F28" s="125"/>
      <c r="G28" s="125"/>
      <c r="H28" s="147">
        <v>0</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32">
        <v>18</v>
      </c>
      <c r="B29" s="132"/>
      <c r="C29" s="180" t="s">
        <v>2276</v>
      </c>
      <c r="D29" s="181" t="s">
        <v>132</v>
      </c>
      <c r="E29" s="133">
        <v>1</v>
      </c>
      <c r="F29" s="133"/>
      <c r="G29" s="133">
        <f t="shared" ref="G29" si="3">F29*E29</f>
        <v>0</v>
      </c>
      <c r="H29" s="149" t="s">
        <v>1623</v>
      </c>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82"/>
      <c r="B30" s="182"/>
      <c r="C30" s="183"/>
      <c r="D30" s="184"/>
      <c r="E30" s="185"/>
      <c r="F30" s="185"/>
      <c r="G30" s="185"/>
      <c r="H30" s="184"/>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x14ac:dyDescent="0.2">
      <c r="A31" s="134"/>
      <c r="B31" s="174" t="s">
        <v>28</v>
      </c>
      <c r="C31" s="144" t="s">
        <v>212</v>
      </c>
      <c r="D31" s="165"/>
      <c r="E31" s="156"/>
      <c r="F31" s="135"/>
      <c r="G31" s="136">
        <f>G8+G12+G16+G27</f>
        <v>0</v>
      </c>
      <c r="H31" s="7"/>
      <c r="P31" t="e">
        <f>SUMIF(#REF!,#REF!,G7:G29)</f>
        <v>#REF!</v>
      </c>
      <c r="Q31" t="e">
        <f>SUMIF(#REF!,#REF!,G7:G29)</f>
        <v>#REF!</v>
      </c>
      <c r="R31" t="s">
        <v>1456</v>
      </c>
    </row>
  </sheetData>
  <sheetProtection password="CCE1" sheet="1" objects="1" scenarios="1"/>
  <protectedRanges>
    <protectedRange sqref="F10:F29"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404"/>
  <sheetViews>
    <sheetView showZeros="0" view="pageBreakPreview" zoomScale="60" zoomScaleNormal="100" workbookViewId="0">
      <selection activeCell="K28" sqref="K28"/>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0" max="11" width="9.140625" customWidth="1"/>
  </cols>
  <sheetData>
    <row r="1" spans="1:32" ht="15.75" customHeight="1" x14ac:dyDescent="0.25">
      <c r="A1" s="531" t="s">
        <v>5036</v>
      </c>
      <c r="B1" s="531"/>
      <c r="C1" s="531"/>
      <c r="D1" s="531"/>
      <c r="E1" s="531"/>
      <c r="F1" s="531"/>
      <c r="G1" s="531"/>
    </row>
    <row r="2" spans="1:32" ht="24.95" customHeight="1" x14ac:dyDescent="0.2">
      <c r="A2" s="166" t="s">
        <v>114</v>
      </c>
      <c r="B2" s="167"/>
      <c r="C2" s="532" t="s">
        <v>1457</v>
      </c>
      <c r="D2" s="533"/>
      <c r="E2" s="533"/>
      <c r="F2" s="533"/>
      <c r="G2" s="534"/>
    </row>
    <row r="3" spans="1:32" ht="24.95" customHeight="1" x14ac:dyDescent="0.2">
      <c r="A3" s="168" t="s">
        <v>7</v>
      </c>
      <c r="B3" s="169"/>
      <c r="C3" s="535" t="s">
        <v>4013</v>
      </c>
      <c r="D3" s="536"/>
      <c r="E3" s="536"/>
      <c r="F3" s="536"/>
      <c r="G3" s="537"/>
    </row>
    <row r="4" spans="1:32" ht="24.95" customHeight="1" x14ac:dyDescent="0.2">
      <c r="A4" s="168" t="s">
        <v>8</v>
      </c>
      <c r="B4" s="169"/>
      <c r="C4" s="532"/>
      <c r="D4" s="533"/>
      <c r="E4" s="533"/>
      <c r="F4" s="533"/>
      <c r="G4" s="534"/>
    </row>
    <row r="5" spans="1:32" x14ac:dyDescent="0.2">
      <c r="A5" s="170" t="s">
        <v>119</v>
      </c>
      <c r="B5" s="171"/>
      <c r="C5" s="171"/>
      <c r="D5" s="157"/>
      <c r="E5" s="150"/>
      <c r="F5" s="119"/>
      <c r="G5" s="120"/>
    </row>
    <row r="7" spans="1:32" ht="25.5" x14ac:dyDescent="0.2">
      <c r="A7" s="172" t="s">
        <v>121</v>
      </c>
      <c r="B7" s="173" t="s">
        <v>122</v>
      </c>
      <c r="C7" s="173" t="s">
        <v>123</v>
      </c>
      <c r="D7" s="158" t="s">
        <v>124</v>
      </c>
      <c r="E7" s="151" t="s">
        <v>125</v>
      </c>
      <c r="F7" s="121" t="s">
        <v>126</v>
      </c>
      <c r="G7" s="127" t="s">
        <v>28</v>
      </c>
      <c r="H7" s="145" t="s">
        <v>127</v>
      </c>
    </row>
    <row r="8" spans="1:32" x14ac:dyDescent="0.2">
      <c r="A8" s="128" t="s">
        <v>128</v>
      </c>
      <c r="B8" s="129" t="s">
        <v>48</v>
      </c>
      <c r="C8" s="187" t="s">
        <v>4014</v>
      </c>
      <c r="D8" s="159"/>
      <c r="E8" s="131"/>
      <c r="F8" s="131"/>
      <c r="G8" s="131">
        <f>SUM(G9:G133)</f>
        <v>0</v>
      </c>
      <c r="H8" s="146"/>
    </row>
    <row r="9" spans="1:32" x14ac:dyDescent="0.2">
      <c r="A9" s="123"/>
      <c r="B9" s="293" t="s">
        <v>48</v>
      </c>
      <c r="C9" s="190" t="s">
        <v>49</v>
      </c>
      <c r="D9" s="160"/>
      <c r="E9" s="125"/>
      <c r="F9" s="125"/>
      <c r="G9" s="125">
        <f t="shared" ref="G9:G74" si="0">F9*E9</f>
        <v>0</v>
      </c>
      <c r="H9" s="147"/>
      <c r="I9" s="122"/>
    </row>
    <row r="10" spans="1:32" outlineLevel="1" x14ac:dyDescent="0.2">
      <c r="A10" s="123">
        <v>1</v>
      </c>
      <c r="B10" s="123" t="s">
        <v>4015</v>
      </c>
      <c r="C10" s="137" t="s">
        <v>4016</v>
      </c>
      <c r="D10" s="160" t="s">
        <v>138</v>
      </c>
      <c r="E10" s="125">
        <v>45</v>
      </c>
      <c r="F10" s="125"/>
      <c r="G10" s="125">
        <f t="shared" si="0"/>
        <v>0</v>
      </c>
      <c r="H10" s="147" t="s">
        <v>4507</v>
      </c>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row>
    <row r="11" spans="1:32" ht="33.75" outlineLevel="1" x14ac:dyDescent="0.2">
      <c r="A11" s="123"/>
      <c r="B11" s="123"/>
      <c r="C11" s="137" t="s">
        <v>4017</v>
      </c>
      <c r="D11" s="160"/>
      <c r="E11" s="125"/>
      <c r="F11" s="125"/>
      <c r="G11" s="125">
        <f t="shared" si="0"/>
        <v>0</v>
      </c>
      <c r="H11" s="147">
        <v>0</v>
      </c>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row>
    <row r="12" spans="1:32" outlineLevel="1" x14ac:dyDescent="0.2">
      <c r="A12" s="123"/>
      <c r="B12" s="123" t="s">
        <v>212</v>
      </c>
      <c r="C12" s="137" t="s">
        <v>4018</v>
      </c>
      <c r="D12" s="160"/>
      <c r="E12" s="125">
        <v>11</v>
      </c>
      <c r="F12" s="125"/>
      <c r="G12" s="125">
        <f t="shared" si="0"/>
        <v>0</v>
      </c>
      <c r="H12" s="147">
        <v>0</v>
      </c>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row>
    <row r="13" spans="1:32" outlineLevel="1" x14ac:dyDescent="0.2">
      <c r="A13" s="123"/>
      <c r="B13" s="123" t="s">
        <v>212</v>
      </c>
      <c r="C13" s="137" t="s">
        <v>4019</v>
      </c>
      <c r="D13" s="160"/>
      <c r="E13" s="125">
        <v>34</v>
      </c>
      <c r="F13" s="125"/>
      <c r="G13" s="125">
        <f t="shared" si="0"/>
        <v>0</v>
      </c>
      <c r="H13" s="147">
        <v>0</v>
      </c>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row>
    <row r="14" spans="1:32" outlineLevel="1" x14ac:dyDescent="0.2">
      <c r="A14" s="123"/>
      <c r="B14" s="123" t="s">
        <v>212</v>
      </c>
      <c r="C14" s="137" t="s">
        <v>4020</v>
      </c>
      <c r="D14" s="160"/>
      <c r="E14" s="125">
        <v>45</v>
      </c>
      <c r="F14" s="125"/>
      <c r="G14" s="125">
        <f t="shared" si="0"/>
        <v>0</v>
      </c>
      <c r="H14" s="147">
        <v>0</v>
      </c>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row>
    <row r="15" spans="1:32" ht="33.75" outlineLevel="1" x14ac:dyDescent="0.2">
      <c r="A15" s="123">
        <v>2</v>
      </c>
      <c r="B15" s="123" t="s">
        <v>4021</v>
      </c>
      <c r="C15" s="137" t="s">
        <v>4022</v>
      </c>
      <c r="D15" s="160" t="s">
        <v>138</v>
      </c>
      <c r="E15" s="125">
        <v>45</v>
      </c>
      <c r="F15" s="125"/>
      <c r="G15" s="125">
        <f t="shared" si="0"/>
        <v>0</v>
      </c>
      <c r="H15" s="147" t="s">
        <v>4507</v>
      </c>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row>
    <row r="16" spans="1:32" ht="33.75" outlineLevel="1" x14ac:dyDescent="0.2">
      <c r="A16" s="123"/>
      <c r="B16" s="123"/>
      <c r="C16" s="137" t="s">
        <v>4023</v>
      </c>
      <c r="D16" s="160"/>
      <c r="E16" s="125"/>
      <c r="F16" s="125"/>
      <c r="G16" s="125">
        <f t="shared" si="0"/>
        <v>0</v>
      </c>
      <c r="H16" s="147">
        <v>0</v>
      </c>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row>
    <row r="17" spans="1:32" outlineLevel="1" x14ac:dyDescent="0.2">
      <c r="A17" s="123"/>
      <c r="B17" s="123" t="s">
        <v>212</v>
      </c>
      <c r="C17" s="137" t="s">
        <v>4018</v>
      </c>
      <c r="D17" s="160"/>
      <c r="E17" s="125">
        <v>11</v>
      </c>
      <c r="F17" s="125"/>
      <c r="G17" s="125">
        <f t="shared" si="0"/>
        <v>0</v>
      </c>
      <c r="H17" s="147">
        <v>0</v>
      </c>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row>
    <row r="18" spans="1:32" outlineLevel="1" x14ac:dyDescent="0.2">
      <c r="A18" s="123"/>
      <c r="B18" s="123" t="s">
        <v>212</v>
      </c>
      <c r="C18" s="137" t="s">
        <v>4019</v>
      </c>
      <c r="D18" s="160"/>
      <c r="E18" s="125">
        <v>34</v>
      </c>
      <c r="F18" s="125"/>
      <c r="G18" s="125">
        <f t="shared" si="0"/>
        <v>0</v>
      </c>
      <c r="H18" s="147">
        <v>0</v>
      </c>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row>
    <row r="19" spans="1:32" outlineLevel="1" x14ac:dyDescent="0.2">
      <c r="A19" s="123"/>
      <c r="B19" s="123" t="s">
        <v>212</v>
      </c>
      <c r="C19" s="137" t="s">
        <v>4020</v>
      </c>
      <c r="D19" s="160"/>
      <c r="E19" s="125">
        <v>45</v>
      </c>
      <c r="F19" s="125"/>
      <c r="G19" s="125">
        <f t="shared" si="0"/>
        <v>0</v>
      </c>
      <c r="H19" s="147">
        <v>0</v>
      </c>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row>
    <row r="20" spans="1:32" ht="22.5" outlineLevel="1" x14ac:dyDescent="0.2">
      <c r="A20" s="123">
        <v>3</v>
      </c>
      <c r="B20" s="123" t="s">
        <v>4024</v>
      </c>
      <c r="C20" s="137" t="s">
        <v>4025</v>
      </c>
      <c r="D20" s="160" t="s">
        <v>138</v>
      </c>
      <c r="E20" s="125">
        <v>1.28</v>
      </c>
      <c r="F20" s="125"/>
      <c r="G20" s="125">
        <f t="shared" si="0"/>
        <v>0</v>
      </c>
      <c r="H20" s="147" t="s">
        <v>4507</v>
      </c>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2" ht="33.75" outlineLevel="1" x14ac:dyDescent="0.2">
      <c r="A21" s="123"/>
      <c r="B21" s="123"/>
      <c r="C21" s="137" t="s">
        <v>4026</v>
      </c>
      <c r="D21" s="160"/>
      <c r="E21" s="125"/>
      <c r="F21" s="125"/>
      <c r="G21" s="125">
        <f t="shared" si="0"/>
        <v>0</v>
      </c>
      <c r="H21" s="147">
        <v>0</v>
      </c>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2" outlineLevel="1" x14ac:dyDescent="0.2">
      <c r="A22" s="123"/>
      <c r="B22" s="123" t="s">
        <v>212</v>
      </c>
      <c r="C22" s="137" t="s">
        <v>4027</v>
      </c>
      <c r="D22" s="160"/>
      <c r="E22" s="125">
        <v>0.64</v>
      </c>
      <c r="F22" s="125"/>
      <c r="G22" s="125">
        <f t="shared" si="0"/>
        <v>0</v>
      </c>
      <c r="H22" s="147">
        <v>0</v>
      </c>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row>
    <row r="23" spans="1:32" outlineLevel="1" x14ac:dyDescent="0.2">
      <c r="A23" s="123"/>
      <c r="B23" s="123" t="s">
        <v>212</v>
      </c>
      <c r="C23" s="137" t="s">
        <v>4027</v>
      </c>
      <c r="D23" s="160"/>
      <c r="E23" s="125">
        <v>0.64</v>
      </c>
      <c r="F23" s="125"/>
      <c r="G23" s="125">
        <f t="shared" si="0"/>
        <v>0</v>
      </c>
      <c r="H23" s="147">
        <v>0</v>
      </c>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outlineLevel="1" x14ac:dyDescent="0.2">
      <c r="A24" s="123"/>
      <c r="B24" s="123" t="s">
        <v>212</v>
      </c>
      <c r="C24" s="137" t="s">
        <v>4020</v>
      </c>
      <c r="D24" s="160"/>
      <c r="E24" s="125">
        <v>1.28</v>
      </c>
      <c r="F24" s="125"/>
      <c r="G24" s="125">
        <f t="shared" si="0"/>
        <v>0</v>
      </c>
      <c r="H24" s="147">
        <v>0</v>
      </c>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1:32" outlineLevel="1" x14ac:dyDescent="0.2">
      <c r="A25" s="123"/>
      <c r="B25" s="293" t="s">
        <v>52</v>
      </c>
      <c r="C25" s="190" t="s">
        <v>53</v>
      </c>
      <c r="D25" s="160"/>
      <c r="E25" s="125"/>
      <c r="F25" s="125"/>
      <c r="G25" s="125">
        <f t="shared" si="0"/>
        <v>0</v>
      </c>
      <c r="H25" s="147">
        <v>0</v>
      </c>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row>
    <row r="26" spans="1:32" ht="33.75" outlineLevel="1" x14ac:dyDescent="0.2">
      <c r="A26" s="123">
        <v>4</v>
      </c>
      <c r="B26" s="123" t="s">
        <v>4028</v>
      </c>
      <c r="C26" s="137" t="s">
        <v>4029</v>
      </c>
      <c r="D26" s="160" t="s">
        <v>132</v>
      </c>
      <c r="E26" s="125">
        <v>10</v>
      </c>
      <c r="F26" s="125"/>
      <c r="G26" s="125">
        <f t="shared" si="0"/>
        <v>0</v>
      </c>
      <c r="H26" s="147" t="s">
        <v>4507</v>
      </c>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row>
    <row r="27" spans="1:32" ht="45" outlineLevel="1" x14ac:dyDescent="0.2">
      <c r="A27" s="123"/>
      <c r="B27" s="123"/>
      <c r="C27" s="137" t="s">
        <v>4030</v>
      </c>
      <c r="D27" s="160"/>
      <c r="E27" s="125"/>
      <c r="F27" s="125"/>
      <c r="G27" s="125">
        <f t="shared" si="0"/>
        <v>0</v>
      </c>
      <c r="H27" s="147">
        <v>0</v>
      </c>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row>
    <row r="28" spans="1:32" outlineLevel="1" x14ac:dyDescent="0.2">
      <c r="A28" s="123"/>
      <c r="B28" s="123" t="s">
        <v>212</v>
      </c>
      <c r="C28" s="137" t="s">
        <v>2561</v>
      </c>
      <c r="D28" s="160"/>
      <c r="E28" s="125">
        <v>10</v>
      </c>
      <c r="F28" s="125"/>
      <c r="G28" s="125">
        <f t="shared" si="0"/>
        <v>0</v>
      </c>
      <c r="H28" s="147">
        <v>0</v>
      </c>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row>
    <row r="29" spans="1:32" ht="22.5" outlineLevel="1" x14ac:dyDescent="0.2">
      <c r="A29" s="123">
        <v>5</v>
      </c>
      <c r="B29" s="123" t="s">
        <v>4031</v>
      </c>
      <c r="C29" s="137" t="s">
        <v>4032</v>
      </c>
      <c r="D29" s="160" t="s">
        <v>132</v>
      </c>
      <c r="E29" s="125">
        <v>10</v>
      </c>
      <c r="F29" s="125"/>
      <c r="G29" s="125">
        <f t="shared" si="0"/>
        <v>0</v>
      </c>
      <c r="H29" s="147" t="s">
        <v>1623</v>
      </c>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row>
    <row r="30" spans="1:32" ht="33.75" outlineLevel="1" x14ac:dyDescent="0.2">
      <c r="A30" s="123"/>
      <c r="B30" s="123"/>
      <c r="C30" s="137" t="s">
        <v>4033</v>
      </c>
      <c r="D30" s="160"/>
      <c r="E30" s="125"/>
      <c r="F30" s="125"/>
      <c r="G30" s="125">
        <f t="shared" si="0"/>
        <v>0</v>
      </c>
      <c r="H30" s="147">
        <v>0</v>
      </c>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row>
    <row r="31" spans="1:32" outlineLevel="1" x14ac:dyDescent="0.2">
      <c r="A31" s="123"/>
      <c r="B31" s="123" t="s">
        <v>212</v>
      </c>
      <c r="C31" s="137" t="s">
        <v>2561</v>
      </c>
      <c r="D31" s="160"/>
      <c r="E31" s="125">
        <v>10</v>
      </c>
      <c r="F31" s="125"/>
      <c r="G31" s="125">
        <f t="shared" si="0"/>
        <v>0</v>
      </c>
      <c r="H31" s="147">
        <v>0</v>
      </c>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row>
    <row r="32" spans="1:32" ht="22.5" outlineLevel="1" x14ac:dyDescent="0.2">
      <c r="A32" s="123">
        <v>6</v>
      </c>
      <c r="B32" s="123" t="s">
        <v>4034</v>
      </c>
      <c r="C32" s="402" t="s">
        <v>5500</v>
      </c>
      <c r="D32" s="160" t="s">
        <v>132</v>
      </c>
      <c r="E32" s="398">
        <v>3</v>
      </c>
      <c r="F32" s="125"/>
      <c r="G32" s="125">
        <f t="shared" si="0"/>
        <v>0</v>
      </c>
      <c r="H32" s="147" t="s">
        <v>1623</v>
      </c>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row>
    <row r="33" spans="1:32" ht="45" outlineLevel="1" x14ac:dyDescent="0.2">
      <c r="A33" s="123"/>
      <c r="B33" s="123"/>
      <c r="C33" s="137" t="s">
        <v>4035</v>
      </c>
      <c r="D33" s="160"/>
      <c r="E33" s="125"/>
      <c r="F33" s="125"/>
      <c r="G33" s="125">
        <f t="shared" si="0"/>
        <v>0</v>
      </c>
      <c r="H33" s="147">
        <v>0</v>
      </c>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row>
    <row r="34" spans="1:32" ht="22.5" outlineLevel="1" x14ac:dyDescent="0.2">
      <c r="A34" s="123">
        <v>7</v>
      </c>
      <c r="B34" s="123" t="s">
        <v>4036</v>
      </c>
      <c r="C34" s="137" t="s">
        <v>4037</v>
      </c>
      <c r="D34" s="160" t="s">
        <v>132</v>
      </c>
      <c r="E34" s="125">
        <v>2</v>
      </c>
      <c r="F34" s="125"/>
      <c r="G34" s="125">
        <f t="shared" si="0"/>
        <v>0</v>
      </c>
      <c r="H34" s="147" t="s">
        <v>1623</v>
      </c>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row>
    <row r="35" spans="1:32" ht="45" outlineLevel="1" x14ac:dyDescent="0.2">
      <c r="A35" s="123"/>
      <c r="B35" s="123"/>
      <c r="C35" s="137" t="s">
        <v>4038</v>
      </c>
      <c r="D35" s="160"/>
      <c r="E35" s="125"/>
      <c r="F35" s="125"/>
      <c r="G35" s="125">
        <f t="shared" si="0"/>
        <v>0</v>
      </c>
      <c r="H35" s="147">
        <v>0</v>
      </c>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row>
    <row r="36" spans="1:32" outlineLevel="1" x14ac:dyDescent="0.2">
      <c r="A36" s="123"/>
      <c r="B36" s="293" t="s">
        <v>3080</v>
      </c>
      <c r="C36" s="190" t="s">
        <v>4039</v>
      </c>
      <c r="D36" s="160"/>
      <c r="E36" s="125"/>
      <c r="F36" s="125"/>
      <c r="G36" s="125">
        <f t="shared" si="0"/>
        <v>0</v>
      </c>
      <c r="H36" s="147">
        <v>0</v>
      </c>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row>
    <row r="37" spans="1:32" ht="45" outlineLevel="1" x14ac:dyDescent="0.2">
      <c r="A37" s="123">
        <v>8</v>
      </c>
      <c r="B37" s="123" t="s">
        <v>3110</v>
      </c>
      <c r="C37" s="137" t="s">
        <v>4040</v>
      </c>
      <c r="D37" s="160" t="s">
        <v>240</v>
      </c>
      <c r="E37" s="125">
        <v>34.299999999999997</v>
      </c>
      <c r="F37" s="125"/>
      <c r="G37" s="125">
        <f t="shared" si="0"/>
        <v>0</v>
      </c>
      <c r="H37" s="147" t="s">
        <v>4507</v>
      </c>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row>
    <row r="38" spans="1:32" ht="33.75" outlineLevel="1" x14ac:dyDescent="0.2">
      <c r="A38" s="123"/>
      <c r="B38" s="123"/>
      <c r="C38" s="137" t="s">
        <v>4041</v>
      </c>
      <c r="D38" s="160"/>
      <c r="E38" s="125"/>
      <c r="F38" s="125"/>
      <c r="G38" s="125">
        <f t="shared" si="0"/>
        <v>0</v>
      </c>
      <c r="H38" s="147">
        <v>0</v>
      </c>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2" outlineLevel="1" x14ac:dyDescent="0.2">
      <c r="A39" s="123"/>
      <c r="B39" s="123" t="s">
        <v>212</v>
      </c>
      <c r="C39" s="137" t="s">
        <v>4042</v>
      </c>
      <c r="D39" s="160"/>
      <c r="E39" s="125">
        <v>34.299999999999997</v>
      </c>
      <c r="F39" s="125"/>
      <c r="G39" s="125">
        <f t="shared" si="0"/>
        <v>0</v>
      </c>
      <c r="H39" s="147">
        <v>0</v>
      </c>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row>
    <row r="40" spans="1:32" outlineLevel="1" x14ac:dyDescent="0.2">
      <c r="A40" s="123">
        <v>9</v>
      </c>
      <c r="B40" s="123" t="s">
        <v>4043</v>
      </c>
      <c r="C40" s="137" t="s">
        <v>4044</v>
      </c>
      <c r="D40" s="160" t="s">
        <v>188</v>
      </c>
      <c r="E40" s="125">
        <v>3.43</v>
      </c>
      <c r="F40" s="125"/>
      <c r="G40" s="125">
        <f t="shared" si="0"/>
        <v>0</v>
      </c>
      <c r="H40" s="147" t="s">
        <v>1623</v>
      </c>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row>
    <row r="41" spans="1:32" ht="33.75" outlineLevel="1" x14ac:dyDescent="0.2">
      <c r="A41" s="123"/>
      <c r="B41" s="123"/>
      <c r="C41" s="137" t="s">
        <v>4045</v>
      </c>
      <c r="D41" s="160"/>
      <c r="E41" s="125"/>
      <c r="F41" s="125"/>
      <c r="G41" s="125">
        <f t="shared" si="0"/>
        <v>0</v>
      </c>
      <c r="H41" s="147">
        <v>0</v>
      </c>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row>
    <row r="42" spans="1:32" outlineLevel="1" x14ac:dyDescent="0.2">
      <c r="A42" s="123"/>
      <c r="B42" s="123" t="s">
        <v>212</v>
      </c>
      <c r="C42" s="137" t="s">
        <v>4046</v>
      </c>
      <c r="D42" s="160"/>
      <c r="E42" s="125">
        <v>3.43</v>
      </c>
      <c r="F42" s="125"/>
      <c r="G42" s="125">
        <f t="shared" si="0"/>
        <v>0</v>
      </c>
      <c r="H42" s="147">
        <v>0</v>
      </c>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row>
    <row r="43" spans="1:32" outlineLevel="1" x14ac:dyDescent="0.2">
      <c r="A43" s="123">
        <v>10</v>
      </c>
      <c r="B43" s="123" t="s">
        <v>4047</v>
      </c>
      <c r="C43" s="137" t="s">
        <v>4048</v>
      </c>
      <c r="D43" s="160" t="s">
        <v>132</v>
      </c>
      <c r="E43" s="432">
        <v>14</v>
      </c>
      <c r="F43" s="125"/>
      <c r="G43" s="125">
        <f t="shared" si="0"/>
        <v>0</v>
      </c>
      <c r="H43" s="147" t="s">
        <v>4507</v>
      </c>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row>
    <row r="44" spans="1:32" ht="56.25" outlineLevel="1" x14ac:dyDescent="0.2">
      <c r="A44" s="123"/>
      <c r="B44" s="123"/>
      <c r="C44" s="137" t="s">
        <v>4049</v>
      </c>
      <c r="D44" s="160"/>
      <c r="E44" s="125"/>
      <c r="F44" s="125"/>
      <c r="G44" s="125">
        <f t="shared" si="0"/>
        <v>0</v>
      </c>
      <c r="H44" s="147">
        <v>0</v>
      </c>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row>
    <row r="45" spans="1:32" outlineLevel="1" x14ac:dyDescent="0.2">
      <c r="A45" s="123"/>
      <c r="B45" s="123" t="s">
        <v>212</v>
      </c>
      <c r="C45" s="437" t="s">
        <v>5530</v>
      </c>
      <c r="D45" s="160"/>
      <c r="E45" s="432">
        <v>14</v>
      </c>
      <c r="F45" s="125"/>
      <c r="G45" s="125">
        <f t="shared" si="0"/>
        <v>0</v>
      </c>
      <c r="H45" s="147">
        <v>0</v>
      </c>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row>
    <row r="46" spans="1:32" outlineLevel="1" x14ac:dyDescent="0.2">
      <c r="A46" s="123">
        <v>11</v>
      </c>
      <c r="B46" s="123" t="s">
        <v>4050</v>
      </c>
      <c r="C46" s="137" t="s">
        <v>4051</v>
      </c>
      <c r="D46" s="160" t="s">
        <v>132</v>
      </c>
      <c r="E46" s="125">
        <v>1</v>
      </c>
      <c r="F46" s="125"/>
      <c r="G46" s="125">
        <f t="shared" si="0"/>
        <v>0</v>
      </c>
      <c r="H46" s="147" t="s">
        <v>1623</v>
      </c>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row>
    <row r="47" spans="1:32" ht="22.5" outlineLevel="1" x14ac:dyDescent="0.2">
      <c r="A47" s="123"/>
      <c r="B47" s="123"/>
      <c r="C47" s="137" t="s">
        <v>4052</v>
      </c>
      <c r="D47" s="160"/>
      <c r="E47" s="125"/>
      <c r="F47" s="125"/>
      <c r="G47" s="125">
        <f t="shared" si="0"/>
        <v>0</v>
      </c>
      <c r="H47" s="147">
        <v>0</v>
      </c>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row>
    <row r="48" spans="1:32" ht="33.75" outlineLevel="1" x14ac:dyDescent="0.2">
      <c r="A48" s="123">
        <v>12</v>
      </c>
      <c r="B48" s="123" t="s">
        <v>4053</v>
      </c>
      <c r="C48" s="137" t="s">
        <v>4054</v>
      </c>
      <c r="D48" s="160" t="s">
        <v>132</v>
      </c>
      <c r="E48" s="125">
        <v>1</v>
      </c>
      <c r="F48" s="125"/>
      <c r="G48" s="125">
        <f t="shared" si="0"/>
        <v>0</v>
      </c>
      <c r="H48" s="147" t="s">
        <v>1623</v>
      </c>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row>
    <row r="49" spans="1:32" ht="33.75" outlineLevel="1" x14ac:dyDescent="0.2">
      <c r="A49" s="123"/>
      <c r="B49" s="123"/>
      <c r="C49" s="137" t="s">
        <v>4055</v>
      </c>
      <c r="D49" s="160"/>
      <c r="E49" s="125"/>
      <c r="F49" s="125"/>
      <c r="G49" s="125">
        <f t="shared" si="0"/>
        <v>0</v>
      </c>
      <c r="H49" s="147">
        <v>0</v>
      </c>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row>
    <row r="50" spans="1:32" ht="22.5" outlineLevel="1" x14ac:dyDescent="0.2">
      <c r="A50" s="123">
        <v>13</v>
      </c>
      <c r="B50" s="123" t="s">
        <v>4056</v>
      </c>
      <c r="C50" s="137" t="s">
        <v>4057</v>
      </c>
      <c r="D50" s="160" t="s">
        <v>132</v>
      </c>
      <c r="E50" s="125">
        <v>1</v>
      </c>
      <c r="F50" s="125"/>
      <c r="G50" s="125">
        <f t="shared" si="0"/>
        <v>0</v>
      </c>
      <c r="H50" s="147" t="s">
        <v>1623</v>
      </c>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row>
    <row r="51" spans="1:32" ht="33.75" outlineLevel="1" x14ac:dyDescent="0.2">
      <c r="A51" s="123"/>
      <c r="B51" s="123"/>
      <c r="C51" s="137" t="s">
        <v>4058</v>
      </c>
      <c r="D51" s="160"/>
      <c r="E51" s="125"/>
      <c r="F51" s="125"/>
      <c r="G51" s="125">
        <f t="shared" si="0"/>
        <v>0</v>
      </c>
      <c r="H51" s="147">
        <v>0</v>
      </c>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row>
    <row r="52" spans="1:32" ht="22.5" outlineLevel="1" x14ac:dyDescent="0.2">
      <c r="A52" s="436" t="s">
        <v>5531</v>
      </c>
      <c r="B52" s="436" t="s">
        <v>5532</v>
      </c>
      <c r="C52" s="437" t="s">
        <v>5533</v>
      </c>
      <c r="D52" s="438" t="s">
        <v>132</v>
      </c>
      <c r="E52" s="432">
        <v>9</v>
      </c>
      <c r="F52" s="432"/>
      <c r="G52" s="432">
        <f t="shared" si="0"/>
        <v>0</v>
      </c>
      <c r="H52" s="439" t="s">
        <v>1623</v>
      </c>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row>
    <row r="53" spans="1:32" ht="33.75" outlineLevel="1" x14ac:dyDescent="0.2">
      <c r="A53" s="436"/>
      <c r="B53" s="436"/>
      <c r="C53" s="437" t="s">
        <v>4058</v>
      </c>
      <c r="D53" s="438"/>
      <c r="E53" s="432"/>
      <c r="F53" s="432"/>
      <c r="G53" s="432">
        <f t="shared" si="0"/>
        <v>0</v>
      </c>
      <c r="H53" s="439">
        <v>0</v>
      </c>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row>
    <row r="54" spans="1:32" outlineLevel="1" x14ac:dyDescent="0.2">
      <c r="A54" s="123">
        <v>14</v>
      </c>
      <c r="B54" s="123" t="s">
        <v>4059</v>
      </c>
      <c r="C54" s="402" t="s">
        <v>5501</v>
      </c>
      <c r="D54" s="429" t="s">
        <v>132</v>
      </c>
      <c r="E54" s="398"/>
      <c r="F54" s="398"/>
      <c r="G54" s="398"/>
      <c r="H54" s="408" t="s">
        <v>1623</v>
      </c>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row>
    <row r="55" spans="1:32" ht="22.5" outlineLevel="1" x14ac:dyDescent="0.2">
      <c r="A55" s="123"/>
      <c r="B55" s="123"/>
      <c r="C55" s="137" t="s">
        <v>4061</v>
      </c>
      <c r="D55" s="160"/>
      <c r="E55" s="125"/>
      <c r="F55" s="125"/>
      <c r="G55" s="125">
        <f t="shared" si="0"/>
        <v>0</v>
      </c>
      <c r="H55" s="147">
        <v>0</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row>
    <row r="56" spans="1:32" ht="22.5" outlineLevel="1" x14ac:dyDescent="0.2">
      <c r="A56" s="123">
        <v>15</v>
      </c>
      <c r="B56" s="123" t="s">
        <v>4062</v>
      </c>
      <c r="C56" s="137" t="s">
        <v>4063</v>
      </c>
      <c r="D56" s="160" t="s">
        <v>132</v>
      </c>
      <c r="E56" s="125">
        <v>1</v>
      </c>
      <c r="F56" s="125"/>
      <c r="G56" s="125">
        <f t="shared" si="0"/>
        <v>0</v>
      </c>
      <c r="H56" s="147" t="s">
        <v>1623</v>
      </c>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row>
    <row r="57" spans="1:32" ht="22.5" outlineLevel="1" x14ac:dyDescent="0.2">
      <c r="A57" s="123"/>
      <c r="B57" s="123"/>
      <c r="C57" s="137" t="s">
        <v>4061</v>
      </c>
      <c r="D57" s="160"/>
      <c r="E57" s="125"/>
      <c r="F57" s="125"/>
      <c r="G57" s="125">
        <f t="shared" si="0"/>
        <v>0</v>
      </c>
      <c r="H57" s="147">
        <v>0</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row>
    <row r="58" spans="1:32" ht="22.5" outlineLevel="1" x14ac:dyDescent="0.2">
      <c r="A58" s="123">
        <v>16</v>
      </c>
      <c r="B58" s="123" t="s">
        <v>4064</v>
      </c>
      <c r="C58" s="137" t="s">
        <v>4065</v>
      </c>
      <c r="D58" s="160" t="s">
        <v>188</v>
      </c>
      <c r="E58" s="125">
        <v>55</v>
      </c>
      <c r="F58" s="125"/>
      <c r="G58" s="125">
        <f t="shared" si="0"/>
        <v>0</v>
      </c>
      <c r="H58" s="147" t="s">
        <v>4507</v>
      </c>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row>
    <row r="59" spans="1:32" ht="22.5" outlineLevel="1" x14ac:dyDescent="0.2">
      <c r="A59" s="123"/>
      <c r="B59" s="123"/>
      <c r="C59" s="137" t="s">
        <v>4066</v>
      </c>
      <c r="D59" s="160"/>
      <c r="E59" s="125"/>
      <c r="F59" s="125"/>
      <c r="G59" s="125">
        <f t="shared" si="0"/>
        <v>0</v>
      </c>
      <c r="H59" s="147">
        <v>0</v>
      </c>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row>
    <row r="60" spans="1:32" outlineLevel="1" x14ac:dyDescent="0.2">
      <c r="A60" s="123">
        <v>17</v>
      </c>
      <c r="B60" s="123" t="s">
        <v>4067</v>
      </c>
      <c r="C60" s="137" t="s">
        <v>4068</v>
      </c>
      <c r="D60" s="160" t="s">
        <v>201</v>
      </c>
      <c r="E60" s="125">
        <v>17.600000000000001</v>
      </c>
      <c r="F60" s="125"/>
      <c r="G60" s="125">
        <f t="shared" si="0"/>
        <v>0</v>
      </c>
      <c r="H60" s="147" t="s">
        <v>1623</v>
      </c>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ht="22.5" outlineLevel="1" x14ac:dyDescent="0.2">
      <c r="A61" s="123"/>
      <c r="B61" s="123"/>
      <c r="C61" s="137" t="s">
        <v>4069</v>
      </c>
      <c r="D61" s="160"/>
      <c r="E61" s="125"/>
      <c r="F61" s="125"/>
      <c r="G61" s="125">
        <f t="shared" si="0"/>
        <v>0</v>
      </c>
      <c r="H61" s="147">
        <v>0</v>
      </c>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row>
    <row r="62" spans="1:32" outlineLevel="1" x14ac:dyDescent="0.2">
      <c r="A62" s="123"/>
      <c r="B62" s="123" t="s">
        <v>212</v>
      </c>
      <c r="C62" s="137" t="s">
        <v>4070</v>
      </c>
      <c r="D62" s="160"/>
      <c r="E62" s="125">
        <v>17.600000000000001</v>
      </c>
      <c r="F62" s="125"/>
      <c r="G62" s="125">
        <f t="shared" si="0"/>
        <v>0</v>
      </c>
      <c r="H62" s="147">
        <v>0</v>
      </c>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row>
    <row r="63" spans="1:32" ht="22.5" outlineLevel="1" x14ac:dyDescent="0.2">
      <c r="A63" s="123">
        <v>18</v>
      </c>
      <c r="B63" s="123" t="s">
        <v>4071</v>
      </c>
      <c r="C63" s="137" t="s">
        <v>4072</v>
      </c>
      <c r="D63" s="160" t="s">
        <v>188</v>
      </c>
      <c r="E63" s="125">
        <v>85</v>
      </c>
      <c r="F63" s="125"/>
      <c r="G63" s="125">
        <f t="shared" si="0"/>
        <v>0</v>
      </c>
      <c r="H63" s="147" t="s">
        <v>4507</v>
      </c>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row>
    <row r="64" spans="1:32" ht="22.5" outlineLevel="1" x14ac:dyDescent="0.2">
      <c r="A64" s="123"/>
      <c r="B64" s="123"/>
      <c r="C64" s="137" t="s">
        <v>4073</v>
      </c>
      <c r="D64" s="160"/>
      <c r="E64" s="125"/>
      <c r="F64" s="125"/>
      <c r="G64" s="125">
        <f t="shared" si="0"/>
        <v>0</v>
      </c>
      <c r="H64" s="147">
        <v>0</v>
      </c>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row>
    <row r="65" spans="1:32" outlineLevel="1" x14ac:dyDescent="0.2">
      <c r="A65" s="123">
        <v>19</v>
      </c>
      <c r="B65" s="123" t="s">
        <v>4074</v>
      </c>
      <c r="C65" s="137" t="s">
        <v>4075</v>
      </c>
      <c r="D65" s="160" t="s">
        <v>201</v>
      </c>
      <c r="E65" s="125">
        <v>51</v>
      </c>
      <c r="F65" s="125"/>
      <c r="G65" s="125">
        <f t="shared" si="0"/>
        <v>0</v>
      </c>
      <c r="H65" s="147" t="s">
        <v>1623</v>
      </c>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row>
    <row r="66" spans="1:32" outlineLevel="1" x14ac:dyDescent="0.2">
      <c r="A66" s="123"/>
      <c r="B66" s="123" t="s">
        <v>212</v>
      </c>
      <c r="C66" s="137" t="s">
        <v>4076</v>
      </c>
      <c r="D66" s="160"/>
      <c r="E66" s="125">
        <v>51</v>
      </c>
      <c r="F66" s="125"/>
      <c r="G66" s="125">
        <f t="shared" si="0"/>
        <v>0</v>
      </c>
      <c r="H66" s="147">
        <v>0</v>
      </c>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row>
    <row r="67" spans="1:32" outlineLevel="1" x14ac:dyDescent="0.2">
      <c r="A67" s="123">
        <v>20</v>
      </c>
      <c r="B67" s="123" t="s">
        <v>4077</v>
      </c>
      <c r="C67" s="137" t="s">
        <v>4078</v>
      </c>
      <c r="D67" s="160" t="s">
        <v>188</v>
      </c>
      <c r="E67" s="125">
        <v>173.5</v>
      </c>
      <c r="F67" s="125"/>
      <c r="G67" s="125">
        <f t="shared" si="0"/>
        <v>0</v>
      </c>
      <c r="H67" s="147" t="s">
        <v>1623</v>
      </c>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row>
    <row r="68" spans="1:32" ht="22.5" outlineLevel="1" x14ac:dyDescent="0.2">
      <c r="A68" s="123"/>
      <c r="B68" s="123"/>
      <c r="C68" s="137" t="s">
        <v>4079</v>
      </c>
      <c r="D68" s="160"/>
      <c r="E68" s="125"/>
      <c r="F68" s="125"/>
      <c r="G68" s="125">
        <f t="shared" si="0"/>
        <v>0</v>
      </c>
      <c r="H68" s="147">
        <v>0</v>
      </c>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row>
    <row r="69" spans="1:32" outlineLevel="1" x14ac:dyDescent="0.2">
      <c r="A69" s="123"/>
      <c r="B69" s="123" t="s">
        <v>212</v>
      </c>
      <c r="C69" s="137" t="s">
        <v>4080</v>
      </c>
      <c r="D69" s="160"/>
      <c r="E69" s="125">
        <v>173.5</v>
      </c>
      <c r="F69" s="125"/>
      <c r="G69" s="125">
        <f t="shared" si="0"/>
        <v>0</v>
      </c>
      <c r="H69" s="147">
        <v>0</v>
      </c>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row>
    <row r="70" spans="1:32" outlineLevel="1" x14ac:dyDescent="0.2">
      <c r="A70" s="123">
        <v>21</v>
      </c>
      <c r="B70" s="123" t="s">
        <v>4081</v>
      </c>
      <c r="C70" s="137" t="s">
        <v>4082</v>
      </c>
      <c r="D70" s="160" t="s">
        <v>132</v>
      </c>
      <c r="E70" s="125">
        <v>1</v>
      </c>
      <c r="F70" s="125"/>
      <c r="G70" s="125">
        <f t="shared" si="0"/>
        <v>0</v>
      </c>
      <c r="H70" s="147" t="s">
        <v>1623</v>
      </c>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row>
    <row r="71" spans="1:32" ht="33.75" outlineLevel="1" x14ac:dyDescent="0.2">
      <c r="A71" s="123"/>
      <c r="B71" s="123"/>
      <c r="C71" s="137" t="s">
        <v>4083</v>
      </c>
      <c r="D71" s="160"/>
      <c r="E71" s="125"/>
      <c r="F71" s="125"/>
      <c r="G71" s="125">
        <f t="shared" si="0"/>
        <v>0</v>
      </c>
      <c r="H71" s="147">
        <v>0</v>
      </c>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row>
    <row r="72" spans="1:32" outlineLevel="1" x14ac:dyDescent="0.2">
      <c r="A72" s="123">
        <v>22</v>
      </c>
      <c r="B72" s="123" t="s">
        <v>4084</v>
      </c>
      <c r="C72" s="137" t="s">
        <v>4085</v>
      </c>
      <c r="D72" s="160" t="s">
        <v>132</v>
      </c>
      <c r="E72" s="125">
        <v>1</v>
      </c>
      <c r="F72" s="125"/>
      <c r="G72" s="125">
        <f t="shared" si="0"/>
        <v>0</v>
      </c>
      <c r="H72" s="147" t="s">
        <v>1623</v>
      </c>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row>
    <row r="73" spans="1:32" ht="90" outlineLevel="1" x14ac:dyDescent="0.2">
      <c r="A73" s="123"/>
      <c r="B73" s="123"/>
      <c r="C73" s="137" t="s">
        <v>4086</v>
      </c>
      <c r="D73" s="160"/>
      <c r="E73" s="125"/>
      <c r="F73" s="125"/>
      <c r="G73" s="125">
        <f t="shared" si="0"/>
        <v>0</v>
      </c>
      <c r="H73" s="147">
        <v>0</v>
      </c>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row>
    <row r="74" spans="1:32" outlineLevel="1" x14ac:dyDescent="0.2">
      <c r="A74" s="123">
        <v>23</v>
      </c>
      <c r="B74" s="123" t="s">
        <v>4087</v>
      </c>
      <c r="C74" s="137" t="s">
        <v>4088</v>
      </c>
      <c r="D74" s="160" t="s">
        <v>132</v>
      </c>
      <c r="E74" s="125">
        <v>7</v>
      </c>
      <c r="F74" s="125"/>
      <c r="G74" s="125">
        <f t="shared" si="0"/>
        <v>0</v>
      </c>
      <c r="H74" s="147" t="s">
        <v>1623</v>
      </c>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row>
    <row r="75" spans="1:32" ht="22.5" outlineLevel="1" x14ac:dyDescent="0.2">
      <c r="A75" s="123"/>
      <c r="B75" s="123"/>
      <c r="C75" s="137" t="s">
        <v>4089</v>
      </c>
      <c r="D75" s="160"/>
      <c r="E75" s="125"/>
      <c r="F75" s="125"/>
      <c r="G75" s="125">
        <f t="shared" ref="G75:G133" si="1">F75*E75</f>
        <v>0</v>
      </c>
      <c r="H75" s="147">
        <v>0</v>
      </c>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row>
    <row r="76" spans="1:32" ht="22.5" outlineLevel="1" x14ac:dyDescent="0.2">
      <c r="A76" s="123">
        <v>24</v>
      </c>
      <c r="B76" s="123" t="s">
        <v>4090</v>
      </c>
      <c r="C76" s="137" t="s">
        <v>4091</v>
      </c>
      <c r="D76" s="160" t="s">
        <v>132</v>
      </c>
      <c r="E76" s="125">
        <v>2</v>
      </c>
      <c r="F76" s="125"/>
      <c r="G76" s="125">
        <f t="shared" si="1"/>
        <v>0</v>
      </c>
      <c r="H76" s="147" t="s">
        <v>1623</v>
      </c>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row>
    <row r="77" spans="1:32" ht="22.5" outlineLevel="1" x14ac:dyDescent="0.2">
      <c r="A77" s="123">
        <v>25</v>
      </c>
      <c r="B77" s="123" t="s">
        <v>4092</v>
      </c>
      <c r="C77" s="137" t="s">
        <v>4093</v>
      </c>
      <c r="D77" s="160" t="s">
        <v>132</v>
      </c>
      <c r="E77" s="125">
        <v>3</v>
      </c>
      <c r="F77" s="125"/>
      <c r="G77" s="125">
        <f t="shared" si="1"/>
        <v>0</v>
      </c>
      <c r="H77" s="147" t="s">
        <v>1623</v>
      </c>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row>
    <row r="78" spans="1:32" ht="22.5" outlineLevel="1" x14ac:dyDescent="0.2">
      <c r="A78" s="123">
        <v>26</v>
      </c>
      <c r="B78" s="123" t="s">
        <v>4094</v>
      </c>
      <c r="C78" s="137" t="s">
        <v>4095</v>
      </c>
      <c r="D78" s="160" t="s">
        <v>132</v>
      </c>
      <c r="E78" s="125">
        <v>2</v>
      </c>
      <c r="F78" s="125"/>
      <c r="G78" s="125">
        <f t="shared" si="1"/>
        <v>0</v>
      </c>
      <c r="H78" s="147" t="s">
        <v>1623</v>
      </c>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row>
    <row r="79" spans="1:32" outlineLevel="1" x14ac:dyDescent="0.2">
      <c r="A79" s="123">
        <v>27</v>
      </c>
      <c r="B79" s="123" t="s">
        <v>4096</v>
      </c>
      <c r="C79" s="137" t="s">
        <v>4097</v>
      </c>
      <c r="D79" s="160" t="s">
        <v>132</v>
      </c>
      <c r="E79" s="398">
        <v>19</v>
      </c>
      <c r="F79" s="125"/>
      <c r="G79" s="125">
        <f t="shared" si="1"/>
        <v>0</v>
      </c>
      <c r="H79" s="147" t="s">
        <v>1623</v>
      </c>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row>
    <row r="80" spans="1:32" ht="22.5" outlineLevel="1" x14ac:dyDescent="0.2">
      <c r="A80" s="123"/>
      <c r="B80" s="123"/>
      <c r="C80" s="137" t="s">
        <v>4098</v>
      </c>
      <c r="D80" s="160"/>
      <c r="E80" s="125"/>
      <c r="F80" s="125"/>
      <c r="G80" s="125">
        <f t="shared" si="1"/>
        <v>0</v>
      </c>
      <c r="H80" s="147">
        <v>0</v>
      </c>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row>
    <row r="81" spans="1:32" outlineLevel="1" x14ac:dyDescent="0.2">
      <c r="A81" s="123"/>
      <c r="B81" s="123" t="s">
        <v>212</v>
      </c>
      <c r="C81" s="402" t="s">
        <v>5502</v>
      </c>
      <c r="D81" s="160"/>
      <c r="E81" s="398">
        <v>19</v>
      </c>
      <c r="F81" s="125"/>
      <c r="G81" s="125">
        <f t="shared" si="1"/>
        <v>0</v>
      </c>
      <c r="H81" s="147">
        <v>0</v>
      </c>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row>
    <row r="82" spans="1:32" outlineLevel="1" x14ac:dyDescent="0.2">
      <c r="A82" s="123">
        <v>28</v>
      </c>
      <c r="B82" s="123" t="s">
        <v>4099</v>
      </c>
      <c r="C82" s="137" t="s">
        <v>4100</v>
      </c>
      <c r="D82" s="160" t="s">
        <v>132</v>
      </c>
      <c r="E82" s="398">
        <v>19</v>
      </c>
      <c r="F82" s="125"/>
      <c r="G82" s="125">
        <f t="shared" si="1"/>
        <v>0</v>
      </c>
      <c r="H82" s="147" t="s">
        <v>1623</v>
      </c>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row>
    <row r="83" spans="1:32" outlineLevel="1" x14ac:dyDescent="0.2">
      <c r="A83" s="123"/>
      <c r="B83" s="123" t="s">
        <v>212</v>
      </c>
      <c r="C83" s="402" t="s">
        <v>5502</v>
      </c>
      <c r="D83" s="160"/>
      <c r="E83" s="398">
        <v>19</v>
      </c>
      <c r="F83" s="125"/>
      <c r="G83" s="125">
        <f t="shared" si="1"/>
        <v>0</v>
      </c>
      <c r="H83" s="147">
        <v>0</v>
      </c>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row>
    <row r="84" spans="1:32" outlineLevel="1" x14ac:dyDescent="0.2">
      <c r="A84" s="123">
        <v>29</v>
      </c>
      <c r="B84" s="123" t="s">
        <v>4101</v>
      </c>
      <c r="C84" s="137" t="s">
        <v>4102</v>
      </c>
      <c r="D84" s="160" t="s">
        <v>132</v>
      </c>
      <c r="E84" s="125">
        <v>1</v>
      </c>
      <c r="F84" s="125"/>
      <c r="G84" s="125">
        <f t="shared" si="1"/>
        <v>0</v>
      </c>
      <c r="H84" s="147" t="s">
        <v>4507</v>
      </c>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row>
    <row r="85" spans="1:32" ht="33.75" outlineLevel="1" x14ac:dyDescent="0.2">
      <c r="A85" s="123"/>
      <c r="B85" s="123"/>
      <c r="C85" s="137" t="s">
        <v>4103</v>
      </c>
      <c r="D85" s="160"/>
      <c r="E85" s="125"/>
      <c r="F85" s="125"/>
      <c r="G85" s="125">
        <f t="shared" si="1"/>
        <v>0</v>
      </c>
      <c r="H85" s="147">
        <v>0</v>
      </c>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row>
    <row r="86" spans="1:32" outlineLevel="1" x14ac:dyDescent="0.2">
      <c r="A86" s="123">
        <v>30</v>
      </c>
      <c r="B86" s="123" t="s">
        <v>4104</v>
      </c>
      <c r="C86" s="137" t="s">
        <v>4105</v>
      </c>
      <c r="D86" s="160" t="s">
        <v>132</v>
      </c>
      <c r="E86" s="125">
        <v>1</v>
      </c>
      <c r="F86" s="125"/>
      <c r="G86" s="125">
        <f t="shared" si="1"/>
        <v>0</v>
      </c>
      <c r="H86" s="147" t="s">
        <v>1623</v>
      </c>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row>
    <row r="87" spans="1:32" ht="45" outlineLevel="1" x14ac:dyDescent="0.2">
      <c r="A87" s="123"/>
      <c r="B87" s="123"/>
      <c r="C87" s="137" t="s">
        <v>4106</v>
      </c>
      <c r="D87" s="160"/>
      <c r="E87" s="125"/>
      <c r="F87" s="125"/>
      <c r="G87" s="125">
        <f t="shared" si="1"/>
        <v>0</v>
      </c>
      <c r="H87" s="147">
        <v>0</v>
      </c>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row>
    <row r="88" spans="1:32" outlineLevel="1" x14ac:dyDescent="0.2">
      <c r="A88" s="123">
        <v>31</v>
      </c>
      <c r="B88" s="123" t="s">
        <v>4107</v>
      </c>
      <c r="C88" s="137" t="s">
        <v>4108</v>
      </c>
      <c r="D88" s="160" t="s">
        <v>132</v>
      </c>
      <c r="E88" s="398">
        <v>2</v>
      </c>
      <c r="F88" s="125"/>
      <c r="G88" s="125">
        <f t="shared" si="1"/>
        <v>0</v>
      </c>
      <c r="H88" s="147" t="s">
        <v>1623</v>
      </c>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row>
    <row r="89" spans="1:32" ht="22.5" outlineLevel="1" x14ac:dyDescent="0.2">
      <c r="A89" s="123"/>
      <c r="B89" s="123"/>
      <c r="C89" s="137" t="s">
        <v>4109</v>
      </c>
      <c r="D89" s="160"/>
      <c r="E89" s="125"/>
      <c r="F89" s="125"/>
      <c r="G89" s="125">
        <f t="shared" si="1"/>
        <v>0</v>
      </c>
      <c r="H89" s="147">
        <v>0</v>
      </c>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row>
    <row r="90" spans="1:32" outlineLevel="1" x14ac:dyDescent="0.2">
      <c r="A90" s="123">
        <v>32</v>
      </c>
      <c r="B90" s="123" t="s">
        <v>4110</v>
      </c>
      <c r="C90" s="137" t="s">
        <v>4111</v>
      </c>
      <c r="D90" s="160" t="s">
        <v>132</v>
      </c>
      <c r="E90" s="398">
        <v>2</v>
      </c>
      <c r="F90" s="125"/>
      <c r="G90" s="125">
        <f t="shared" si="1"/>
        <v>0</v>
      </c>
      <c r="H90" s="147" t="s">
        <v>1623</v>
      </c>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row>
    <row r="91" spans="1:32" outlineLevel="1" x14ac:dyDescent="0.2">
      <c r="A91" s="123">
        <v>33</v>
      </c>
      <c r="B91" s="123" t="s">
        <v>4112</v>
      </c>
      <c r="C91" s="137" t="s">
        <v>4113</v>
      </c>
      <c r="D91" s="160" t="s">
        <v>132</v>
      </c>
      <c r="E91" s="398">
        <v>2</v>
      </c>
      <c r="F91" s="125"/>
      <c r="G91" s="125">
        <f t="shared" si="1"/>
        <v>0</v>
      </c>
      <c r="H91" s="147" t="s">
        <v>1623</v>
      </c>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row>
    <row r="92" spans="1:32" ht="33.75" outlineLevel="1" x14ac:dyDescent="0.2">
      <c r="A92" s="123"/>
      <c r="B92" s="123"/>
      <c r="C92" s="137" t="s">
        <v>4114</v>
      </c>
      <c r="D92" s="160"/>
      <c r="E92" s="125"/>
      <c r="F92" s="125"/>
      <c r="G92" s="125">
        <f t="shared" si="1"/>
        <v>0</v>
      </c>
      <c r="H92" s="147">
        <v>0</v>
      </c>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row>
    <row r="93" spans="1:32" outlineLevel="1" x14ac:dyDescent="0.2">
      <c r="A93" s="123">
        <v>34</v>
      </c>
      <c r="B93" s="123" t="s">
        <v>4115</v>
      </c>
      <c r="C93" s="137" t="s">
        <v>4116</v>
      </c>
      <c r="D93" s="160" t="s">
        <v>132</v>
      </c>
      <c r="E93" s="398">
        <v>2</v>
      </c>
      <c r="F93" s="125"/>
      <c r="G93" s="125">
        <f t="shared" si="1"/>
        <v>0</v>
      </c>
      <c r="H93" s="147" t="s">
        <v>1623</v>
      </c>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row>
    <row r="94" spans="1:32" ht="67.5" outlineLevel="1" x14ac:dyDescent="0.2">
      <c r="A94" s="123"/>
      <c r="B94" s="123"/>
      <c r="C94" s="137" t="s">
        <v>4117</v>
      </c>
      <c r="D94" s="160"/>
      <c r="E94" s="125"/>
      <c r="F94" s="125"/>
      <c r="G94" s="125">
        <f t="shared" si="1"/>
        <v>0</v>
      </c>
      <c r="H94" s="147">
        <v>0</v>
      </c>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row>
    <row r="95" spans="1:32" outlineLevel="1" x14ac:dyDescent="0.2">
      <c r="A95" s="123">
        <v>35</v>
      </c>
      <c r="B95" s="123" t="s">
        <v>4118</v>
      </c>
      <c r="C95" s="137" t="s">
        <v>4119</v>
      </c>
      <c r="D95" s="160" t="s">
        <v>132</v>
      </c>
      <c r="E95" s="125">
        <v>1</v>
      </c>
      <c r="F95" s="125"/>
      <c r="G95" s="125">
        <f t="shared" si="1"/>
        <v>0</v>
      </c>
      <c r="H95" s="147" t="s">
        <v>1623</v>
      </c>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33.75" outlineLevel="1" x14ac:dyDescent="0.2">
      <c r="A96" s="123"/>
      <c r="B96" s="123"/>
      <c r="C96" s="137" t="s">
        <v>4114</v>
      </c>
      <c r="D96" s="160"/>
      <c r="E96" s="125"/>
      <c r="F96" s="125"/>
      <c r="G96" s="125">
        <f t="shared" si="1"/>
        <v>0</v>
      </c>
      <c r="H96" s="147">
        <v>0</v>
      </c>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row>
    <row r="97" spans="1:32" ht="33.75" outlineLevel="1" x14ac:dyDescent="0.2">
      <c r="A97" s="123">
        <v>36</v>
      </c>
      <c r="B97" s="123" t="s">
        <v>4120</v>
      </c>
      <c r="C97" s="137" t="s">
        <v>4121</v>
      </c>
      <c r="D97" s="160" t="s">
        <v>132</v>
      </c>
      <c r="E97" s="125">
        <v>1</v>
      </c>
      <c r="F97" s="125"/>
      <c r="G97" s="125">
        <f t="shared" si="1"/>
        <v>0</v>
      </c>
      <c r="H97" s="147" t="s">
        <v>1623</v>
      </c>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row>
    <row r="98" spans="1:32" ht="33.75" outlineLevel="1" x14ac:dyDescent="0.2">
      <c r="A98" s="123"/>
      <c r="B98" s="123"/>
      <c r="C98" s="137" t="s">
        <v>4122</v>
      </c>
      <c r="D98" s="160"/>
      <c r="E98" s="125"/>
      <c r="F98" s="125"/>
      <c r="G98" s="125">
        <f t="shared" si="1"/>
        <v>0</v>
      </c>
      <c r="H98" s="147">
        <v>0</v>
      </c>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row>
    <row r="99" spans="1:32" outlineLevel="1" x14ac:dyDescent="0.2">
      <c r="A99" s="123">
        <v>37</v>
      </c>
      <c r="B99" s="123" t="s">
        <v>4123</v>
      </c>
      <c r="C99" s="137" t="s">
        <v>4124</v>
      </c>
      <c r="D99" s="160" t="s">
        <v>132</v>
      </c>
      <c r="E99" s="398">
        <v>3</v>
      </c>
      <c r="F99" s="125"/>
      <c r="G99" s="125">
        <f t="shared" si="1"/>
        <v>0</v>
      </c>
      <c r="H99" s="147" t="s">
        <v>1623</v>
      </c>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row>
    <row r="100" spans="1:32" ht="78.75" outlineLevel="1" x14ac:dyDescent="0.2">
      <c r="A100" s="123"/>
      <c r="B100" s="123"/>
      <c r="C100" s="137" t="s">
        <v>4125</v>
      </c>
      <c r="D100" s="160"/>
      <c r="E100" s="125"/>
      <c r="F100" s="125"/>
      <c r="G100" s="125">
        <f t="shared" si="1"/>
        <v>0</v>
      </c>
      <c r="H100" s="147">
        <v>0</v>
      </c>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row>
    <row r="101" spans="1:32" outlineLevel="1" x14ac:dyDescent="0.2">
      <c r="A101" s="123">
        <v>38</v>
      </c>
      <c r="B101" s="123" t="s">
        <v>4126</v>
      </c>
      <c r="C101" s="137" t="s">
        <v>4127</v>
      </c>
      <c r="D101" s="160" t="s">
        <v>132</v>
      </c>
      <c r="E101" s="398">
        <v>3</v>
      </c>
      <c r="F101" s="125"/>
      <c r="G101" s="125">
        <f t="shared" si="1"/>
        <v>0</v>
      </c>
      <c r="H101" s="147" t="s">
        <v>1623</v>
      </c>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row>
    <row r="102" spans="1:32" ht="33.75" outlineLevel="1" x14ac:dyDescent="0.2">
      <c r="A102" s="123"/>
      <c r="B102" s="123"/>
      <c r="C102" s="137" t="s">
        <v>4128</v>
      </c>
      <c r="D102" s="160"/>
      <c r="E102" s="125"/>
      <c r="F102" s="125"/>
      <c r="G102" s="125">
        <f t="shared" si="1"/>
        <v>0</v>
      </c>
      <c r="H102" s="147">
        <v>0</v>
      </c>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row>
    <row r="103" spans="1:32" outlineLevel="1" x14ac:dyDescent="0.2">
      <c r="A103" s="123">
        <v>39</v>
      </c>
      <c r="B103" s="123" t="s">
        <v>4129</v>
      </c>
      <c r="C103" s="137" t="s">
        <v>4130</v>
      </c>
      <c r="D103" s="160" t="s">
        <v>201</v>
      </c>
      <c r="E103" s="125">
        <v>1.02</v>
      </c>
      <c r="F103" s="125"/>
      <c r="G103" s="125">
        <f t="shared" si="1"/>
        <v>0</v>
      </c>
      <c r="H103" s="147" t="s">
        <v>1623</v>
      </c>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row>
    <row r="104" spans="1:32" outlineLevel="1" x14ac:dyDescent="0.2">
      <c r="A104" s="123"/>
      <c r="B104" s="123" t="s">
        <v>212</v>
      </c>
      <c r="C104" s="137" t="s">
        <v>4131</v>
      </c>
      <c r="D104" s="160"/>
      <c r="E104" s="125">
        <v>1.02</v>
      </c>
      <c r="F104" s="125"/>
      <c r="G104" s="125">
        <f t="shared" si="1"/>
        <v>0</v>
      </c>
      <c r="H104" s="147">
        <v>0</v>
      </c>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row>
    <row r="105" spans="1:32" outlineLevel="1" x14ac:dyDescent="0.2">
      <c r="A105" s="123">
        <v>40</v>
      </c>
      <c r="B105" s="123" t="s">
        <v>4132</v>
      </c>
      <c r="C105" s="137" t="s">
        <v>4133</v>
      </c>
      <c r="D105" s="160" t="s">
        <v>132</v>
      </c>
      <c r="E105" s="125">
        <v>1</v>
      </c>
      <c r="F105" s="125"/>
      <c r="G105" s="125">
        <f t="shared" si="1"/>
        <v>0</v>
      </c>
      <c r="H105" s="147" t="s">
        <v>1623</v>
      </c>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row>
    <row r="106" spans="1:32" ht="33.75" outlineLevel="1" x14ac:dyDescent="0.2">
      <c r="A106" s="123"/>
      <c r="B106" s="123"/>
      <c r="C106" s="137" t="s">
        <v>4134</v>
      </c>
      <c r="D106" s="160"/>
      <c r="E106" s="125"/>
      <c r="F106" s="125"/>
      <c r="G106" s="125">
        <f t="shared" si="1"/>
        <v>0</v>
      </c>
      <c r="H106" s="147">
        <v>0</v>
      </c>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row>
    <row r="107" spans="1:32" outlineLevel="1" x14ac:dyDescent="0.2">
      <c r="A107" s="123">
        <v>41</v>
      </c>
      <c r="B107" s="123" t="s">
        <v>4135</v>
      </c>
      <c r="C107" s="137" t="s">
        <v>4060</v>
      </c>
      <c r="D107" s="160" t="s">
        <v>132</v>
      </c>
      <c r="E107" s="125">
        <v>4</v>
      </c>
      <c r="F107" s="125"/>
      <c r="G107" s="125">
        <f t="shared" si="1"/>
        <v>0</v>
      </c>
      <c r="H107" s="147" t="s">
        <v>1623</v>
      </c>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row>
    <row r="108" spans="1:32" ht="33.75" outlineLevel="1" x14ac:dyDescent="0.2">
      <c r="A108" s="123"/>
      <c r="B108" s="123"/>
      <c r="C108" s="137" t="s">
        <v>4136</v>
      </c>
      <c r="D108" s="160"/>
      <c r="E108" s="125"/>
      <c r="F108" s="125"/>
      <c r="G108" s="125">
        <f t="shared" si="1"/>
        <v>0</v>
      </c>
      <c r="H108" s="147">
        <v>0</v>
      </c>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row>
    <row r="109" spans="1:32" ht="22.5" outlineLevel="1" x14ac:dyDescent="0.2">
      <c r="A109" s="123">
        <v>42</v>
      </c>
      <c r="B109" s="123" t="s">
        <v>4137</v>
      </c>
      <c r="C109" s="137" t="s">
        <v>4138</v>
      </c>
      <c r="D109" s="160" t="s">
        <v>132</v>
      </c>
      <c r="E109" s="398">
        <v>3</v>
      </c>
      <c r="F109" s="125"/>
      <c r="G109" s="125">
        <f t="shared" si="1"/>
        <v>0</v>
      </c>
      <c r="H109" s="147" t="s">
        <v>1623</v>
      </c>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row>
    <row r="110" spans="1:32" ht="22.5" outlineLevel="1" x14ac:dyDescent="0.2">
      <c r="A110" s="123">
        <v>43</v>
      </c>
      <c r="B110" s="123" t="s">
        <v>4139</v>
      </c>
      <c r="C110" s="402" t="s">
        <v>5503</v>
      </c>
      <c r="D110" s="160" t="s">
        <v>132</v>
      </c>
      <c r="E110" s="398">
        <v>1</v>
      </c>
      <c r="F110" s="125"/>
      <c r="G110" s="125">
        <f t="shared" si="1"/>
        <v>0</v>
      </c>
      <c r="H110" s="147" t="s">
        <v>1623</v>
      </c>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row>
    <row r="111" spans="1:32" ht="22.5" outlineLevel="1" x14ac:dyDescent="0.2">
      <c r="A111" s="123">
        <v>44</v>
      </c>
      <c r="B111" s="123" t="s">
        <v>4140</v>
      </c>
      <c r="C111" s="402" t="s">
        <v>5504</v>
      </c>
      <c r="D111" s="160" t="s">
        <v>132</v>
      </c>
      <c r="E111" s="398">
        <v>1</v>
      </c>
      <c r="F111" s="125"/>
      <c r="G111" s="125">
        <f t="shared" si="1"/>
        <v>0</v>
      </c>
      <c r="H111" s="147" t="s">
        <v>1623</v>
      </c>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row>
    <row r="112" spans="1:32" ht="22.5" outlineLevel="1" x14ac:dyDescent="0.2">
      <c r="A112" s="123">
        <v>45</v>
      </c>
      <c r="B112" s="123" t="s">
        <v>4141</v>
      </c>
      <c r="C112" s="402" t="s">
        <v>5505</v>
      </c>
      <c r="D112" s="160" t="s">
        <v>132</v>
      </c>
      <c r="E112" s="398">
        <v>1</v>
      </c>
      <c r="F112" s="125"/>
      <c r="G112" s="125">
        <f t="shared" si="1"/>
        <v>0</v>
      </c>
      <c r="H112" s="147" t="s">
        <v>1623</v>
      </c>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row>
    <row r="113" spans="1:32" outlineLevel="1" x14ac:dyDescent="0.2">
      <c r="A113" s="123">
        <v>46</v>
      </c>
      <c r="B113" s="123" t="s">
        <v>4142</v>
      </c>
      <c r="C113" s="137" t="s">
        <v>4143</v>
      </c>
      <c r="D113" s="160" t="s">
        <v>132</v>
      </c>
      <c r="E113" s="125">
        <v>1</v>
      </c>
      <c r="F113" s="125"/>
      <c r="G113" s="125">
        <f t="shared" si="1"/>
        <v>0</v>
      </c>
      <c r="H113" s="147" t="s">
        <v>1623</v>
      </c>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row>
    <row r="114" spans="1:32" ht="33.75" outlineLevel="1" x14ac:dyDescent="0.2">
      <c r="A114" s="123"/>
      <c r="B114" s="123"/>
      <c r="C114" s="137" t="s">
        <v>4144</v>
      </c>
      <c r="D114" s="160"/>
      <c r="E114" s="125"/>
      <c r="F114" s="125"/>
      <c r="G114" s="125">
        <f t="shared" si="1"/>
        <v>0</v>
      </c>
      <c r="H114" s="147">
        <v>0</v>
      </c>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row>
    <row r="115" spans="1:32" outlineLevel="1" x14ac:dyDescent="0.2">
      <c r="A115" s="123">
        <v>47</v>
      </c>
      <c r="B115" s="123" t="s">
        <v>4145</v>
      </c>
      <c r="C115" s="137" t="s">
        <v>4146</v>
      </c>
      <c r="D115" s="160" t="s">
        <v>132</v>
      </c>
      <c r="E115" s="125">
        <v>1</v>
      </c>
      <c r="F115" s="125"/>
      <c r="G115" s="125">
        <f t="shared" si="1"/>
        <v>0</v>
      </c>
      <c r="H115" s="147" t="s">
        <v>1623</v>
      </c>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row>
    <row r="116" spans="1:32" ht="45" outlineLevel="1" x14ac:dyDescent="0.2">
      <c r="A116" s="123"/>
      <c r="B116" s="123"/>
      <c r="C116" s="137" t="s">
        <v>4147</v>
      </c>
      <c r="D116" s="160"/>
      <c r="E116" s="125"/>
      <c r="F116" s="125"/>
      <c r="G116" s="125">
        <f t="shared" si="1"/>
        <v>0</v>
      </c>
      <c r="H116" s="147">
        <v>0</v>
      </c>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row>
    <row r="117" spans="1:32" outlineLevel="1" x14ac:dyDescent="0.2">
      <c r="A117" s="123">
        <v>48</v>
      </c>
      <c r="B117" s="123" t="s">
        <v>4148</v>
      </c>
      <c r="C117" s="137" t="s">
        <v>4149</v>
      </c>
      <c r="D117" s="160" t="s">
        <v>132</v>
      </c>
      <c r="E117" s="125">
        <v>1</v>
      </c>
      <c r="F117" s="125"/>
      <c r="G117" s="125">
        <f t="shared" si="1"/>
        <v>0</v>
      </c>
      <c r="H117" s="147" t="s">
        <v>1623</v>
      </c>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row>
    <row r="118" spans="1:32" outlineLevel="1" x14ac:dyDescent="0.2">
      <c r="A118" s="123">
        <v>49</v>
      </c>
      <c r="B118" s="123" t="s">
        <v>4150</v>
      </c>
      <c r="C118" s="430" t="s">
        <v>5506</v>
      </c>
      <c r="D118" s="160" t="s">
        <v>132</v>
      </c>
      <c r="E118" s="125">
        <v>1</v>
      </c>
      <c r="F118" s="125"/>
      <c r="G118" s="125">
        <f t="shared" si="1"/>
        <v>0</v>
      </c>
      <c r="H118" s="147" t="s">
        <v>1623</v>
      </c>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row>
    <row r="119" spans="1:32" ht="78.75" outlineLevel="1" x14ac:dyDescent="0.2">
      <c r="A119" s="123"/>
      <c r="B119" s="123"/>
      <c r="C119" s="402" t="s">
        <v>5507</v>
      </c>
      <c r="D119" s="160"/>
      <c r="E119" s="125"/>
      <c r="F119" s="125"/>
      <c r="G119" s="125">
        <f t="shared" si="1"/>
        <v>0</v>
      </c>
      <c r="H119" s="147">
        <v>0</v>
      </c>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row>
    <row r="120" spans="1:32" outlineLevel="1" x14ac:dyDescent="0.2">
      <c r="A120" s="123">
        <v>50</v>
      </c>
      <c r="B120" s="123" t="s">
        <v>4151</v>
      </c>
      <c r="C120" s="137" t="s">
        <v>4152</v>
      </c>
      <c r="D120" s="160" t="s">
        <v>132</v>
      </c>
      <c r="E120" s="125">
        <v>7</v>
      </c>
      <c r="F120" s="125"/>
      <c r="G120" s="125">
        <f t="shared" si="1"/>
        <v>0</v>
      </c>
      <c r="H120" s="147" t="s">
        <v>1623</v>
      </c>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row>
    <row r="121" spans="1:32" ht="45" outlineLevel="1" x14ac:dyDescent="0.2">
      <c r="A121" s="123"/>
      <c r="B121" s="123"/>
      <c r="C121" s="137" t="s">
        <v>4153</v>
      </c>
      <c r="D121" s="160"/>
      <c r="E121" s="125"/>
      <c r="F121" s="125"/>
      <c r="G121" s="125">
        <f t="shared" si="1"/>
        <v>0</v>
      </c>
      <c r="H121" s="147">
        <v>0</v>
      </c>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row>
    <row r="122" spans="1:32" outlineLevel="1" x14ac:dyDescent="0.2">
      <c r="A122" s="123">
        <v>51</v>
      </c>
      <c r="B122" s="123" t="s">
        <v>4154</v>
      </c>
      <c r="C122" s="137" t="s">
        <v>4155</v>
      </c>
      <c r="D122" s="160" t="s">
        <v>132</v>
      </c>
      <c r="E122" s="125">
        <v>2</v>
      </c>
      <c r="F122" s="125"/>
      <c r="G122" s="125">
        <f t="shared" si="1"/>
        <v>0</v>
      </c>
      <c r="H122" s="147" t="s">
        <v>1623</v>
      </c>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row>
    <row r="123" spans="1:32" ht="22.5" outlineLevel="1" x14ac:dyDescent="0.2">
      <c r="A123" s="123"/>
      <c r="B123" s="123"/>
      <c r="C123" s="137" t="s">
        <v>4156</v>
      </c>
      <c r="D123" s="160"/>
      <c r="E123" s="125"/>
      <c r="F123" s="125"/>
      <c r="G123" s="125">
        <f t="shared" si="1"/>
        <v>0</v>
      </c>
      <c r="H123" s="147">
        <v>0</v>
      </c>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row>
    <row r="124" spans="1:32" outlineLevel="1" x14ac:dyDescent="0.2">
      <c r="A124" s="123">
        <v>52</v>
      </c>
      <c r="B124" s="123" t="s">
        <v>4157</v>
      </c>
      <c r="C124" s="137" t="s">
        <v>4158</v>
      </c>
      <c r="D124" s="160" t="s">
        <v>132</v>
      </c>
      <c r="E124" s="125">
        <v>2</v>
      </c>
      <c r="F124" s="125"/>
      <c r="G124" s="125">
        <f t="shared" si="1"/>
        <v>0</v>
      </c>
      <c r="H124" s="147" t="s">
        <v>1623</v>
      </c>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row>
    <row r="125" spans="1:32" ht="22.5" outlineLevel="1" x14ac:dyDescent="0.2">
      <c r="A125" s="123"/>
      <c r="B125" s="123"/>
      <c r="C125" s="137" t="s">
        <v>4159</v>
      </c>
      <c r="D125" s="160"/>
      <c r="E125" s="125"/>
      <c r="F125" s="125"/>
      <c r="G125" s="125">
        <f t="shared" si="1"/>
        <v>0</v>
      </c>
      <c r="H125" s="147">
        <v>0</v>
      </c>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row>
    <row r="126" spans="1:32" outlineLevel="1" x14ac:dyDescent="0.2">
      <c r="A126" s="123"/>
      <c r="B126" s="293" t="s">
        <v>3173</v>
      </c>
      <c r="C126" s="190" t="s">
        <v>4160</v>
      </c>
      <c r="D126" s="160"/>
      <c r="E126" s="125"/>
      <c r="F126" s="125"/>
      <c r="G126" s="125">
        <f t="shared" si="1"/>
        <v>0</v>
      </c>
      <c r="H126" s="147">
        <v>0</v>
      </c>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row>
    <row r="127" spans="1:32" ht="22.5" outlineLevel="1" x14ac:dyDescent="0.2">
      <c r="A127" s="123">
        <v>53</v>
      </c>
      <c r="B127" s="123" t="s">
        <v>4161</v>
      </c>
      <c r="C127" s="137" t="s">
        <v>4162</v>
      </c>
      <c r="D127" s="160" t="s">
        <v>201</v>
      </c>
      <c r="E127" s="125">
        <v>95.02</v>
      </c>
      <c r="F127" s="125"/>
      <c r="G127" s="125">
        <f t="shared" si="1"/>
        <v>0</v>
      </c>
      <c r="H127" s="147" t="s">
        <v>4507</v>
      </c>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row>
    <row r="128" spans="1:32" outlineLevel="1" x14ac:dyDescent="0.2">
      <c r="A128" s="123"/>
      <c r="B128" s="293" t="s">
        <v>4163</v>
      </c>
      <c r="C128" s="190" t="s">
        <v>4164</v>
      </c>
      <c r="D128" s="160"/>
      <c r="E128" s="125"/>
      <c r="F128" s="125"/>
      <c r="G128" s="125">
        <f t="shared" si="1"/>
        <v>0</v>
      </c>
      <c r="H128" s="147">
        <v>0</v>
      </c>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row>
    <row r="129" spans="1:32" outlineLevel="1" x14ac:dyDescent="0.2">
      <c r="A129" s="123"/>
      <c r="B129" s="123" t="s">
        <v>4165</v>
      </c>
      <c r="C129" s="137" t="s">
        <v>4166</v>
      </c>
      <c r="D129" s="160"/>
      <c r="E129" s="125"/>
      <c r="F129" s="125"/>
      <c r="G129" s="125">
        <f t="shared" si="1"/>
        <v>0</v>
      </c>
      <c r="H129" s="147">
        <v>0</v>
      </c>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row>
    <row r="130" spans="1:32" outlineLevel="1" x14ac:dyDescent="0.2">
      <c r="A130" s="123">
        <v>54</v>
      </c>
      <c r="B130" s="123" t="s">
        <v>4167</v>
      </c>
      <c r="C130" s="137" t="s">
        <v>4168</v>
      </c>
      <c r="D130" s="160" t="s">
        <v>132</v>
      </c>
      <c r="E130" s="125">
        <v>1</v>
      </c>
      <c r="F130" s="125"/>
      <c r="G130" s="125">
        <f t="shared" si="1"/>
        <v>0</v>
      </c>
      <c r="H130" s="147" t="s">
        <v>4507</v>
      </c>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row>
    <row r="131" spans="1:32" ht="22.5" outlineLevel="1" x14ac:dyDescent="0.2">
      <c r="A131" s="123"/>
      <c r="B131" s="123"/>
      <c r="C131" s="137" t="s">
        <v>4169</v>
      </c>
      <c r="D131" s="160"/>
      <c r="E131" s="125"/>
      <c r="F131" s="125"/>
      <c r="G131" s="125">
        <f t="shared" si="1"/>
        <v>0</v>
      </c>
      <c r="H131" s="147">
        <v>0</v>
      </c>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row>
    <row r="132" spans="1:32" outlineLevel="1" x14ac:dyDescent="0.2">
      <c r="A132" s="123"/>
      <c r="B132" s="123" t="s">
        <v>4170</v>
      </c>
      <c r="C132" s="137" t="s">
        <v>4171</v>
      </c>
      <c r="D132" s="160"/>
      <c r="E132" s="125"/>
      <c r="F132" s="125"/>
      <c r="G132" s="125">
        <f t="shared" si="1"/>
        <v>0</v>
      </c>
      <c r="H132" s="147">
        <v>0</v>
      </c>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row>
    <row r="133" spans="1:32" outlineLevel="1" x14ac:dyDescent="0.2">
      <c r="A133" s="123">
        <v>55</v>
      </c>
      <c r="B133" s="123" t="s">
        <v>4172</v>
      </c>
      <c r="C133" s="137" t="s">
        <v>4173</v>
      </c>
      <c r="D133" s="160" t="s">
        <v>132</v>
      </c>
      <c r="E133" s="125">
        <v>1</v>
      </c>
      <c r="F133" s="125"/>
      <c r="G133" s="125">
        <f t="shared" si="1"/>
        <v>0</v>
      </c>
      <c r="H133" s="147" t="s">
        <v>4507</v>
      </c>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row>
    <row r="134" spans="1:32" outlineLevel="1" x14ac:dyDescent="0.2">
      <c r="A134" s="124" t="s">
        <v>128</v>
      </c>
      <c r="B134" s="294">
        <v>2</v>
      </c>
      <c r="C134" s="139" t="s">
        <v>4222</v>
      </c>
      <c r="D134" s="162"/>
      <c r="E134" s="126"/>
      <c r="F134" s="126"/>
      <c r="G134" s="126">
        <f>SUM(G135:G179)</f>
        <v>0</v>
      </c>
      <c r="H134" s="148"/>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row>
    <row r="135" spans="1:32" outlineLevel="1" x14ac:dyDescent="0.2">
      <c r="A135" s="123"/>
      <c r="B135" s="293" t="s">
        <v>48</v>
      </c>
      <c r="C135" s="190" t="s">
        <v>49</v>
      </c>
      <c r="D135" s="160"/>
      <c r="E135" s="125"/>
      <c r="F135" s="125"/>
      <c r="G135" s="125"/>
      <c r="H135" s="147">
        <v>0</v>
      </c>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row>
    <row r="136" spans="1:32" outlineLevel="1" x14ac:dyDescent="0.2">
      <c r="A136" s="123">
        <v>56</v>
      </c>
      <c r="B136" s="123" t="s">
        <v>4174</v>
      </c>
      <c r="C136" s="137" t="s">
        <v>4175</v>
      </c>
      <c r="D136" s="160" t="s">
        <v>188</v>
      </c>
      <c r="E136" s="125">
        <v>93.6</v>
      </c>
      <c r="F136" s="125"/>
      <c r="G136" s="125">
        <f t="shared" ref="G136:G179" si="2">F136*E136</f>
        <v>0</v>
      </c>
      <c r="H136" s="147" t="s">
        <v>4507</v>
      </c>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row>
    <row r="137" spans="1:32" ht="33.75" outlineLevel="1" x14ac:dyDescent="0.2">
      <c r="A137" s="123"/>
      <c r="B137" s="123"/>
      <c r="C137" s="137" t="s">
        <v>4176</v>
      </c>
      <c r="D137" s="160"/>
      <c r="E137" s="125"/>
      <c r="F137" s="125"/>
      <c r="G137" s="125">
        <f t="shared" si="2"/>
        <v>0</v>
      </c>
      <c r="H137" s="147">
        <v>0</v>
      </c>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row>
    <row r="138" spans="1:32" outlineLevel="1" x14ac:dyDescent="0.2">
      <c r="A138" s="123"/>
      <c r="B138" s="123" t="s">
        <v>212</v>
      </c>
      <c r="C138" s="137" t="s">
        <v>4177</v>
      </c>
      <c r="D138" s="160"/>
      <c r="E138" s="125">
        <v>93.6</v>
      </c>
      <c r="F138" s="125"/>
      <c r="G138" s="125">
        <f t="shared" si="2"/>
        <v>0</v>
      </c>
      <c r="H138" s="147">
        <v>0</v>
      </c>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row>
    <row r="139" spans="1:32" outlineLevel="1" x14ac:dyDescent="0.2">
      <c r="A139" s="123">
        <v>57</v>
      </c>
      <c r="B139" s="123" t="s">
        <v>4178</v>
      </c>
      <c r="C139" s="137" t="s">
        <v>4179</v>
      </c>
      <c r="D139" s="160" t="s">
        <v>132</v>
      </c>
      <c r="E139" s="125">
        <v>9</v>
      </c>
      <c r="F139" s="125"/>
      <c r="G139" s="125">
        <f t="shared" si="2"/>
        <v>0</v>
      </c>
      <c r="H139" s="147" t="s">
        <v>4507</v>
      </c>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row>
    <row r="140" spans="1:32" outlineLevel="1" x14ac:dyDescent="0.2">
      <c r="A140" s="123"/>
      <c r="B140" s="123" t="s">
        <v>212</v>
      </c>
      <c r="C140" s="137" t="s">
        <v>4180</v>
      </c>
      <c r="D140" s="160"/>
      <c r="E140" s="125">
        <v>9</v>
      </c>
      <c r="F140" s="125"/>
      <c r="G140" s="125">
        <f t="shared" si="2"/>
        <v>0</v>
      </c>
      <c r="H140" s="147">
        <v>0</v>
      </c>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row>
    <row r="141" spans="1:32" outlineLevel="1" x14ac:dyDescent="0.2">
      <c r="A141" s="123">
        <v>58</v>
      </c>
      <c r="B141" s="123" t="s">
        <v>4181</v>
      </c>
      <c r="C141" s="137" t="s">
        <v>4182</v>
      </c>
      <c r="D141" s="160" t="s">
        <v>132</v>
      </c>
      <c r="E141" s="125">
        <v>9</v>
      </c>
      <c r="F141" s="125"/>
      <c r="G141" s="125">
        <f t="shared" si="2"/>
        <v>0</v>
      </c>
      <c r="H141" s="147" t="s">
        <v>4507</v>
      </c>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row>
    <row r="142" spans="1:32" outlineLevel="1" x14ac:dyDescent="0.2">
      <c r="A142" s="123"/>
      <c r="B142" s="123" t="s">
        <v>212</v>
      </c>
      <c r="C142" s="137" t="s">
        <v>4180</v>
      </c>
      <c r="D142" s="160"/>
      <c r="E142" s="125">
        <v>9</v>
      </c>
      <c r="F142" s="125"/>
      <c r="G142" s="125">
        <f t="shared" si="2"/>
        <v>0</v>
      </c>
      <c r="H142" s="147">
        <v>0</v>
      </c>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row>
    <row r="143" spans="1:32" outlineLevel="1" x14ac:dyDescent="0.2">
      <c r="A143" s="123">
        <v>59</v>
      </c>
      <c r="B143" s="123" t="s">
        <v>4183</v>
      </c>
      <c r="C143" s="137" t="s">
        <v>4184</v>
      </c>
      <c r="D143" s="160" t="s">
        <v>132</v>
      </c>
      <c r="E143" s="125">
        <v>9</v>
      </c>
      <c r="F143" s="125"/>
      <c r="G143" s="125">
        <f t="shared" si="2"/>
        <v>0</v>
      </c>
      <c r="H143" s="147" t="s">
        <v>4507</v>
      </c>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row>
    <row r="144" spans="1:32" outlineLevel="1" x14ac:dyDescent="0.2">
      <c r="A144" s="123"/>
      <c r="B144" s="123" t="s">
        <v>212</v>
      </c>
      <c r="C144" s="137" t="s">
        <v>4180</v>
      </c>
      <c r="D144" s="160"/>
      <c r="E144" s="125">
        <v>9</v>
      </c>
      <c r="F144" s="125"/>
      <c r="G144" s="125">
        <f t="shared" si="2"/>
        <v>0</v>
      </c>
      <c r="H144" s="147">
        <v>0</v>
      </c>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row>
    <row r="145" spans="1:32" ht="22.5" outlineLevel="1" x14ac:dyDescent="0.2">
      <c r="A145" s="123">
        <v>60</v>
      </c>
      <c r="B145" s="123" t="s">
        <v>4185</v>
      </c>
      <c r="C145" s="137" t="s">
        <v>4186</v>
      </c>
      <c r="D145" s="160" t="s">
        <v>132</v>
      </c>
      <c r="E145" s="125">
        <v>34</v>
      </c>
      <c r="F145" s="125"/>
      <c r="G145" s="125">
        <f t="shared" si="2"/>
        <v>0</v>
      </c>
      <c r="H145" s="147" t="s">
        <v>4507</v>
      </c>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row>
    <row r="146" spans="1:32" outlineLevel="1" x14ac:dyDescent="0.2">
      <c r="A146" s="123">
        <v>61</v>
      </c>
      <c r="B146" s="123" t="s">
        <v>4187</v>
      </c>
      <c r="C146" s="137" t="s">
        <v>4188</v>
      </c>
      <c r="D146" s="160" t="s">
        <v>188</v>
      </c>
      <c r="E146" s="125">
        <v>1630</v>
      </c>
      <c r="F146" s="125"/>
      <c r="G146" s="125">
        <f t="shared" si="2"/>
        <v>0</v>
      </c>
      <c r="H146" s="147" t="s">
        <v>4507</v>
      </c>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row>
    <row r="147" spans="1:32" outlineLevel="1" x14ac:dyDescent="0.2">
      <c r="A147" s="123"/>
      <c r="B147" s="123" t="s">
        <v>212</v>
      </c>
      <c r="C147" s="137" t="s">
        <v>4189</v>
      </c>
      <c r="D147" s="160"/>
      <c r="E147" s="125">
        <v>1630</v>
      </c>
      <c r="F147" s="125"/>
      <c r="G147" s="125">
        <f t="shared" si="2"/>
        <v>0</v>
      </c>
      <c r="H147" s="147">
        <v>0</v>
      </c>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row>
    <row r="148" spans="1:32" ht="22.5" outlineLevel="1" x14ac:dyDescent="0.2">
      <c r="A148" s="123">
        <v>62</v>
      </c>
      <c r="B148" s="123" t="s">
        <v>4190</v>
      </c>
      <c r="C148" s="137" t="s">
        <v>4191</v>
      </c>
      <c r="D148" s="160" t="s">
        <v>188</v>
      </c>
      <c r="E148" s="125">
        <v>815</v>
      </c>
      <c r="F148" s="125"/>
      <c r="G148" s="125">
        <f t="shared" si="2"/>
        <v>0</v>
      </c>
      <c r="H148" s="147" t="s">
        <v>4507</v>
      </c>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row>
    <row r="149" spans="1:32" outlineLevel="1" x14ac:dyDescent="0.2">
      <c r="A149" s="123">
        <v>63</v>
      </c>
      <c r="B149" s="123" t="s">
        <v>4192</v>
      </c>
      <c r="C149" s="137" t="s">
        <v>4193</v>
      </c>
      <c r="D149" s="160" t="s">
        <v>132</v>
      </c>
      <c r="E149" s="125">
        <v>515</v>
      </c>
      <c r="F149" s="125"/>
      <c r="G149" s="125">
        <f t="shared" si="2"/>
        <v>0</v>
      </c>
      <c r="H149" s="147" t="s">
        <v>4507</v>
      </c>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row>
    <row r="150" spans="1:32" outlineLevel="1" x14ac:dyDescent="0.2">
      <c r="A150" s="123">
        <v>64</v>
      </c>
      <c r="B150" s="123" t="s">
        <v>4194</v>
      </c>
      <c r="C150" s="137" t="s">
        <v>4195</v>
      </c>
      <c r="D150" s="160" t="s">
        <v>188</v>
      </c>
      <c r="E150" s="125">
        <v>588</v>
      </c>
      <c r="F150" s="125"/>
      <c r="G150" s="125">
        <f t="shared" si="2"/>
        <v>0</v>
      </c>
      <c r="H150" s="147" t="s">
        <v>4507</v>
      </c>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row>
    <row r="151" spans="1:32" outlineLevel="1" x14ac:dyDescent="0.2">
      <c r="A151" s="123"/>
      <c r="B151" s="123" t="s">
        <v>212</v>
      </c>
      <c r="C151" s="137" t="s">
        <v>4196</v>
      </c>
      <c r="D151" s="160"/>
      <c r="E151" s="125">
        <v>588</v>
      </c>
      <c r="F151" s="125"/>
      <c r="G151" s="125">
        <f t="shared" si="2"/>
        <v>0</v>
      </c>
      <c r="H151" s="147">
        <v>0</v>
      </c>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row>
    <row r="152" spans="1:32" outlineLevel="1" x14ac:dyDescent="0.2">
      <c r="A152" s="123">
        <v>65</v>
      </c>
      <c r="B152" s="123" t="s">
        <v>4197</v>
      </c>
      <c r="C152" s="137" t="s">
        <v>4198</v>
      </c>
      <c r="D152" s="160" t="s">
        <v>188</v>
      </c>
      <c r="E152" s="125">
        <v>168</v>
      </c>
      <c r="F152" s="125"/>
      <c r="G152" s="125">
        <f t="shared" si="2"/>
        <v>0</v>
      </c>
      <c r="H152" s="147" t="s">
        <v>4507</v>
      </c>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row>
    <row r="153" spans="1:32" outlineLevel="1" x14ac:dyDescent="0.2">
      <c r="A153" s="123"/>
      <c r="B153" s="123" t="s">
        <v>212</v>
      </c>
      <c r="C153" s="137" t="s">
        <v>4199</v>
      </c>
      <c r="D153" s="160"/>
      <c r="E153" s="125">
        <v>168</v>
      </c>
      <c r="F153" s="125"/>
      <c r="G153" s="125">
        <f t="shared" si="2"/>
        <v>0</v>
      </c>
      <c r="H153" s="147">
        <v>0</v>
      </c>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row>
    <row r="154" spans="1:32" ht="22.5" outlineLevel="1" x14ac:dyDescent="0.2">
      <c r="A154" s="123">
        <v>66</v>
      </c>
      <c r="B154" s="123" t="s">
        <v>4200</v>
      </c>
      <c r="C154" s="137" t="s">
        <v>4201</v>
      </c>
      <c r="D154" s="160" t="s">
        <v>188</v>
      </c>
      <c r="E154" s="125">
        <v>84</v>
      </c>
      <c r="F154" s="125"/>
      <c r="G154" s="125">
        <f t="shared" si="2"/>
        <v>0</v>
      </c>
      <c r="H154" s="147" t="s">
        <v>4507</v>
      </c>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row>
    <row r="155" spans="1:32" outlineLevel="1" x14ac:dyDescent="0.2">
      <c r="A155" s="123">
        <v>67</v>
      </c>
      <c r="B155" s="123" t="s">
        <v>4202</v>
      </c>
      <c r="C155" s="137" t="s">
        <v>4203</v>
      </c>
      <c r="D155" s="160" t="s">
        <v>138</v>
      </c>
      <c r="E155" s="125">
        <v>99.16</v>
      </c>
      <c r="F155" s="125"/>
      <c r="G155" s="125">
        <f t="shared" si="2"/>
        <v>0</v>
      </c>
      <c r="H155" s="147" t="s">
        <v>4507</v>
      </c>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row>
    <row r="156" spans="1:32" outlineLevel="1" x14ac:dyDescent="0.2">
      <c r="A156" s="123"/>
      <c r="B156" s="123" t="s">
        <v>212</v>
      </c>
      <c r="C156" s="137" t="s">
        <v>4204</v>
      </c>
      <c r="D156" s="160"/>
      <c r="E156" s="125">
        <v>20.399999999999999</v>
      </c>
      <c r="F156" s="125"/>
      <c r="G156" s="125">
        <f t="shared" si="2"/>
        <v>0</v>
      </c>
      <c r="H156" s="147">
        <v>0</v>
      </c>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row>
    <row r="157" spans="1:32" outlineLevel="1" x14ac:dyDescent="0.2">
      <c r="A157" s="123"/>
      <c r="B157" s="123" t="s">
        <v>212</v>
      </c>
      <c r="C157" s="137" t="s">
        <v>4205</v>
      </c>
      <c r="D157" s="160"/>
      <c r="E157" s="125">
        <v>1.8</v>
      </c>
      <c r="F157" s="125"/>
      <c r="G157" s="125">
        <f t="shared" si="2"/>
        <v>0</v>
      </c>
      <c r="H157" s="147">
        <v>0</v>
      </c>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row>
    <row r="158" spans="1:32" outlineLevel="1" x14ac:dyDescent="0.2">
      <c r="A158" s="123"/>
      <c r="B158" s="123" t="s">
        <v>212</v>
      </c>
      <c r="C158" s="137" t="s">
        <v>4206</v>
      </c>
      <c r="D158" s="160"/>
      <c r="E158" s="125">
        <v>68.3</v>
      </c>
      <c r="F158" s="125"/>
      <c r="G158" s="125">
        <f t="shared" si="2"/>
        <v>0</v>
      </c>
      <c r="H158" s="147">
        <v>0</v>
      </c>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row>
    <row r="159" spans="1:32" outlineLevel="1" x14ac:dyDescent="0.2">
      <c r="A159" s="123"/>
      <c r="B159" s="123" t="s">
        <v>212</v>
      </c>
      <c r="C159" s="137" t="s">
        <v>4207</v>
      </c>
      <c r="D159" s="160"/>
      <c r="E159" s="125">
        <v>1.1000000000000001</v>
      </c>
      <c r="F159" s="125"/>
      <c r="G159" s="125">
        <f t="shared" si="2"/>
        <v>0</v>
      </c>
      <c r="H159" s="147">
        <v>0</v>
      </c>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row>
    <row r="160" spans="1:32" outlineLevel="1" x14ac:dyDescent="0.2">
      <c r="A160" s="123"/>
      <c r="B160" s="123" t="s">
        <v>212</v>
      </c>
      <c r="C160" s="137" t="s">
        <v>4208</v>
      </c>
      <c r="D160" s="160"/>
      <c r="E160" s="125">
        <v>7.56</v>
      </c>
      <c r="F160" s="125"/>
      <c r="G160" s="125">
        <f t="shared" si="2"/>
        <v>0</v>
      </c>
      <c r="H160" s="147">
        <v>0</v>
      </c>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row>
    <row r="161" spans="1:32" outlineLevel="1" x14ac:dyDescent="0.2">
      <c r="A161" s="123"/>
      <c r="B161" s="123" t="s">
        <v>212</v>
      </c>
      <c r="C161" s="137" t="s">
        <v>4020</v>
      </c>
      <c r="D161" s="160"/>
      <c r="E161" s="125">
        <v>99.16</v>
      </c>
      <c r="F161" s="125"/>
      <c r="G161" s="125">
        <f t="shared" si="2"/>
        <v>0</v>
      </c>
      <c r="H161" s="147">
        <v>0</v>
      </c>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row>
    <row r="162" spans="1:32" outlineLevel="1" x14ac:dyDescent="0.2">
      <c r="A162" s="123">
        <v>68</v>
      </c>
      <c r="B162" s="123" t="s">
        <v>4043</v>
      </c>
      <c r="C162" s="137" t="s">
        <v>4209</v>
      </c>
      <c r="D162" s="160" t="s">
        <v>138</v>
      </c>
      <c r="E162" s="125">
        <v>99.16</v>
      </c>
      <c r="F162" s="125"/>
      <c r="G162" s="125">
        <f t="shared" si="2"/>
        <v>0</v>
      </c>
      <c r="H162" s="147" t="s">
        <v>1623</v>
      </c>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row>
    <row r="163" spans="1:32" outlineLevel="1" x14ac:dyDescent="0.2">
      <c r="A163" s="123"/>
      <c r="B163" s="123" t="s">
        <v>212</v>
      </c>
      <c r="C163" s="137" t="s">
        <v>4204</v>
      </c>
      <c r="D163" s="160"/>
      <c r="E163" s="125">
        <v>20.399999999999999</v>
      </c>
      <c r="F163" s="125"/>
      <c r="G163" s="125">
        <f t="shared" si="2"/>
        <v>0</v>
      </c>
      <c r="H163" s="147">
        <v>0</v>
      </c>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row>
    <row r="164" spans="1:32" outlineLevel="1" x14ac:dyDescent="0.2">
      <c r="A164" s="123"/>
      <c r="B164" s="123" t="s">
        <v>212</v>
      </c>
      <c r="C164" s="137" t="s">
        <v>4205</v>
      </c>
      <c r="D164" s="160"/>
      <c r="E164" s="125">
        <v>1.8</v>
      </c>
      <c r="F164" s="125"/>
      <c r="G164" s="125">
        <f t="shared" si="2"/>
        <v>0</v>
      </c>
      <c r="H164" s="147">
        <v>0</v>
      </c>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row>
    <row r="165" spans="1:32" outlineLevel="1" x14ac:dyDescent="0.2">
      <c r="A165" s="123"/>
      <c r="B165" s="123" t="s">
        <v>212</v>
      </c>
      <c r="C165" s="137" t="s">
        <v>4207</v>
      </c>
      <c r="D165" s="160"/>
      <c r="E165" s="125">
        <v>1.1000000000000001</v>
      </c>
      <c r="F165" s="125"/>
      <c r="G165" s="125">
        <f t="shared" si="2"/>
        <v>0</v>
      </c>
      <c r="H165" s="147">
        <v>0</v>
      </c>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row>
    <row r="166" spans="1:32" outlineLevel="1" x14ac:dyDescent="0.2">
      <c r="A166" s="123"/>
      <c r="B166" s="123" t="s">
        <v>212</v>
      </c>
      <c r="C166" s="137" t="s">
        <v>4206</v>
      </c>
      <c r="D166" s="160"/>
      <c r="E166" s="125">
        <v>68.3</v>
      </c>
      <c r="F166" s="125"/>
      <c r="G166" s="125">
        <f t="shared" si="2"/>
        <v>0</v>
      </c>
      <c r="H166" s="147">
        <v>0</v>
      </c>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row>
    <row r="167" spans="1:32" outlineLevel="1" x14ac:dyDescent="0.2">
      <c r="A167" s="123"/>
      <c r="B167" s="123" t="s">
        <v>212</v>
      </c>
      <c r="C167" s="137" t="s">
        <v>4208</v>
      </c>
      <c r="D167" s="160"/>
      <c r="E167" s="125">
        <v>7.56</v>
      </c>
      <c r="F167" s="125"/>
      <c r="G167" s="125">
        <f t="shared" si="2"/>
        <v>0</v>
      </c>
      <c r="H167" s="147">
        <v>0</v>
      </c>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row>
    <row r="168" spans="1:32" outlineLevel="1" x14ac:dyDescent="0.2">
      <c r="A168" s="123"/>
      <c r="B168" s="123" t="s">
        <v>212</v>
      </c>
      <c r="C168" s="137" t="s">
        <v>4020</v>
      </c>
      <c r="D168" s="160"/>
      <c r="E168" s="125">
        <v>99.16</v>
      </c>
      <c r="F168" s="125"/>
      <c r="G168" s="125">
        <f t="shared" si="2"/>
        <v>0</v>
      </c>
      <c r="H168" s="147">
        <v>0</v>
      </c>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row>
    <row r="169" spans="1:32" ht="22.5" outlineLevel="1" x14ac:dyDescent="0.2">
      <c r="A169" s="123">
        <v>69</v>
      </c>
      <c r="B169" s="123" t="s">
        <v>4210</v>
      </c>
      <c r="C169" s="137" t="s">
        <v>4211</v>
      </c>
      <c r="D169" s="160" t="s">
        <v>188</v>
      </c>
      <c r="E169" s="125">
        <v>43888</v>
      </c>
      <c r="F169" s="125"/>
      <c r="G169" s="125">
        <f t="shared" si="2"/>
        <v>0</v>
      </c>
      <c r="H169" s="147" t="s">
        <v>4507</v>
      </c>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row>
    <row r="170" spans="1:32" ht="22.5" outlineLevel="1" x14ac:dyDescent="0.2">
      <c r="A170" s="123"/>
      <c r="B170" s="123"/>
      <c r="C170" s="137" t="s">
        <v>4212</v>
      </c>
      <c r="D170" s="160"/>
      <c r="E170" s="125"/>
      <c r="F170" s="125"/>
      <c r="G170" s="125">
        <f t="shared" si="2"/>
        <v>0</v>
      </c>
      <c r="H170" s="147">
        <v>0</v>
      </c>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row>
    <row r="171" spans="1:32" outlineLevel="1" x14ac:dyDescent="0.2">
      <c r="A171" s="123"/>
      <c r="B171" s="123" t="s">
        <v>212</v>
      </c>
      <c r="C171" s="137" t="s">
        <v>4213</v>
      </c>
      <c r="D171" s="160"/>
      <c r="E171" s="125">
        <v>43888</v>
      </c>
      <c r="F171" s="125"/>
      <c r="G171" s="125">
        <f t="shared" si="2"/>
        <v>0</v>
      </c>
      <c r="H171" s="147">
        <v>0</v>
      </c>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row>
    <row r="172" spans="1:32" ht="22.5" outlineLevel="1" x14ac:dyDescent="0.2">
      <c r="A172" s="123">
        <v>70</v>
      </c>
      <c r="B172" s="123" t="s">
        <v>4214</v>
      </c>
      <c r="C172" s="137" t="s">
        <v>4215</v>
      </c>
      <c r="D172" s="160" t="s">
        <v>201</v>
      </c>
      <c r="E172" s="125">
        <v>0.127</v>
      </c>
      <c r="F172" s="125"/>
      <c r="G172" s="125">
        <f t="shared" si="2"/>
        <v>0</v>
      </c>
      <c r="H172" s="147" t="s">
        <v>4507</v>
      </c>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row>
    <row r="173" spans="1:32" outlineLevel="1" x14ac:dyDescent="0.2">
      <c r="A173" s="123"/>
      <c r="B173" s="123" t="s">
        <v>212</v>
      </c>
      <c r="C173" s="137" t="s">
        <v>4216</v>
      </c>
      <c r="D173" s="160"/>
      <c r="E173" s="125">
        <v>0.127</v>
      </c>
      <c r="F173" s="125"/>
      <c r="G173" s="125">
        <f t="shared" si="2"/>
        <v>0</v>
      </c>
      <c r="H173" s="147">
        <v>0</v>
      </c>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row>
    <row r="174" spans="1:32" outlineLevel="1" x14ac:dyDescent="0.2">
      <c r="A174" s="123">
        <v>71</v>
      </c>
      <c r="B174" s="123" t="s">
        <v>4067</v>
      </c>
      <c r="C174" s="137" t="s">
        <v>4217</v>
      </c>
      <c r="D174" s="342" t="s">
        <v>1169</v>
      </c>
      <c r="E174" s="125">
        <v>126.6</v>
      </c>
      <c r="F174" s="125"/>
      <c r="G174" s="125">
        <f t="shared" si="2"/>
        <v>0</v>
      </c>
      <c r="H174" s="147" t="s">
        <v>1623</v>
      </c>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row>
    <row r="175" spans="1:32" outlineLevel="1" x14ac:dyDescent="0.2">
      <c r="A175" s="123"/>
      <c r="B175" s="123" t="s">
        <v>212</v>
      </c>
      <c r="C175" s="137" t="s">
        <v>4218</v>
      </c>
      <c r="D175" s="160"/>
      <c r="E175" s="125">
        <v>126.6</v>
      </c>
      <c r="F175" s="125"/>
      <c r="G175" s="125">
        <f t="shared" si="2"/>
        <v>0</v>
      </c>
      <c r="H175" s="147">
        <v>0</v>
      </c>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row>
    <row r="176" spans="1:32" ht="22.5" outlineLevel="1" x14ac:dyDescent="0.2">
      <c r="A176" s="123">
        <v>72</v>
      </c>
      <c r="B176" s="123" t="s">
        <v>4219</v>
      </c>
      <c r="C176" s="137" t="s">
        <v>4220</v>
      </c>
      <c r="D176" s="160" t="s">
        <v>188</v>
      </c>
      <c r="E176" s="125">
        <v>1650</v>
      </c>
      <c r="F176" s="125"/>
      <c r="G176" s="125">
        <f t="shared" si="2"/>
        <v>0</v>
      </c>
      <c r="H176" s="147" t="s">
        <v>4507</v>
      </c>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row>
    <row r="177" spans="1:32" outlineLevel="1" x14ac:dyDescent="0.2">
      <c r="A177" s="123"/>
      <c r="B177" s="123" t="s">
        <v>212</v>
      </c>
      <c r="C177" s="137" t="s">
        <v>4221</v>
      </c>
      <c r="D177" s="160"/>
      <c r="E177" s="125">
        <v>1650</v>
      </c>
      <c r="F177" s="125"/>
      <c r="G177" s="125">
        <f t="shared" si="2"/>
        <v>0</v>
      </c>
      <c r="H177" s="147">
        <v>0</v>
      </c>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row>
    <row r="178" spans="1:32" outlineLevel="1" x14ac:dyDescent="0.2">
      <c r="A178" s="123"/>
      <c r="B178" s="293" t="s">
        <v>3173</v>
      </c>
      <c r="C178" s="190" t="s">
        <v>4160</v>
      </c>
      <c r="D178" s="160"/>
      <c r="E178" s="125"/>
      <c r="F178" s="125"/>
      <c r="G178" s="125">
        <f t="shared" si="2"/>
        <v>0</v>
      </c>
      <c r="H178" s="147">
        <v>0</v>
      </c>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row>
    <row r="179" spans="1:32" ht="22.5" outlineLevel="1" x14ac:dyDescent="0.2">
      <c r="A179" s="123">
        <v>73</v>
      </c>
      <c r="B179" s="123" t="s">
        <v>4161</v>
      </c>
      <c r="C179" s="137" t="s">
        <v>4162</v>
      </c>
      <c r="D179" s="160" t="s">
        <v>201</v>
      </c>
      <c r="E179" s="125">
        <v>0.191</v>
      </c>
      <c r="F179" s="125"/>
      <c r="G179" s="125">
        <f t="shared" si="2"/>
        <v>0</v>
      </c>
      <c r="H179" s="147" t="s">
        <v>4507</v>
      </c>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row>
    <row r="180" spans="1:32" outlineLevel="1" x14ac:dyDescent="0.2">
      <c r="A180" s="124" t="s">
        <v>128</v>
      </c>
      <c r="B180" s="294">
        <v>3</v>
      </c>
      <c r="C180" s="139" t="s">
        <v>2434</v>
      </c>
      <c r="D180" s="162"/>
      <c r="E180" s="126"/>
      <c r="F180" s="126"/>
      <c r="G180" s="126">
        <f>SUM(G181:G369)</f>
        <v>0</v>
      </c>
      <c r="H180" s="14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row>
    <row r="181" spans="1:32" outlineLevel="1" x14ac:dyDescent="0.2">
      <c r="A181" s="123"/>
      <c r="B181" s="293" t="s">
        <v>48</v>
      </c>
      <c r="C181" s="190" t="s">
        <v>49</v>
      </c>
      <c r="D181" s="160"/>
      <c r="E181" s="125"/>
      <c r="F181" s="125"/>
      <c r="G181" s="125"/>
      <c r="H181" s="147">
        <v>0</v>
      </c>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row>
    <row r="182" spans="1:32" ht="33.75" outlineLevel="1" x14ac:dyDescent="0.2">
      <c r="A182" s="123">
        <v>74</v>
      </c>
      <c r="B182" s="123" t="s">
        <v>4223</v>
      </c>
      <c r="C182" s="137" t="s">
        <v>4224</v>
      </c>
      <c r="D182" s="160" t="s">
        <v>188</v>
      </c>
      <c r="E182" s="125">
        <v>2587</v>
      </c>
      <c r="F182" s="125"/>
      <c r="G182" s="125">
        <f t="shared" ref="G182:G245" si="3">F182*E182</f>
        <v>0</v>
      </c>
      <c r="H182" s="147" t="s">
        <v>4507</v>
      </c>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row>
    <row r="183" spans="1:32" ht="22.5" outlineLevel="1" x14ac:dyDescent="0.2">
      <c r="A183" s="123"/>
      <c r="B183" s="123"/>
      <c r="C183" s="137" t="s">
        <v>4225</v>
      </c>
      <c r="D183" s="160"/>
      <c r="E183" s="125"/>
      <c r="F183" s="125"/>
      <c r="G183" s="125">
        <f t="shared" si="3"/>
        <v>0</v>
      </c>
      <c r="H183" s="147">
        <v>0</v>
      </c>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row>
    <row r="184" spans="1:32" outlineLevel="1" x14ac:dyDescent="0.2">
      <c r="A184" s="123"/>
      <c r="B184" s="123" t="s">
        <v>212</v>
      </c>
      <c r="C184" s="137" t="s">
        <v>4226</v>
      </c>
      <c r="D184" s="160"/>
      <c r="E184" s="125">
        <v>2587</v>
      </c>
      <c r="F184" s="125"/>
      <c r="G184" s="125">
        <f t="shared" si="3"/>
        <v>0</v>
      </c>
      <c r="H184" s="147">
        <v>0</v>
      </c>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row>
    <row r="185" spans="1:32" ht="33.75" outlineLevel="1" x14ac:dyDescent="0.2">
      <c r="A185" s="123">
        <v>75</v>
      </c>
      <c r="B185" s="123" t="s">
        <v>4227</v>
      </c>
      <c r="C185" s="137" t="s">
        <v>4228</v>
      </c>
      <c r="D185" s="160" t="s">
        <v>188</v>
      </c>
      <c r="E185" s="125">
        <v>550</v>
      </c>
      <c r="F185" s="125"/>
      <c r="G185" s="125">
        <f t="shared" si="3"/>
        <v>0</v>
      </c>
      <c r="H185" s="147" t="s">
        <v>4507</v>
      </c>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row>
    <row r="186" spans="1:32" ht="22.5" outlineLevel="1" x14ac:dyDescent="0.2">
      <c r="A186" s="123"/>
      <c r="B186" s="123"/>
      <c r="C186" s="137" t="s">
        <v>4229</v>
      </c>
      <c r="D186" s="160"/>
      <c r="E186" s="125"/>
      <c r="F186" s="125"/>
      <c r="G186" s="125">
        <f t="shared" si="3"/>
        <v>0</v>
      </c>
      <c r="H186" s="147">
        <v>0</v>
      </c>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row>
    <row r="187" spans="1:32" outlineLevel="1" x14ac:dyDescent="0.2">
      <c r="A187" s="123">
        <v>76</v>
      </c>
      <c r="B187" s="123" t="s">
        <v>4043</v>
      </c>
      <c r="C187" s="137" t="s">
        <v>4230</v>
      </c>
      <c r="D187" s="160" t="s">
        <v>4231</v>
      </c>
      <c r="E187" s="125">
        <v>1.569</v>
      </c>
      <c r="F187" s="125"/>
      <c r="G187" s="125">
        <f t="shared" si="3"/>
        <v>0</v>
      </c>
      <c r="H187" s="147" t="s">
        <v>1623</v>
      </c>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row>
    <row r="188" spans="1:32" outlineLevel="1" x14ac:dyDescent="0.2">
      <c r="A188" s="123"/>
      <c r="B188" s="123" t="s">
        <v>212</v>
      </c>
      <c r="C188" s="137" t="s">
        <v>4232</v>
      </c>
      <c r="D188" s="160"/>
      <c r="E188" s="125">
        <v>1.569</v>
      </c>
      <c r="F188" s="125"/>
      <c r="G188" s="125">
        <f t="shared" si="3"/>
        <v>0</v>
      </c>
      <c r="H188" s="147">
        <v>0</v>
      </c>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row>
    <row r="189" spans="1:32" ht="22.5" outlineLevel="1" x14ac:dyDescent="0.2">
      <c r="A189" s="123">
        <v>77</v>
      </c>
      <c r="B189" s="123" t="s">
        <v>4233</v>
      </c>
      <c r="C189" s="137" t="s">
        <v>4234</v>
      </c>
      <c r="D189" s="160" t="s">
        <v>138</v>
      </c>
      <c r="E189" s="125">
        <v>1</v>
      </c>
      <c r="F189" s="125"/>
      <c r="G189" s="125">
        <f t="shared" si="3"/>
        <v>0</v>
      </c>
      <c r="H189" s="147" t="s">
        <v>4507</v>
      </c>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row>
    <row r="190" spans="1:32" ht="33.75" outlineLevel="1" x14ac:dyDescent="0.2">
      <c r="A190" s="123">
        <v>78</v>
      </c>
      <c r="B190" s="123" t="s">
        <v>4235</v>
      </c>
      <c r="C190" s="137" t="s">
        <v>4236</v>
      </c>
      <c r="D190" s="160" t="s">
        <v>188</v>
      </c>
      <c r="E190" s="125">
        <v>2587</v>
      </c>
      <c r="F190" s="125"/>
      <c r="G190" s="125">
        <f t="shared" si="3"/>
        <v>0</v>
      </c>
      <c r="H190" s="147" t="s">
        <v>4507</v>
      </c>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row>
    <row r="191" spans="1:32" outlineLevel="1" x14ac:dyDescent="0.2">
      <c r="A191" s="123"/>
      <c r="B191" s="123" t="s">
        <v>212</v>
      </c>
      <c r="C191" s="137" t="s">
        <v>4226</v>
      </c>
      <c r="D191" s="160"/>
      <c r="E191" s="125">
        <v>2587</v>
      </c>
      <c r="F191" s="125"/>
      <c r="G191" s="125">
        <f t="shared" si="3"/>
        <v>0</v>
      </c>
      <c r="H191" s="147">
        <v>0</v>
      </c>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row>
    <row r="192" spans="1:32" ht="33.75" outlineLevel="1" x14ac:dyDescent="0.2">
      <c r="A192" s="123">
        <v>79</v>
      </c>
      <c r="B192" s="123" t="s">
        <v>4237</v>
      </c>
      <c r="C192" s="137" t="s">
        <v>4238</v>
      </c>
      <c r="D192" s="160" t="s">
        <v>188</v>
      </c>
      <c r="E192" s="125">
        <v>550</v>
      </c>
      <c r="F192" s="125"/>
      <c r="G192" s="125">
        <f t="shared" si="3"/>
        <v>0</v>
      </c>
      <c r="H192" s="147" t="s">
        <v>4507</v>
      </c>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row>
    <row r="193" spans="1:32" outlineLevel="1" x14ac:dyDescent="0.2">
      <c r="A193" s="123">
        <v>80</v>
      </c>
      <c r="B193" s="123" t="s">
        <v>4239</v>
      </c>
      <c r="C193" s="137" t="s">
        <v>4240</v>
      </c>
      <c r="D193" s="160" t="s">
        <v>188</v>
      </c>
      <c r="E193" s="125">
        <v>5174</v>
      </c>
      <c r="F193" s="125"/>
      <c r="G193" s="125">
        <f t="shared" si="3"/>
        <v>0</v>
      </c>
      <c r="H193" s="147" t="s">
        <v>4507</v>
      </c>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row>
    <row r="194" spans="1:32" ht="33.75" outlineLevel="1" x14ac:dyDescent="0.2">
      <c r="A194" s="123"/>
      <c r="B194" s="123"/>
      <c r="C194" s="137" t="s">
        <v>4241</v>
      </c>
      <c r="D194" s="160"/>
      <c r="E194" s="125"/>
      <c r="F194" s="125"/>
      <c r="G194" s="125">
        <f t="shared" si="3"/>
        <v>0</v>
      </c>
      <c r="H194" s="147">
        <v>0</v>
      </c>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row>
    <row r="195" spans="1:32" outlineLevel="1" x14ac:dyDescent="0.2">
      <c r="A195" s="123"/>
      <c r="B195" s="123" t="s">
        <v>212</v>
      </c>
      <c r="C195" s="137" t="s">
        <v>4242</v>
      </c>
      <c r="D195" s="160"/>
      <c r="E195" s="125">
        <v>5174</v>
      </c>
      <c r="F195" s="125"/>
      <c r="G195" s="125">
        <f t="shared" si="3"/>
        <v>0</v>
      </c>
      <c r="H195" s="147">
        <v>0</v>
      </c>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row>
    <row r="196" spans="1:32" outlineLevel="1" x14ac:dyDescent="0.2">
      <c r="A196" s="123">
        <v>81</v>
      </c>
      <c r="B196" s="123" t="s">
        <v>4243</v>
      </c>
      <c r="C196" s="137" t="s">
        <v>4244</v>
      </c>
      <c r="D196" s="160" t="s">
        <v>188</v>
      </c>
      <c r="E196" s="125">
        <v>1100</v>
      </c>
      <c r="F196" s="125"/>
      <c r="G196" s="125">
        <f t="shared" si="3"/>
        <v>0</v>
      </c>
      <c r="H196" s="147" t="s">
        <v>4507</v>
      </c>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row>
    <row r="197" spans="1:32" outlineLevel="1" x14ac:dyDescent="0.2">
      <c r="A197" s="123"/>
      <c r="B197" s="123" t="s">
        <v>212</v>
      </c>
      <c r="C197" s="137" t="s">
        <v>4245</v>
      </c>
      <c r="D197" s="160"/>
      <c r="E197" s="125">
        <v>1100</v>
      </c>
      <c r="F197" s="125"/>
      <c r="G197" s="125">
        <f t="shared" si="3"/>
        <v>0</v>
      </c>
      <c r="H197" s="147">
        <v>0</v>
      </c>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row>
    <row r="198" spans="1:32" outlineLevel="1" x14ac:dyDescent="0.2">
      <c r="A198" s="123">
        <v>82</v>
      </c>
      <c r="B198" s="123" t="s">
        <v>4246</v>
      </c>
      <c r="C198" s="137" t="s">
        <v>4247</v>
      </c>
      <c r="D198" s="160" t="s">
        <v>188</v>
      </c>
      <c r="E198" s="125">
        <v>7761</v>
      </c>
      <c r="F198" s="125"/>
      <c r="G198" s="125">
        <f t="shared" si="3"/>
        <v>0</v>
      </c>
      <c r="H198" s="147" t="s">
        <v>4507</v>
      </c>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row>
    <row r="199" spans="1:32" outlineLevel="1" x14ac:dyDescent="0.2">
      <c r="A199" s="123"/>
      <c r="B199" s="123" t="s">
        <v>212</v>
      </c>
      <c r="C199" s="137" t="s">
        <v>4248</v>
      </c>
      <c r="D199" s="160"/>
      <c r="E199" s="125">
        <v>7761</v>
      </c>
      <c r="F199" s="125"/>
      <c r="G199" s="125">
        <f t="shared" si="3"/>
        <v>0</v>
      </c>
      <c r="H199" s="147">
        <v>0</v>
      </c>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row>
    <row r="200" spans="1:32" outlineLevel="1" x14ac:dyDescent="0.2">
      <c r="A200" s="123">
        <v>83</v>
      </c>
      <c r="B200" s="123" t="s">
        <v>4249</v>
      </c>
      <c r="C200" s="137" t="s">
        <v>4250</v>
      </c>
      <c r="D200" s="160" t="s">
        <v>188</v>
      </c>
      <c r="E200" s="125">
        <v>1100</v>
      </c>
      <c r="F200" s="125"/>
      <c r="G200" s="125">
        <f t="shared" si="3"/>
        <v>0</v>
      </c>
      <c r="H200" s="147" t="s">
        <v>4507</v>
      </c>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row>
    <row r="201" spans="1:32" outlineLevel="1" x14ac:dyDescent="0.2">
      <c r="A201" s="123"/>
      <c r="B201" s="123" t="s">
        <v>212</v>
      </c>
      <c r="C201" s="137" t="s">
        <v>4245</v>
      </c>
      <c r="D201" s="160"/>
      <c r="E201" s="125">
        <v>1100</v>
      </c>
      <c r="F201" s="125"/>
      <c r="G201" s="125">
        <f t="shared" si="3"/>
        <v>0</v>
      </c>
      <c r="H201" s="147">
        <v>0</v>
      </c>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row>
    <row r="202" spans="1:32" outlineLevel="1" x14ac:dyDescent="0.2">
      <c r="A202" s="123">
        <v>84</v>
      </c>
      <c r="B202" s="123" t="s">
        <v>4251</v>
      </c>
      <c r="C202" s="137" t="s">
        <v>4252</v>
      </c>
      <c r="D202" s="160" t="s">
        <v>188</v>
      </c>
      <c r="E202" s="125">
        <v>3376</v>
      </c>
      <c r="F202" s="125"/>
      <c r="G202" s="125">
        <f t="shared" si="3"/>
        <v>0</v>
      </c>
      <c r="H202" s="147" t="s">
        <v>4507</v>
      </c>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row>
    <row r="203" spans="1:32" outlineLevel="1" x14ac:dyDescent="0.2">
      <c r="A203" s="123"/>
      <c r="B203" s="123" t="s">
        <v>212</v>
      </c>
      <c r="C203" s="137" t="s">
        <v>4253</v>
      </c>
      <c r="D203" s="160"/>
      <c r="E203" s="125">
        <v>3376</v>
      </c>
      <c r="F203" s="125"/>
      <c r="G203" s="125">
        <f t="shared" si="3"/>
        <v>0</v>
      </c>
      <c r="H203" s="147">
        <v>0</v>
      </c>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row>
    <row r="204" spans="1:32" outlineLevel="1" x14ac:dyDescent="0.2">
      <c r="A204" s="123">
        <v>85</v>
      </c>
      <c r="B204" s="123" t="s">
        <v>4254</v>
      </c>
      <c r="C204" s="137" t="s">
        <v>4255</v>
      </c>
      <c r="D204" s="160" t="s">
        <v>188</v>
      </c>
      <c r="E204" s="125">
        <v>1100</v>
      </c>
      <c r="F204" s="125"/>
      <c r="G204" s="125">
        <f t="shared" si="3"/>
        <v>0</v>
      </c>
      <c r="H204" s="147" t="s">
        <v>4507</v>
      </c>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row>
    <row r="205" spans="1:32" outlineLevel="1" x14ac:dyDescent="0.2">
      <c r="A205" s="123"/>
      <c r="B205" s="123" t="s">
        <v>212</v>
      </c>
      <c r="C205" s="137" t="s">
        <v>4245</v>
      </c>
      <c r="D205" s="160"/>
      <c r="E205" s="125">
        <v>1100</v>
      </c>
      <c r="F205" s="125"/>
      <c r="G205" s="125">
        <f t="shared" si="3"/>
        <v>0</v>
      </c>
      <c r="H205" s="147">
        <v>0</v>
      </c>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row>
    <row r="206" spans="1:32" ht="22.5" outlineLevel="1" x14ac:dyDescent="0.2">
      <c r="A206" s="123">
        <v>86</v>
      </c>
      <c r="B206" s="123" t="s">
        <v>4256</v>
      </c>
      <c r="C206" s="137" t="s">
        <v>4257</v>
      </c>
      <c r="D206" s="160" t="s">
        <v>188</v>
      </c>
      <c r="E206" s="125">
        <v>1688</v>
      </c>
      <c r="F206" s="125"/>
      <c r="G206" s="125">
        <f t="shared" si="3"/>
        <v>0</v>
      </c>
      <c r="H206" s="147" t="s">
        <v>4507</v>
      </c>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row>
    <row r="207" spans="1:32" outlineLevel="1" x14ac:dyDescent="0.2">
      <c r="A207" s="123">
        <v>87</v>
      </c>
      <c r="B207" s="123" t="s">
        <v>4067</v>
      </c>
      <c r="C207" s="137" t="s">
        <v>4258</v>
      </c>
      <c r="D207" s="160" t="s">
        <v>1169</v>
      </c>
      <c r="E207" s="125">
        <v>50.64</v>
      </c>
      <c r="F207" s="125"/>
      <c r="G207" s="125">
        <f t="shared" si="3"/>
        <v>0</v>
      </c>
      <c r="H207" s="147" t="s">
        <v>1623</v>
      </c>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row>
    <row r="208" spans="1:32" ht="56.25" outlineLevel="1" x14ac:dyDescent="0.2">
      <c r="A208" s="123"/>
      <c r="B208" s="123"/>
      <c r="C208" s="137" t="s">
        <v>4259</v>
      </c>
      <c r="D208" s="160"/>
      <c r="E208" s="125"/>
      <c r="F208" s="125"/>
      <c r="G208" s="125">
        <f t="shared" si="3"/>
        <v>0</v>
      </c>
      <c r="H208" s="147">
        <v>0</v>
      </c>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row>
    <row r="209" spans="1:32" outlineLevel="1" x14ac:dyDescent="0.2">
      <c r="A209" s="123"/>
      <c r="B209" s="123" t="s">
        <v>212</v>
      </c>
      <c r="C209" s="137" t="s">
        <v>4260</v>
      </c>
      <c r="D209" s="160"/>
      <c r="E209" s="125">
        <v>50.64</v>
      </c>
      <c r="F209" s="125"/>
      <c r="G209" s="125">
        <f t="shared" si="3"/>
        <v>0</v>
      </c>
      <c r="H209" s="147">
        <v>0</v>
      </c>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row>
    <row r="210" spans="1:32" ht="22.5" outlineLevel="1" x14ac:dyDescent="0.2">
      <c r="A210" s="123">
        <v>88</v>
      </c>
      <c r="B210" s="123" t="s">
        <v>4261</v>
      </c>
      <c r="C210" s="137" t="s">
        <v>4262</v>
      </c>
      <c r="D210" s="160" t="s">
        <v>201</v>
      </c>
      <c r="E210" s="125">
        <v>4.2000000000000003E-2</v>
      </c>
      <c r="F210" s="125"/>
      <c r="G210" s="125">
        <f t="shared" si="3"/>
        <v>0</v>
      </c>
      <c r="H210" s="147" t="s">
        <v>4507</v>
      </c>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row>
    <row r="211" spans="1:32" outlineLevel="1" x14ac:dyDescent="0.2">
      <c r="A211" s="123"/>
      <c r="B211" s="123" t="s">
        <v>212</v>
      </c>
      <c r="C211" s="137" t="s">
        <v>4263</v>
      </c>
      <c r="D211" s="160"/>
      <c r="E211" s="125">
        <v>4.2000000000000003E-2</v>
      </c>
      <c r="F211" s="125"/>
      <c r="G211" s="125">
        <f t="shared" si="3"/>
        <v>0</v>
      </c>
      <c r="H211" s="147">
        <v>0</v>
      </c>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row>
    <row r="212" spans="1:32" outlineLevel="1" x14ac:dyDescent="0.2">
      <c r="A212" s="123">
        <v>89</v>
      </c>
      <c r="B212" s="123" t="s">
        <v>4050</v>
      </c>
      <c r="C212" s="137" t="s">
        <v>4264</v>
      </c>
      <c r="D212" s="160" t="s">
        <v>1169</v>
      </c>
      <c r="E212" s="125">
        <v>42.2</v>
      </c>
      <c r="F212" s="125"/>
      <c r="G212" s="125">
        <f t="shared" si="3"/>
        <v>0</v>
      </c>
      <c r="H212" s="147" t="s">
        <v>1623</v>
      </c>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row>
    <row r="213" spans="1:32" outlineLevel="1" x14ac:dyDescent="0.2">
      <c r="A213" s="123"/>
      <c r="B213" s="123" t="s">
        <v>212</v>
      </c>
      <c r="C213" s="137" t="s">
        <v>4265</v>
      </c>
      <c r="D213" s="160"/>
      <c r="E213" s="125">
        <v>42.2</v>
      </c>
      <c r="F213" s="125"/>
      <c r="G213" s="125">
        <f t="shared" si="3"/>
        <v>0</v>
      </c>
      <c r="H213" s="147">
        <v>0</v>
      </c>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row>
    <row r="214" spans="1:32" ht="22.5" outlineLevel="1" x14ac:dyDescent="0.2">
      <c r="A214" s="123">
        <v>90</v>
      </c>
      <c r="B214" s="123" t="s">
        <v>4266</v>
      </c>
      <c r="C214" s="137" t="s">
        <v>4267</v>
      </c>
      <c r="D214" s="160" t="s">
        <v>188</v>
      </c>
      <c r="E214" s="125">
        <v>555</v>
      </c>
      <c r="F214" s="125"/>
      <c r="G214" s="125">
        <f t="shared" si="3"/>
        <v>0</v>
      </c>
      <c r="H214" s="147" t="s">
        <v>4507</v>
      </c>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row>
    <row r="215" spans="1:32" ht="22.5" outlineLevel="1" x14ac:dyDescent="0.2">
      <c r="A215" s="123">
        <v>91</v>
      </c>
      <c r="B215" s="123" t="s">
        <v>4077</v>
      </c>
      <c r="C215" s="137" t="s">
        <v>4268</v>
      </c>
      <c r="D215" s="160" t="s">
        <v>1169</v>
      </c>
      <c r="E215" s="125">
        <v>3.33</v>
      </c>
      <c r="F215" s="125"/>
      <c r="G215" s="125">
        <f t="shared" si="3"/>
        <v>0</v>
      </c>
      <c r="H215" s="147" t="s">
        <v>1623</v>
      </c>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row>
    <row r="216" spans="1:32" ht="409.5" outlineLevel="1" x14ac:dyDescent="0.2">
      <c r="A216" s="123"/>
      <c r="B216" s="123"/>
      <c r="C216" s="137" t="s">
        <v>4269</v>
      </c>
      <c r="D216" s="160"/>
      <c r="E216" s="125"/>
      <c r="F216" s="125"/>
      <c r="G216" s="125">
        <f t="shared" si="3"/>
        <v>0</v>
      </c>
      <c r="H216" s="147">
        <v>0</v>
      </c>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row>
    <row r="217" spans="1:32" outlineLevel="1" x14ac:dyDescent="0.2">
      <c r="A217" s="123"/>
      <c r="B217" s="123" t="s">
        <v>212</v>
      </c>
      <c r="C217" s="137" t="s">
        <v>4270</v>
      </c>
      <c r="D217" s="160"/>
      <c r="E217" s="125">
        <v>3.33</v>
      </c>
      <c r="F217" s="125"/>
      <c r="G217" s="125">
        <f t="shared" si="3"/>
        <v>0</v>
      </c>
      <c r="H217" s="147">
        <v>0</v>
      </c>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row>
    <row r="218" spans="1:32" ht="22.5" outlineLevel="1" x14ac:dyDescent="0.2">
      <c r="A218" s="123">
        <v>91</v>
      </c>
      <c r="B218" s="123" t="s">
        <v>4271</v>
      </c>
      <c r="C218" s="137" t="s">
        <v>4272</v>
      </c>
      <c r="D218" s="160" t="s">
        <v>188</v>
      </c>
      <c r="E218" s="125">
        <v>550</v>
      </c>
      <c r="F218" s="125"/>
      <c r="G218" s="125">
        <f t="shared" si="3"/>
        <v>0</v>
      </c>
      <c r="H218" s="147" t="s">
        <v>4507</v>
      </c>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row>
    <row r="219" spans="1:32" outlineLevel="1" x14ac:dyDescent="0.2">
      <c r="A219" s="123">
        <v>92</v>
      </c>
      <c r="B219" s="123" t="s">
        <v>4084</v>
      </c>
      <c r="C219" s="137" t="s">
        <v>4273</v>
      </c>
      <c r="D219" s="160" t="s">
        <v>188</v>
      </c>
      <c r="E219" s="125">
        <v>660</v>
      </c>
      <c r="F219" s="125"/>
      <c r="G219" s="125">
        <f t="shared" si="3"/>
        <v>0</v>
      </c>
      <c r="H219" s="147" t="s">
        <v>1623</v>
      </c>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row>
    <row r="220" spans="1:32" outlineLevel="1" x14ac:dyDescent="0.2">
      <c r="A220" s="123">
        <v>93</v>
      </c>
      <c r="B220" s="123" t="s">
        <v>4274</v>
      </c>
      <c r="C220" s="137" t="s">
        <v>4275</v>
      </c>
      <c r="D220" s="160" t="s">
        <v>188</v>
      </c>
      <c r="E220" s="125">
        <v>1688</v>
      </c>
      <c r="F220" s="125"/>
      <c r="G220" s="125">
        <f t="shared" si="3"/>
        <v>0</v>
      </c>
      <c r="H220" s="147" t="s">
        <v>4507</v>
      </c>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row>
    <row r="221" spans="1:32" outlineLevel="1" x14ac:dyDescent="0.2">
      <c r="A221" s="123">
        <v>94</v>
      </c>
      <c r="B221" s="123" t="s">
        <v>4276</v>
      </c>
      <c r="C221" s="137" t="s">
        <v>4277</v>
      </c>
      <c r="D221" s="160" t="s">
        <v>188</v>
      </c>
      <c r="E221" s="125">
        <v>550</v>
      </c>
      <c r="F221" s="125"/>
      <c r="G221" s="125">
        <f t="shared" si="3"/>
        <v>0</v>
      </c>
      <c r="H221" s="147" t="s">
        <v>4507</v>
      </c>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row>
    <row r="222" spans="1:32" ht="33.75" outlineLevel="1" x14ac:dyDescent="0.2">
      <c r="A222" s="123">
        <v>95</v>
      </c>
      <c r="B222" s="123" t="s">
        <v>4278</v>
      </c>
      <c r="C222" s="137" t="s">
        <v>4279</v>
      </c>
      <c r="D222" s="160" t="s">
        <v>132</v>
      </c>
      <c r="E222" s="125">
        <v>34</v>
      </c>
      <c r="F222" s="125"/>
      <c r="G222" s="125">
        <f t="shared" si="3"/>
        <v>0</v>
      </c>
      <c r="H222" s="147" t="s">
        <v>4507</v>
      </c>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row>
    <row r="223" spans="1:32" outlineLevel="1" x14ac:dyDescent="0.2">
      <c r="A223" s="123">
        <v>96</v>
      </c>
      <c r="B223" s="123" t="s">
        <v>4090</v>
      </c>
      <c r="C223" s="137" t="s">
        <v>4280</v>
      </c>
      <c r="D223" s="160" t="s">
        <v>138</v>
      </c>
      <c r="E223" s="125">
        <v>6.8</v>
      </c>
      <c r="F223" s="125"/>
      <c r="G223" s="125">
        <f t="shared" si="3"/>
        <v>0</v>
      </c>
      <c r="H223" s="147" t="s">
        <v>1623</v>
      </c>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row>
    <row r="224" spans="1:32" outlineLevel="1" x14ac:dyDescent="0.2">
      <c r="A224" s="123"/>
      <c r="B224" s="123" t="s">
        <v>212</v>
      </c>
      <c r="C224" s="137" t="s">
        <v>4281</v>
      </c>
      <c r="D224" s="160"/>
      <c r="E224" s="125">
        <v>6.8</v>
      </c>
      <c r="F224" s="125"/>
      <c r="G224" s="125">
        <f t="shared" si="3"/>
        <v>0</v>
      </c>
      <c r="H224" s="147">
        <v>0</v>
      </c>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row>
    <row r="225" spans="1:32" outlineLevel="1" x14ac:dyDescent="0.2">
      <c r="A225" s="123">
        <v>97</v>
      </c>
      <c r="B225" s="123" t="s">
        <v>4282</v>
      </c>
      <c r="C225" s="137" t="s">
        <v>4283</v>
      </c>
      <c r="D225" s="160" t="s">
        <v>138</v>
      </c>
      <c r="E225" s="125">
        <v>6.8</v>
      </c>
      <c r="F225" s="125"/>
      <c r="G225" s="125">
        <f t="shared" si="3"/>
        <v>0</v>
      </c>
      <c r="H225" s="147" t="s">
        <v>4507</v>
      </c>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row>
    <row r="226" spans="1:32" ht="22.5" outlineLevel="1" x14ac:dyDescent="0.2">
      <c r="A226" s="123"/>
      <c r="B226" s="123"/>
      <c r="C226" s="137" t="s">
        <v>4284</v>
      </c>
      <c r="D226" s="160"/>
      <c r="E226" s="125"/>
      <c r="F226" s="125"/>
      <c r="G226" s="125">
        <f t="shared" si="3"/>
        <v>0</v>
      </c>
      <c r="H226" s="147">
        <v>0</v>
      </c>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row>
    <row r="227" spans="1:32" outlineLevel="1" x14ac:dyDescent="0.2">
      <c r="A227" s="123"/>
      <c r="B227" s="123" t="s">
        <v>212</v>
      </c>
      <c r="C227" s="137" t="s">
        <v>4281</v>
      </c>
      <c r="D227" s="160"/>
      <c r="E227" s="125">
        <v>6.8</v>
      </c>
      <c r="F227" s="125"/>
      <c r="G227" s="125">
        <f t="shared" si="3"/>
        <v>0</v>
      </c>
      <c r="H227" s="147">
        <v>0</v>
      </c>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row>
    <row r="228" spans="1:32" ht="45" outlineLevel="1" x14ac:dyDescent="0.2">
      <c r="A228" s="123">
        <v>98</v>
      </c>
      <c r="B228" s="123" t="s">
        <v>4285</v>
      </c>
      <c r="C228" s="137" t="s">
        <v>4286</v>
      </c>
      <c r="D228" s="160" t="s">
        <v>138</v>
      </c>
      <c r="E228" s="125">
        <v>6.8</v>
      </c>
      <c r="F228" s="125"/>
      <c r="G228" s="125">
        <f t="shared" si="3"/>
        <v>0</v>
      </c>
      <c r="H228" s="147" t="s">
        <v>4507</v>
      </c>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row>
    <row r="229" spans="1:32" outlineLevel="1" x14ac:dyDescent="0.2">
      <c r="A229" s="123"/>
      <c r="B229" s="123" t="s">
        <v>212</v>
      </c>
      <c r="C229" s="137" t="s">
        <v>4281</v>
      </c>
      <c r="D229" s="160"/>
      <c r="E229" s="125">
        <v>6.8</v>
      </c>
      <c r="F229" s="125"/>
      <c r="G229" s="125">
        <f t="shared" si="3"/>
        <v>0</v>
      </c>
      <c r="H229" s="147">
        <v>0</v>
      </c>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row>
    <row r="230" spans="1:32" ht="22.5" outlineLevel="1" x14ac:dyDescent="0.2">
      <c r="A230" s="123">
        <v>99</v>
      </c>
      <c r="B230" s="123" t="s">
        <v>4287</v>
      </c>
      <c r="C230" s="137" t="s">
        <v>4288</v>
      </c>
      <c r="D230" s="160" t="s">
        <v>188</v>
      </c>
      <c r="E230" s="125">
        <v>10.199999999999999</v>
      </c>
      <c r="F230" s="125"/>
      <c r="G230" s="125">
        <f t="shared" si="3"/>
        <v>0</v>
      </c>
      <c r="H230" s="147" t="s">
        <v>4507</v>
      </c>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row>
    <row r="231" spans="1:32" ht="22.5" outlineLevel="1" x14ac:dyDescent="0.2">
      <c r="A231" s="123"/>
      <c r="B231" s="123"/>
      <c r="C231" s="137" t="s">
        <v>4289</v>
      </c>
      <c r="D231" s="160"/>
      <c r="E231" s="125"/>
      <c r="F231" s="125"/>
      <c r="G231" s="125">
        <f t="shared" si="3"/>
        <v>0</v>
      </c>
      <c r="H231" s="147">
        <v>0</v>
      </c>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row>
    <row r="232" spans="1:32" outlineLevel="1" x14ac:dyDescent="0.2">
      <c r="A232" s="123"/>
      <c r="B232" s="123" t="s">
        <v>212</v>
      </c>
      <c r="C232" s="137" t="s">
        <v>4290</v>
      </c>
      <c r="D232" s="160"/>
      <c r="E232" s="125">
        <v>10.199999999999999</v>
      </c>
      <c r="F232" s="125"/>
      <c r="G232" s="125">
        <f t="shared" si="3"/>
        <v>0</v>
      </c>
      <c r="H232" s="147">
        <v>0</v>
      </c>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row>
    <row r="233" spans="1:32" ht="22.5" outlineLevel="1" x14ac:dyDescent="0.2">
      <c r="A233" s="123">
        <v>100</v>
      </c>
      <c r="B233" s="123" t="s">
        <v>4291</v>
      </c>
      <c r="C233" s="137" t="s">
        <v>4292</v>
      </c>
      <c r="D233" s="160" t="s">
        <v>132</v>
      </c>
      <c r="E233" s="125">
        <v>34</v>
      </c>
      <c r="F233" s="125"/>
      <c r="G233" s="125">
        <f t="shared" si="3"/>
        <v>0</v>
      </c>
      <c r="H233" s="147" t="s">
        <v>4507</v>
      </c>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row>
    <row r="234" spans="1:32" outlineLevel="1" x14ac:dyDescent="0.2">
      <c r="A234" s="123">
        <v>101</v>
      </c>
      <c r="B234" s="123" t="s">
        <v>4293</v>
      </c>
      <c r="C234" s="137" t="s">
        <v>4294</v>
      </c>
      <c r="D234" s="160" t="s">
        <v>132</v>
      </c>
      <c r="E234" s="125">
        <v>6</v>
      </c>
      <c r="F234" s="125"/>
      <c r="G234" s="125">
        <f t="shared" si="3"/>
        <v>0</v>
      </c>
      <c r="H234" s="147" t="s">
        <v>1623</v>
      </c>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row>
    <row r="235" spans="1:32" outlineLevel="1" x14ac:dyDescent="0.2">
      <c r="A235" s="123">
        <v>102</v>
      </c>
      <c r="B235" s="123" t="s">
        <v>4295</v>
      </c>
      <c r="C235" s="137" t="s">
        <v>4296</v>
      </c>
      <c r="D235" s="160" t="s">
        <v>132</v>
      </c>
      <c r="E235" s="125">
        <v>1</v>
      </c>
      <c r="F235" s="125"/>
      <c r="G235" s="125">
        <f t="shared" si="3"/>
        <v>0</v>
      </c>
      <c r="H235" s="147" t="s">
        <v>1623</v>
      </c>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row>
    <row r="236" spans="1:32" outlineLevel="1" x14ac:dyDescent="0.2">
      <c r="A236" s="123">
        <v>103</v>
      </c>
      <c r="B236" s="123" t="s">
        <v>4297</v>
      </c>
      <c r="C236" s="137" t="s">
        <v>4298</v>
      </c>
      <c r="D236" s="160" t="s">
        <v>132</v>
      </c>
      <c r="E236" s="125">
        <v>1</v>
      </c>
      <c r="F236" s="125"/>
      <c r="G236" s="125">
        <f t="shared" si="3"/>
        <v>0</v>
      </c>
      <c r="H236" s="147" t="s">
        <v>1623</v>
      </c>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row>
    <row r="237" spans="1:32" outlineLevel="1" x14ac:dyDescent="0.2">
      <c r="A237" s="123">
        <v>104</v>
      </c>
      <c r="B237" s="123" t="s">
        <v>4299</v>
      </c>
      <c r="C237" s="137" t="s">
        <v>4300</v>
      </c>
      <c r="D237" s="160" t="s">
        <v>132</v>
      </c>
      <c r="E237" s="125">
        <v>7</v>
      </c>
      <c r="F237" s="125"/>
      <c r="G237" s="125">
        <f t="shared" si="3"/>
        <v>0</v>
      </c>
      <c r="H237" s="147" t="s">
        <v>1623</v>
      </c>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row>
    <row r="238" spans="1:32" outlineLevel="1" x14ac:dyDescent="0.2">
      <c r="A238" s="123">
        <v>105</v>
      </c>
      <c r="B238" s="123" t="s">
        <v>4301</v>
      </c>
      <c r="C238" s="137" t="s">
        <v>4302</v>
      </c>
      <c r="D238" s="160" t="s">
        <v>132</v>
      </c>
      <c r="E238" s="125">
        <v>3</v>
      </c>
      <c r="F238" s="125"/>
      <c r="G238" s="125">
        <f t="shared" si="3"/>
        <v>0</v>
      </c>
      <c r="H238" s="147" t="s">
        <v>1623</v>
      </c>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row>
    <row r="239" spans="1:32" ht="22.5" outlineLevel="1" x14ac:dyDescent="0.2">
      <c r="A239" s="123">
        <v>106</v>
      </c>
      <c r="B239" s="123" t="s">
        <v>4303</v>
      </c>
      <c r="C239" s="137" t="s">
        <v>4304</v>
      </c>
      <c r="D239" s="160" t="s">
        <v>132</v>
      </c>
      <c r="E239" s="125">
        <v>7</v>
      </c>
      <c r="F239" s="125"/>
      <c r="G239" s="125">
        <f t="shared" si="3"/>
        <v>0</v>
      </c>
      <c r="H239" s="147" t="s">
        <v>1623</v>
      </c>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row>
    <row r="240" spans="1:32" outlineLevel="1" x14ac:dyDescent="0.2">
      <c r="A240" s="123">
        <v>107</v>
      </c>
      <c r="B240" s="123" t="s">
        <v>4305</v>
      </c>
      <c r="C240" s="137" t="s">
        <v>4306</v>
      </c>
      <c r="D240" s="160" t="s">
        <v>132</v>
      </c>
      <c r="E240" s="125">
        <v>5</v>
      </c>
      <c r="F240" s="125"/>
      <c r="G240" s="125">
        <f t="shared" si="3"/>
        <v>0</v>
      </c>
      <c r="H240" s="147" t="s">
        <v>1623</v>
      </c>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row>
    <row r="241" spans="1:32" outlineLevel="1" x14ac:dyDescent="0.2">
      <c r="A241" s="123">
        <v>108</v>
      </c>
      <c r="B241" s="123" t="s">
        <v>4307</v>
      </c>
      <c r="C241" s="137" t="s">
        <v>4308</v>
      </c>
      <c r="D241" s="160" t="s">
        <v>132</v>
      </c>
      <c r="E241" s="125">
        <v>1</v>
      </c>
      <c r="F241" s="125"/>
      <c r="G241" s="125">
        <f t="shared" si="3"/>
        <v>0</v>
      </c>
      <c r="H241" s="147" t="s">
        <v>1623</v>
      </c>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row>
    <row r="242" spans="1:32" outlineLevel="1" x14ac:dyDescent="0.2">
      <c r="A242" s="123">
        <v>109</v>
      </c>
      <c r="B242" s="123" t="s">
        <v>4309</v>
      </c>
      <c r="C242" s="137" t="s">
        <v>4310</v>
      </c>
      <c r="D242" s="160" t="s">
        <v>132</v>
      </c>
      <c r="E242" s="125">
        <v>1</v>
      </c>
      <c r="F242" s="125"/>
      <c r="G242" s="125">
        <f t="shared" si="3"/>
        <v>0</v>
      </c>
      <c r="H242" s="147" t="s">
        <v>1623</v>
      </c>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row>
    <row r="243" spans="1:32" outlineLevel="1" x14ac:dyDescent="0.2">
      <c r="A243" s="123">
        <v>110</v>
      </c>
      <c r="B243" s="123" t="s">
        <v>4311</v>
      </c>
      <c r="C243" s="137" t="s">
        <v>4312</v>
      </c>
      <c r="D243" s="160" t="s">
        <v>132</v>
      </c>
      <c r="E243" s="125">
        <v>2</v>
      </c>
      <c r="F243" s="125"/>
      <c r="G243" s="125">
        <f t="shared" si="3"/>
        <v>0</v>
      </c>
      <c r="H243" s="147" t="s">
        <v>1623</v>
      </c>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row>
    <row r="244" spans="1:32" ht="22.5" outlineLevel="1" x14ac:dyDescent="0.2">
      <c r="A244" s="123">
        <v>111</v>
      </c>
      <c r="B244" s="123" t="s">
        <v>4313</v>
      </c>
      <c r="C244" s="137" t="s">
        <v>4314</v>
      </c>
      <c r="D244" s="160" t="s">
        <v>132</v>
      </c>
      <c r="E244" s="125">
        <v>54</v>
      </c>
      <c r="F244" s="125"/>
      <c r="G244" s="125">
        <f t="shared" si="3"/>
        <v>0</v>
      </c>
      <c r="H244" s="147" t="s">
        <v>4507</v>
      </c>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row>
    <row r="245" spans="1:32" ht="22.5" outlineLevel="1" x14ac:dyDescent="0.2">
      <c r="A245" s="123"/>
      <c r="B245" s="123"/>
      <c r="C245" s="137" t="s">
        <v>4315</v>
      </c>
      <c r="D245" s="160"/>
      <c r="E245" s="125"/>
      <c r="F245" s="125"/>
      <c r="G245" s="125">
        <f t="shared" si="3"/>
        <v>0</v>
      </c>
      <c r="H245" s="147">
        <v>0</v>
      </c>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row>
    <row r="246" spans="1:32" outlineLevel="1" x14ac:dyDescent="0.2">
      <c r="A246" s="123"/>
      <c r="B246" s="123" t="s">
        <v>212</v>
      </c>
      <c r="C246" s="137" t="s">
        <v>4316</v>
      </c>
      <c r="D246" s="160"/>
      <c r="E246" s="125">
        <v>54</v>
      </c>
      <c r="F246" s="125"/>
      <c r="G246" s="125">
        <f t="shared" ref="G246:G309" si="4">F246*E246</f>
        <v>0</v>
      </c>
      <c r="H246" s="147">
        <v>0</v>
      </c>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row>
    <row r="247" spans="1:32" outlineLevel="1" x14ac:dyDescent="0.2">
      <c r="A247" s="123">
        <v>112</v>
      </c>
      <c r="B247" s="123" t="s">
        <v>4317</v>
      </c>
      <c r="C247" s="137" t="s">
        <v>4318</v>
      </c>
      <c r="D247" s="160" t="s">
        <v>132</v>
      </c>
      <c r="E247" s="125">
        <v>33</v>
      </c>
      <c r="F247" s="125"/>
      <c r="G247" s="125">
        <f t="shared" si="4"/>
        <v>0</v>
      </c>
      <c r="H247" s="147" t="s">
        <v>4507</v>
      </c>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row>
    <row r="248" spans="1:32" outlineLevel="1" x14ac:dyDescent="0.2">
      <c r="A248" s="123">
        <v>113</v>
      </c>
      <c r="B248" s="123" t="s">
        <v>4181</v>
      </c>
      <c r="C248" s="137" t="s">
        <v>4182</v>
      </c>
      <c r="D248" s="160" t="s">
        <v>132</v>
      </c>
      <c r="E248" s="125">
        <v>99</v>
      </c>
      <c r="F248" s="125"/>
      <c r="G248" s="125">
        <f t="shared" si="4"/>
        <v>0</v>
      </c>
      <c r="H248" s="147" t="s">
        <v>4507</v>
      </c>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row>
    <row r="249" spans="1:32" outlineLevel="1" x14ac:dyDescent="0.2">
      <c r="A249" s="123"/>
      <c r="B249" s="123" t="s">
        <v>212</v>
      </c>
      <c r="C249" s="137" t="s">
        <v>4319</v>
      </c>
      <c r="D249" s="160"/>
      <c r="E249" s="125">
        <v>99</v>
      </c>
      <c r="F249" s="125"/>
      <c r="G249" s="125">
        <f t="shared" si="4"/>
        <v>0</v>
      </c>
      <c r="H249" s="147">
        <v>0</v>
      </c>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row>
    <row r="250" spans="1:32" outlineLevel="1" x14ac:dyDescent="0.2">
      <c r="A250" s="123">
        <v>114</v>
      </c>
      <c r="B250" s="123" t="s">
        <v>4094</v>
      </c>
      <c r="C250" s="137" t="s">
        <v>4320</v>
      </c>
      <c r="D250" s="160" t="s">
        <v>132</v>
      </c>
      <c r="E250" s="125">
        <v>99</v>
      </c>
      <c r="F250" s="125"/>
      <c r="G250" s="125">
        <f t="shared" si="4"/>
        <v>0</v>
      </c>
      <c r="H250" s="147" t="s">
        <v>1623</v>
      </c>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row>
    <row r="251" spans="1:32" outlineLevel="1" x14ac:dyDescent="0.2">
      <c r="A251" s="123"/>
      <c r="B251" s="123" t="s">
        <v>212</v>
      </c>
      <c r="C251" s="137" t="s">
        <v>4319</v>
      </c>
      <c r="D251" s="160"/>
      <c r="E251" s="125">
        <v>99</v>
      </c>
      <c r="F251" s="125"/>
      <c r="G251" s="125">
        <f t="shared" si="4"/>
        <v>0</v>
      </c>
      <c r="H251" s="147">
        <v>0</v>
      </c>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row>
    <row r="252" spans="1:32" outlineLevel="1" x14ac:dyDescent="0.2">
      <c r="A252" s="123">
        <v>115</v>
      </c>
      <c r="B252" s="123" t="s">
        <v>4099</v>
      </c>
      <c r="C252" s="137" t="s">
        <v>4321</v>
      </c>
      <c r="D252" s="160" t="s">
        <v>240</v>
      </c>
      <c r="E252" s="125">
        <v>99</v>
      </c>
      <c r="F252" s="125"/>
      <c r="G252" s="125">
        <f t="shared" si="4"/>
        <v>0</v>
      </c>
      <c r="H252" s="147" t="s">
        <v>1623</v>
      </c>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row>
    <row r="253" spans="1:32" outlineLevel="1" x14ac:dyDescent="0.2">
      <c r="A253" s="123"/>
      <c r="B253" s="123" t="s">
        <v>212</v>
      </c>
      <c r="C253" s="137" t="s">
        <v>4322</v>
      </c>
      <c r="D253" s="160"/>
      <c r="E253" s="125">
        <v>99</v>
      </c>
      <c r="F253" s="125"/>
      <c r="G253" s="125">
        <f t="shared" si="4"/>
        <v>0</v>
      </c>
      <c r="H253" s="147">
        <v>0</v>
      </c>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row>
    <row r="254" spans="1:32" ht="22.5" outlineLevel="1" x14ac:dyDescent="0.2">
      <c r="A254" s="123">
        <v>116</v>
      </c>
      <c r="B254" s="123" t="s">
        <v>4323</v>
      </c>
      <c r="C254" s="137" t="s">
        <v>4324</v>
      </c>
      <c r="D254" s="160" t="s">
        <v>132</v>
      </c>
      <c r="E254" s="125">
        <v>1</v>
      </c>
      <c r="F254" s="125"/>
      <c r="G254" s="125">
        <f t="shared" si="4"/>
        <v>0</v>
      </c>
      <c r="H254" s="147" t="s">
        <v>4507</v>
      </c>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row>
    <row r="255" spans="1:32" outlineLevel="1" x14ac:dyDescent="0.2">
      <c r="A255" s="123">
        <v>117</v>
      </c>
      <c r="B255" s="123" t="s">
        <v>4053</v>
      </c>
      <c r="C255" s="137" t="s">
        <v>4325</v>
      </c>
      <c r="D255" s="160" t="s">
        <v>132</v>
      </c>
      <c r="E255" s="125">
        <v>1</v>
      </c>
      <c r="F255" s="125"/>
      <c r="G255" s="125">
        <f t="shared" si="4"/>
        <v>0</v>
      </c>
      <c r="H255" s="147" t="s">
        <v>1623</v>
      </c>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row>
    <row r="256" spans="1:32" ht="67.5" outlineLevel="1" x14ac:dyDescent="0.2">
      <c r="A256" s="123"/>
      <c r="B256" s="123"/>
      <c r="C256" s="137" t="s">
        <v>4326</v>
      </c>
      <c r="D256" s="160"/>
      <c r="E256" s="125"/>
      <c r="F256" s="125"/>
      <c r="G256" s="125">
        <f t="shared" si="4"/>
        <v>0</v>
      </c>
      <c r="H256" s="147">
        <v>0</v>
      </c>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row>
    <row r="257" spans="1:32" outlineLevel="1" x14ac:dyDescent="0.2">
      <c r="A257" s="123">
        <v>118</v>
      </c>
      <c r="B257" s="123" t="s">
        <v>4056</v>
      </c>
      <c r="C257" s="137" t="s">
        <v>4327</v>
      </c>
      <c r="D257" s="160" t="s">
        <v>132</v>
      </c>
      <c r="E257" s="125">
        <v>1</v>
      </c>
      <c r="F257" s="125"/>
      <c r="G257" s="125">
        <f t="shared" si="4"/>
        <v>0</v>
      </c>
      <c r="H257" s="147" t="s">
        <v>1623</v>
      </c>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row>
    <row r="258" spans="1:32" ht="22.5" outlineLevel="1" x14ac:dyDescent="0.2">
      <c r="A258" s="123">
        <v>119</v>
      </c>
      <c r="B258" s="123" t="s">
        <v>4328</v>
      </c>
      <c r="C258" s="137" t="s">
        <v>4329</v>
      </c>
      <c r="D258" s="160" t="s">
        <v>132</v>
      </c>
      <c r="E258" s="125">
        <v>43</v>
      </c>
      <c r="F258" s="125"/>
      <c r="G258" s="125">
        <f t="shared" si="4"/>
        <v>0</v>
      </c>
      <c r="H258" s="147" t="s">
        <v>4507</v>
      </c>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row>
    <row r="259" spans="1:32" ht="22.5" outlineLevel="1" x14ac:dyDescent="0.2">
      <c r="A259" s="123"/>
      <c r="B259" s="123"/>
      <c r="C259" s="137" t="s">
        <v>4330</v>
      </c>
      <c r="D259" s="160"/>
      <c r="E259" s="125"/>
      <c r="F259" s="125"/>
      <c r="G259" s="125">
        <f t="shared" si="4"/>
        <v>0</v>
      </c>
      <c r="H259" s="147">
        <v>0</v>
      </c>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row>
    <row r="260" spans="1:32" outlineLevel="1" x14ac:dyDescent="0.2">
      <c r="A260" s="123"/>
      <c r="B260" s="123" t="s">
        <v>212</v>
      </c>
      <c r="C260" s="137" t="s">
        <v>4331</v>
      </c>
      <c r="D260" s="160"/>
      <c r="E260" s="125">
        <v>43</v>
      </c>
      <c r="F260" s="125"/>
      <c r="G260" s="125">
        <f t="shared" si="4"/>
        <v>0</v>
      </c>
      <c r="H260" s="147">
        <v>0</v>
      </c>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row>
    <row r="261" spans="1:32" ht="22.5" outlineLevel="1" x14ac:dyDescent="0.2">
      <c r="A261" s="123">
        <v>120</v>
      </c>
      <c r="B261" s="123" t="s">
        <v>4332</v>
      </c>
      <c r="C261" s="137" t="s">
        <v>4333</v>
      </c>
      <c r="D261" s="160" t="s">
        <v>132</v>
      </c>
      <c r="E261" s="125">
        <v>34</v>
      </c>
      <c r="F261" s="125"/>
      <c r="G261" s="125">
        <f t="shared" si="4"/>
        <v>0</v>
      </c>
      <c r="H261" s="147" t="s">
        <v>4507</v>
      </c>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row>
    <row r="262" spans="1:32" ht="45" outlineLevel="1" x14ac:dyDescent="0.2">
      <c r="A262" s="123"/>
      <c r="B262" s="123"/>
      <c r="C262" s="137" t="s">
        <v>4334</v>
      </c>
      <c r="D262" s="160"/>
      <c r="E262" s="125"/>
      <c r="F262" s="125"/>
      <c r="G262" s="125">
        <f t="shared" si="4"/>
        <v>0</v>
      </c>
      <c r="H262" s="147">
        <v>0</v>
      </c>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row>
    <row r="263" spans="1:32" ht="22.5" outlineLevel="1" x14ac:dyDescent="0.2">
      <c r="A263" s="123">
        <v>121</v>
      </c>
      <c r="B263" s="123" t="s">
        <v>4214</v>
      </c>
      <c r="C263" s="137" t="s">
        <v>4215</v>
      </c>
      <c r="D263" s="160" t="s">
        <v>201</v>
      </c>
      <c r="E263" s="125">
        <v>5.0999999999999997E-2</v>
      </c>
      <c r="F263" s="125"/>
      <c r="G263" s="125">
        <f t="shared" si="4"/>
        <v>0</v>
      </c>
      <c r="H263" s="147" t="s">
        <v>4507</v>
      </c>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row>
    <row r="264" spans="1:32" ht="22.5" outlineLevel="1" x14ac:dyDescent="0.2">
      <c r="A264" s="123"/>
      <c r="B264" s="123"/>
      <c r="C264" s="137" t="s">
        <v>4335</v>
      </c>
      <c r="D264" s="160"/>
      <c r="E264" s="125"/>
      <c r="F264" s="125"/>
      <c r="G264" s="125">
        <f t="shared" si="4"/>
        <v>0</v>
      </c>
      <c r="H264" s="147">
        <v>0</v>
      </c>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row>
    <row r="265" spans="1:32" outlineLevel="1" x14ac:dyDescent="0.2">
      <c r="A265" s="123"/>
      <c r="B265" s="123" t="s">
        <v>212</v>
      </c>
      <c r="C265" s="137" t="s">
        <v>4336</v>
      </c>
      <c r="D265" s="160"/>
      <c r="E265" s="125">
        <v>5.0999999999999997E-2</v>
      </c>
      <c r="F265" s="125"/>
      <c r="G265" s="125">
        <f t="shared" si="4"/>
        <v>0</v>
      </c>
      <c r="H265" s="147">
        <v>0</v>
      </c>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row>
    <row r="266" spans="1:32" outlineLevel="1" x14ac:dyDescent="0.2">
      <c r="A266" s="123">
        <v>122</v>
      </c>
      <c r="B266" s="123" t="s">
        <v>4074</v>
      </c>
      <c r="C266" s="137" t="s">
        <v>4337</v>
      </c>
      <c r="D266" s="160" t="s">
        <v>1169</v>
      </c>
      <c r="E266" s="125">
        <v>51</v>
      </c>
      <c r="F266" s="125"/>
      <c r="G266" s="125">
        <f t="shared" si="4"/>
        <v>0</v>
      </c>
      <c r="H266" s="147" t="s">
        <v>1623</v>
      </c>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row>
    <row r="267" spans="1:32" outlineLevel="1" x14ac:dyDescent="0.2">
      <c r="A267" s="123"/>
      <c r="B267" s="123" t="s">
        <v>212</v>
      </c>
      <c r="C267" s="137" t="s">
        <v>4338</v>
      </c>
      <c r="D267" s="160"/>
      <c r="E267" s="125">
        <v>51</v>
      </c>
      <c r="F267" s="125"/>
      <c r="G267" s="125">
        <f t="shared" si="4"/>
        <v>0</v>
      </c>
      <c r="H267" s="147">
        <v>0</v>
      </c>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row>
    <row r="268" spans="1:32" ht="22.5" outlineLevel="1" x14ac:dyDescent="0.2">
      <c r="A268" s="123">
        <v>123</v>
      </c>
      <c r="B268" s="123" t="s">
        <v>4339</v>
      </c>
      <c r="C268" s="137" t="s">
        <v>4340</v>
      </c>
      <c r="D268" s="160" t="s">
        <v>201</v>
      </c>
      <c r="E268" s="125">
        <v>2E-3</v>
      </c>
      <c r="F268" s="125"/>
      <c r="G268" s="125">
        <f t="shared" si="4"/>
        <v>0</v>
      </c>
      <c r="H268" s="147" t="s">
        <v>4507</v>
      </c>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row>
    <row r="269" spans="1:32" outlineLevel="1" x14ac:dyDescent="0.2">
      <c r="A269" s="123"/>
      <c r="B269" s="123" t="s">
        <v>212</v>
      </c>
      <c r="C269" s="137" t="s">
        <v>4341</v>
      </c>
      <c r="D269" s="160"/>
      <c r="E269" s="125">
        <v>2E-3</v>
      </c>
      <c r="F269" s="125"/>
      <c r="G269" s="125">
        <f t="shared" si="4"/>
        <v>0</v>
      </c>
      <c r="H269" s="147">
        <v>0</v>
      </c>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row>
    <row r="270" spans="1:32" ht="22.5" outlineLevel="1" x14ac:dyDescent="0.2">
      <c r="A270" s="123">
        <v>124</v>
      </c>
      <c r="B270" s="123" t="s">
        <v>4104</v>
      </c>
      <c r="C270" s="137" t="s">
        <v>4342</v>
      </c>
      <c r="D270" s="160" t="s">
        <v>1169</v>
      </c>
      <c r="E270" s="125">
        <v>1.7</v>
      </c>
      <c r="F270" s="125"/>
      <c r="G270" s="125">
        <f t="shared" si="4"/>
        <v>0</v>
      </c>
      <c r="H270" s="147" t="s">
        <v>1623</v>
      </c>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row>
    <row r="271" spans="1:32" outlineLevel="1" x14ac:dyDescent="0.2">
      <c r="A271" s="123"/>
      <c r="B271" s="123" t="s">
        <v>212</v>
      </c>
      <c r="C271" s="137" t="s">
        <v>4343</v>
      </c>
      <c r="D271" s="160"/>
      <c r="E271" s="125">
        <v>1.7</v>
      </c>
      <c r="F271" s="125"/>
      <c r="G271" s="125">
        <f t="shared" si="4"/>
        <v>0</v>
      </c>
      <c r="H271" s="147">
        <v>0</v>
      </c>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row>
    <row r="272" spans="1:32" ht="22.5" outlineLevel="1" x14ac:dyDescent="0.2">
      <c r="A272" s="123">
        <v>125</v>
      </c>
      <c r="B272" s="123" t="s">
        <v>4344</v>
      </c>
      <c r="C272" s="137" t="s">
        <v>4345</v>
      </c>
      <c r="D272" s="160" t="s">
        <v>188</v>
      </c>
      <c r="E272" s="125">
        <v>899</v>
      </c>
      <c r="F272" s="125"/>
      <c r="G272" s="125">
        <f t="shared" si="4"/>
        <v>0</v>
      </c>
      <c r="H272" s="147" t="s">
        <v>4507</v>
      </c>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row>
    <row r="273" spans="1:32" ht="22.5" outlineLevel="1" x14ac:dyDescent="0.2">
      <c r="A273" s="123"/>
      <c r="B273" s="123"/>
      <c r="C273" s="137" t="s">
        <v>4346</v>
      </c>
      <c r="D273" s="160"/>
      <c r="E273" s="125"/>
      <c r="F273" s="125"/>
      <c r="G273" s="125">
        <f t="shared" si="4"/>
        <v>0</v>
      </c>
      <c r="H273" s="147">
        <v>0</v>
      </c>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row>
    <row r="274" spans="1:32" outlineLevel="1" x14ac:dyDescent="0.2">
      <c r="A274" s="123"/>
      <c r="B274" s="123" t="s">
        <v>212</v>
      </c>
      <c r="C274" s="137" t="s">
        <v>4347</v>
      </c>
      <c r="D274" s="160"/>
      <c r="E274" s="125">
        <v>899</v>
      </c>
      <c r="F274" s="125"/>
      <c r="G274" s="125">
        <f t="shared" si="4"/>
        <v>0</v>
      </c>
      <c r="H274" s="147">
        <v>0</v>
      </c>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row>
    <row r="275" spans="1:32" ht="22.5" outlineLevel="1" x14ac:dyDescent="0.2">
      <c r="A275" s="123">
        <v>126</v>
      </c>
      <c r="B275" s="123" t="s">
        <v>4348</v>
      </c>
      <c r="C275" s="137" t="s">
        <v>4349</v>
      </c>
      <c r="D275" s="160" t="s">
        <v>132</v>
      </c>
      <c r="E275" s="125">
        <v>703</v>
      </c>
      <c r="F275" s="125"/>
      <c r="G275" s="125">
        <f t="shared" si="4"/>
        <v>0</v>
      </c>
      <c r="H275" s="147" t="s">
        <v>4507</v>
      </c>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row>
    <row r="276" spans="1:32" ht="22.5" outlineLevel="1" x14ac:dyDescent="0.2">
      <c r="A276" s="123"/>
      <c r="B276" s="123"/>
      <c r="C276" s="137" t="s">
        <v>4350</v>
      </c>
      <c r="D276" s="160"/>
      <c r="E276" s="125"/>
      <c r="F276" s="125"/>
      <c r="G276" s="125">
        <f t="shared" si="4"/>
        <v>0</v>
      </c>
      <c r="H276" s="147">
        <v>0</v>
      </c>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row>
    <row r="277" spans="1:32" outlineLevel="1" x14ac:dyDescent="0.2">
      <c r="A277" s="123"/>
      <c r="B277" s="123" t="s">
        <v>212</v>
      </c>
      <c r="C277" s="137" t="s">
        <v>4351</v>
      </c>
      <c r="D277" s="160"/>
      <c r="E277" s="125">
        <v>703</v>
      </c>
      <c r="F277" s="125"/>
      <c r="G277" s="125">
        <f t="shared" si="4"/>
        <v>0</v>
      </c>
      <c r="H277" s="147">
        <v>0</v>
      </c>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row>
    <row r="278" spans="1:32" ht="22.5" outlineLevel="1" x14ac:dyDescent="0.2">
      <c r="A278" s="123">
        <v>127</v>
      </c>
      <c r="B278" s="123" t="s">
        <v>4352</v>
      </c>
      <c r="C278" s="137" t="s">
        <v>4353</v>
      </c>
      <c r="D278" s="160" t="s">
        <v>132</v>
      </c>
      <c r="E278" s="125">
        <v>1048</v>
      </c>
      <c r="F278" s="125"/>
      <c r="G278" s="125">
        <f t="shared" si="4"/>
        <v>0</v>
      </c>
      <c r="H278" s="147" t="s">
        <v>4507</v>
      </c>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row>
    <row r="279" spans="1:32" ht="22.5" outlineLevel="1" x14ac:dyDescent="0.2">
      <c r="A279" s="123"/>
      <c r="B279" s="123"/>
      <c r="C279" s="137" t="s">
        <v>4346</v>
      </c>
      <c r="D279" s="160"/>
      <c r="E279" s="125"/>
      <c r="F279" s="125"/>
      <c r="G279" s="125">
        <f t="shared" si="4"/>
        <v>0</v>
      </c>
      <c r="H279" s="147">
        <v>0</v>
      </c>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row>
    <row r="280" spans="1:32" outlineLevel="1" x14ac:dyDescent="0.2">
      <c r="A280" s="123"/>
      <c r="B280" s="123" t="s">
        <v>212</v>
      </c>
      <c r="C280" s="137" t="s">
        <v>4354</v>
      </c>
      <c r="D280" s="160"/>
      <c r="E280" s="125">
        <v>1048</v>
      </c>
      <c r="F280" s="125"/>
      <c r="G280" s="125">
        <f t="shared" si="4"/>
        <v>0</v>
      </c>
      <c r="H280" s="147">
        <v>0</v>
      </c>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row>
    <row r="281" spans="1:32" ht="22.5" outlineLevel="1" x14ac:dyDescent="0.2">
      <c r="A281" s="123">
        <v>128</v>
      </c>
      <c r="B281" s="123" t="s">
        <v>4355</v>
      </c>
      <c r="C281" s="137" t="s">
        <v>4356</v>
      </c>
      <c r="D281" s="160" t="s">
        <v>132</v>
      </c>
      <c r="E281" s="125">
        <v>9</v>
      </c>
      <c r="F281" s="125"/>
      <c r="G281" s="125">
        <f t="shared" si="4"/>
        <v>0</v>
      </c>
      <c r="H281" s="147" t="s">
        <v>4507</v>
      </c>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row>
    <row r="282" spans="1:32" ht="22.5" outlineLevel="1" x14ac:dyDescent="0.2">
      <c r="A282" s="123">
        <v>129</v>
      </c>
      <c r="B282" s="123" t="s">
        <v>4357</v>
      </c>
      <c r="C282" s="137" t="s">
        <v>4358</v>
      </c>
      <c r="D282" s="160" t="s">
        <v>132</v>
      </c>
      <c r="E282" s="125">
        <v>694</v>
      </c>
      <c r="F282" s="125"/>
      <c r="G282" s="125">
        <f t="shared" si="4"/>
        <v>0</v>
      </c>
      <c r="H282" s="147" t="s">
        <v>4507</v>
      </c>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row>
    <row r="283" spans="1:32" ht="22.5" outlineLevel="1" x14ac:dyDescent="0.2">
      <c r="A283" s="123"/>
      <c r="B283" s="123"/>
      <c r="C283" s="137" t="s">
        <v>4359</v>
      </c>
      <c r="D283" s="160"/>
      <c r="E283" s="125"/>
      <c r="F283" s="125"/>
      <c r="G283" s="125">
        <f t="shared" si="4"/>
        <v>0</v>
      </c>
      <c r="H283" s="147">
        <v>0</v>
      </c>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row>
    <row r="284" spans="1:32" outlineLevel="1" x14ac:dyDescent="0.2">
      <c r="A284" s="123"/>
      <c r="B284" s="123" t="s">
        <v>212</v>
      </c>
      <c r="C284" s="137" t="s">
        <v>4360</v>
      </c>
      <c r="D284" s="160"/>
      <c r="E284" s="125">
        <v>694</v>
      </c>
      <c r="F284" s="125"/>
      <c r="G284" s="125">
        <f t="shared" si="4"/>
        <v>0</v>
      </c>
      <c r="H284" s="147">
        <v>0</v>
      </c>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row>
    <row r="285" spans="1:32" ht="22.5" outlineLevel="1" x14ac:dyDescent="0.2">
      <c r="A285" s="123">
        <v>130</v>
      </c>
      <c r="B285" s="123" t="s">
        <v>4361</v>
      </c>
      <c r="C285" s="137" t="s">
        <v>4362</v>
      </c>
      <c r="D285" s="160" t="s">
        <v>132</v>
      </c>
      <c r="E285" s="125">
        <v>550</v>
      </c>
      <c r="F285" s="125"/>
      <c r="G285" s="125">
        <f t="shared" si="4"/>
        <v>0</v>
      </c>
      <c r="H285" s="147" t="s">
        <v>4507</v>
      </c>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row>
    <row r="286" spans="1:32" outlineLevel="1" x14ac:dyDescent="0.2">
      <c r="A286" s="123">
        <v>131</v>
      </c>
      <c r="B286" s="123" t="s">
        <v>4363</v>
      </c>
      <c r="C286" s="137" t="s">
        <v>4364</v>
      </c>
      <c r="D286" s="160" t="s">
        <v>132</v>
      </c>
      <c r="E286" s="125">
        <v>1</v>
      </c>
      <c r="F286" s="125"/>
      <c r="G286" s="125">
        <f t="shared" si="4"/>
        <v>0</v>
      </c>
      <c r="H286" s="147" t="s">
        <v>1623</v>
      </c>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row>
    <row r="287" spans="1:32" outlineLevel="1" x14ac:dyDescent="0.2">
      <c r="A287" s="123">
        <v>132</v>
      </c>
      <c r="B287" s="123" t="s">
        <v>4365</v>
      </c>
      <c r="C287" s="137" t="s">
        <v>4366</v>
      </c>
      <c r="D287" s="160" t="s">
        <v>132</v>
      </c>
      <c r="E287" s="125">
        <v>1</v>
      </c>
      <c r="F287" s="125"/>
      <c r="G287" s="125">
        <f t="shared" si="4"/>
        <v>0</v>
      </c>
      <c r="H287" s="147" t="s">
        <v>1623</v>
      </c>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row>
    <row r="288" spans="1:32" outlineLevel="1" x14ac:dyDescent="0.2">
      <c r="A288" s="123">
        <v>133</v>
      </c>
      <c r="B288" s="123" t="s">
        <v>4367</v>
      </c>
      <c r="C288" s="137" t="s">
        <v>4368</v>
      </c>
      <c r="D288" s="160" t="s">
        <v>132</v>
      </c>
      <c r="E288" s="125">
        <v>1</v>
      </c>
      <c r="F288" s="125"/>
      <c r="G288" s="125">
        <f t="shared" si="4"/>
        <v>0</v>
      </c>
      <c r="H288" s="147" t="s">
        <v>1623</v>
      </c>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row>
    <row r="289" spans="1:32" outlineLevel="1" x14ac:dyDescent="0.2">
      <c r="A289" s="123">
        <v>134</v>
      </c>
      <c r="B289" s="123" t="s">
        <v>4369</v>
      </c>
      <c r="C289" s="137" t="s">
        <v>4370</v>
      </c>
      <c r="D289" s="160" t="s">
        <v>132</v>
      </c>
      <c r="E289" s="125">
        <v>1</v>
      </c>
      <c r="F289" s="125"/>
      <c r="G289" s="125">
        <f t="shared" si="4"/>
        <v>0</v>
      </c>
      <c r="H289" s="147" t="s">
        <v>1623</v>
      </c>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row>
    <row r="290" spans="1:32" outlineLevel="1" x14ac:dyDescent="0.2">
      <c r="A290" s="123">
        <v>135</v>
      </c>
      <c r="B290" s="123" t="s">
        <v>4371</v>
      </c>
      <c r="C290" s="137" t="s">
        <v>4372</v>
      </c>
      <c r="D290" s="160" t="s">
        <v>132</v>
      </c>
      <c r="E290" s="125">
        <v>1</v>
      </c>
      <c r="F290" s="125"/>
      <c r="G290" s="125">
        <f t="shared" si="4"/>
        <v>0</v>
      </c>
      <c r="H290" s="147" t="s">
        <v>1623</v>
      </c>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row>
    <row r="291" spans="1:32" outlineLevel="1" x14ac:dyDescent="0.2">
      <c r="A291" s="123">
        <v>136</v>
      </c>
      <c r="B291" s="123" t="s">
        <v>4373</v>
      </c>
      <c r="C291" s="137" t="s">
        <v>4374</v>
      </c>
      <c r="D291" s="160" t="s">
        <v>132</v>
      </c>
      <c r="E291" s="125">
        <v>1</v>
      </c>
      <c r="F291" s="125"/>
      <c r="G291" s="125">
        <f t="shared" si="4"/>
        <v>0</v>
      </c>
      <c r="H291" s="147" t="s">
        <v>1623</v>
      </c>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row>
    <row r="292" spans="1:32" outlineLevel="1" x14ac:dyDescent="0.2">
      <c r="A292" s="123">
        <v>137</v>
      </c>
      <c r="B292" s="123" t="s">
        <v>4375</v>
      </c>
      <c r="C292" s="137" t="s">
        <v>4376</v>
      </c>
      <c r="D292" s="160" t="s">
        <v>132</v>
      </c>
      <c r="E292" s="125">
        <v>1</v>
      </c>
      <c r="F292" s="125"/>
      <c r="G292" s="125">
        <f t="shared" si="4"/>
        <v>0</v>
      </c>
      <c r="H292" s="147" t="s">
        <v>1623</v>
      </c>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row>
    <row r="293" spans="1:32" outlineLevel="1" x14ac:dyDescent="0.2">
      <c r="A293" s="123">
        <v>138</v>
      </c>
      <c r="B293" s="123" t="s">
        <v>4377</v>
      </c>
      <c r="C293" s="137" t="s">
        <v>4378</v>
      </c>
      <c r="D293" s="160" t="s">
        <v>132</v>
      </c>
      <c r="E293" s="125">
        <v>2</v>
      </c>
      <c r="F293" s="125"/>
      <c r="G293" s="125">
        <f t="shared" si="4"/>
        <v>0</v>
      </c>
      <c r="H293" s="147" t="s">
        <v>1623</v>
      </c>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row>
    <row r="294" spans="1:32" outlineLevel="1" x14ac:dyDescent="0.2">
      <c r="A294" s="123">
        <v>139</v>
      </c>
      <c r="B294" s="123" t="s">
        <v>4379</v>
      </c>
      <c r="C294" s="137" t="s">
        <v>4380</v>
      </c>
      <c r="D294" s="160" t="s">
        <v>132</v>
      </c>
      <c r="E294" s="125">
        <v>45</v>
      </c>
      <c r="F294" s="125"/>
      <c r="G294" s="125">
        <f t="shared" si="4"/>
        <v>0</v>
      </c>
      <c r="H294" s="147" t="s">
        <v>1623</v>
      </c>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row>
    <row r="295" spans="1:32" outlineLevel="1" x14ac:dyDescent="0.2">
      <c r="A295" s="123">
        <v>140</v>
      </c>
      <c r="B295" s="123" t="s">
        <v>4381</v>
      </c>
      <c r="C295" s="137" t="s">
        <v>4382</v>
      </c>
      <c r="D295" s="160" t="s">
        <v>132</v>
      </c>
      <c r="E295" s="125">
        <v>50</v>
      </c>
      <c r="F295" s="125"/>
      <c r="G295" s="125">
        <f t="shared" si="4"/>
        <v>0</v>
      </c>
      <c r="H295" s="147" t="s">
        <v>1623</v>
      </c>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row>
    <row r="296" spans="1:32" outlineLevel="1" x14ac:dyDescent="0.2">
      <c r="A296" s="123">
        <v>141</v>
      </c>
      <c r="B296" s="123" t="s">
        <v>4383</v>
      </c>
      <c r="C296" s="137" t="s">
        <v>4384</v>
      </c>
      <c r="D296" s="160" t="s">
        <v>132</v>
      </c>
      <c r="E296" s="125">
        <v>70</v>
      </c>
      <c r="F296" s="125"/>
      <c r="G296" s="125">
        <f t="shared" si="4"/>
        <v>0</v>
      </c>
      <c r="H296" s="147" t="s">
        <v>1623</v>
      </c>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row>
    <row r="297" spans="1:32" outlineLevel="1" x14ac:dyDescent="0.2">
      <c r="A297" s="123">
        <v>142</v>
      </c>
      <c r="B297" s="123" t="s">
        <v>4385</v>
      </c>
      <c r="C297" s="137" t="s">
        <v>4386</v>
      </c>
      <c r="D297" s="160" t="s">
        <v>132</v>
      </c>
      <c r="E297" s="125">
        <v>160</v>
      </c>
      <c r="F297" s="125"/>
      <c r="G297" s="125">
        <f t="shared" si="4"/>
        <v>0</v>
      </c>
      <c r="H297" s="147" t="s">
        <v>1623</v>
      </c>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row>
    <row r="298" spans="1:32" outlineLevel="1" x14ac:dyDescent="0.2">
      <c r="A298" s="123">
        <v>143</v>
      </c>
      <c r="B298" s="123" t="s">
        <v>4387</v>
      </c>
      <c r="C298" s="137" t="s">
        <v>4388</v>
      </c>
      <c r="D298" s="160" t="s">
        <v>132</v>
      </c>
      <c r="E298" s="125">
        <v>177</v>
      </c>
      <c r="F298" s="125"/>
      <c r="G298" s="125">
        <f t="shared" si="4"/>
        <v>0</v>
      </c>
      <c r="H298" s="147" t="s">
        <v>1623</v>
      </c>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row>
    <row r="299" spans="1:32" outlineLevel="1" x14ac:dyDescent="0.2">
      <c r="A299" s="123">
        <v>144</v>
      </c>
      <c r="B299" s="123" t="s">
        <v>4389</v>
      </c>
      <c r="C299" s="137" t="s">
        <v>4390</v>
      </c>
      <c r="D299" s="160" t="s">
        <v>132</v>
      </c>
      <c r="E299" s="125">
        <v>60</v>
      </c>
      <c r="F299" s="125"/>
      <c r="G299" s="125">
        <f t="shared" si="4"/>
        <v>0</v>
      </c>
      <c r="H299" s="147" t="s">
        <v>1623</v>
      </c>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row>
    <row r="300" spans="1:32" outlineLevel="1" x14ac:dyDescent="0.2">
      <c r="A300" s="123">
        <v>145</v>
      </c>
      <c r="B300" s="123" t="s">
        <v>4391</v>
      </c>
      <c r="C300" s="137" t="s">
        <v>4392</v>
      </c>
      <c r="D300" s="160" t="s">
        <v>132</v>
      </c>
      <c r="E300" s="125">
        <v>70</v>
      </c>
      <c r="F300" s="125"/>
      <c r="G300" s="125">
        <f t="shared" si="4"/>
        <v>0</v>
      </c>
      <c r="H300" s="147" t="s">
        <v>1623</v>
      </c>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row>
    <row r="301" spans="1:32" outlineLevel="1" x14ac:dyDescent="0.2">
      <c r="A301" s="123">
        <v>146</v>
      </c>
      <c r="B301" s="123" t="s">
        <v>4393</v>
      </c>
      <c r="C301" s="137" t="s">
        <v>4394</v>
      </c>
      <c r="D301" s="160" t="s">
        <v>132</v>
      </c>
      <c r="E301" s="125">
        <v>30</v>
      </c>
      <c r="F301" s="125"/>
      <c r="G301" s="125">
        <f t="shared" si="4"/>
        <v>0</v>
      </c>
      <c r="H301" s="147" t="s">
        <v>1623</v>
      </c>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row>
    <row r="302" spans="1:32" outlineLevel="1" x14ac:dyDescent="0.2">
      <c r="A302" s="123">
        <v>147</v>
      </c>
      <c r="B302" s="123" t="s">
        <v>4395</v>
      </c>
      <c r="C302" s="137" t="s">
        <v>4396</v>
      </c>
      <c r="D302" s="160" t="s">
        <v>132</v>
      </c>
      <c r="E302" s="125">
        <v>86</v>
      </c>
      <c r="F302" s="125"/>
      <c r="G302" s="125">
        <f t="shared" si="4"/>
        <v>0</v>
      </c>
      <c r="H302" s="147" t="s">
        <v>1623</v>
      </c>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row>
    <row r="303" spans="1:32" outlineLevel="1" x14ac:dyDescent="0.2">
      <c r="A303" s="123">
        <v>148</v>
      </c>
      <c r="B303" s="123" t="s">
        <v>4397</v>
      </c>
      <c r="C303" s="137" t="s">
        <v>4398</v>
      </c>
      <c r="D303" s="160" t="s">
        <v>132</v>
      </c>
      <c r="E303" s="125">
        <v>40</v>
      </c>
      <c r="F303" s="125"/>
      <c r="G303" s="125">
        <f t="shared" si="4"/>
        <v>0</v>
      </c>
      <c r="H303" s="147" t="s">
        <v>1623</v>
      </c>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row>
    <row r="304" spans="1:32" outlineLevel="1" x14ac:dyDescent="0.2">
      <c r="A304" s="123">
        <v>149</v>
      </c>
      <c r="B304" s="123" t="s">
        <v>4399</v>
      </c>
      <c r="C304" s="137" t="s">
        <v>4400</v>
      </c>
      <c r="D304" s="160" t="s">
        <v>132</v>
      </c>
      <c r="E304" s="125">
        <v>195</v>
      </c>
      <c r="F304" s="125"/>
      <c r="G304" s="125">
        <f t="shared" si="4"/>
        <v>0</v>
      </c>
      <c r="H304" s="147" t="s">
        <v>1623</v>
      </c>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row>
    <row r="305" spans="1:32" outlineLevel="1" x14ac:dyDescent="0.2">
      <c r="A305" s="123">
        <v>150</v>
      </c>
      <c r="B305" s="123" t="s">
        <v>4401</v>
      </c>
      <c r="C305" s="137" t="s">
        <v>4402</v>
      </c>
      <c r="D305" s="160" t="s">
        <v>132</v>
      </c>
      <c r="E305" s="125">
        <v>195</v>
      </c>
      <c r="F305" s="125"/>
      <c r="G305" s="125">
        <f t="shared" si="4"/>
        <v>0</v>
      </c>
      <c r="H305" s="147" t="s">
        <v>1623</v>
      </c>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row>
    <row r="306" spans="1:32" outlineLevel="1" x14ac:dyDescent="0.2">
      <c r="A306" s="123">
        <v>151</v>
      </c>
      <c r="B306" s="123" t="s">
        <v>4403</v>
      </c>
      <c r="C306" s="137" t="s">
        <v>4404</v>
      </c>
      <c r="D306" s="160" t="s">
        <v>132</v>
      </c>
      <c r="E306" s="125">
        <v>55</v>
      </c>
      <c r="F306" s="125"/>
      <c r="G306" s="125">
        <f t="shared" si="4"/>
        <v>0</v>
      </c>
      <c r="H306" s="147" t="s">
        <v>1623</v>
      </c>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row>
    <row r="307" spans="1:32" outlineLevel="1" x14ac:dyDescent="0.2">
      <c r="A307" s="123">
        <v>152</v>
      </c>
      <c r="B307" s="123" t="s">
        <v>4405</v>
      </c>
      <c r="C307" s="137" t="s">
        <v>4406</v>
      </c>
      <c r="D307" s="160" t="s">
        <v>132</v>
      </c>
      <c r="E307" s="125">
        <v>11</v>
      </c>
      <c r="F307" s="125"/>
      <c r="G307" s="125">
        <f t="shared" si="4"/>
        <v>0</v>
      </c>
      <c r="H307" s="147" t="s">
        <v>1623</v>
      </c>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row>
    <row r="308" spans="1:32" ht="22.5" outlineLevel="1" x14ac:dyDescent="0.2">
      <c r="A308" s="123">
        <v>153</v>
      </c>
      <c r="B308" s="123" t="s">
        <v>4407</v>
      </c>
      <c r="C308" s="137" t="s">
        <v>4408</v>
      </c>
      <c r="D308" s="160" t="s">
        <v>188</v>
      </c>
      <c r="E308" s="125">
        <v>815</v>
      </c>
      <c r="F308" s="125"/>
      <c r="G308" s="125">
        <f t="shared" si="4"/>
        <v>0</v>
      </c>
      <c r="H308" s="147" t="s">
        <v>4507</v>
      </c>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row>
    <row r="309" spans="1:32" ht="22.5" outlineLevel="1" x14ac:dyDescent="0.2">
      <c r="A309" s="123">
        <v>154</v>
      </c>
      <c r="B309" s="123" t="s">
        <v>4409</v>
      </c>
      <c r="C309" s="137" t="s">
        <v>4410</v>
      </c>
      <c r="D309" s="160" t="s">
        <v>132</v>
      </c>
      <c r="E309" s="125">
        <v>498</v>
      </c>
      <c r="F309" s="125"/>
      <c r="G309" s="125">
        <f t="shared" si="4"/>
        <v>0</v>
      </c>
      <c r="H309" s="147" t="s">
        <v>4507</v>
      </c>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row>
    <row r="310" spans="1:32" outlineLevel="1" x14ac:dyDescent="0.2">
      <c r="A310" s="123">
        <v>155</v>
      </c>
      <c r="B310" s="123" t="s">
        <v>4411</v>
      </c>
      <c r="C310" s="137" t="s">
        <v>4412</v>
      </c>
      <c r="D310" s="160" t="s">
        <v>132</v>
      </c>
      <c r="E310" s="125">
        <v>27</v>
      </c>
      <c r="F310" s="125"/>
      <c r="G310" s="125">
        <f t="shared" ref="G310:G369" si="5">F310*E310</f>
        <v>0</v>
      </c>
      <c r="H310" s="147" t="s">
        <v>1623</v>
      </c>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row>
    <row r="311" spans="1:32" outlineLevel="1" x14ac:dyDescent="0.2">
      <c r="A311" s="123">
        <v>156</v>
      </c>
      <c r="B311" s="123" t="s">
        <v>4413</v>
      </c>
      <c r="C311" s="137" t="s">
        <v>4414</v>
      </c>
      <c r="D311" s="160" t="s">
        <v>132</v>
      </c>
      <c r="E311" s="125">
        <v>8</v>
      </c>
      <c r="F311" s="125"/>
      <c r="G311" s="125">
        <f t="shared" si="5"/>
        <v>0</v>
      </c>
      <c r="H311" s="147" t="s">
        <v>1623</v>
      </c>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row>
    <row r="312" spans="1:32" outlineLevel="1" x14ac:dyDescent="0.2">
      <c r="A312" s="123">
        <v>157</v>
      </c>
      <c r="B312" s="123" t="s">
        <v>4415</v>
      </c>
      <c r="C312" s="137" t="s">
        <v>4416</v>
      </c>
      <c r="D312" s="160" t="s">
        <v>132</v>
      </c>
      <c r="E312" s="125">
        <v>19</v>
      </c>
      <c r="F312" s="125"/>
      <c r="G312" s="125">
        <f t="shared" si="5"/>
        <v>0</v>
      </c>
      <c r="H312" s="147" t="s">
        <v>1623</v>
      </c>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row>
    <row r="313" spans="1:32" outlineLevel="1" x14ac:dyDescent="0.2">
      <c r="A313" s="123">
        <v>158</v>
      </c>
      <c r="B313" s="123" t="s">
        <v>4417</v>
      </c>
      <c r="C313" s="137" t="s">
        <v>4418</v>
      </c>
      <c r="D313" s="160" t="s">
        <v>132</v>
      </c>
      <c r="E313" s="125">
        <v>3</v>
      </c>
      <c r="F313" s="125"/>
      <c r="G313" s="125">
        <f t="shared" si="5"/>
        <v>0</v>
      </c>
      <c r="H313" s="147" t="s">
        <v>1623</v>
      </c>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row>
    <row r="314" spans="1:32" outlineLevel="1" x14ac:dyDescent="0.2">
      <c r="A314" s="123">
        <v>159</v>
      </c>
      <c r="B314" s="123" t="s">
        <v>4419</v>
      </c>
      <c r="C314" s="137" t="s">
        <v>4420</v>
      </c>
      <c r="D314" s="160" t="s">
        <v>132</v>
      </c>
      <c r="E314" s="125">
        <v>7</v>
      </c>
      <c r="F314" s="125"/>
      <c r="G314" s="125">
        <f t="shared" si="5"/>
        <v>0</v>
      </c>
      <c r="H314" s="147" t="s">
        <v>1623</v>
      </c>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row>
    <row r="315" spans="1:32" outlineLevel="1" x14ac:dyDescent="0.2">
      <c r="A315" s="123">
        <v>160</v>
      </c>
      <c r="B315" s="123" t="s">
        <v>4421</v>
      </c>
      <c r="C315" s="137" t="s">
        <v>4422</v>
      </c>
      <c r="D315" s="160" t="s">
        <v>132</v>
      </c>
      <c r="E315" s="125">
        <v>28</v>
      </c>
      <c r="F315" s="125"/>
      <c r="G315" s="125">
        <f t="shared" si="5"/>
        <v>0</v>
      </c>
      <c r="H315" s="147" t="s">
        <v>1623</v>
      </c>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row>
    <row r="316" spans="1:32" outlineLevel="1" x14ac:dyDescent="0.2">
      <c r="A316" s="123">
        <v>161</v>
      </c>
      <c r="B316" s="123" t="s">
        <v>4423</v>
      </c>
      <c r="C316" s="137" t="s">
        <v>4424</v>
      </c>
      <c r="D316" s="160" t="s">
        <v>132</v>
      </c>
      <c r="E316" s="125">
        <v>7</v>
      </c>
      <c r="F316" s="125"/>
      <c r="G316" s="125">
        <f t="shared" si="5"/>
        <v>0</v>
      </c>
      <c r="H316" s="147" t="s">
        <v>1623</v>
      </c>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row>
    <row r="317" spans="1:32" outlineLevel="1" x14ac:dyDescent="0.2">
      <c r="A317" s="123">
        <v>162</v>
      </c>
      <c r="B317" s="123" t="s">
        <v>4425</v>
      </c>
      <c r="C317" s="137" t="s">
        <v>4426</v>
      </c>
      <c r="D317" s="160" t="s">
        <v>132</v>
      </c>
      <c r="E317" s="125">
        <v>3</v>
      </c>
      <c r="F317" s="125"/>
      <c r="G317" s="125">
        <f t="shared" si="5"/>
        <v>0</v>
      </c>
      <c r="H317" s="147" t="s">
        <v>1623</v>
      </c>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row>
    <row r="318" spans="1:32" outlineLevel="1" x14ac:dyDescent="0.2">
      <c r="A318" s="123">
        <v>163</v>
      </c>
      <c r="B318" s="123" t="s">
        <v>4427</v>
      </c>
      <c r="C318" s="137" t="s">
        <v>4428</v>
      </c>
      <c r="D318" s="160" t="s">
        <v>132</v>
      </c>
      <c r="E318" s="125">
        <v>6</v>
      </c>
      <c r="F318" s="125"/>
      <c r="G318" s="125">
        <f t="shared" si="5"/>
        <v>0</v>
      </c>
      <c r="H318" s="147" t="s">
        <v>1623</v>
      </c>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row>
    <row r="319" spans="1:32" outlineLevel="1" x14ac:dyDescent="0.2">
      <c r="A319" s="123">
        <v>164</v>
      </c>
      <c r="B319" s="123" t="s">
        <v>4429</v>
      </c>
      <c r="C319" s="137" t="s">
        <v>4430</v>
      </c>
      <c r="D319" s="160" t="s">
        <v>132</v>
      </c>
      <c r="E319" s="125">
        <v>3</v>
      </c>
      <c r="F319" s="125"/>
      <c r="G319" s="125">
        <f t="shared" si="5"/>
        <v>0</v>
      </c>
      <c r="H319" s="147" t="s">
        <v>1623</v>
      </c>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row>
    <row r="320" spans="1:32" outlineLevel="1" x14ac:dyDescent="0.2">
      <c r="A320" s="123">
        <v>165</v>
      </c>
      <c r="B320" s="123" t="s">
        <v>4431</v>
      </c>
      <c r="C320" s="137" t="s">
        <v>4432</v>
      </c>
      <c r="D320" s="160" t="s">
        <v>132</v>
      </c>
      <c r="E320" s="125">
        <v>5</v>
      </c>
      <c r="F320" s="125"/>
      <c r="G320" s="125">
        <f t="shared" si="5"/>
        <v>0</v>
      </c>
      <c r="H320" s="147" t="s">
        <v>1623</v>
      </c>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row>
    <row r="321" spans="1:32" outlineLevel="1" x14ac:dyDescent="0.2">
      <c r="A321" s="123">
        <v>166</v>
      </c>
      <c r="B321" s="123" t="s">
        <v>4433</v>
      </c>
      <c r="C321" s="137" t="s">
        <v>4434</v>
      </c>
      <c r="D321" s="160" t="s">
        <v>132</v>
      </c>
      <c r="E321" s="125">
        <v>14</v>
      </c>
      <c r="F321" s="125"/>
      <c r="G321" s="125">
        <f t="shared" si="5"/>
        <v>0</v>
      </c>
      <c r="H321" s="147" t="s">
        <v>1623</v>
      </c>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row>
    <row r="322" spans="1:32" outlineLevel="1" x14ac:dyDescent="0.2">
      <c r="A322" s="123">
        <v>167</v>
      </c>
      <c r="B322" s="123" t="s">
        <v>4435</v>
      </c>
      <c r="C322" s="137" t="s">
        <v>4436</v>
      </c>
      <c r="D322" s="160" t="s">
        <v>132</v>
      </c>
      <c r="E322" s="125">
        <v>12</v>
      </c>
      <c r="F322" s="125"/>
      <c r="G322" s="125">
        <f t="shared" si="5"/>
        <v>0</v>
      </c>
      <c r="H322" s="147" t="s">
        <v>1623</v>
      </c>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row>
    <row r="323" spans="1:32" outlineLevel="1" x14ac:dyDescent="0.2">
      <c r="A323" s="123">
        <v>168</v>
      </c>
      <c r="B323" s="123" t="s">
        <v>4437</v>
      </c>
      <c r="C323" s="137" t="s">
        <v>4438</v>
      </c>
      <c r="D323" s="160" t="s">
        <v>132</v>
      </c>
      <c r="E323" s="125">
        <v>14</v>
      </c>
      <c r="F323" s="125"/>
      <c r="G323" s="125">
        <f t="shared" si="5"/>
        <v>0</v>
      </c>
      <c r="H323" s="147" t="s">
        <v>1623</v>
      </c>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row>
    <row r="324" spans="1:32" outlineLevel="1" x14ac:dyDescent="0.2">
      <c r="A324" s="123">
        <v>169</v>
      </c>
      <c r="B324" s="123" t="s">
        <v>4439</v>
      </c>
      <c r="C324" s="137" t="s">
        <v>4440</v>
      </c>
      <c r="D324" s="160" t="s">
        <v>132</v>
      </c>
      <c r="E324" s="125">
        <v>17</v>
      </c>
      <c r="F324" s="125"/>
      <c r="G324" s="125">
        <f t="shared" si="5"/>
        <v>0</v>
      </c>
      <c r="H324" s="147" t="s">
        <v>1623</v>
      </c>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row>
    <row r="325" spans="1:32" outlineLevel="1" x14ac:dyDescent="0.2">
      <c r="A325" s="123">
        <v>170</v>
      </c>
      <c r="B325" s="123" t="s">
        <v>4441</v>
      </c>
      <c r="C325" s="137" t="s">
        <v>4442</v>
      </c>
      <c r="D325" s="160" t="s">
        <v>132</v>
      </c>
      <c r="E325" s="125">
        <v>3</v>
      </c>
      <c r="F325" s="125"/>
      <c r="G325" s="125">
        <f t="shared" si="5"/>
        <v>0</v>
      </c>
      <c r="H325" s="147" t="s">
        <v>1623</v>
      </c>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row>
    <row r="326" spans="1:32" outlineLevel="1" x14ac:dyDescent="0.2">
      <c r="A326" s="123">
        <v>171</v>
      </c>
      <c r="B326" s="123" t="s">
        <v>4443</v>
      </c>
      <c r="C326" s="137" t="s">
        <v>4444</v>
      </c>
      <c r="D326" s="160" t="s">
        <v>132</v>
      </c>
      <c r="E326" s="125">
        <v>17</v>
      </c>
      <c r="F326" s="125"/>
      <c r="G326" s="125">
        <f t="shared" si="5"/>
        <v>0</v>
      </c>
      <c r="H326" s="147" t="s">
        <v>1623</v>
      </c>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row>
    <row r="327" spans="1:32" outlineLevel="1" x14ac:dyDescent="0.2">
      <c r="A327" s="123">
        <v>172</v>
      </c>
      <c r="B327" s="123" t="s">
        <v>4445</v>
      </c>
      <c r="C327" s="137" t="s">
        <v>4446</v>
      </c>
      <c r="D327" s="160" t="s">
        <v>132</v>
      </c>
      <c r="E327" s="125">
        <v>31</v>
      </c>
      <c r="F327" s="125"/>
      <c r="G327" s="125">
        <f t="shared" si="5"/>
        <v>0</v>
      </c>
      <c r="H327" s="147" t="s">
        <v>1623</v>
      </c>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row>
    <row r="328" spans="1:32" ht="22.5" outlineLevel="1" x14ac:dyDescent="0.2">
      <c r="A328" s="123">
        <v>173</v>
      </c>
      <c r="B328" s="123" t="s">
        <v>4447</v>
      </c>
      <c r="C328" s="137" t="s">
        <v>4448</v>
      </c>
      <c r="D328" s="160" t="s">
        <v>132</v>
      </c>
      <c r="E328" s="125">
        <v>274</v>
      </c>
      <c r="F328" s="125"/>
      <c r="G328" s="125">
        <f t="shared" si="5"/>
        <v>0</v>
      </c>
      <c r="H328" s="147" t="s">
        <v>1623</v>
      </c>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row>
    <row r="329" spans="1:32" outlineLevel="1" x14ac:dyDescent="0.2">
      <c r="A329" s="123">
        <v>174</v>
      </c>
      <c r="B329" s="123" t="s">
        <v>4449</v>
      </c>
      <c r="C329" s="137" t="s">
        <v>4450</v>
      </c>
      <c r="D329" s="160" t="s">
        <v>188</v>
      </c>
      <c r="E329" s="125">
        <v>84</v>
      </c>
      <c r="F329" s="125"/>
      <c r="G329" s="125">
        <f t="shared" si="5"/>
        <v>0</v>
      </c>
      <c r="H329" s="147" t="s">
        <v>4507</v>
      </c>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row>
    <row r="330" spans="1:32" ht="22.5" outlineLevel="1" x14ac:dyDescent="0.2">
      <c r="A330" s="123">
        <v>175</v>
      </c>
      <c r="B330" s="123" t="s">
        <v>4451</v>
      </c>
      <c r="C330" s="137" t="s">
        <v>4452</v>
      </c>
      <c r="D330" s="160" t="s">
        <v>188</v>
      </c>
      <c r="E330" s="125">
        <v>844</v>
      </c>
      <c r="F330" s="125"/>
      <c r="G330" s="125">
        <f t="shared" si="5"/>
        <v>0</v>
      </c>
      <c r="H330" s="147" t="s">
        <v>4507</v>
      </c>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row>
    <row r="331" spans="1:32" outlineLevel="1" x14ac:dyDescent="0.2">
      <c r="A331" s="123"/>
      <c r="B331" s="123" t="s">
        <v>212</v>
      </c>
      <c r="C331" s="137" t="s">
        <v>4453</v>
      </c>
      <c r="D331" s="160"/>
      <c r="E331" s="125">
        <v>844</v>
      </c>
      <c r="F331" s="125"/>
      <c r="G331" s="125">
        <f t="shared" si="5"/>
        <v>0</v>
      </c>
      <c r="H331" s="147">
        <v>0</v>
      </c>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row>
    <row r="332" spans="1:32" outlineLevel="1" x14ac:dyDescent="0.2">
      <c r="A332" s="123">
        <v>176</v>
      </c>
      <c r="B332" s="123" t="s">
        <v>4454</v>
      </c>
      <c r="C332" s="137" t="s">
        <v>4455</v>
      </c>
      <c r="D332" s="160" t="s">
        <v>138</v>
      </c>
      <c r="E332" s="125">
        <v>86.396000000000001</v>
      </c>
      <c r="F332" s="125"/>
      <c r="G332" s="125">
        <f t="shared" si="5"/>
        <v>0</v>
      </c>
      <c r="H332" s="147" t="s">
        <v>4507</v>
      </c>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row>
    <row r="333" spans="1:32" outlineLevel="1" x14ac:dyDescent="0.2">
      <c r="A333" s="123"/>
      <c r="B333" s="123" t="s">
        <v>212</v>
      </c>
      <c r="C333" s="137" t="s">
        <v>4456</v>
      </c>
      <c r="D333" s="160"/>
      <c r="E333" s="125">
        <v>86.396000000000001</v>
      </c>
      <c r="F333" s="125"/>
      <c r="G333" s="125">
        <f t="shared" si="5"/>
        <v>0</v>
      </c>
      <c r="H333" s="147">
        <v>0</v>
      </c>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row>
    <row r="334" spans="1:32" ht="22.5" outlineLevel="1" x14ac:dyDescent="0.2">
      <c r="A334" s="123">
        <v>177</v>
      </c>
      <c r="B334" s="123" t="s">
        <v>4457</v>
      </c>
      <c r="C334" s="137" t="s">
        <v>4458</v>
      </c>
      <c r="D334" s="160" t="s">
        <v>188</v>
      </c>
      <c r="E334" s="125">
        <v>84</v>
      </c>
      <c r="F334" s="125"/>
      <c r="G334" s="125">
        <f t="shared" si="5"/>
        <v>0</v>
      </c>
      <c r="H334" s="147" t="s">
        <v>4507</v>
      </c>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row>
    <row r="335" spans="1:32" outlineLevel="1" x14ac:dyDescent="0.2">
      <c r="A335" s="123">
        <v>178</v>
      </c>
      <c r="B335" s="123" t="s">
        <v>4459</v>
      </c>
      <c r="C335" s="137" t="s">
        <v>4460</v>
      </c>
      <c r="D335" s="160" t="s">
        <v>201</v>
      </c>
      <c r="E335" s="125">
        <v>9.4079999999999995</v>
      </c>
      <c r="F335" s="125"/>
      <c r="G335" s="125">
        <f t="shared" si="5"/>
        <v>0</v>
      </c>
      <c r="H335" s="147" t="s">
        <v>4507</v>
      </c>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row>
    <row r="336" spans="1:32" outlineLevel="1" x14ac:dyDescent="0.2">
      <c r="A336" s="123"/>
      <c r="B336" s="123" t="s">
        <v>212</v>
      </c>
      <c r="C336" s="137" t="s">
        <v>4461</v>
      </c>
      <c r="D336" s="160"/>
      <c r="E336" s="125">
        <v>9.4079999999999995</v>
      </c>
      <c r="F336" s="125"/>
      <c r="G336" s="125">
        <f t="shared" si="5"/>
        <v>0</v>
      </c>
      <c r="H336" s="147">
        <v>0</v>
      </c>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row>
    <row r="337" spans="1:32" outlineLevel="1" x14ac:dyDescent="0.2">
      <c r="A337" s="123">
        <v>179</v>
      </c>
      <c r="B337" s="123" t="s">
        <v>4015</v>
      </c>
      <c r="C337" s="137" t="s">
        <v>4016</v>
      </c>
      <c r="D337" s="160" t="s">
        <v>138</v>
      </c>
      <c r="E337" s="125">
        <v>5.88</v>
      </c>
      <c r="F337" s="125"/>
      <c r="G337" s="125">
        <f t="shared" si="5"/>
        <v>0</v>
      </c>
      <c r="H337" s="147" t="s">
        <v>4507</v>
      </c>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row>
    <row r="338" spans="1:32" ht="22.5" outlineLevel="1" x14ac:dyDescent="0.2">
      <c r="A338" s="123"/>
      <c r="B338" s="123"/>
      <c r="C338" s="137" t="s">
        <v>4462</v>
      </c>
      <c r="D338" s="160"/>
      <c r="E338" s="125"/>
      <c r="F338" s="125"/>
      <c r="G338" s="125">
        <f t="shared" si="5"/>
        <v>0</v>
      </c>
      <c r="H338" s="147">
        <v>0</v>
      </c>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row>
    <row r="339" spans="1:32" outlineLevel="1" x14ac:dyDescent="0.2">
      <c r="A339" s="123"/>
      <c r="B339" s="123" t="s">
        <v>212</v>
      </c>
      <c r="C339" s="137" t="s">
        <v>4463</v>
      </c>
      <c r="D339" s="160"/>
      <c r="E339" s="125">
        <v>5.88</v>
      </c>
      <c r="F339" s="125"/>
      <c r="G339" s="125">
        <f t="shared" si="5"/>
        <v>0</v>
      </c>
      <c r="H339" s="147">
        <v>0</v>
      </c>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row>
    <row r="340" spans="1:32" ht="45" outlineLevel="1" x14ac:dyDescent="0.2">
      <c r="A340" s="123">
        <v>180</v>
      </c>
      <c r="B340" s="123" t="s">
        <v>4464</v>
      </c>
      <c r="C340" s="137" t="s">
        <v>4465</v>
      </c>
      <c r="D340" s="160" t="s">
        <v>138</v>
      </c>
      <c r="E340" s="125">
        <v>5.88</v>
      </c>
      <c r="F340" s="125"/>
      <c r="G340" s="125">
        <f t="shared" si="5"/>
        <v>0</v>
      </c>
      <c r="H340" s="147" t="s">
        <v>4507</v>
      </c>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row>
    <row r="341" spans="1:32" ht="22.5" outlineLevel="1" x14ac:dyDescent="0.2">
      <c r="A341" s="123"/>
      <c r="B341" s="123"/>
      <c r="C341" s="137" t="s">
        <v>4466</v>
      </c>
      <c r="D341" s="160"/>
      <c r="E341" s="125"/>
      <c r="F341" s="125"/>
      <c r="G341" s="125">
        <f t="shared" si="5"/>
        <v>0</v>
      </c>
      <c r="H341" s="147">
        <v>0</v>
      </c>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row>
    <row r="342" spans="1:32" outlineLevel="1" x14ac:dyDescent="0.2">
      <c r="A342" s="123"/>
      <c r="B342" s="123" t="s">
        <v>212</v>
      </c>
      <c r="C342" s="137" t="s">
        <v>4463</v>
      </c>
      <c r="D342" s="160"/>
      <c r="E342" s="125">
        <v>5.88</v>
      </c>
      <c r="F342" s="125"/>
      <c r="G342" s="125">
        <f t="shared" si="5"/>
        <v>0</v>
      </c>
      <c r="H342" s="147">
        <v>0</v>
      </c>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row>
    <row r="343" spans="1:32" ht="22.5" outlineLevel="1" x14ac:dyDescent="0.2">
      <c r="A343" s="123">
        <v>181</v>
      </c>
      <c r="B343" s="123" t="s">
        <v>4467</v>
      </c>
      <c r="C343" s="137" t="s">
        <v>4468</v>
      </c>
      <c r="D343" s="160" t="s">
        <v>132</v>
      </c>
      <c r="E343" s="125">
        <v>1120</v>
      </c>
      <c r="F343" s="125"/>
      <c r="G343" s="125">
        <f t="shared" si="5"/>
        <v>0</v>
      </c>
      <c r="H343" s="147" t="s">
        <v>4507</v>
      </c>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row>
    <row r="344" spans="1:32" outlineLevel="1" x14ac:dyDescent="0.2">
      <c r="A344" s="123"/>
      <c r="B344" s="123" t="s">
        <v>212</v>
      </c>
      <c r="C344" s="137" t="s">
        <v>4469</v>
      </c>
      <c r="D344" s="160"/>
      <c r="E344" s="125">
        <v>1120</v>
      </c>
      <c r="F344" s="125"/>
      <c r="G344" s="125">
        <f t="shared" si="5"/>
        <v>0</v>
      </c>
      <c r="H344" s="147">
        <v>0</v>
      </c>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row>
    <row r="345" spans="1:32" outlineLevel="1" x14ac:dyDescent="0.2">
      <c r="A345" s="123">
        <v>182</v>
      </c>
      <c r="B345" s="123" t="s">
        <v>4470</v>
      </c>
      <c r="C345" s="137" t="s">
        <v>4471</v>
      </c>
      <c r="D345" s="160" t="s">
        <v>132</v>
      </c>
      <c r="E345" s="125">
        <v>580</v>
      </c>
      <c r="F345" s="125"/>
      <c r="G345" s="125">
        <f t="shared" si="5"/>
        <v>0</v>
      </c>
      <c r="H345" s="147" t="s">
        <v>1623</v>
      </c>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row>
    <row r="346" spans="1:32" outlineLevel="1" x14ac:dyDescent="0.2">
      <c r="A346" s="123">
        <v>183</v>
      </c>
      <c r="B346" s="123" t="s">
        <v>4472</v>
      </c>
      <c r="C346" s="137" t="s">
        <v>4473</v>
      </c>
      <c r="D346" s="160" t="s">
        <v>132</v>
      </c>
      <c r="E346" s="125">
        <v>180</v>
      </c>
      <c r="F346" s="125"/>
      <c r="G346" s="125">
        <f t="shared" si="5"/>
        <v>0</v>
      </c>
      <c r="H346" s="147" t="s">
        <v>1623</v>
      </c>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row>
    <row r="347" spans="1:32" outlineLevel="1" x14ac:dyDescent="0.2">
      <c r="A347" s="123">
        <v>184</v>
      </c>
      <c r="B347" s="123" t="s">
        <v>4474</v>
      </c>
      <c r="C347" s="137" t="s">
        <v>4475</v>
      </c>
      <c r="D347" s="160" t="s">
        <v>132</v>
      </c>
      <c r="E347" s="125">
        <v>180</v>
      </c>
      <c r="F347" s="125"/>
      <c r="G347" s="125">
        <f t="shared" si="5"/>
        <v>0</v>
      </c>
      <c r="H347" s="147" t="s">
        <v>1623</v>
      </c>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row>
    <row r="348" spans="1:32" outlineLevel="1" x14ac:dyDescent="0.2">
      <c r="A348" s="123">
        <v>185</v>
      </c>
      <c r="B348" s="123" t="s">
        <v>4476</v>
      </c>
      <c r="C348" s="137" t="s">
        <v>4477</v>
      </c>
      <c r="D348" s="160" t="s">
        <v>132</v>
      </c>
      <c r="E348" s="125">
        <v>180</v>
      </c>
      <c r="F348" s="125"/>
      <c r="G348" s="125">
        <f t="shared" si="5"/>
        <v>0</v>
      </c>
      <c r="H348" s="147" t="s">
        <v>1623</v>
      </c>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row>
    <row r="349" spans="1:32" outlineLevel="1" x14ac:dyDescent="0.2">
      <c r="A349" s="123">
        <v>186</v>
      </c>
      <c r="B349" s="123" t="s">
        <v>4115</v>
      </c>
      <c r="C349" s="137" t="s">
        <v>4478</v>
      </c>
      <c r="D349" s="160" t="s">
        <v>4231</v>
      </c>
      <c r="E349" s="125">
        <v>40</v>
      </c>
      <c r="F349" s="125"/>
      <c r="G349" s="125">
        <f t="shared" si="5"/>
        <v>0</v>
      </c>
      <c r="H349" s="147" t="s">
        <v>1623</v>
      </c>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row>
    <row r="350" spans="1:32" outlineLevel="1" x14ac:dyDescent="0.2">
      <c r="A350" s="123">
        <v>187</v>
      </c>
      <c r="B350" s="123" t="s">
        <v>4202</v>
      </c>
      <c r="C350" s="137" t="s">
        <v>4203</v>
      </c>
      <c r="D350" s="160" t="s">
        <v>138</v>
      </c>
      <c r="E350" s="125">
        <v>260.06</v>
      </c>
      <c r="F350" s="125"/>
      <c r="G350" s="125">
        <f t="shared" si="5"/>
        <v>0</v>
      </c>
      <c r="H350" s="147" t="s">
        <v>4507</v>
      </c>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row>
    <row r="351" spans="1:32" ht="33.75" outlineLevel="1" x14ac:dyDescent="0.2">
      <c r="A351" s="123"/>
      <c r="B351" s="123"/>
      <c r="C351" s="137" t="s">
        <v>4479</v>
      </c>
      <c r="D351" s="160"/>
      <c r="E351" s="125"/>
      <c r="F351" s="125"/>
      <c r="G351" s="125">
        <f t="shared" si="5"/>
        <v>0</v>
      </c>
      <c r="H351" s="147">
        <v>0</v>
      </c>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row>
    <row r="352" spans="1:32" outlineLevel="1" x14ac:dyDescent="0.2">
      <c r="A352" s="123"/>
      <c r="B352" s="123" t="s">
        <v>212</v>
      </c>
      <c r="C352" s="137" t="s">
        <v>4480</v>
      </c>
      <c r="D352" s="160"/>
      <c r="E352" s="125">
        <v>8.16</v>
      </c>
      <c r="F352" s="125"/>
      <c r="G352" s="125">
        <f t="shared" si="5"/>
        <v>0</v>
      </c>
      <c r="H352" s="147">
        <v>0</v>
      </c>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row>
    <row r="353" spans="1:32" outlineLevel="1" x14ac:dyDescent="0.2">
      <c r="A353" s="123"/>
      <c r="B353" s="123" t="s">
        <v>212</v>
      </c>
      <c r="C353" s="137" t="s">
        <v>4481</v>
      </c>
      <c r="D353" s="160"/>
      <c r="E353" s="125">
        <v>0.72</v>
      </c>
      <c r="F353" s="125"/>
      <c r="G353" s="125">
        <f t="shared" si="5"/>
        <v>0</v>
      </c>
      <c r="H353" s="147">
        <v>0</v>
      </c>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row>
    <row r="354" spans="1:32" outlineLevel="1" x14ac:dyDescent="0.2">
      <c r="A354" s="123"/>
      <c r="B354" s="123" t="s">
        <v>212</v>
      </c>
      <c r="C354" s="137" t="s">
        <v>4482</v>
      </c>
      <c r="D354" s="160"/>
      <c r="E354" s="125">
        <v>71.92</v>
      </c>
      <c r="F354" s="125"/>
      <c r="G354" s="125">
        <f t="shared" si="5"/>
        <v>0</v>
      </c>
      <c r="H354" s="147">
        <v>0</v>
      </c>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row>
    <row r="355" spans="1:32" outlineLevel="1" x14ac:dyDescent="0.2">
      <c r="A355" s="123"/>
      <c r="B355" s="123" t="s">
        <v>212</v>
      </c>
      <c r="C355" s="137" t="s">
        <v>4483</v>
      </c>
      <c r="D355" s="160"/>
      <c r="E355" s="125">
        <v>0.22</v>
      </c>
      <c r="F355" s="125"/>
      <c r="G355" s="125">
        <f t="shared" si="5"/>
        <v>0</v>
      </c>
      <c r="H355" s="147">
        <v>0</v>
      </c>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row>
    <row r="356" spans="1:32" outlineLevel="1" x14ac:dyDescent="0.2">
      <c r="A356" s="123"/>
      <c r="B356" s="123" t="s">
        <v>212</v>
      </c>
      <c r="C356" s="137" t="s">
        <v>4484</v>
      </c>
      <c r="D356" s="160"/>
      <c r="E356" s="125">
        <v>179.04</v>
      </c>
      <c r="F356" s="125"/>
      <c r="G356" s="125">
        <f t="shared" si="5"/>
        <v>0</v>
      </c>
      <c r="H356" s="147">
        <v>0</v>
      </c>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outlineLevel="1" x14ac:dyDescent="0.2">
      <c r="A357" s="123"/>
      <c r="B357" s="123" t="s">
        <v>212</v>
      </c>
      <c r="C357" s="137" t="s">
        <v>4020</v>
      </c>
      <c r="D357" s="160"/>
      <c r="E357" s="125">
        <v>260.06</v>
      </c>
      <c r="F357" s="125"/>
      <c r="G357" s="125">
        <f t="shared" si="5"/>
        <v>0</v>
      </c>
      <c r="H357" s="147">
        <v>0</v>
      </c>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row>
    <row r="358" spans="1:32" outlineLevel="1" x14ac:dyDescent="0.2">
      <c r="A358" s="123">
        <v>188</v>
      </c>
      <c r="B358" s="123" t="s">
        <v>4120</v>
      </c>
      <c r="C358" s="137" t="s">
        <v>4209</v>
      </c>
      <c r="D358" s="160" t="s">
        <v>138</v>
      </c>
      <c r="E358" s="125">
        <v>260.06</v>
      </c>
      <c r="F358" s="125"/>
      <c r="G358" s="125">
        <f t="shared" si="5"/>
        <v>0</v>
      </c>
      <c r="H358" s="147" t="s">
        <v>1623</v>
      </c>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row>
    <row r="359" spans="1:32" outlineLevel="1" x14ac:dyDescent="0.2">
      <c r="A359" s="123"/>
      <c r="B359" s="123" t="s">
        <v>212</v>
      </c>
      <c r="C359" s="137" t="s">
        <v>4480</v>
      </c>
      <c r="D359" s="160"/>
      <c r="E359" s="125">
        <v>8.16</v>
      </c>
      <c r="F359" s="125"/>
      <c r="G359" s="125">
        <f t="shared" si="5"/>
        <v>0</v>
      </c>
      <c r="H359" s="147">
        <v>0</v>
      </c>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row>
    <row r="360" spans="1:32" outlineLevel="1" x14ac:dyDescent="0.2">
      <c r="A360" s="123"/>
      <c r="B360" s="123" t="s">
        <v>212</v>
      </c>
      <c r="C360" s="137" t="s">
        <v>4481</v>
      </c>
      <c r="D360" s="160"/>
      <c r="E360" s="125">
        <v>0.72</v>
      </c>
      <c r="F360" s="125"/>
      <c r="G360" s="125">
        <f t="shared" si="5"/>
        <v>0</v>
      </c>
      <c r="H360" s="147">
        <v>0</v>
      </c>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row>
    <row r="361" spans="1:32" outlineLevel="1" x14ac:dyDescent="0.2">
      <c r="A361" s="123"/>
      <c r="B361" s="123" t="s">
        <v>212</v>
      </c>
      <c r="C361" s="137" t="s">
        <v>4483</v>
      </c>
      <c r="D361" s="160"/>
      <c r="E361" s="125">
        <v>0.22</v>
      </c>
      <c r="F361" s="125"/>
      <c r="G361" s="125">
        <f t="shared" si="5"/>
        <v>0</v>
      </c>
      <c r="H361" s="147">
        <v>0</v>
      </c>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row>
    <row r="362" spans="1:32" outlineLevel="1" x14ac:dyDescent="0.2">
      <c r="A362" s="123"/>
      <c r="B362" s="123" t="s">
        <v>212</v>
      </c>
      <c r="C362" s="137" t="s">
        <v>4482</v>
      </c>
      <c r="D362" s="160"/>
      <c r="E362" s="125">
        <v>71.92</v>
      </c>
      <c r="F362" s="125"/>
      <c r="G362" s="125">
        <f t="shared" si="5"/>
        <v>0</v>
      </c>
      <c r="H362" s="147">
        <v>0</v>
      </c>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row>
    <row r="363" spans="1:32" outlineLevel="1" x14ac:dyDescent="0.2">
      <c r="A363" s="123"/>
      <c r="B363" s="123" t="s">
        <v>212</v>
      </c>
      <c r="C363" s="137" t="s">
        <v>4484</v>
      </c>
      <c r="D363" s="160"/>
      <c r="E363" s="125">
        <v>179.04</v>
      </c>
      <c r="F363" s="125"/>
      <c r="G363" s="125">
        <f t="shared" si="5"/>
        <v>0</v>
      </c>
      <c r="H363" s="147">
        <v>0</v>
      </c>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row>
    <row r="364" spans="1:32" outlineLevel="1" x14ac:dyDescent="0.2">
      <c r="A364" s="123"/>
      <c r="B364" s="123" t="s">
        <v>212</v>
      </c>
      <c r="C364" s="137" t="s">
        <v>4020</v>
      </c>
      <c r="D364" s="160"/>
      <c r="E364" s="125">
        <v>260.06</v>
      </c>
      <c r="F364" s="125"/>
      <c r="G364" s="125">
        <f t="shared" si="5"/>
        <v>0</v>
      </c>
      <c r="H364" s="147">
        <v>0</v>
      </c>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row>
    <row r="365" spans="1:32" outlineLevel="1" x14ac:dyDescent="0.2">
      <c r="A365" s="123"/>
      <c r="B365" s="293" t="s">
        <v>3173</v>
      </c>
      <c r="C365" s="190" t="s">
        <v>4160</v>
      </c>
      <c r="D365" s="160"/>
      <c r="E365" s="125"/>
      <c r="F365" s="125"/>
      <c r="G365" s="125">
        <f t="shared" si="5"/>
        <v>0</v>
      </c>
      <c r="H365" s="147">
        <v>0</v>
      </c>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row>
    <row r="366" spans="1:32" ht="22.5" outlineLevel="1" x14ac:dyDescent="0.2">
      <c r="A366" s="123">
        <v>189</v>
      </c>
      <c r="B366" s="123" t="s">
        <v>4161</v>
      </c>
      <c r="C366" s="137" t="s">
        <v>4162</v>
      </c>
      <c r="D366" s="160" t="s">
        <v>201</v>
      </c>
      <c r="E366" s="125">
        <v>42.344000000000001</v>
      </c>
      <c r="F366" s="125"/>
      <c r="G366" s="125">
        <f t="shared" si="5"/>
        <v>0</v>
      </c>
      <c r="H366" s="147" t="s">
        <v>4507</v>
      </c>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row>
    <row r="367" spans="1:32" outlineLevel="1" x14ac:dyDescent="0.2">
      <c r="A367" s="123"/>
      <c r="B367" s="293" t="s">
        <v>4163</v>
      </c>
      <c r="C367" s="190" t="s">
        <v>4164</v>
      </c>
      <c r="D367" s="160"/>
      <c r="E367" s="125"/>
      <c r="F367" s="125"/>
      <c r="G367" s="125">
        <f t="shared" si="5"/>
        <v>0</v>
      </c>
      <c r="H367" s="147">
        <v>0</v>
      </c>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row>
    <row r="368" spans="1:32" outlineLevel="1" x14ac:dyDescent="0.2">
      <c r="A368" s="123"/>
      <c r="B368" s="123" t="s">
        <v>4165</v>
      </c>
      <c r="C368" s="137" t="s">
        <v>4166</v>
      </c>
      <c r="D368" s="160"/>
      <c r="E368" s="125"/>
      <c r="F368" s="125"/>
      <c r="G368" s="125">
        <f t="shared" si="5"/>
        <v>0</v>
      </c>
      <c r="H368" s="147">
        <v>0</v>
      </c>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row>
    <row r="369" spans="1:32" outlineLevel="1" x14ac:dyDescent="0.2">
      <c r="A369" s="123">
        <v>190</v>
      </c>
      <c r="B369" s="123" t="s">
        <v>4167</v>
      </c>
      <c r="C369" s="137" t="s">
        <v>4168</v>
      </c>
      <c r="D369" s="160" t="s">
        <v>132</v>
      </c>
      <c r="E369" s="125">
        <v>1</v>
      </c>
      <c r="F369" s="125"/>
      <c r="G369" s="125">
        <f t="shared" si="5"/>
        <v>0</v>
      </c>
      <c r="H369" s="147" t="s">
        <v>4507</v>
      </c>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row>
    <row r="370" spans="1:32" outlineLevel="1" x14ac:dyDescent="0.2">
      <c r="A370" s="124" t="s">
        <v>128</v>
      </c>
      <c r="B370" s="294">
        <v>4</v>
      </c>
      <c r="C370" s="139" t="s">
        <v>4485</v>
      </c>
      <c r="D370" s="162"/>
      <c r="E370" s="126"/>
      <c r="F370" s="126"/>
      <c r="G370" s="126">
        <f>SUM(G371:G386)</f>
        <v>0</v>
      </c>
      <c r="H370" s="14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row>
    <row r="371" spans="1:32" outlineLevel="1" x14ac:dyDescent="0.2">
      <c r="A371" s="123"/>
      <c r="B371" s="293" t="s">
        <v>48</v>
      </c>
      <c r="C371" s="190" t="s">
        <v>49</v>
      </c>
      <c r="D371" s="160"/>
      <c r="E371" s="125"/>
      <c r="F371" s="125"/>
      <c r="G371" s="125">
        <f t="shared" ref="G371:G398" si="6">F371*E371</f>
        <v>0</v>
      </c>
      <c r="H371" s="147">
        <v>0</v>
      </c>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row>
    <row r="372" spans="1:32" ht="22.5" x14ac:dyDescent="0.2">
      <c r="A372" s="123">
        <v>191</v>
      </c>
      <c r="B372" s="123" t="s">
        <v>4486</v>
      </c>
      <c r="C372" s="137" t="s">
        <v>4487</v>
      </c>
      <c r="D372" s="160" t="s">
        <v>188</v>
      </c>
      <c r="E372" s="125">
        <v>3137</v>
      </c>
      <c r="F372" s="125"/>
      <c r="G372" s="125">
        <f t="shared" si="6"/>
        <v>0</v>
      </c>
      <c r="H372" s="147" t="s">
        <v>4507</v>
      </c>
      <c r="I372" s="122"/>
    </row>
    <row r="373" spans="1:32" ht="33.75" outlineLevel="1" x14ac:dyDescent="0.2">
      <c r="A373" s="123">
        <v>192</v>
      </c>
      <c r="B373" s="123" t="s">
        <v>4488</v>
      </c>
      <c r="C373" s="137" t="s">
        <v>4489</v>
      </c>
      <c r="D373" s="160" t="s">
        <v>188</v>
      </c>
      <c r="E373" s="125">
        <v>3137</v>
      </c>
      <c r="F373" s="125"/>
      <c r="G373" s="125">
        <f t="shared" si="6"/>
        <v>0</v>
      </c>
      <c r="H373" s="147" t="s">
        <v>4507</v>
      </c>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row>
    <row r="374" spans="1:32" outlineLevel="1" x14ac:dyDescent="0.2">
      <c r="A374" s="123">
        <v>193</v>
      </c>
      <c r="B374" s="123" t="s">
        <v>4282</v>
      </c>
      <c r="C374" s="137" t="s">
        <v>4283</v>
      </c>
      <c r="D374" s="160" t="s">
        <v>138</v>
      </c>
      <c r="E374" s="125">
        <v>470.55</v>
      </c>
      <c r="F374" s="125"/>
      <c r="G374" s="125">
        <f t="shared" si="6"/>
        <v>0</v>
      </c>
      <c r="H374" s="147" t="s">
        <v>4507</v>
      </c>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row>
    <row r="375" spans="1:32" outlineLevel="1" x14ac:dyDescent="0.2">
      <c r="A375" s="123"/>
      <c r="B375" s="123" t="s">
        <v>212</v>
      </c>
      <c r="C375" s="137" t="s">
        <v>4490</v>
      </c>
      <c r="D375" s="160"/>
      <c r="E375" s="125">
        <v>470.55</v>
      </c>
      <c r="F375" s="125"/>
      <c r="G375" s="125">
        <f t="shared" si="6"/>
        <v>0</v>
      </c>
      <c r="H375" s="147">
        <v>0</v>
      </c>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row>
    <row r="376" spans="1:32" ht="45" outlineLevel="1" x14ac:dyDescent="0.2">
      <c r="A376" s="123">
        <v>194</v>
      </c>
      <c r="B376" s="123" t="s">
        <v>4285</v>
      </c>
      <c r="C376" s="137" t="s">
        <v>4286</v>
      </c>
      <c r="D376" s="160" t="s">
        <v>138</v>
      </c>
      <c r="E376" s="125">
        <v>470.55</v>
      </c>
      <c r="F376" s="125"/>
      <c r="G376" s="125">
        <f t="shared" si="6"/>
        <v>0</v>
      </c>
      <c r="H376" s="147" t="s">
        <v>4507</v>
      </c>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row>
    <row r="377" spans="1:32" outlineLevel="1" x14ac:dyDescent="0.2">
      <c r="A377" s="123"/>
      <c r="B377" s="123" t="s">
        <v>212</v>
      </c>
      <c r="C377" s="137" t="s">
        <v>4490</v>
      </c>
      <c r="D377" s="160"/>
      <c r="E377" s="125">
        <v>470.55</v>
      </c>
      <c r="F377" s="125"/>
      <c r="G377" s="125">
        <f t="shared" si="6"/>
        <v>0</v>
      </c>
      <c r="H377" s="147">
        <v>0</v>
      </c>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row>
    <row r="378" spans="1:32" outlineLevel="1" x14ac:dyDescent="0.2">
      <c r="A378" s="123">
        <v>195</v>
      </c>
      <c r="B378" s="123" t="s">
        <v>4043</v>
      </c>
      <c r="C378" s="137" t="s">
        <v>4491</v>
      </c>
      <c r="D378" s="160" t="s">
        <v>138</v>
      </c>
      <c r="E378" s="125">
        <v>470.55</v>
      </c>
      <c r="F378" s="125"/>
      <c r="G378" s="125">
        <f t="shared" si="6"/>
        <v>0</v>
      </c>
      <c r="H378" s="147" t="s">
        <v>1623</v>
      </c>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row>
    <row r="379" spans="1:32" ht="22.5" outlineLevel="1" x14ac:dyDescent="0.2">
      <c r="A379" s="123"/>
      <c r="B379" s="123"/>
      <c r="C379" s="137" t="s">
        <v>4492</v>
      </c>
      <c r="D379" s="160"/>
      <c r="E379" s="125"/>
      <c r="F379" s="125"/>
      <c r="G379" s="125">
        <f t="shared" si="6"/>
        <v>0</v>
      </c>
      <c r="H379" s="147">
        <v>0</v>
      </c>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row>
    <row r="380" spans="1:32" outlineLevel="1" x14ac:dyDescent="0.2">
      <c r="A380" s="123"/>
      <c r="B380" s="123" t="s">
        <v>212</v>
      </c>
      <c r="C380" s="137" t="s">
        <v>4490</v>
      </c>
      <c r="D380" s="160"/>
      <c r="E380" s="125">
        <v>470.55</v>
      </c>
      <c r="F380" s="125"/>
      <c r="G380" s="125">
        <f t="shared" si="6"/>
        <v>0</v>
      </c>
      <c r="H380" s="147">
        <v>0</v>
      </c>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row>
    <row r="381" spans="1:32" ht="22.5" outlineLevel="1" x14ac:dyDescent="0.2">
      <c r="A381" s="123">
        <v>196</v>
      </c>
      <c r="B381" s="123" t="s">
        <v>4493</v>
      </c>
      <c r="C381" s="137" t="s">
        <v>4494</v>
      </c>
      <c r="D381" s="160" t="s">
        <v>188</v>
      </c>
      <c r="E381" s="125">
        <v>3137</v>
      </c>
      <c r="F381" s="125"/>
      <c r="G381" s="125">
        <f t="shared" si="6"/>
        <v>0</v>
      </c>
      <c r="H381" s="147" t="s">
        <v>4507</v>
      </c>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row>
    <row r="382" spans="1:32" ht="33.75" outlineLevel="1" x14ac:dyDescent="0.2">
      <c r="A382" s="123">
        <v>197</v>
      </c>
      <c r="B382" s="295">
        <v>167151112</v>
      </c>
      <c r="C382" s="137" t="s">
        <v>4495</v>
      </c>
      <c r="D382" s="160" t="s">
        <v>138</v>
      </c>
      <c r="E382" s="125">
        <v>350</v>
      </c>
      <c r="F382" s="125"/>
      <c r="G382" s="125">
        <f t="shared" si="6"/>
        <v>0</v>
      </c>
      <c r="H382" s="147" t="s">
        <v>4507</v>
      </c>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row>
    <row r="383" spans="1:32" ht="45" outlineLevel="1" x14ac:dyDescent="0.2">
      <c r="A383" s="123">
        <v>198</v>
      </c>
      <c r="B383" s="123" t="s">
        <v>4496</v>
      </c>
      <c r="C383" s="137" t="s">
        <v>4497</v>
      </c>
      <c r="D383" s="160" t="s">
        <v>138</v>
      </c>
      <c r="E383" s="125">
        <v>350</v>
      </c>
      <c r="F383" s="125"/>
      <c r="G383" s="125">
        <f t="shared" si="6"/>
        <v>0</v>
      </c>
      <c r="H383" s="147" t="s">
        <v>4507</v>
      </c>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row>
    <row r="384" spans="1:32" ht="22.5" outlineLevel="1" x14ac:dyDescent="0.2">
      <c r="A384" s="123">
        <v>199</v>
      </c>
      <c r="B384" s="123" t="s">
        <v>4498</v>
      </c>
      <c r="C384" s="137" t="s">
        <v>4499</v>
      </c>
      <c r="D384" s="160" t="s">
        <v>188</v>
      </c>
      <c r="E384" s="125">
        <v>550</v>
      </c>
      <c r="F384" s="125"/>
      <c r="G384" s="125">
        <f t="shared" si="6"/>
        <v>0</v>
      </c>
      <c r="H384" s="147" t="s">
        <v>4507</v>
      </c>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row>
    <row r="385" spans="1:32" ht="33.75" outlineLevel="1" x14ac:dyDescent="0.2">
      <c r="A385" s="123">
        <v>200</v>
      </c>
      <c r="B385" s="123" t="s">
        <v>4500</v>
      </c>
      <c r="C385" s="137" t="s">
        <v>4501</v>
      </c>
      <c r="D385" s="160" t="s">
        <v>138</v>
      </c>
      <c r="E385" s="125">
        <v>350</v>
      </c>
      <c r="F385" s="125"/>
      <c r="G385" s="125">
        <f t="shared" si="6"/>
        <v>0</v>
      </c>
      <c r="H385" s="147" t="s">
        <v>4507</v>
      </c>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row>
    <row r="386" spans="1:32" ht="33.75" outlineLevel="1" x14ac:dyDescent="0.2">
      <c r="A386" s="123">
        <v>201</v>
      </c>
      <c r="B386" s="123" t="s">
        <v>4502</v>
      </c>
      <c r="C386" s="137" t="s">
        <v>4503</v>
      </c>
      <c r="D386" s="160" t="s">
        <v>188</v>
      </c>
      <c r="E386" s="125">
        <v>550</v>
      </c>
      <c r="F386" s="125"/>
      <c r="G386" s="125">
        <f t="shared" si="6"/>
        <v>0</v>
      </c>
      <c r="H386" s="147" t="s">
        <v>4507</v>
      </c>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row>
    <row r="387" spans="1:32" outlineLevel="1" x14ac:dyDescent="0.2">
      <c r="A387" s="124" t="s">
        <v>128</v>
      </c>
      <c r="B387" s="294">
        <v>5</v>
      </c>
      <c r="C387" s="139" t="s">
        <v>4504</v>
      </c>
      <c r="D387" s="162"/>
      <c r="E387" s="126"/>
      <c r="F387" s="126"/>
      <c r="G387" s="126">
        <f>SUM(G388:G398)</f>
        <v>0</v>
      </c>
      <c r="H387" s="14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row>
    <row r="388" spans="1:32" outlineLevel="1" x14ac:dyDescent="0.2">
      <c r="A388" s="123"/>
      <c r="B388" s="293" t="s">
        <v>48</v>
      </c>
      <c r="C388" s="190" t="s">
        <v>49</v>
      </c>
      <c r="D388" s="160"/>
      <c r="E388" s="125"/>
      <c r="F388" s="125"/>
      <c r="G388" s="125"/>
      <c r="H388" s="147">
        <v>0</v>
      </c>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row>
    <row r="389" spans="1:32" outlineLevel="1" x14ac:dyDescent="0.2">
      <c r="A389" s="123">
        <v>202</v>
      </c>
      <c r="B389" s="123" t="s">
        <v>4174</v>
      </c>
      <c r="C389" s="137" t="s">
        <v>4175</v>
      </c>
      <c r="D389" s="160" t="s">
        <v>188</v>
      </c>
      <c r="E389" s="125">
        <v>29.58</v>
      </c>
      <c r="F389" s="125"/>
      <c r="G389" s="125">
        <f t="shared" si="6"/>
        <v>0</v>
      </c>
      <c r="H389" s="147" t="s">
        <v>4507</v>
      </c>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row>
    <row r="390" spans="1:32" ht="22.5" outlineLevel="1" x14ac:dyDescent="0.2">
      <c r="A390" s="123"/>
      <c r="B390" s="123"/>
      <c r="C390" s="137" t="s">
        <v>4505</v>
      </c>
      <c r="D390" s="160"/>
      <c r="E390" s="125"/>
      <c r="F390" s="125"/>
      <c r="G390" s="125">
        <f t="shared" si="6"/>
        <v>0</v>
      </c>
      <c r="H390" s="147">
        <v>0</v>
      </c>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row>
    <row r="391" spans="1:32" outlineLevel="1" x14ac:dyDescent="0.2">
      <c r="A391" s="123"/>
      <c r="B391" s="123" t="s">
        <v>212</v>
      </c>
      <c r="C391" s="137" t="s">
        <v>4506</v>
      </c>
      <c r="D391" s="160"/>
      <c r="E391" s="125">
        <v>29.58</v>
      </c>
      <c r="F391" s="125"/>
      <c r="G391" s="125">
        <f t="shared" si="6"/>
        <v>0</v>
      </c>
      <c r="H391" s="147">
        <v>0</v>
      </c>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row>
    <row r="392" spans="1:32" outlineLevel="1" x14ac:dyDescent="0.2">
      <c r="A392" s="123">
        <v>203</v>
      </c>
      <c r="B392" s="123" t="s">
        <v>4178</v>
      </c>
      <c r="C392" s="137" t="s">
        <v>4179</v>
      </c>
      <c r="D392" s="160" t="s">
        <v>132</v>
      </c>
      <c r="E392" s="125">
        <v>3</v>
      </c>
      <c r="F392" s="125"/>
      <c r="G392" s="125">
        <f t="shared" si="6"/>
        <v>0</v>
      </c>
      <c r="H392" s="147" t="s">
        <v>4507</v>
      </c>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row>
    <row r="393" spans="1:32" outlineLevel="1" x14ac:dyDescent="0.2">
      <c r="A393" s="123">
        <v>204</v>
      </c>
      <c r="B393" s="123" t="s">
        <v>4181</v>
      </c>
      <c r="C393" s="137" t="s">
        <v>4182</v>
      </c>
      <c r="D393" s="160" t="s">
        <v>132</v>
      </c>
      <c r="E393" s="125">
        <v>3</v>
      </c>
      <c r="F393" s="125"/>
      <c r="G393" s="125">
        <f t="shared" si="6"/>
        <v>0</v>
      </c>
      <c r="H393" s="147" t="s">
        <v>4507</v>
      </c>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row>
    <row r="394" spans="1:32" outlineLevel="1" x14ac:dyDescent="0.2">
      <c r="A394" s="123">
        <v>205</v>
      </c>
      <c r="B394" s="123" t="s">
        <v>4183</v>
      </c>
      <c r="C394" s="137" t="s">
        <v>4184</v>
      </c>
      <c r="D394" s="160" t="s">
        <v>132</v>
      </c>
      <c r="E394" s="125">
        <v>3</v>
      </c>
      <c r="F394" s="125"/>
      <c r="G394" s="125">
        <f t="shared" si="6"/>
        <v>0</v>
      </c>
      <c r="H394" s="147" t="s">
        <v>4507</v>
      </c>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row>
    <row r="395" spans="1:32" outlineLevel="1" x14ac:dyDescent="0.2">
      <c r="A395" s="123">
        <v>206</v>
      </c>
      <c r="B395" s="123" t="s">
        <v>4187</v>
      </c>
      <c r="C395" s="137" t="s">
        <v>4188</v>
      </c>
      <c r="D395" s="160" t="s">
        <v>188</v>
      </c>
      <c r="E395" s="125">
        <v>815</v>
      </c>
      <c r="F395" s="125"/>
      <c r="G395" s="125">
        <f t="shared" si="6"/>
        <v>0</v>
      </c>
      <c r="H395" s="147" t="s">
        <v>4507</v>
      </c>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row>
    <row r="396" spans="1:32" outlineLevel="1" x14ac:dyDescent="0.2">
      <c r="A396" s="123">
        <v>207</v>
      </c>
      <c r="B396" s="123" t="s">
        <v>4194</v>
      </c>
      <c r="C396" s="137" t="s">
        <v>4195</v>
      </c>
      <c r="D396" s="160" t="s">
        <v>188</v>
      </c>
      <c r="E396" s="125">
        <v>84</v>
      </c>
      <c r="F396" s="125"/>
      <c r="G396" s="125">
        <f t="shared" si="6"/>
        <v>0</v>
      </c>
      <c r="H396" s="147" t="s">
        <v>4507</v>
      </c>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row>
    <row r="397" spans="1:32" outlineLevel="1" x14ac:dyDescent="0.2">
      <c r="A397" s="123"/>
      <c r="B397" s="293" t="s">
        <v>3173</v>
      </c>
      <c r="C397" s="190" t="s">
        <v>4160</v>
      </c>
      <c r="D397" s="160"/>
      <c r="E397" s="125"/>
      <c r="F397" s="125"/>
      <c r="G397" s="125">
        <f t="shared" si="6"/>
        <v>0</v>
      </c>
      <c r="H397" s="147">
        <v>0</v>
      </c>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row>
    <row r="398" spans="1:32" ht="22.5" outlineLevel="1" x14ac:dyDescent="0.2">
      <c r="A398" s="132">
        <v>208</v>
      </c>
      <c r="B398" s="132" t="s">
        <v>4161</v>
      </c>
      <c r="C398" s="180" t="s">
        <v>4162</v>
      </c>
      <c r="D398" s="181" t="s">
        <v>201</v>
      </c>
      <c r="E398" s="133">
        <v>2.1999999999999999E-2</v>
      </c>
      <c r="F398" s="133"/>
      <c r="G398" s="133">
        <f t="shared" si="6"/>
        <v>0</v>
      </c>
      <c r="H398" s="149" t="s">
        <v>4507</v>
      </c>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row>
    <row r="399" spans="1:32" outlineLevel="1" x14ac:dyDescent="0.2">
      <c r="A399" s="182"/>
      <c r="B399" s="182"/>
      <c r="C399" s="183"/>
      <c r="D399" s="184"/>
      <c r="E399" s="185"/>
      <c r="F399" s="185"/>
      <c r="G399" s="185"/>
      <c r="H399" s="184"/>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row>
    <row r="400" spans="1:32" x14ac:dyDescent="0.2">
      <c r="A400" s="134"/>
      <c r="B400" s="174" t="s">
        <v>28</v>
      </c>
      <c r="C400" s="144" t="s">
        <v>212</v>
      </c>
      <c r="D400" s="165"/>
      <c r="E400" s="156"/>
      <c r="F400" s="135"/>
      <c r="G400" s="136">
        <f>G8+G134+G180+G370+G387</f>
        <v>0</v>
      </c>
      <c r="H400" s="7"/>
    </row>
    <row r="402" spans="2:3" x14ac:dyDescent="0.2">
      <c r="B402" s="341"/>
      <c r="C402" s="5" t="s">
        <v>5182</v>
      </c>
    </row>
    <row r="403" spans="2:3" x14ac:dyDescent="0.2">
      <c r="B403" s="421"/>
      <c r="C403" s="296" t="s">
        <v>5323</v>
      </c>
    </row>
    <row r="404" spans="2:3" x14ac:dyDescent="0.2">
      <c r="B404" s="431"/>
      <c r="C404" s="296" t="s">
        <v>5508</v>
      </c>
    </row>
  </sheetData>
  <sheetProtection algorithmName="SHA-512" hashValue="QHBk/i3I5B8x5HEt3mjZig05HhPOTnWeCrxJsT6Hdc0gDXGGLBXEVAD7jZiALKYRFJo/d+7dpgCPtzlnxCAdlQ==" saltValue="4OwAQFHaxI8wjXYAU5Z6JA==" spinCount="100000" sheet="1" objects="1" scenarios="1"/>
  <protectedRanges>
    <protectedRange sqref="F10:F398"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69" orientation="portrait" r:id="rId1"/>
  <headerFooter>
    <oddFooter>Stránka &amp;P z &amp;N</oddFooter>
  </headerFooter>
  <rowBreaks count="1" manualBreakCount="1">
    <brk id="350"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10"/>
  <sheetViews>
    <sheetView showZeros="0" view="pageBreakPreview" topLeftCell="A196" zoomScale="60" zoomScaleNormal="100" workbookViewId="0">
      <selection activeCell="AE216" sqref="AE216"/>
    </sheetView>
  </sheetViews>
  <sheetFormatPr defaultRowHeight="12.75" x14ac:dyDescent="0.2"/>
  <cols>
    <col min="1" max="1" width="4.28515625" style="4" customWidth="1"/>
    <col min="2" max="2" width="14.42578125" style="4" customWidth="1"/>
    <col min="3" max="3" width="50.7109375" style="4" customWidth="1"/>
    <col min="4" max="4" width="4.5703125" style="7" customWidth="1"/>
    <col min="5" max="5" width="10.5703125" style="155" customWidth="1"/>
    <col min="6" max="6" width="9.85546875" style="4" customWidth="1"/>
    <col min="7" max="7" width="12.7109375" style="4" customWidth="1"/>
    <col min="8" max="8" width="9.140625" style="7"/>
    <col min="9" max="9" width="8.85546875" style="4" customWidth="1"/>
    <col min="10" max="16384" width="9.140625" style="4"/>
  </cols>
  <sheetData>
    <row r="1" spans="1:8" customFormat="1" ht="15.75" x14ac:dyDescent="0.25">
      <c r="A1" s="531" t="s">
        <v>5036</v>
      </c>
      <c r="B1" s="531"/>
      <c r="C1" s="531"/>
      <c r="D1" s="531"/>
      <c r="E1" s="531"/>
      <c r="F1" s="531"/>
      <c r="G1" s="531"/>
      <c r="H1" s="11"/>
    </row>
    <row r="2" spans="1:8" customFormat="1" x14ac:dyDescent="0.2">
      <c r="A2" s="205" t="s">
        <v>114</v>
      </c>
      <c r="B2" s="206"/>
      <c r="C2" s="535" t="s">
        <v>1457</v>
      </c>
      <c r="D2" s="536"/>
      <c r="E2" s="536"/>
      <c r="F2" s="536"/>
      <c r="G2" s="537"/>
      <c r="H2" s="11"/>
    </row>
    <row r="3" spans="1:8" customFormat="1" x14ac:dyDescent="0.2">
      <c r="A3" s="205" t="s">
        <v>7</v>
      </c>
      <c r="B3" s="206"/>
      <c r="C3" s="535" t="s">
        <v>1458</v>
      </c>
      <c r="D3" s="536"/>
      <c r="E3" s="536"/>
      <c r="F3" s="536"/>
      <c r="G3" s="537"/>
      <c r="H3" s="11"/>
    </row>
    <row r="4" spans="1:8" customFormat="1" x14ac:dyDescent="0.2">
      <c r="A4" s="205" t="s">
        <v>8</v>
      </c>
      <c r="B4" s="206"/>
      <c r="C4" s="535" t="s">
        <v>3192</v>
      </c>
      <c r="D4" s="536"/>
      <c r="E4" s="536"/>
      <c r="F4" s="536"/>
      <c r="G4" s="537"/>
      <c r="H4" s="11"/>
    </row>
    <row r="5" spans="1:8" customFormat="1" x14ac:dyDescent="0.2">
      <c r="A5" s="207" t="s">
        <v>119</v>
      </c>
      <c r="B5" s="171"/>
      <c r="C5" s="171"/>
      <c r="D5" s="157"/>
      <c r="E5" s="150"/>
      <c r="F5" s="119"/>
      <c r="G5" s="208"/>
      <c r="H5" s="11"/>
    </row>
    <row r="6" spans="1:8" customFormat="1" x14ac:dyDescent="0.2">
      <c r="A6" s="4"/>
      <c r="B6" s="5"/>
      <c r="C6" s="5"/>
      <c r="D6" s="11"/>
      <c r="E6" s="79"/>
      <c r="H6" s="11"/>
    </row>
    <row r="7" spans="1:8" customFormat="1" ht="25.5" x14ac:dyDescent="0.2">
      <c r="A7" s="209" t="s">
        <v>121</v>
      </c>
      <c r="B7" s="210" t="s">
        <v>122</v>
      </c>
      <c r="C7" s="210" t="s">
        <v>123</v>
      </c>
      <c r="D7" s="211" t="s">
        <v>124</v>
      </c>
      <c r="E7" s="212" t="s">
        <v>125</v>
      </c>
      <c r="F7" s="121" t="s">
        <v>126</v>
      </c>
      <c r="G7" s="224" t="s">
        <v>28</v>
      </c>
      <c r="H7" s="225" t="s">
        <v>127</v>
      </c>
    </row>
    <row r="8" spans="1:8" customFormat="1" x14ac:dyDescent="0.2">
      <c r="A8" s="128" t="s">
        <v>128</v>
      </c>
      <c r="B8" s="129" t="s">
        <v>3193</v>
      </c>
      <c r="C8" s="130" t="s">
        <v>3194</v>
      </c>
      <c r="D8" s="159"/>
      <c r="E8" s="131"/>
      <c r="F8" s="131"/>
      <c r="G8" s="131">
        <f>SUM(G10:G208)</f>
        <v>0</v>
      </c>
      <c r="H8" s="146"/>
    </row>
    <row r="9" spans="1:8" ht="15" x14ac:dyDescent="0.2">
      <c r="A9" s="226" t="s">
        <v>3195</v>
      </c>
      <c r="B9" s="205"/>
      <c r="C9" s="205"/>
      <c r="D9" s="227"/>
      <c r="E9" s="228"/>
      <c r="F9" s="205"/>
      <c r="G9" s="205"/>
      <c r="H9" s="227"/>
    </row>
    <row r="10" spans="1:8" ht="90" x14ac:dyDescent="0.2">
      <c r="A10" s="123">
        <v>1</v>
      </c>
      <c r="B10" s="123" t="s">
        <v>3196</v>
      </c>
      <c r="C10" s="137" t="s">
        <v>3197</v>
      </c>
      <c r="D10" s="160" t="s">
        <v>132</v>
      </c>
      <c r="E10" s="125">
        <v>9</v>
      </c>
      <c r="F10" s="125"/>
      <c r="G10" s="125">
        <f>E10*F10</f>
        <v>0</v>
      </c>
      <c r="H10" s="147" t="s">
        <v>1623</v>
      </c>
    </row>
    <row r="11" spans="1:8" ht="15" x14ac:dyDescent="0.2">
      <c r="A11" s="232" t="s">
        <v>3198</v>
      </c>
      <c r="B11" s="205"/>
      <c r="C11" s="205"/>
      <c r="D11" s="227">
        <v>0</v>
      </c>
      <c r="E11" s="228"/>
      <c r="F11" s="228"/>
      <c r="G11" s="228"/>
      <c r="H11" s="231"/>
    </row>
    <row r="12" spans="1:8" ht="180" x14ac:dyDescent="0.2">
      <c r="A12" s="123">
        <v>2</v>
      </c>
      <c r="B12" s="123" t="s">
        <v>3199</v>
      </c>
      <c r="C12" s="137" t="s">
        <v>3200</v>
      </c>
      <c r="D12" s="160" t="s">
        <v>132</v>
      </c>
      <c r="E12" s="125">
        <v>2</v>
      </c>
      <c r="F12" s="125"/>
      <c r="G12" s="125">
        <f t="shared" ref="G12:G48" si="0">E12*F12</f>
        <v>0</v>
      </c>
      <c r="H12" s="147" t="s">
        <v>1623</v>
      </c>
    </row>
    <row r="13" spans="1:8" ht="56.25" x14ac:dyDescent="0.2">
      <c r="A13" s="123">
        <v>3</v>
      </c>
      <c r="B13" s="123" t="s">
        <v>3201</v>
      </c>
      <c r="C13" s="137" t="s">
        <v>3202</v>
      </c>
      <c r="D13" s="160" t="s">
        <v>132</v>
      </c>
      <c r="E13" s="125">
        <v>3</v>
      </c>
      <c r="F13" s="125"/>
      <c r="G13" s="125">
        <f t="shared" si="0"/>
        <v>0</v>
      </c>
      <c r="H13" s="147" t="s">
        <v>1623</v>
      </c>
    </row>
    <row r="14" spans="1:8" ht="33.75" x14ac:dyDescent="0.2">
      <c r="A14" s="123">
        <v>4</v>
      </c>
      <c r="B14" s="123" t="s">
        <v>3203</v>
      </c>
      <c r="C14" s="137" t="s">
        <v>3204</v>
      </c>
      <c r="D14" s="160" t="s">
        <v>132</v>
      </c>
      <c r="E14" s="125">
        <v>1</v>
      </c>
      <c r="F14" s="125"/>
      <c r="G14" s="125">
        <f t="shared" si="0"/>
        <v>0</v>
      </c>
      <c r="H14" s="147" t="s">
        <v>1623</v>
      </c>
    </row>
    <row r="15" spans="1:8" ht="15" x14ac:dyDescent="0.2">
      <c r="A15" s="232" t="s">
        <v>3205</v>
      </c>
      <c r="B15" s="205"/>
      <c r="C15" s="205"/>
      <c r="D15" s="227">
        <v>0</v>
      </c>
      <c r="E15" s="228"/>
      <c r="F15" s="228"/>
      <c r="G15" s="228"/>
      <c r="H15" s="231">
        <v>0</v>
      </c>
    </row>
    <row r="16" spans="1:8" ht="33.75" x14ac:dyDescent="0.2">
      <c r="A16" s="123">
        <v>5</v>
      </c>
      <c r="B16" s="123" t="s">
        <v>3206</v>
      </c>
      <c r="C16" s="137" t="s">
        <v>3207</v>
      </c>
      <c r="D16" s="160" t="s">
        <v>132</v>
      </c>
      <c r="E16" s="125">
        <v>5</v>
      </c>
      <c r="F16" s="125"/>
      <c r="G16" s="125">
        <f t="shared" si="0"/>
        <v>0</v>
      </c>
      <c r="H16" s="147" t="s">
        <v>1623</v>
      </c>
    </row>
    <row r="17" spans="1:8" ht="22.5" x14ac:dyDescent="0.2">
      <c r="A17" s="123">
        <v>6</v>
      </c>
      <c r="B17" s="123" t="s">
        <v>3208</v>
      </c>
      <c r="C17" s="137" t="s">
        <v>3209</v>
      </c>
      <c r="D17" s="160" t="s">
        <v>132</v>
      </c>
      <c r="E17" s="125">
        <v>1</v>
      </c>
      <c r="F17" s="125"/>
      <c r="G17" s="125">
        <f t="shared" si="0"/>
        <v>0</v>
      </c>
      <c r="H17" s="147" t="s">
        <v>1623</v>
      </c>
    </row>
    <row r="18" spans="1:8" ht="22.5" x14ac:dyDescent="0.2">
      <c r="A18" s="123">
        <v>7</v>
      </c>
      <c r="B18" s="123" t="s">
        <v>3210</v>
      </c>
      <c r="C18" s="137" t="s">
        <v>3211</v>
      </c>
      <c r="D18" s="160" t="s">
        <v>132</v>
      </c>
      <c r="E18" s="125">
        <v>27</v>
      </c>
      <c r="F18" s="125"/>
      <c r="G18" s="125">
        <f t="shared" si="0"/>
        <v>0</v>
      </c>
      <c r="H18" s="147" t="s">
        <v>1623</v>
      </c>
    </row>
    <row r="19" spans="1:8" ht="22.5" x14ac:dyDescent="0.2">
      <c r="A19" s="123">
        <v>8</v>
      </c>
      <c r="B19" s="123" t="s">
        <v>3212</v>
      </c>
      <c r="C19" s="137" t="s">
        <v>3213</v>
      </c>
      <c r="D19" s="160" t="s">
        <v>132</v>
      </c>
      <c r="E19" s="125">
        <v>1</v>
      </c>
      <c r="F19" s="125"/>
      <c r="G19" s="125">
        <f t="shared" si="0"/>
        <v>0</v>
      </c>
      <c r="H19" s="147" t="s">
        <v>1623</v>
      </c>
    </row>
    <row r="20" spans="1:8" ht="157.5" x14ac:dyDescent="0.2">
      <c r="A20" s="123">
        <v>9</v>
      </c>
      <c r="B20" s="123" t="s">
        <v>3214</v>
      </c>
      <c r="C20" s="137" t="s">
        <v>3215</v>
      </c>
      <c r="D20" s="160" t="s">
        <v>132</v>
      </c>
      <c r="E20" s="125">
        <v>2</v>
      </c>
      <c r="F20" s="125"/>
      <c r="G20" s="125">
        <f t="shared" si="0"/>
        <v>0</v>
      </c>
      <c r="H20" s="147" t="s">
        <v>1623</v>
      </c>
    </row>
    <row r="21" spans="1:8" ht="90" x14ac:dyDescent="0.2">
      <c r="A21" s="123">
        <v>10</v>
      </c>
      <c r="B21" s="123" t="s">
        <v>3216</v>
      </c>
      <c r="C21" s="137" t="s">
        <v>3217</v>
      </c>
      <c r="D21" s="160" t="s">
        <v>132</v>
      </c>
      <c r="E21" s="125">
        <v>2</v>
      </c>
      <c r="F21" s="125"/>
      <c r="G21" s="125">
        <f t="shared" si="0"/>
        <v>0</v>
      </c>
      <c r="H21" s="147" t="s">
        <v>1623</v>
      </c>
    </row>
    <row r="22" spans="1:8" ht="146.25" x14ac:dyDescent="0.2">
      <c r="A22" s="123">
        <v>11</v>
      </c>
      <c r="B22" s="123" t="s">
        <v>3218</v>
      </c>
      <c r="C22" s="137" t="s">
        <v>3219</v>
      </c>
      <c r="D22" s="160" t="s">
        <v>132</v>
      </c>
      <c r="E22" s="125">
        <v>1</v>
      </c>
      <c r="F22" s="125"/>
      <c r="G22" s="125">
        <f t="shared" si="0"/>
        <v>0</v>
      </c>
      <c r="H22" s="147" t="s">
        <v>1623</v>
      </c>
    </row>
    <row r="23" spans="1:8" ht="53.25" x14ac:dyDescent="0.2">
      <c r="A23" s="123">
        <v>12</v>
      </c>
      <c r="B23" s="123" t="s">
        <v>3220</v>
      </c>
      <c r="C23" s="137" t="s">
        <v>3221</v>
      </c>
      <c r="D23" s="160" t="s">
        <v>132</v>
      </c>
      <c r="E23" s="125">
        <v>1</v>
      </c>
      <c r="F23" s="125"/>
      <c r="G23" s="125">
        <f t="shared" si="0"/>
        <v>0</v>
      </c>
      <c r="H23" s="147" t="s">
        <v>1623</v>
      </c>
    </row>
    <row r="24" spans="1:8" ht="382.5" x14ac:dyDescent="0.2">
      <c r="A24" s="123">
        <v>13</v>
      </c>
      <c r="B24" s="123" t="s">
        <v>3222</v>
      </c>
      <c r="C24" s="137" t="s">
        <v>3223</v>
      </c>
      <c r="D24" s="160" t="s">
        <v>132</v>
      </c>
      <c r="E24" s="125">
        <v>1</v>
      </c>
      <c r="F24" s="125"/>
      <c r="G24" s="125">
        <f t="shared" si="0"/>
        <v>0</v>
      </c>
      <c r="H24" s="147" t="s">
        <v>1623</v>
      </c>
    </row>
    <row r="25" spans="1:8" ht="22.5" x14ac:dyDescent="0.2">
      <c r="A25" s="123">
        <v>14</v>
      </c>
      <c r="B25" s="123" t="s">
        <v>3224</v>
      </c>
      <c r="C25" s="137" t="s">
        <v>3225</v>
      </c>
      <c r="D25" s="160" t="s">
        <v>132</v>
      </c>
      <c r="E25" s="125">
        <v>1</v>
      </c>
      <c r="F25" s="125"/>
      <c r="G25" s="125">
        <f t="shared" si="0"/>
        <v>0</v>
      </c>
      <c r="H25" s="147" t="s">
        <v>1623</v>
      </c>
    </row>
    <row r="26" spans="1:8" ht="45" x14ac:dyDescent="0.2">
      <c r="A26" s="123">
        <v>15</v>
      </c>
      <c r="B26" s="123" t="s">
        <v>3226</v>
      </c>
      <c r="C26" s="137" t="s">
        <v>3227</v>
      </c>
      <c r="D26" s="160" t="s">
        <v>132</v>
      </c>
      <c r="E26" s="125">
        <v>4</v>
      </c>
      <c r="F26" s="125"/>
      <c r="G26" s="125">
        <f t="shared" si="0"/>
        <v>0</v>
      </c>
      <c r="H26" s="147" t="s">
        <v>1623</v>
      </c>
    </row>
    <row r="27" spans="1:8" ht="78.75" x14ac:dyDescent="0.2">
      <c r="A27" s="123">
        <v>16</v>
      </c>
      <c r="B27" s="123" t="s">
        <v>3228</v>
      </c>
      <c r="C27" s="137" t="s">
        <v>3229</v>
      </c>
      <c r="D27" s="160" t="s">
        <v>132</v>
      </c>
      <c r="E27" s="125">
        <v>1</v>
      </c>
      <c r="F27" s="125"/>
      <c r="G27" s="125">
        <f t="shared" si="0"/>
        <v>0</v>
      </c>
      <c r="H27" s="147" t="s">
        <v>1623</v>
      </c>
    </row>
    <row r="28" spans="1:8" ht="56.25" x14ac:dyDescent="0.2">
      <c r="A28" s="123">
        <v>17</v>
      </c>
      <c r="B28" s="123" t="s">
        <v>3230</v>
      </c>
      <c r="C28" s="137" t="s">
        <v>3231</v>
      </c>
      <c r="D28" s="160" t="s">
        <v>132</v>
      </c>
      <c r="E28" s="125">
        <v>1</v>
      </c>
      <c r="F28" s="125"/>
      <c r="G28" s="125">
        <f t="shared" si="0"/>
        <v>0</v>
      </c>
      <c r="H28" s="147" t="s">
        <v>1623</v>
      </c>
    </row>
    <row r="29" spans="1:8" ht="78.75" x14ac:dyDescent="0.2">
      <c r="A29" s="123">
        <v>18</v>
      </c>
      <c r="B29" s="123" t="s">
        <v>3232</v>
      </c>
      <c r="C29" s="137" t="s">
        <v>3233</v>
      </c>
      <c r="D29" s="160" t="s">
        <v>132</v>
      </c>
      <c r="E29" s="125">
        <v>1</v>
      </c>
      <c r="F29" s="125"/>
      <c r="G29" s="125">
        <f t="shared" si="0"/>
        <v>0</v>
      </c>
      <c r="H29" s="147" t="s">
        <v>1623</v>
      </c>
    </row>
    <row r="30" spans="1:8" ht="33.75" x14ac:dyDescent="0.2">
      <c r="A30" s="123">
        <v>19</v>
      </c>
      <c r="B30" s="123" t="s">
        <v>3234</v>
      </c>
      <c r="C30" s="137" t="s">
        <v>3235</v>
      </c>
      <c r="D30" s="160" t="s">
        <v>132</v>
      </c>
      <c r="E30" s="125">
        <v>7</v>
      </c>
      <c r="F30" s="125"/>
      <c r="G30" s="125">
        <f t="shared" si="0"/>
        <v>0</v>
      </c>
      <c r="H30" s="147" t="s">
        <v>1623</v>
      </c>
    </row>
    <row r="31" spans="1:8" ht="33.75" x14ac:dyDescent="0.2">
      <c r="A31" s="123">
        <v>20</v>
      </c>
      <c r="B31" s="123" t="s">
        <v>3236</v>
      </c>
      <c r="C31" s="137" t="s">
        <v>3237</v>
      </c>
      <c r="D31" s="160" t="s">
        <v>132</v>
      </c>
      <c r="E31" s="125">
        <v>28</v>
      </c>
      <c r="F31" s="125"/>
      <c r="G31" s="125">
        <f t="shared" si="0"/>
        <v>0</v>
      </c>
      <c r="H31" s="147" t="s">
        <v>1623</v>
      </c>
    </row>
    <row r="32" spans="1:8" ht="108.75" x14ac:dyDescent="0.2">
      <c r="A32" s="123">
        <v>21</v>
      </c>
      <c r="B32" s="123" t="s">
        <v>3238</v>
      </c>
      <c r="C32" s="137" t="s">
        <v>3239</v>
      </c>
      <c r="D32" s="160" t="s">
        <v>132</v>
      </c>
      <c r="E32" s="125">
        <v>1</v>
      </c>
      <c r="F32" s="125"/>
      <c r="G32" s="125">
        <f t="shared" si="0"/>
        <v>0</v>
      </c>
      <c r="H32" s="147" t="s">
        <v>1623</v>
      </c>
    </row>
    <row r="33" spans="1:8" ht="67.5" x14ac:dyDescent="0.2">
      <c r="A33" s="123">
        <v>22</v>
      </c>
      <c r="B33" s="123" t="s">
        <v>3240</v>
      </c>
      <c r="C33" s="137" t="s">
        <v>3241</v>
      </c>
      <c r="D33" s="160" t="s">
        <v>132</v>
      </c>
      <c r="E33" s="125">
        <v>1</v>
      </c>
      <c r="F33" s="125"/>
      <c r="G33" s="125">
        <f t="shared" si="0"/>
        <v>0</v>
      </c>
      <c r="H33" s="147" t="s">
        <v>1623</v>
      </c>
    </row>
    <row r="34" spans="1:8" ht="90" x14ac:dyDescent="0.2">
      <c r="A34" s="123">
        <v>23</v>
      </c>
      <c r="B34" s="123" t="s">
        <v>3242</v>
      </c>
      <c r="C34" s="137" t="s">
        <v>3243</v>
      </c>
      <c r="D34" s="160" t="s">
        <v>132</v>
      </c>
      <c r="E34" s="125">
        <v>1</v>
      </c>
      <c r="F34" s="125"/>
      <c r="G34" s="125">
        <f t="shared" si="0"/>
        <v>0</v>
      </c>
      <c r="H34" s="147" t="s">
        <v>1623</v>
      </c>
    </row>
    <row r="35" spans="1:8" ht="90" x14ac:dyDescent="0.2">
      <c r="A35" s="123">
        <v>24</v>
      </c>
      <c r="B35" s="123" t="s">
        <v>3244</v>
      </c>
      <c r="C35" s="137" t="s">
        <v>3245</v>
      </c>
      <c r="D35" s="160" t="s">
        <v>132</v>
      </c>
      <c r="E35" s="125">
        <v>1</v>
      </c>
      <c r="F35" s="125"/>
      <c r="G35" s="125">
        <f t="shared" si="0"/>
        <v>0</v>
      </c>
      <c r="H35" s="147" t="s">
        <v>1623</v>
      </c>
    </row>
    <row r="36" spans="1:8" ht="90" x14ac:dyDescent="0.2">
      <c r="A36" s="123">
        <v>25</v>
      </c>
      <c r="B36" s="123" t="s">
        <v>3246</v>
      </c>
      <c r="C36" s="137" t="s">
        <v>3247</v>
      </c>
      <c r="D36" s="160" t="s">
        <v>132</v>
      </c>
      <c r="E36" s="125">
        <v>3</v>
      </c>
      <c r="F36" s="125"/>
      <c r="G36" s="125">
        <f t="shared" si="0"/>
        <v>0</v>
      </c>
      <c r="H36" s="147" t="s">
        <v>1623</v>
      </c>
    </row>
    <row r="37" spans="1:8" ht="22.5" x14ac:dyDescent="0.2">
      <c r="A37" s="123">
        <v>26</v>
      </c>
      <c r="B37" s="123" t="s">
        <v>3248</v>
      </c>
      <c r="C37" s="137" t="s">
        <v>3249</v>
      </c>
      <c r="D37" s="160" t="s">
        <v>132</v>
      </c>
      <c r="E37" s="125">
        <v>1</v>
      </c>
      <c r="F37" s="125"/>
      <c r="G37" s="125">
        <f t="shared" si="0"/>
        <v>0</v>
      </c>
      <c r="H37" s="147" t="s">
        <v>1623</v>
      </c>
    </row>
    <row r="38" spans="1:8" ht="15" x14ac:dyDescent="0.2">
      <c r="A38" s="232" t="s">
        <v>3250</v>
      </c>
      <c r="B38" s="205"/>
      <c r="C38" s="229"/>
      <c r="D38" s="230">
        <v>0</v>
      </c>
      <c r="E38" s="228"/>
      <c r="F38" s="205"/>
      <c r="G38" s="228"/>
      <c r="H38" s="231">
        <v>0</v>
      </c>
    </row>
    <row r="39" spans="1:8" ht="56.25" x14ac:dyDescent="0.2">
      <c r="A39" s="123">
        <v>27</v>
      </c>
      <c r="B39" s="123" t="s">
        <v>3251</v>
      </c>
      <c r="C39" s="137" t="s">
        <v>3252</v>
      </c>
      <c r="D39" s="160" t="s">
        <v>132</v>
      </c>
      <c r="E39" s="125">
        <v>3</v>
      </c>
      <c r="F39" s="125"/>
      <c r="G39" s="125">
        <f t="shared" si="0"/>
        <v>0</v>
      </c>
      <c r="H39" s="147" t="s">
        <v>1623</v>
      </c>
    </row>
    <row r="40" spans="1:8" ht="56.25" x14ac:dyDescent="0.2">
      <c r="A40" s="123">
        <v>28</v>
      </c>
      <c r="B40" s="123" t="s">
        <v>3253</v>
      </c>
      <c r="C40" s="137" t="s">
        <v>3254</v>
      </c>
      <c r="D40" s="160" t="s">
        <v>132</v>
      </c>
      <c r="E40" s="125">
        <v>1</v>
      </c>
      <c r="F40" s="125"/>
      <c r="G40" s="125">
        <f t="shared" si="0"/>
        <v>0</v>
      </c>
      <c r="H40" s="147" t="s">
        <v>1623</v>
      </c>
    </row>
    <row r="41" spans="1:8" ht="15" x14ac:dyDescent="0.2">
      <c r="A41" s="232" t="s">
        <v>3255</v>
      </c>
      <c r="B41" s="205"/>
      <c r="C41" s="205"/>
      <c r="D41" s="227">
        <v>0</v>
      </c>
      <c r="E41" s="228"/>
      <c r="F41" s="205"/>
      <c r="G41" s="228">
        <f t="shared" si="0"/>
        <v>0</v>
      </c>
      <c r="H41" s="231">
        <v>0</v>
      </c>
    </row>
    <row r="42" spans="1:8" ht="45" x14ac:dyDescent="0.2">
      <c r="A42" s="123">
        <v>29</v>
      </c>
      <c r="B42" s="123" t="s">
        <v>3256</v>
      </c>
      <c r="C42" s="137" t="s">
        <v>3257</v>
      </c>
      <c r="D42" s="160" t="s">
        <v>132</v>
      </c>
      <c r="E42" s="125">
        <v>3</v>
      </c>
      <c r="F42" s="125"/>
      <c r="G42" s="125">
        <f t="shared" si="0"/>
        <v>0</v>
      </c>
      <c r="H42" s="147" t="s">
        <v>1623</v>
      </c>
    </row>
    <row r="43" spans="1:8" ht="45" x14ac:dyDescent="0.2">
      <c r="A43" s="123">
        <v>30</v>
      </c>
      <c r="B43" s="123" t="s">
        <v>3258</v>
      </c>
      <c r="C43" s="137" t="s">
        <v>3259</v>
      </c>
      <c r="D43" s="160" t="s">
        <v>132</v>
      </c>
      <c r="E43" s="125">
        <v>5</v>
      </c>
      <c r="F43" s="125"/>
      <c r="G43" s="125">
        <f t="shared" si="0"/>
        <v>0</v>
      </c>
      <c r="H43" s="147" t="s">
        <v>1623</v>
      </c>
    </row>
    <row r="44" spans="1:8" ht="22.5" x14ac:dyDescent="0.2">
      <c r="A44" s="123">
        <v>31</v>
      </c>
      <c r="B44" s="123" t="s">
        <v>3260</v>
      </c>
      <c r="C44" s="137" t="s">
        <v>3261</v>
      </c>
      <c r="D44" s="160" t="s">
        <v>132</v>
      </c>
      <c r="E44" s="125">
        <v>1</v>
      </c>
      <c r="F44" s="125"/>
      <c r="G44" s="125">
        <f t="shared" si="0"/>
        <v>0</v>
      </c>
      <c r="H44" s="147" t="s">
        <v>1623</v>
      </c>
    </row>
    <row r="45" spans="1:8" ht="15" x14ac:dyDescent="0.2">
      <c r="A45" s="232" t="s">
        <v>3262</v>
      </c>
      <c r="B45" s="232"/>
      <c r="C45" s="205"/>
      <c r="D45" s="227">
        <v>0</v>
      </c>
      <c r="E45" s="228"/>
      <c r="F45" s="205"/>
      <c r="G45" s="228">
        <f t="shared" si="0"/>
        <v>0</v>
      </c>
      <c r="H45" s="231">
        <v>0</v>
      </c>
    </row>
    <row r="46" spans="1:8" ht="67.5" x14ac:dyDescent="0.2">
      <c r="A46" s="123">
        <v>32</v>
      </c>
      <c r="B46" s="123" t="s">
        <v>3263</v>
      </c>
      <c r="C46" s="137" t="s">
        <v>3264</v>
      </c>
      <c r="D46" s="160" t="s">
        <v>132</v>
      </c>
      <c r="E46" s="125">
        <v>1</v>
      </c>
      <c r="F46" s="125"/>
      <c r="G46" s="125">
        <f t="shared" si="0"/>
        <v>0</v>
      </c>
      <c r="H46" s="147" t="s">
        <v>1623</v>
      </c>
    </row>
    <row r="47" spans="1:8" x14ac:dyDescent="0.2">
      <c r="A47" s="123">
        <v>33</v>
      </c>
      <c r="B47" s="123" t="s">
        <v>3265</v>
      </c>
      <c r="C47" s="137" t="s">
        <v>3266</v>
      </c>
      <c r="D47" s="160" t="s">
        <v>132</v>
      </c>
      <c r="E47" s="125">
        <v>1</v>
      </c>
      <c r="F47" s="125"/>
      <c r="G47" s="125">
        <f t="shared" si="0"/>
        <v>0</v>
      </c>
      <c r="H47" s="147" t="s">
        <v>1623</v>
      </c>
    </row>
    <row r="48" spans="1:8" ht="33.75" x14ac:dyDescent="0.2">
      <c r="A48" s="123">
        <v>34</v>
      </c>
      <c r="B48" s="123" t="s">
        <v>3267</v>
      </c>
      <c r="C48" s="137" t="s">
        <v>3268</v>
      </c>
      <c r="D48" s="160" t="s">
        <v>132</v>
      </c>
      <c r="E48" s="125">
        <v>2</v>
      </c>
      <c r="F48" s="125"/>
      <c r="G48" s="125">
        <f t="shared" si="0"/>
        <v>0</v>
      </c>
      <c r="H48" s="147" t="s">
        <v>1623</v>
      </c>
    </row>
    <row r="49" spans="1:8" ht="15" x14ac:dyDescent="0.2">
      <c r="A49" s="232" t="s">
        <v>3269</v>
      </c>
      <c r="B49" s="205"/>
      <c r="C49" s="205"/>
      <c r="D49" s="227">
        <v>0</v>
      </c>
      <c r="E49" s="228"/>
      <c r="F49" s="228"/>
      <c r="G49" s="228"/>
      <c r="H49" s="231">
        <v>0</v>
      </c>
    </row>
    <row r="50" spans="1:8" ht="180" x14ac:dyDescent="0.2">
      <c r="A50" s="123">
        <v>35</v>
      </c>
      <c r="B50" s="123" t="s">
        <v>3199</v>
      </c>
      <c r="C50" s="137" t="s">
        <v>3200</v>
      </c>
      <c r="D50" s="160" t="s">
        <v>132</v>
      </c>
      <c r="E50" s="125">
        <v>2</v>
      </c>
      <c r="F50" s="125"/>
      <c r="G50" s="125">
        <f t="shared" ref="G50:G52" si="1">E50*F50</f>
        <v>0</v>
      </c>
      <c r="H50" s="147" t="s">
        <v>1623</v>
      </c>
    </row>
    <row r="51" spans="1:8" ht="56.25" x14ac:dyDescent="0.2">
      <c r="A51" s="123">
        <v>36</v>
      </c>
      <c r="B51" s="123" t="s">
        <v>3201</v>
      </c>
      <c r="C51" s="137" t="s">
        <v>3202</v>
      </c>
      <c r="D51" s="160" t="s">
        <v>132</v>
      </c>
      <c r="E51" s="125">
        <v>3</v>
      </c>
      <c r="F51" s="125"/>
      <c r="G51" s="125">
        <f t="shared" si="1"/>
        <v>0</v>
      </c>
      <c r="H51" s="147" t="s">
        <v>1623</v>
      </c>
    </row>
    <row r="52" spans="1:8" ht="33.75" x14ac:dyDescent="0.2">
      <c r="A52" s="123">
        <v>37</v>
      </c>
      <c r="B52" s="123" t="s">
        <v>3203</v>
      </c>
      <c r="C52" s="137" t="s">
        <v>3204</v>
      </c>
      <c r="D52" s="160" t="s">
        <v>132</v>
      </c>
      <c r="E52" s="125">
        <v>1</v>
      </c>
      <c r="F52" s="125"/>
      <c r="G52" s="125">
        <f t="shared" si="1"/>
        <v>0</v>
      </c>
      <c r="H52" s="147" t="s">
        <v>1623</v>
      </c>
    </row>
    <row r="53" spans="1:8" ht="15" x14ac:dyDescent="0.2">
      <c r="A53" s="232" t="s">
        <v>3270</v>
      </c>
      <c r="B53" s="205"/>
      <c r="C53" s="205"/>
      <c r="D53" s="227">
        <v>0</v>
      </c>
      <c r="E53" s="228"/>
      <c r="F53" s="228"/>
      <c r="G53" s="228"/>
      <c r="H53" s="231">
        <v>0</v>
      </c>
    </row>
    <row r="54" spans="1:8" ht="33.75" x14ac:dyDescent="0.2">
      <c r="A54" s="123">
        <v>38</v>
      </c>
      <c r="B54" s="123" t="s">
        <v>3206</v>
      </c>
      <c r="C54" s="137" t="s">
        <v>3207</v>
      </c>
      <c r="D54" s="160" t="s">
        <v>132</v>
      </c>
      <c r="E54" s="125">
        <v>5</v>
      </c>
      <c r="F54" s="125"/>
      <c r="G54" s="125">
        <f t="shared" ref="G54:G75" si="2">E54*F54</f>
        <v>0</v>
      </c>
      <c r="H54" s="147" t="s">
        <v>1623</v>
      </c>
    </row>
    <row r="55" spans="1:8" ht="22.5" x14ac:dyDescent="0.2">
      <c r="A55" s="123">
        <v>39</v>
      </c>
      <c r="B55" s="123" t="s">
        <v>3208</v>
      </c>
      <c r="C55" s="137" t="s">
        <v>3209</v>
      </c>
      <c r="D55" s="160" t="s">
        <v>132</v>
      </c>
      <c r="E55" s="125">
        <v>1</v>
      </c>
      <c r="F55" s="125"/>
      <c r="G55" s="125">
        <f t="shared" si="2"/>
        <v>0</v>
      </c>
      <c r="H55" s="147" t="s">
        <v>1623</v>
      </c>
    </row>
    <row r="56" spans="1:8" ht="22.5" x14ac:dyDescent="0.2">
      <c r="A56" s="123">
        <v>40</v>
      </c>
      <c r="B56" s="123" t="s">
        <v>3210</v>
      </c>
      <c r="C56" s="137" t="s">
        <v>3211</v>
      </c>
      <c r="D56" s="160" t="s">
        <v>132</v>
      </c>
      <c r="E56" s="125">
        <v>27</v>
      </c>
      <c r="F56" s="125"/>
      <c r="G56" s="125">
        <f t="shared" si="2"/>
        <v>0</v>
      </c>
      <c r="H56" s="147" t="s">
        <v>1623</v>
      </c>
    </row>
    <row r="57" spans="1:8" ht="22.5" x14ac:dyDescent="0.2">
      <c r="A57" s="123">
        <v>41</v>
      </c>
      <c r="B57" s="123" t="s">
        <v>3212</v>
      </c>
      <c r="C57" s="137" t="s">
        <v>3213</v>
      </c>
      <c r="D57" s="160" t="s">
        <v>132</v>
      </c>
      <c r="E57" s="125">
        <v>1</v>
      </c>
      <c r="F57" s="125"/>
      <c r="G57" s="125">
        <f t="shared" si="2"/>
        <v>0</v>
      </c>
      <c r="H57" s="147" t="s">
        <v>1623</v>
      </c>
    </row>
    <row r="58" spans="1:8" ht="157.5" x14ac:dyDescent="0.2">
      <c r="A58" s="123">
        <v>42</v>
      </c>
      <c r="B58" s="123" t="s">
        <v>3214</v>
      </c>
      <c r="C58" s="137" t="s">
        <v>3215</v>
      </c>
      <c r="D58" s="160" t="s">
        <v>132</v>
      </c>
      <c r="E58" s="125">
        <v>2</v>
      </c>
      <c r="F58" s="125"/>
      <c r="G58" s="125">
        <f t="shared" si="2"/>
        <v>0</v>
      </c>
      <c r="H58" s="147" t="s">
        <v>1623</v>
      </c>
    </row>
    <row r="59" spans="1:8" ht="90" x14ac:dyDescent="0.2">
      <c r="A59" s="123">
        <v>43</v>
      </c>
      <c r="B59" s="123" t="s">
        <v>3216</v>
      </c>
      <c r="C59" s="137" t="s">
        <v>3271</v>
      </c>
      <c r="D59" s="160" t="s">
        <v>132</v>
      </c>
      <c r="E59" s="125">
        <v>2</v>
      </c>
      <c r="F59" s="125"/>
      <c r="G59" s="125">
        <f t="shared" si="2"/>
        <v>0</v>
      </c>
      <c r="H59" s="147" t="s">
        <v>1623</v>
      </c>
    </row>
    <row r="60" spans="1:8" ht="146.25" x14ac:dyDescent="0.2">
      <c r="A60" s="123">
        <v>44</v>
      </c>
      <c r="B60" s="123" t="s">
        <v>3218</v>
      </c>
      <c r="C60" s="137" t="s">
        <v>3219</v>
      </c>
      <c r="D60" s="160" t="s">
        <v>132</v>
      </c>
      <c r="E60" s="125">
        <v>1</v>
      </c>
      <c r="F60" s="125"/>
      <c r="G60" s="125">
        <f t="shared" si="2"/>
        <v>0</v>
      </c>
      <c r="H60" s="147" t="s">
        <v>1623</v>
      </c>
    </row>
    <row r="61" spans="1:8" ht="53.25" x14ac:dyDescent="0.2">
      <c r="A61" s="123">
        <v>45</v>
      </c>
      <c r="B61" s="123" t="s">
        <v>3220</v>
      </c>
      <c r="C61" s="137" t="s">
        <v>3221</v>
      </c>
      <c r="D61" s="160" t="s">
        <v>132</v>
      </c>
      <c r="E61" s="125">
        <v>1</v>
      </c>
      <c r="F61" s="125"/>
      <c r="G61" s="125">
        <f t="shared" si="2"/>
        <v>0</v>
      </c>
      <c r="H61" s="147" t="s">
        <v>1623</v>
      </c>
    </row>
    <row r="62" spans="1:8" ht="382.5" x14ac:dyDescent="0.2">
      <c r="A62" s="123">
        <v>46</v>
      </c>
      <c r="B62" s="123" t="s">
        <v>3222</v>
      </c>
      <c r="C62" s="137" t="s">
        <v>3223</v>
      </c>
      <c r="D62" s="160" t="s">
        <v>132</v>
      </c>
      <c r="E62" s="125">
        <v>1</v>
      </c>
      <c r="F62" s="125"/>
      <c r="G62" s="125">
        <f t="shared" si="2"/>
        <v>0</v>
      </c>
      <c r="H62" s="147" t="s">
        <v>1623</v>
      </c>
    </row>
    <row r="63" spans="1:8" ht="22.5" x14ac:dyDescent="0.2">
      <c r="A63" s="123">
        <v>47</v>
      </c>
      <c r="B63" s="123" t="s">
        <v>3224</v>
      </c>
      <c r="C63" s="137" t="s">
        <v>3225</v>
      </c>
      <c r="D63" s="160" t="s">
        <v>132</v>
      </c>
      <c r="E63" s="125">
        <v>1</v>
      </c>
      <c r="F63" s="125"/>
      <c r="G63" s="125">
        <f t="shared" si="2"/>
        <v>0</v>
      </c>
      <c r="H63" s="147" t="s">
        <v>1623</v>
      </c>
    </row>
    <row r="64" spans="1:8" ht="45" x14ac:dyDescent="0.2">
      <c r="A64" s="123">
        <v>48</v>
      </c>
      <c r="B64" s="123" t="s">
        <v>3226</v>
      </c>
      <c r="C64" s="137" t="s">
        <v>3227</v>
      </c>
      <c r="D64" s="160" t="s">
        <v>132</v>
      </c>
      <c r="E64" s="125">
        <v>4</v>
      </c>
      <c r="F64" s="125"/>
      <c r="G64" s="125">
        <f t="shared" si="2"/>
        <v>0</v>
      </c>
      <c r="H64" s="147" t="s">
        <v>1623</v>
      </c>
    </row>
    <row r="65" spans="1:8" ht="78.75" x14ac:dyDescent="0.2">
      <c r="A65" s="123">
        <v>49</v>
      </c>
      <c r="B65" s="123" t="s">
        <v>3228</v>
      </c>
      <c r="C65" s="137" t="s">
        <v>3229</v>
      </c>
      <c r="D65" s="160" t="s">
        <v>132</v>
      </c>
      <c r="E65" s="125">
        <v>1</v>
      </c>
      <c r="F65" s="125"/>
      <c r="G65" s="125">
        <f t="shared" si="2"/>
        <v>0</v>
      </c>
      <c r="H65" s="147" t="s">
        <v>1623</v>
      </c>
    </row>
    <row r="66" spans="1:8" ht="56.25" x14ac:dyDescent="0.2">
      <c r="A66" s="123">
        <v>50</v>
      </c>
      <c r="B66" s="123" t="s">
        <v>3230</v>
      </c>
      <c r="C66" s="137" t="s">
        <v>3231</v>
      </c>
      <c r="D66" s="160" t="s">
        <v>132</v>
      </c>
      <c r="E66" s="125">
        <v>1</v>
      </c>
      <c r="F66" s="125"/>
      <c r="G66" s="125">
        <f t="shared" si="2"/>
        <v>0</v>
      </c>
      <c r="H66" s="147" t="s">
        <v>1623</v>
      </c>
    </row>
    <row r="67" spans="1:8" ht="78.75" x14ac:dyDescent="0.2">
      <c r="A67" s="123">
        <v>51</v>
      </c>
      <c r="B67" s="123" t="s">
        <v>3232</v>
      </c>
      <c r="C67" s="137" t="s">
        <v>3233</v>
      </c>
      <c r="D67" s="160" t="s">
        <v>132</v>
      </c>
      <c r="E67" s="125">
        <v>1</v>
      </c>
      <c r="F67" s="125"/>
      <c r="G67" s="125">
        <f t="shared" si="2"/>
        <v>0</v>
      </c>
      <c r="H67" s="147" t="s">
        <v>1623</v>
      </c>
    </row>
    <row r="68" spans="1:8" ht="33.75" x14ac:dyDescent="0.2">
      <c r="A68" s="123">
        <v>52</v>
      </c>
      <c r="B68" s="123" t="s">
        <v>3234</v>
      </c>
      <c r="C68" s="137" t="s">
        <v>3235</v>
      </c>
      <c r="D68" s="160" t="s">
        <v>132</v>
      </c>
      <c r="E68" s="125">
        <v>7</v>
      </c>
      <c r="F68" s="125"/>
      <c r="G68" s="125">
        <f t="shared" si="2"/>
        <v>0</v>
      </c>
      <c r="H68" s="147" t="s">
        <v>1623</v>
      </c>
    </row>
    <row r="69" spans="1:8" ht="33.75" x14ac:dyDescent="0.2">
      <c r="A69" s="123">
        <v>53</v>
      </c>
      <c r="B69" s="123" t="s">
        <v>3236</v>
      </c>
      <c r="C69" s="137" t="s">
        <v>3237</v>
      </c>
      <c r="D69" s="160" t="s">
        <v>132</v>
      </c>
      <c r="E69" s="125">
        <v>28</v>
      </c>
      <c r="F69" s="125"/>
      <c r="G69" s="125">
        <f t="shared" si="2"/>
        <v>0</v>
      </c>
      <c r="H69" s="147" t="s">
        <v>1623</v>
      </c>
    </row>
    <row r="70" spans="1:8" ht="108.75" x14ac:dyDescent="0.2">
      <c r="A70" s="123">
        <v>54</v>
      </c>
      <c r="B70" s="123" t="s">
        <v>3238</v>
      </c>
      <c r="C70" s="137" t="s">
        <v>3239</v>
      </c>
      <c r="D70" s="160" t="s">
        <v>132</v>
      </c>
      <c r="E70" s="125">
        <v>1</v>
      </c>
      <c r="F70" s="125"/>
      <c r="G70" s="125">
        <f t="shared" si="2"/>
        <v>0</v>
      </c>
      <c r="H70" s="147" t="s">
        <v>1623</v>
      </c>
    </row>
    <row r="71" spans="1:8" ht="67.5" x14ac:dyDescent="0.2">
      <c r="A71" s="123">
        <v>55</v>
      </c>
      <c r="B71" s="123" t="s">
        <v>3240</v>
      </c>
      <c r="C71" s="137" t="s">
        <v>3241</v>
      </c>
      <c r="D71" s="160" t="s">
        <v>132</v>
      </c>
      <c r="E71" s="125">
        <v>1</v>
      </c>
      <c r="F71" s="125"/>
      <c r="G71" s="125">
        <f t="shared" si="2"/>
        <v>0</v>
      </c>
      <c r="H71" s="147" t="s">
        <v>1623</v>
      </c>
    </row>
    <row r="72" spans="1:8" ht="90" x14ac:dyDescent="0.2">
      <c r="A72" s="123">
        <v>56</v>
      </c>
      <c r="B72" s="123" t="s">
        <v>3242</v>
      </c>
      <c r="C72" s="137" t="s">
        <v>3243</v>
      </c>
      <c r="D72" s="160" t="s">
        <v>132</v>
      </c>
      <c r="E72" s="125">
        <v>1</v>
      </c>
      <c r="F72" s="125"/>
      <c r="G72" s="125">
        <f t="shared" si="2"/>
        <v>0</v>
      </c>
      <c r="H72" s="147" t="s">
        <v>1623</v>
      </c>
    </row>
    <row r="73" spans="1:8" ht="90" x14ac:dyDescent="0.2">
      <c r="A73" s="123">
        <v>57</v>
      </c>
      <c r="B73" s="123" t="s">
        <v>3244</v>
      </c>
      <c r="C73" s="137" t="s">
        <v>3245</v>
      </c>
      <c r="D73" s="160" t="s">
        <v>132</v>
      </c>
      <c r="E73" s="125">
        <v>1</v>
      </c>
      <c r="F73" s="125"/>
      <c r="G73" s="125">
        <f t="shared" si="2"/>
        <v>0</v>
      </c>
      <c r="H73" s="147" t="s">
        <v>1623</v>
      </c>
    </row>
    <row r="74" spans="1:8" ht="90" x14ac:dyDescent="0.2">
      <c r="A74" s="123">
        <v>58</v>
      </c>
      <c r="B74" s="123" t="s">
        <v>3246</v>
      </c>
      <c r="C74" s="137" t="s">
        <v>3247</v>
      </c>
      <c r="D74" s="160" t="s">
        <v>132</v>
      </c>
      <c r="E74" s="125">
        <v>3</v>
      </c>
      <c r="F74" s="125"/>
      <c r="G74" s="125">
        <f t="shared" si="2"/>
        <v>0</v>
      </c>
      <c r="H74" s="147" t="s">
        <v>1623</v>
      </c>
    </row>
    <row r="75" spans="1:8" ht="22.5" x14ac:dyDescent="0.2">
      <c r="A75" s="123">
        <v>59</v>
      </c>
      <c r="B75" s="123" t="s">
        <v>3248</v>
      </c>
      <c r="C75" s="137" t="s">
        <v>3249</v>
      </c>
      <c r="D75" s="160" t="s">
        <v>132</v>
      </c>
      <c r="E75" s="125">
        <v>1</v>
      </c>
      <c r="F75" s="125"/>
      <c r="G75" s="125">
        <f t="shared" si="2"/>
        <v>0</v>
      </c>
      <c r="H75" s="147" t="s">
        <v>1623</v>
      </c>
    </row>
    <row r="76" spans="1:8" ht="15" x14ac:dyDescent="0.2">
      <c r="A76" s="232" t="s">
        <v>3272</v>
      </c>
      <c r="B76" s="232"/>
      <c r="C76" s="205"/>
      <c r="D76" s="227">
        <v>0</v>
      </c>
      <c r="E76" s="228"/>
      <c r="F76" s="205"/>
      <c r="G76" s="228"/>
      <c r="H76" s="231">
        <v>0</v>
      </c>
    </row>
    <row r="77" spans="1:8" ht="56.25" x14ac:dyDescent="0.2">
      <c r="A77" s="123">
        <v>60</v>
      </c>
      <c r="B77" s="123" t="s">
        <v>3251</v>
      </c>
      <c r="C77" s="137" t="s">
        <v>3252</v>
      </c>
      <c r="D77" s="160" t="s">
        <v>132</v>
      </c>
      <c r="E77" s="125">
        <v>3</v>
      </c>
      <c r="F77" s="125"/>
      <c r="G77" s="125">
        <f t="shared" ref="G77:G78" si="3">E77*F77</f>
        <v>0</v>
      </c>
      <c r="H77" s="147" t="s">
        <v>1623</v>
      </c>
    </row>
    <row r="78" spans="1:8" ht="56.25" x14ac:dyDescent="0.2">
      <c r="A78" s="123">
        <v>61</v>
      </c>
      <c r="B78" s="123" t="s">
        <v>3253</v>
      </c>
      <c r="C78" s="137" t="s">
        <v>3254</v>
      </c>
      <c r="D78" s="160" t="s">
        <v>132</v>
      </c>
      <c r="E78" s="125">
        <v>1</v>
      </c>
      <c r="F78" s="125"/>
      <c r="G78" s="125">
        <f t="shared" si="3"/>
        <v>0</v>
      </c>
      <c r="H78" s="147" t="s">
        <v>1623</v>
      </c>
    </row>
    <row r="79" spans="1:8" ht="15" x14ac:dyDescent="0.2">
      <c r="A79" s="232" t="s">
        <v>3273</v>
      </c>
      <c r="B79" s="205"/>
      <c r="C79" s="205"/>
      <c r="D79" s="227">
        <v>0</v>
      </c>
      <c r="E79" s="228"/>
      <c r="F79" s="205"/>
      <c r="G79" s="228"/>
      <c r="H79" s="231">
        <v>0</v>
      </c>
    </row>
    <row r="80" spans="1:8" ht="45" x14ac:dyDescent="0.2">
      <c r="A80" s="123">
        <v>62</v>
      </c>
      <c r="B80" s="123" t="s">
        <v>3256</v>
      </c>
      <c r="C80" s="137" t="s">
        <v>3257</v>
      </c>
      <c r="D80" s="160" t="s">
        <v>132</v>
      </c>
      <c r="E80" s="125">
        <v>3</v>
      </c>
      <c r="F80" s="125"/>
      <c r="G80" s="125">
        <f t="shared" ref="G80:G86" si="4">E80*F80</f>
        <v>0</v>
      </c>
      <c r="H80" s="147" t="s">
        <v>1623</v>
      </c>
    </row>
    <row r="81" spans="1:8" ht="45" x14ac:dyDescent="0.2">
      <c r="A81" s="123">
        <v>63</v>
      </c>
      <c r="B81" s="123" t="s">
        <v>3258</v>
      </c>
      <c r="C81" s="137" t="s">
        <v>3259</v>
      </c>
      <c r="D81" s="160" t="s">
        <v>132</v>
      </c>
      <c r="E81" s="125">
        <v>5</v>
      </c>
      <c r="F81" s="125"/>
      <c r="G81" s="125">
        <f t="shared" si="4"/>
        <v>0</v>
      </c>
      <c r="H81" s="147" t="s">
        <v>1623</v>
      </c>
    </row>
    <row r="82" spans="1:8" ht="22.5" x14ac:dyDescent="0.2">
      <c r="A82" s="123">
        <v>64</v>
      </c>
      <c r="B82" s="123" t="s">
        <v>3260</v>
      </c>
      <c r="C82" s="137" t="s">
        <v>3261</v>
      </c>
      <c r="D82" s="160" t="s">
        <v>132</v>
      </c>
      <c r="E82" s="125">
        <v>1</v>
      </c>
      <c r="F82" s="125"/>
      <c r="G82" s="125">
        <f t="shared" si="4"/>
        <v>0</v>
      </c>
      <c r="H82" s="147" t="s">
        <v>1623</v>
      </c>
    </row>
    <row r="83" spans="1:8" ht="15" x14ac:dyDescent="0.2">
      <c r="A83" s="232" t="s">
        <v>3274</v>
      </c>
      <c r="B83" s="205"/>
      <c r="C83" s="205"/>
      <c r="D83" s="227">
        <v>0</v>
      </c>
      <c r="E83" s="228"/>
      <c r="F83" s="205"/>
      <c r="G83" s="228">
        <f t="shared" si="4"/>
        <v>0</v>
      </c>
      <c r="H83" s="231">
        <v>0</v>
      </c>
    </row>
    <row r="84" spans="1:8" ht="67.5" x14ac:dyDescent="0.2">
      <c r="A84" s="123">
        <v>65</v>
      </c>
      <c r="B84" s="123" t="s">
        <v>3263</v>
      </c>
      <c r="C84" s="137" t="s">
        <v>3264</v>
      </c>
      <c r="D84" s="160" t="s">
        <v>132</v>
      </c>
      <c r="E84" s="125">
        <v>1</v>
      </c>
      <c r="F84" s="125"/>
      <c r="G84" s="125">
        <f t="shared" si="4"/>
        <v>0</v>
      </c>
      <c r="H84" s="147" t="s">
        <v>1623</v>
      </c>
    </row>
    <row r="85" spans="1:8" x14ac:dyDescent="0.2">
      <c r="A85" s="123">
        <v>66</v>
      </c>
      <c r="B85" s="123" t="s">
        <v>3265</v>
      </c>
      <c r="C85" s="137" t="s">
        <v>3266</v>
      </c>
      <c r="D85" s="160" t="s">
        <v>132</v>
      </c>
      <c r="E85" s="125">
        <v>1</v>
      </c>
      <c r="F85" s="125"/>
      <c r="G85" s="125">
        <f t="shared" si="4"/>
        <v>0</v>
      </c>
      <c r="H85" s="147" t="s">
        <v>1623</v>
      </c>
    </row>
    <row r="86" spans="1:8" ht="33.75" x14ac:dyDescent="0.2">
      <c r="A86" s="123">
        <v>67</v>
      </c>
      <c r="B86" s="123" t="s">
        <v>3267</v>
      </c>
      <c r="C86" s="137" t="s">
        <v>3268</v>
      </c>
      <c r="D86" s="160" t="s">
        <v>132</v>
      </c>
      <c r="E86" s="125">
        <v>2</v>
      </c>
      <c r="F86" s="125"/>
      <c r="G86" s="125">
        <f t="shared" si="4"/>
        <v>0</v>
      </c>
      <c r="H86" s="147" t="s">
        <v>1623</v>
      </c>
    </row>
    <row r="87" spans="1:8" ht="15" x14ac:dyDescent="0.2">
      <c r="A87" s="232" t="s">
        <v>3275</v>
      </c>
      <c r="B87" s="205"/>
      <c r="C87" s="205"/>
      <c r="D87" s="227">
        <v>0</v>
      </c>
      <c r="E87" s="228"/>
      <c r="F87" s="228"/>
      <c r="G87" s="228"/>
      <c r="H87" s="231">
        <v>0</v>
      </c>
    </row>
    <row r="88" spans="1:8" ht="180" x14ac:dyDescent="0.2">
      <c r="A88" s="123">
        <v>68</v>
      </c>
      <c r="B88" s="123" t="s">
        <v>3199</v>
      </c>
      <c r="C88" s="137" t="s">
        <v>3200</v>
      </c>
      <c r="D88" s="160" t="s">
        <v>132</v>
      </c>
      <c r="E88" s="125">
        <v>2</v>
      </c>
      <c r="F88" s="125"/>
      <c r="G88" s="125">
        <f t="shared" ref="G88:G90" si="5">E88*F88</f>
        <v>0</v>
      </c>
      <c r="H88" s="147" t="s">
        <v>1623</v>
      </c>
    </row>
    <row r="89" spans="1:8" ht="56.25" x14ac:dyDescent="0.2">
      <c r="A89" s="123">
        <v>69</v>
      </c>
      <c r="B89" s="123" t="s">
        <v>3201</v>
      </c>
      <c r="C89" s="137" t="s">
        <v>3202</v>
      </c>
      <c r="D89" s="160" t="s">
        <v>132</v>
      </c>
      <c r="E89" s="125">
        <v>3</v>
      </c>
      <c r="F89" s="125"/>
      <c r="G89" s="125">
        <f t="shared" si="5"/>
        <v>0</v>
      </c>
      <c r="H89" s="147" t="s">
        <v>1623</v>
      </c>
    </row>
    <row r="90" spans="1:8" ht="33.75" x14ac:dyDescent="0.2">
      <c r="A90" s="123">
        <v>70</v>
      </c>
      <c r="B90" s="123" t="s">
        <v>3203</v>
      </c>
      <c r="C90" s="137" t="s">
        <v>3204</v>
      </c>
      <c r="D90" s="160" t="s">
        <v>132</v>
      </c>
      <c r="E90" s="125">
        <v>1</v>
      </c>
      <c r="F90" s="125"/>
      <c r="G90" s="125">
        <f t="shared" si="5"/>
        <v>0</v>
      </c>
      <c r="H90" s="147" t="s">
        <v>1623</v>
      </c>
    </row>
    <row r="91" spans="1:8" ht="15" x14ac:dyDescent="0.2">
      <c r="A91" s="232" t="s">
        <v>3276</v>
      </c>
      <c r="B91" s="205"/>
      <c r="C91" s="205"/>
      <c r="D91" s="227">
        <v>0</v>
      </c>
      <c r="E91" s="228"/>
      <c r="F91" s="228"/>
      <c r="G91" s="228"/>
      <c r="H91" s="231">
        <v>0</v>
      </c>
    </row>
    <row r="92" spans="1:8" ht="33.75" x14ac:dyDescent="0.2">
      <c r="A92" s="123">
        <v>71</v>
      </c>
      <c r="B92" s="123" t="s">
        <v>3206</v>
      </c>
      <c r="C92" s="137" t="s">
        <v>3207</v>
      </c>
      <c r="D92" s="160" t="s">
        <v>132</v>
      </c>
      <c r="E92" s="125">
        <v>5</v>
      </c>
      <c r="F92" s="125"/>
      <c r="G92" s="125">
        <f t="shared" ref="G92:G113" si="6">E92*F92</f>
        <v>0</v>
      </c>
      <c r="H92" s="147" t="s">
        <v>1623</v>
      </c>
    </row>
    <row r="93" spans="1:8" ht="22.5" x14ac:dyDescent="0.2">
      <c r="A93" s="123">
        <v>72</v>
      </c>
      <c r="B93" s="123" t="s">
        <v>3208</v>
      </c>
      <c r="C93" s="137" t="s">
        <v>3209</v>
      </c>
      <c r="D93" s="160" t="s">
        <v>132</v>
      </c>
      <c r="E93" s="125">
        <v>1</v>
      </c>
      <c r="F93" s="125"/>
      <c r="G93" s="125">
        <f t="shared" si="6"/>
        <v>0</v>
      </c>
      <c r="H93" s="147" t="s">
        <v>1623</v>
      </c>
    </row>
    <row r="94" spans="1:8" ht="22.5" x14ac:dyDescent="0.2">
      <c r="A94" s="123">
        <v>73</v>
      </c>
      <c r="B94" s="123" t="s">
        <v>3210</v>
      </c>
      <c r="C94" s="137" t="s">
        <v>3211</v>
      </c>
      <c r="D94" s="160" t="s">
        <v>132</v>
      </c>
      <c r="E94" s="125">
        <v>27</v>
      </c>
      <c r="F94" s="125"/>
      <c r="G94" s="125">
        <f t="shared" si="6"/>
        <v>0</v>
      </c>
      <c r="H94" s="147" t="s">
        <v>1623</v>
      </c>
    </row>
    <row r="95" spans="1:8" ht="22.5" x14ac:dyDescent="0.2">
      <c r="A95" s="123">
        <v>74</v>
      </c>
      <c r="B95" s="123" t="s">
        <v>3212</v>
      </c>
      <c r="C95" s="137" t="s">
        <v>3213</v>
      </c>
      <c r="D95" s="160" t="s">
        <v>132</v>
      </c>
      <c r="E95" s="125">
        <v>1</v>
      </c>
      <c r="F95" s="125"/>
      <c r="G95" s="125">
        <f t="shared" si="6"/>
        <v>0</v>
      </c>
      <c r="H95" s="147" t="s">
        <v>1623</v>
      </c>
    </row>
    <row r="96" spans="1:8" ht="157.5" x14ac:dyDescent="0.2">
      <c r="A96" s="123">
        <v>75</v>
      </c>
      <c r="B96" s="123" t="s">
        <v>3214</v>
      </c>
      <c r="C96" s="137" t="s">
        <v>3215</v>
      </c>
      <c r="D96" s="160" t="s">
        <v>132</v>
      </c>
      <c r="E96" s="125">
        <v>2</v>
      </c>
      <c r="F96" s="125"/>
      <c r="G96" s="125">
        <f t="shared" si="6"/>
        <v>0</v>
      </c>
      <c r="H96" s="147" t="s">
        <v>1623</v>
      </c>
    </row>
    <row r="97" spans="1:8" ht="90" x14ac:dyDescent="0.2">
      <c r="A97" s="123">
        <v>76</v>
      </c>
      <c r="B97" s="123" t="s">
        <v>3216</v>
      </c>
      <c r="C97" s="137" t="s">
        <v>3217</v>
      </c>
      <c r="D97" s="160" t="s">
        <v>132</v>
      </c>
      <c r="E97" s="125">
        <v>2</v>
      </c>
      <c r="F97" s="125"/>
      <c r="G97" s="125">
        <f t="shared" si="6"/>
        <v>0</v>
      </c>
      <c r="H97" s="147" t="s">
        <v>1623</v>
      </c>
    </row>
    <row r="98" spans="1:8" ht="146.25" x14ac:dyDescent="0.2">
      <c r="A98" s="123">
        <v>77</v>
      </c>
      <c r="B98" s="123" t="s">
        <v>3218</v>
      </c>
      <c r="C98" s="137" t="s">
        <v>3219</v>
      </c>
      <c r="D98" s="160" t="s">
        <v>132</v>
      </c>
      <c r="E98" s="125">
        <v>1</v>
      </c>
      <c r="F98" s="125"/>
      <c r="G98" s="125">
        <f t="shared" si="6"/>
        <v>0</v>
      </c>
      <c r="H98" s="147" t="s">
        <v>1623</v>
      </c>
    </row>
    <row r="99" spans="1:8" ht="53.25" x14ac:dyDescent="0.2">
      <c r="A99" s="123">
        <v>78</v>
      </c>
      <c r="B99" s="123" t="s">
        <v>3220</v>
      </c>
      <c r="C99" s="137" t="s">
        <v>3221</v>
      </c>
      <c r="D99" s="160" t="s">
        <v>132</v>
      </c>
      <c r="E99" s="125">
        <v>1</v>
      </c>
      <c r="F99" s="125"/>
      <c r="G99" s="125">
        <f t="shared" si="6"/>
        <v>0</v>
      </c>
      <c r="H99" s="147" t="s">
        <v>1623</v>
      </c>
    </row>
    <row r="100" spans="1:8" ht="382.5" x14ac:dyDescent="0.2">
      <c r="A100" s="123">
        <v>79</v>
      </c>
      <c r="B100" s="123" t="s">
        <v>3222</v>
      </c>
      <c r="C100" s="137" t="s">
        <v>3223</v>
      </c>
      <c r="D100" s="160" t="s">
        <v>132</v>
      </c>
      <c r="E100" s="125">
        <v>1</v>
      </c>
      <c r="F100" s="125"/>
      <c r="G100" s="125">
        <f t="shared" si="6"/>
        <v>0</v>
      </c>
      <c r="H100" s="147" t="s">
        <v>1623</v>
      </c>
    </row>
    <row r="101" spans="1:8" ht="22.5" x14ac:dyDescent="0.2">
      <c r="A101" s="123">
        <v>80</v>
      </c>
      <c r="B101" s="123" t="s">
        <v>3224</v>
      </c>
      <c r="C101" s="137" t="s">
        <v>3225</v>
      </c>
      <c r="D101" s="160" t="s">
        <v>132</v>
      </c>
      <c r="E101" s="125">
        <v>1</v>
      </c>
      <c r="F101" s="125"/>
      <c r="G101" s="125">
        <f t="shared" si="6"/>
        <v>0</v>
      </c>
      <c r="H101" s="147" t="s">
        <v>1623</v>
      </c>
    </row>
    <row r="102" spans="1:8" ht="45" x14ac:dyDescent="0.2">
      <c r="A102" s="123">
        <v>81</v>
      </c>
      <c r="B102" s="123" t="s">
        <v>3226</v>
      </c>
      <c r="C102" s="137" t="s">
        <v>3227</v>
      </c>
      <c r="D102" s="160" t="s">
        <v>132</v>
      </c>
      <c r="E102" s="125">
        <v>4</v>
      </c>
      <c r="F102" s="125"/>
      <c r="G102" s="125">
        <f t="shared" si="6"/>
        <v>0</v>
      </c>
      <c r="H102" s="147" t="s">
        <v>1623</v>
      </c>
    </row>
    <row r="103" spans="1:8" ht="78.75" x14ac:dyDescent="0.2">
      <c r="A103" s="123">
        <v>82</v>
      </c>
      <c r="B103" s="123" t="s">
        <v>3228</v>
      </c>
      <c r="C103" s="137" t="s">
        <v>3229</v>
      </c>
      <c r="D103" s="160" t="s">
        <v>132</v>
      </c>
      <c r="E103" s="125">
        <v>1</v>
      </c>
      <c r="F103" s="125"/>
      <c r="G103" s="125">
        <f t="shared" si="6"/>
        <v>0</v>
      </c>
      <c r="H103" s="147" t="s">
        <v>1623</v>
      </c>
    </row>
    <row r="104" spans="1:8" ht="56.25" x14ac:dyDescent="0.2">
      <c r="A104" s="123">
        <v>83</v>
      </c>
      <c r="B104" s="123" t="s">
        <v>3230</v>
      </c>
      <c r="C104" s="137" t="s">
        <v>3231</v>
      </c>
      <c r="D104" s="160" t="s">
        <v>132</v>
      </c>
      <c r="E104" s="125">
        <v>1</v>
      </c>
      <c r="F104" s="125"/>
      <c r="G104" s="125">
        <f t="shared" si="6"/>
        <v>0</v>
      </c>
      <c r="H104" s="147" t="s">
        <v>1623</v>
      </c>
    </row>
    <row r="105" spans="1:8" ht="78.75" x14ac:dyDescent="0.2">
      <c r="A105" s="123">
        <v>84</v>
      </c>
      <c r="B105" s="123" t="s">
        <v>3232</v>
      </c>
      <c r="C105" s="137" t="s">
        <v>3233</v>
      </c>
      <c r="D105" s="160" t="s">
        <v>132</v>
      </c>
      <c r="E105" s="125">
        <v>1</v>
      </c>
      <c r="F105" s="125"/>
      <c r="G105" s="125">
        <f t="shared" si="6"/>
        <v>0</v>
      </c>
      <c r="H105" s="147" t="s">
        <v>1623</v>
      </c>
    </row>
    <row r="106" spans="1:8" ht="33.75" x14ac:dyDescent="0.2">
      <c r="A106" s="123">
        <v>85</v>
      </c>
      <c r="B106" s="123" t="s">
        <v>3234</v>
      </c>
      <c r="C106" s="137" t="s">
        <v>3235</v>
      </c>
      <c r="D106" s="160" t="s">
        <v>132</v>
      </c>
      <c r="E106" s="125">
        <v>7</v>
      </c>
      <c r="F106" s="125"/>
      <c r="G106" s="125">
        <f t="shared" si="6"/>
        <v>0</v>
      </c>
      <c r="H106" s="147" t="s">
        <v>1623</v>
      </c>
    </row>
    <row r="107" spans="1:8" ht="33.75" x14ac:dyDescent="0.2">
      <c r="A107" s="123">
        <v>86</v>
      </c>
      <c r="B107" s="123" t="s">
        <v>3236</v>
      </c>
      <c r="C107" s="137" t="s">
        <v>3237</v>
      </c>
      <c r="D107" s="160" t="s">
        <v>132</v>
      </c>
      <c r="E107" s="125">
        <v>28</v>
      </c>
      <c r="F107" s="125"/>
      <c r="G107" s="125">
        <f t="shared" si="6"/>
        <v>0</v>
      </c>
      <c r="H107" s="147" t="s">
        <v>1623</v>
      </c>
    </row>
    <row r="108" spans="1:8" ht="108.75" x14ac:dyDescent="0.2">
      <c r="A108" s="123">
        <v>87</v>
      </c>
      <c r="B108" s="123" t="s">
        <v>3238</v>
      </c>
      <c r="C108" s="137" t="s">
        <v>3239</v>
      </c>
      <c r="D108" s="160" t="s">
        <v>132</v>
      </c>
      <c r="E108" s="125">
        <v>1</v>
      </c>
      <c r="F108" s="125"/>
      <c r="G108" s="125">
        <f t="shared" si="6"/>
        <v>0</v>
      </c>
      <c r="H108" s="147" t="s">
        <v>1623</v>
      </c>
    </row>
    <row r="109" spans="1:8" ht="67.5" x14ac:dyDescent="0.2">
      <c r="A109" s="123">
        <v>88</v>
      </c>
      <c r="B109" s="123" t="s">
        <v>3240</v>
      </c>
      <c r="C109" s="137" t="s">
        <v>3241</v>
      </c>
      <c r="D109" s="160" t="s">
        <v>132</v>
      </c>
      <c r="E109" s="125">
        <v>1</v>
      </c>
      <c r="F109" s="125"/>
      <c r="G109" s="125">
        <f t="shared" si="6"/>
        <v>0</v>
      </c>
      <c r="H109" s="147" t="s">
        <v>1623</v>
      </c>
    </row>
    <row r="110" spans="1:8" ht="90" x14ac:dyDescent="0.2">
      <c r="A110" s="123">
        <v>89</v>
      </c>
      <c r="B110" s="123" t="s">
        <v>3242</v>
      </c>
      <c r="C110" s="137" t="s">
        <v>3243</v>
      </c>
      <c r="D110" s="160" t="s">
        <v>132</v>
      </c>
      <c r="E110" s="125">
        <v>1</v>
      </c>
      <c r="F110" s="125"/>
      <c r="G110" s="125">
        <f t="shared" si="6"/>
        <v>0</v>
      </c>
      <c r="H110" s="147" t="s">
        <v>1623</v>
      </c>
    </row>
    <row r="111" spans="1:8" ht="90" x14ac:dyDescent="0.2">
      <c r="A111" s="123">
        <v>90</v>
      </c>
      <c r="B111" s="123" t="s">
        <v>3244</v>
      </c>
      <c r="C111" s="137" t="s">
        <v>3245</v>
      </c>
      <c r="D111" s="160" t="s">
        <v>132</v>
      </c>
      <c r="E111" s="125">
        <v>1</v>
      </c>
      <c r="F111" s="125"/>
      <c r="G111" s="125">
        <f t="shared" si="6"/>
        <v>0</v>
      </c>
      <c r="H111" s="147" t="s">
        <v>1623</v>
      </c>
    </row>
    <row r="112" spans="1:8" ht="90" x14ac:dyDescent="0.2">
      <c r="A112" s="123">
        <v>91</v>
      </c>
      <c r="B112" s="123" t="s">
        <v>3246</v>
      </c>
      <c r="C112" s="137" t="s">
        <v>3247</v>
      </c>
      <c r="D112" s="160" t="s">
        <v>132</v>
      </c>
      <c r="E112" s="125">
        <v>3</v>
      </c>
      <c r="F112" s="125"/>
      <c r="G112" s="125">
        <f t="shared" si="6"/>
        <v>0</v>
      </c>
      <c r="H112" s="147" t="s">
        <v>1623</v>
      </c>
    </row>
    <row r="113" spans="1:8" ht="22.5" x14ac:dyDescent="0.2">
      <c r="A113" s="123">
        <v>92</v>
      </c>
      <c r="B113" s="123" t="s">
        <v>3248</v>
      </c>
      <c r="C113" s="137" t="s">
        <v>3249</v>
      </c>
      <c r="D113" s="160" t="s">
        <v>132</v>
      </c>
      <c r="E113" s="125">
        <v>1</v>
      </c>
      <c r="F113" s="125"/>
      <c r="G113" s="125">
        <f t="shared" si="6"/>
        <v>0</v>
      </c>
      <c r="H113" s="147" t="s">
        <v>1623</v>
      </c>
    </row>
    <row r="114" spans="1:8" ht="15" x14ac:dyDescent="0.2">
      <c r="A114" s="232" t="s">
        <v>3277</v>
      </c>
      <c r="B114" s="205"/>
      <c r="C114" s="205"/>
      <c r="D114" s="227">
        <v>0</v>
      </c>
      <c r="E114" s="228"/>
      <c r="F114" s="205"/>
      <c r="G114" s="228"/>
      <c r="H114" s="231">
        <v>0</v>
      </c>
    </row>
    <row r="115" spans="1:8" ht="56.25" x14ac:dyDescent="0.2">
      <c r="A115" s="123">
        <v>93</v>
      </c>
      <c r="B115" s="123" t="s">
        <v>3251</v>
      </c>
      <c r="C115" s="137" t="s">
        <v>3252</v>
      </c>
      <c r="D115" s="160" t="s">
        <v>132</v>
      </c>
      <c r="E115" s="125">
        <v>3</v>
      </c>
      <c r="F115" s="125"/>
      <c r="G115" s="125">
        <f t="shared" ref="G115:G116" si="7">E115*F115</f>
        <v>0</v>
      </c>
      <c r="H115" s="147" t="s">
        <v>1623</v>
      </c>
    </row>
    <row r="116" spans="1:8" ht="56.25" x14ac:dyDescent="0.2">
      <c r="A116" s="123">
        <v>94</v>
      </c>
      <c r="B116" s="123" t="s">
        <v>3253</v>
      </c>
      <c r="C116" s="137" t="s">
        <v>3254</v>
      </c>
      <c r="D116" s="160" t="s">
        <v>132</v>
      </c>
      <c r="E116" s="125">
        <v>1</v>
      </c>
      <c r="F116" s="125"/>
      <c r="G116" s="125">
        <f t="shared" si="7"/>
        <v>0</v>
      </c>
      <c r="H116" s="147" t="s">
        <v>1623</v>
      </c>
    </row>
    <row r="117" spans="1:8" ht="15" x14ac:dyDescent="0.2">
      <c r="A117" s="232" t="s">
        <v>3278</v>
      </c>
      <c r="B117" s="205"/>
      <c r="C117" s="205"/>
      <c r="D117" s="227">
        <v>0</v>
      </c>
      <c r="E117" s="228"/>
      <c r="F117" s="205"/>
      <c r="G117" s="228"/>
      <c r="H117" s="231">
        <v>0</v>
      </c>
    </row>
    <row r="118" spans="1:8" ht="45" x14ac:dyDescent="0.2">
      <c r="A118" s="123">
        <v>95</v>
      </c>
      <c r="B118" s="123" t="s">
        <v>3256</v>
      </c>
      <c r="C118" s="137" t="s">
        <v>3257</v>
      </c>
      <c r="D118" s="160" t="s">
        <v>132</v>
      </c>
      <c r="E118" s="125">
        <v>3</v>
      </c>
      <c r="F118" s="125"/>
      <c r="G118" s="125">
        <f t="shared" ref="G118:G128" si="8">E118*F118</f>
        <v>0</v>
      </c>
      <c r="H118" s="147" t="s">
        <v>1623</v>
      </c>
    </row>
    <row r="119" spans="1:8" ht="45" x14ac:dyDescent="0.2">
      <c r="A119" s="123">
        <v>96</v>
      </c>
      <c r="B119" s="123" t="s">
        <v>3258</v>
      </c>
      <c r="C119" s="137" t="s">
        <v>3259</v>
      </c>
      <c r="D119" s="160" t="s">
        <v>132</v>
      </c>
      <c r="E119" s="125">
        <v>5</v>
      </c>
      <c r="F119" s="125"/>
      <c r="G119" s="125">
        <f t="shared" si="8"/>
        <v>0</v>
      </c>
      <c r="H119" s="147" t="s">
        <v>1623</v>
      </c>
    </row>
    <row r="120" spans="1:8" ht="22.5" x14ac:dyDescent="0.2">
      <c r="A120" s="123">
        <v>97</v>
      </c>
      <c r="B120" s="123" t="s">
        <v>3260</v>
      </c>
      <c r="C120" s="137" t="s">
        <v>3261</v>
      </c>
      <c r="D120" s="160" t="s">
        <v>132</v>
      </c>
      <c r="E120" s="125">
        <v>1</v>
      </c>
      <c r="F120" s="125"/>
      <c r="G120" s="125">
        <f t="shared" si="8"/>
        <v>0</v>
      </c>
      <c r="H120" s="147" t="s">
        <v>1623</v>
      </c>
    </row>
    <row r="121" spans="1:8" ht="15" x14ac:dyDescent="0.2">
      <c r="A121" s="232" t="s">
        <v>3279</v>
      </c>
      <c r="B121" s="205"/>
      <c r="C121" s="205"/>
      <c r="D121" s="227">
        <v>0</v>
      </c>
      <c r="E121" s="228"/>
      <c r="F121" s="205"/>
      <c r="G121" s="228">
        <f t="shared" si="8"/>
        <v>0</v>
      </c>
      <c r="H121" s="231">
        <v>0</v>
      </c>
    </row>
    <row r="122" spans="1:8" ht="67.5" x14ac:dyDescent="0.2">
      <c r="A122" s="123">
        <v>98</v>
      </c>
      <c r="B122" s="123" t="s">
        <v>3263</v>
      </c>
      <c r="C122" s="137" t="s">
        <v>3264</v>
      </c>
      <c r="D122" s="160" t="s">
        <v>132</v>
      </c>
      <c r="E122" s="125">
        <v>1</v>
      </c>
      <c r="F122" s="125"/>
      <c r="G122" s="125">
        <f t="shared" si="8"/>
        <v>0</v>
      </c>
      <c r="H122" s="147" t="s">
        <v>1623</v>
      </c>
    </row>
    <row r="123" spans="1:8" x14ac:dyDescent="0.2">
      <c r="A123" s="123">
        <v>99</v>
      </c>
      <c r="B123" s="123" t="s">
        <v>3265</v>
      </c>
      <c r="C123" s="137" t="s">
        <v>3266</v>
      </c>
      <c r="D123" s="160" t="s">
        <v>132</v>
      </c>
      <c r="E123" s="125">
        <v>1</v>
      </c>
      <c r="F123" s="125"/>
      <c r="G123" s="125">
        <f t="shared" si="8"/>
        <v>0</v>
      </c>
      <c r="H123" s="147" t="s">
        <v>1623</v>
      </c>
    </row>
    <row r="124" spans="1:8" ht="33.75" x14ac:dyDescent="0.2">
      <c r="A124" s="123">
        <v>100</v>
      </c>
      <c r="B124" s="123" t="s">
        <v>3267</v>
      </c>
      <c r="C124" s="137" t="s">
        <v>3268</v>
      </c>
      <c r="D124" s="160" t="s">
        <v>132</v>
      </c>
      <c r="E124" s="125">
        <v>2</v>
      </c>
      <c r="F124" s="125"/>
      <c r="G124" s="125">
        <f t="shared" si="8"/>
        <v>0</v>
      </c>
      <c r="H124" s="147" t="s">
        <v>1623</v>
      </c>
    </row>
    <row r="125" spans="1:8" ht="15" x14ac:dyDescent="0.2">
      <c r="A125" s="232" t="s">
        <v>3280</v>
      </c>
      <c r="B125" s="205"/>
      <c r="C125" s="205"/>
      <c r="D125" s="227">
        <v>0</v>
      </c>
      <c r="E125" s="228"/>
      <c r="F125" s="228"/>
      <c r="G125" s="228">
        <f t="shared" si="8"/>
        <v>0</v>
      </c>
      <c r="H125" s="231">
        <v>0</v>
      </c>
    </row>
    <row r="126" spans="1:8" ht="180" x14ac:dyDescent="0.2">
      <c r="A126" s="123">
        <v>101</v>
      </c>
      <c r="B126" s="123" t="s">
        <v>3199</v>
      </c>
      <c r="C126" s="137" t="s">
        <v>3200</v>
      </c>
      <c r="D126" s="160" t="s">
        <v>132</v>
      </c>
      <c r="E126" s="125">
        <v>2</v>
      </c>
      <c r="F126" s="125"/>
      <c r="G126" s="125">
        <f t="shared" si="8"/>
        <v>0</v>
      </c>
      <c r="H126" s="147" t="s">
        <v>1623</v>
      </c>
    </row>
    <row r="127" spans="1:8" ht="56.25" x14ac:dyDescent="0.2">
      <c r="A127" s="123">
        <v>102</v>
      </c>
      <c r="B127" s="123" t="s">
        <v>3201</v>
      </c>
      <c r="C127" s="137" t="s">
        <v>3202</v>
      </c>
      <c r="D127" s="160" t="s">
        <v>132</v>
      </c>
      <c r="E127" s="125">
        <v>3</v>
      </c>
      <c r="F127" s="125"/>
      <c r="G127" s="125">
        <f t="shared" si="8"/>
        <v>0</v>
      </c>
      <c r="H127" s="147" t="s">
        <v>1623</v>
      </c>
    </row>
    <row r="128" spans="1:8" ht="33.75" x14ac:dyDescent="0.2">
      <c r="A128" s="123">
        <v>103</v>
      </c>
      <c r="B128" s="123" t="s">
        <v>3203</v>
      </c>
      <c r="C128" s="137" t="s">
        <v>3204</v>
      </c>
      <c r="D128" s="160" t="s">
        <v>132</v>
      </c>
      <c r="E128" s="125">
        <v>1</v>
      </c>
      <c r="F128" s="125"/>
      <c r="G128" s="125">
        <f t="shared" si="8"/>
        <v>0</v>
      </c>
      <c r="H128" s="147" t="s">
        <v>1623</v>
      </c>
    </row>
    <row r="129" spans="1:8" ht="15" x14ac:dyDescent="0.2">
      <c r="A129" s="232" t="s">
        <v>3281</v>
      </c>
      <c r="B129" s="205"/>
      <c r="C129" s="205"/>
      <c r="D129" s="227">
        <v>0</v>
      </c>
      <c r="E129" s="228"/>
      <c r="F129" s="228"/>
      <c r="G129" s="228"/>
      <c r="H129" s="231">
        <v>0</v>
      </c>
    </row>
    <row r="130" spans="1:8" ht="33.75" x14ac:dyDescent="0.2">
      <c r="A130" s="123">
        <v>104</v>
      </c>
      <c r="B130" s="123" t="s">
        <v>3206</v>
      </c>
      <c r="C130" s="137" t="s">
        <v>3207</v>
      </c>
      <c r="D130" s="160" t="s">
        <v>132</v>
      </c>
      <c r="E130" s="125">
        <v>5</v>
      </c>
      <c r="F130" s="125"/>
      <c r="G130" s="125">
        <f t="shared" ref="G130:G151" si="9">E130*F130</f>
        <v>0</v>
      </c>
      <c r="H130" s="147" t="s">
        <v>1623</v>
      </c>
    </row>
    <row r="131" spans="1:8" ht="22.5" x14ac:dyDescent="0.2">
      <c r="A131" s="123">
        <v>105</v>
      </c>
      <c r="B131" s="123" t="s">
        <v>3208</v>
      </c>
      <c r="C131" s="137" t="s">
        <v>3209</v>
      </c>
      <c r="D131" s="160" t="s">
        <v>132</v>
      </c>
      <c r="E131" s="125">
        <v>1</v>
      </c>
      <c r="F131" s="125"/>
      <c r="G131" s="125">
        <f t="shared" si="9"/>
        <v>0</v>
      </c>
      <c r="H131" s="147" t="s">
        <v>1623</v>
      </c>
    </row>
    <row r="132" spans="1:8" ht="22.5" x14ac:dyDescent="0.2">
      <c r="A132" s="123">
        <v>106</v>
      </c>
      <c r="B132" s="123" t="s">
        <v>3210</v>
      </c>
      <c r="C132" s="137" t="s">
        <v>3211</v>
      </c>
      <c r="D132" s="160" t="s">
        <v>132</v>
      </c>
      <c r="E132" s="125">
        <v>27</v>
      </c>
      <c r="F132" s="125"/>
      <c r="G132" s="125">
        <f t="shared" si="9"/>
        <v>0</v>
      </c>
      <c r="H132" s="147" t="s">
        <v>1623</v>
      </c>
    </row>
    <row r="133" spans="1:8" ht="22.5" x14ac:dyDescent="0.2">
      <c r="A133" s="123">
        <v>107</v>
      </c>
      <c r="B133" s="123" t="s">
        <v>3212</v>
      </c>
      <c r="C133" s="137" t="s">
        <v>3213</v>
      </c>
      <c r="D133" s="160" t="s">
        <v>132</v>
      </c>
      <c r="E133" s="125">
        <v>1</v>
      </c>
      <c r="F133" s="125"/>
      <c r="G133" s="125">
        <f t="shared" si="9"/>
        <v>0</v>
      </c>
      <c r="H133" s="147" t="s">
        <v>1623</v>
      </c>
    </row>
    <row r="134" spans="1:8" ht="157.5" x14ac:dyDescent="0.2">
      <c r="A134" s="123">
        <v>108</v>
      </c>
      <c r="B134" s="123" t="s">
        <v>3214</v>
      </c>
      <c r="C134" s="137" t="s">
        <v>3215</v>
      </c>
      <c r="D134" s="160" t="s">
        <v>132</v>
      </c>
      <c r="E134" s="125">
        <v>2</v>
      </c>
      <c r="F134" s="125"/>
      <c r="G134" s="125">
        <f t="shared" si="9"/>
        <v>0</v>
      </c>
      <c r="H134" s="147" t="s">
        <v>1623</v>
      </c>
    </row>
    <row r="135" spans="1:8" ht="90" x14ac:dyDescent="0.2">
      <c r="A135" s="123">
        <v>109</v>
      </c>
      <c r="B135" s="123" t="s">
        <v>3216</v>
      </c>
      <c r="C135" s="137" t="s">
        <v>3217</v>
      </c>
      <c r="D135" s="160" t="s">
        <v>132</v>
      </c>
      <c r="E135" s="125">
        <v>2</v>
      </c>
      <c r="F135" s="125"/>
      <c r="G135" s="125">
        <f t="shared" si="9"/>
        <v>0</v>
      </c>
      <c r="H135" s="147" t="s">
        <v>1623</v>
      </c>
    </row>
    <row r="136" spans="1:8" ht="146.25" x14ac:dyDescent="0.2">
      <c r="A136" s="123">
        <v>110</v>
      </c>
      <c r="B136" s="123" t="s">
        <v>3218</v>
      </c>
      <c r="C136" s="137" t="s">
        <v>3219</v>
      </c>
      <c r="D136" s="160" t="s">
        <v>132</v>
      </c>
      <c r="E136" s="125">
        <v>1</v>
      </c>
      <c r="F136" s="125"/>
      <c r="G136" s="125">
        <f t="shared" si="9"/>
        <v>0</v>
      </c>
      <c r="H136" s="147" t="s">
        <v>1623</v>
      </c>
    </row>
    <row r="137" spans="1:8" ht="53.25" x14ac:dyDescent="0.2">
      <c r="A137" s="123">
        <v>111</v>
      </c>
      <c r="B137" s="123" t="s">
        <v>3220</v>
      </c>
      <c r="C137" s="137" t="s">
        <v>3221</v>
      </c>
      <c r="D137" s="160" t="s">
        <v>132</v>
      </c>
      <c r="E137" s="125">
        <v>1</v>
      </c>
      <c r="F137" s="125"/>
      <c r="G137" s="125">
        <f t="shared" si="9"/>
        <v>0</v>
      </c>
      <c r="H137" s="147" t="s">
        <v>1623</v>
      </c>
    </row>
    <row r="138" spans="1:8" ht="382.5" x14ac:dyDescent="0.2">
      <c r="A138" s="123">
        <v>112</v>
      </c>
      <c r="B138" s="123" t="s">
        <v>3222</v>
      </c>
      <c r="C138" s="137" t="s">
        <v>3223</v>
      </c>
      <c r="D138" s="160" t="s">
        <v>132</v>
      </c>
      <c r="E138" s="125">
        <v>1</v>
      </c>
      <c r="F138" s="125"/>
      <c r="G138" s="125">
        <f t="shared" si="9"/>
        <v>0</v>
      </c>
      <c r="H138" s="147" t="s">
        <v>1623</v>
      </c>
    </row>
    <row r="139" spans="1:8" ht="22.5" x14ac:dyDescent="0.2">
      <c r="A139" s="123">
        <v>113</v>
      </c>
      <c r="B139" s="123" t="s">
        <v>3224</v>
      </c>
      <c r="C139" s="137" t="s">
        <v>3225</v>
      </c>
      <c r="D139" s="160" t="s">
        <v>132</v>
      </c>
      <c r="E139" s="125">
        <v>1</v>
      </c>
      <c r="F139" s="125"/>
      <c r="G139" s="125">
        <f t="shared" si="9"/>
        <v>0</v>
      </c>
      <c r="H139" s="147" t="s">
        <v>1623</v>
      </c>
    </row>
    <row r="140" spans="1:8" ht="45" x14ac:dyDescent="0.2">
      <c r="A140" s="123">
        <v>114</v>
      </c>
      <c r="B140" s="123" t="s">
        <v>3226</v>
      </c>
      <c r="C140" s="137" t="s">
        <v>3227</v>
      </c>
      <c r="D140" s="160" t="s">
        <v>132</v>
      </c>
      <c r="E140" s="125">
        <v>4</v>
      </c>
      <c r="F140" s="125"/>
      <c r="G140" s="125">
        <f t="shared" si="9"/>
        <v>0</v>
      </c>
      <c r="H140" s="147" t="s">
        <v>1623</v>
      </c>
    </row>
    <row r="141" spans="1:8" ht="78.75" x14ac:dyDescent="0.2">
      <c r="A141" s="123">
        <v>115</v>
      </c>
      <c r="B141" s="123" t="s">
        <v>3228</v>
      </c>
      <c r="C141" s="137" t="s">
        <v>3229</v>
      </c>
      <c r="D141" s="160" t="s">
        <v>132</v>
      </c>
      <c r="E141" s="125">
        <v>1</v>
      </c>
      <c r="F141" s="125"/>
      <c r="G141" s="125">
        <f t="shared" si="9"/>
        <v>0</v>
      </c>
      <c r="H141" s="147" t="s">
        <v>1623</v>
      </c>
    </row>
    <row r="142" spans="1:8" ht="56.25" x14ac:dyDescent="0.2">
      <c r="A142" s="123">
        <v>116</v>
      </c>
      <c r="B142" s="123" t="s">
        <v>3230</v>
      </c>
      <c r="C142" s="137" t="s">
        <v>3231</v>
      </c>
      <c r="D142" s="160" t="s">
        <v>132</v>
      </c>
      <c r="E142" s="125">
        <v>1</v>
      </c>
      <c r="F142" s="125"/>
      <c r="G142" s="125">
        <f t="shared" si="9"/>
        <v>0</v>
      </c>
      <c r="H142" s="147" t="s">
        <v>1623</v>
      </c>
    </row>
    <row r="143" spans="1:8" ht="78.75" x14ac:dyDescent="0.2">
      <c r="A143" s="123">
        <v>117</v>
      </c>
      <c r="B143" s="123" t="s">
        <v>3232</v>
      </c>
      <c r="C143" s="137" t="s">
        <v>3233</v>
      </c>
      <c r="D143" s="160" t="s">
        <v>132</v>
      </c>
      <c r="E143" s="125">
        <v>1</v>
      </c>
      <c r="F143" s="125"/>
      <c r="G143" s="125">
        <f t="shared" si="9"/>
        <v>0</v>
      </c>
      <c r="H143" s="147" t="s">
        <v>1623</v>
      </c>
    </row>
    <row r="144" spans="1:8" ht="33.75" x14ac:dyDescent="0.2">
      <c r="A144" s="123">
        <v>118</v>
      </c>
      <c r="B144" s="123" t="s">
        <v>3234</v>
      </c>
      <c r="C144" s="137" t="s">
        <v>3235</v>
      </c>
      <c r="D144" s="160" t="s">
        <v>132</v>
      </c>
      <c r="E144" s="125">
        <v>7</v>
      </c>
      <c r="F144" s="125"/>
      <c r="G144" s="125">
        <f t="shared" si="9"/>
        <v>0</v>
      </c>
      <c r="H144" s="147" t="s">
        <v>1623</v>
      </c>
    </row>
    <row r="145" spans="1:8" ht="33.75" x14ac:dyDescent="0.2">
      <c r="A145" s="123">
        <v>119</v>
      </c>
      <c r="B145" s="123" t="s">
        <v>3236</v>
      </c>
      <c r="C145" s="137" t="s">
        <v>3237</v>
      </c>
      <c r="D145" s="160" t="s">
        <v>132</v>
      </c>
      <c r="E145" s="125">
        <v>28</v>
      </c>
      <c r="F145" s="125"/>
      <c r="G145" s="125">
        <f t="shared" si="9"/>
        <v>0</v>
      </c>
      <c r="H145" s="147" t="s">
        <v>1623</v>
      </c>
    </row>
    <row r="146" spans="1:8" ht="108.75" x14ac:dyDescent="0.2">
      <c r="A146" s="123">
        <v>120</v>
      </c>
      <c r="B146" s="123" t="s">
        <v>3238</v>
      </c>
      <c r="C146" s="137" t="s">
        <v>3239</v>
      </c>
      <c r="D146" s="160" t="s">
        <v>132</v>
      </c>
      <c r="E146" s="125">
        <v>1</v>
      </c>
      <c r="F146" s="125"/>
      <c r="G146" s="125">
        <f t="shared" si="9"/>
        <v>0</v>
      </c>
      <c r="H146" s="147" t="s">
        <v>1623</v>
      </c>
    </row>
    <row r="147" spans="1:8" ht="67.5" x14ac:dyDescent="0.2">
      <c r="A147" s="123">
        <v>121</v>
      </c>
      <c r="B147" s="123" t="s">
        <v>3240</v>
      </c>
      <c r="C147" s="137" t="s">
        <v>3241</v>
      </c>
      <c r="D147" s="160" t="s">
        <v>132</v>
      </c>
      <c r="E147" s="125">
        <v>1</v>
      </c>
      <c r="F147" s="125"/>
      <c r="G147" s="125">
        <f t="shared" si="9"/>
        <v>0</v>
      </c>
      <c r="H147" s="147" t="s">
        <v>1623</v>
      </c>
    </row>
    <row r="148" spans="1:8" ht="90" x14ac:dyDescent="0.2">
      <c r="A148" s="123">
        <v>122</v>
      </c>
      <c r="B148" s="123" t="s">
        <v>3242</v>
      </c>
      <c r="C148" s="137" t="s">
        <v>3243</v>
      </c>
      <c r="D148" s="160" t="s">
        <v>132</v>
      </c>
      <c r="E148" s="125">
        <v>1</v>
      </c>
      <c r="F148" s="125"/>
      <c r="G148" s="125">
        <f t="shared" si="9"/>
        <v>0</v>
      </c>
      <c r="H148" s="147" t="s">
        <v>1623</v>
      </c>
    </row>
    <row r="149" spans="1:8" ht="90" x14ac:dyDescent="0.2">
      <c r="A149" s="123">
        <v>123</v>
      </c>
      <c r="B149" s="123" t="s">
        <v>3244</v>
      </c>
      <c r="C149" s="137" t="s">
        <v>3245</v>
      </c>
      <c r="D149" s="160" t="s">
        <v>132</v>
      </c>
      <c r="E149" s="125">
        <v>1</v>
      </c>
      <c r="F149" s="125"/>
      <c r="G149" s="125">
        <f t="shared" si="9"/>
        <v>0</v>
      </c>
      <c r="H149" s="147" t="s">
        <v>1623</v>
      </c>
    </row>
    <row r="150" spans="1:8" ht="90" x14ac:dyDescent="0.2">
      <c r="A150" s="123">
        <v>124</v>
      </c>
      <c r="B150" s="123" t="s">
        <v>3246</v>
      </c>
      <c r="C150" s="137" t="s">
        <v>3247</v>
      </c>
      <c r="D150" s="160" t="s">
        <v>132</v>
      </c>
      <c r="E150" s="125">
        <v>3</v>
      </c>
      <c r="F150" s="125"/>
      <c r="G150" s="125">
        <f t="shared" si="9"/>
        <v>0</v>
      </c>
      <c r="H150" s="147" t="s">
        <v>1623</v>
      </c>
    </row>
    <row r="151" spans="1:8" ht="22.5" x14ac:dyDescent="0.2">
      <c r="A151" s="123">
        <v>125</v>
      </c>
      <c r="B151" s="123" t="s">
        <v>3248</v>
      </c>
      <c r="C151" s="137" t="s">
        <v>3249</v>
      </c>
      <c r="D151" s="160" t="s">
        <v>132</v>
      </c>
      <c r="E151" s="125">
        <v>1</v>
      </c>
      <c r="F151" s="125"/>
      <c r="G151" s="125">
        <f t="shared" si="9"/>
        <v>0</v>
      </c>
      <c r="H151" s="147" t="s">
        <v>1623</v>
      </c>
    </row>
    <row r="152" spans="1:8" ht="15" x14ac:dyDescent="0.2">
      <c r="A152" s="232" t="s">
        <v>3282</v>
      </c>
      <c r="B152" s="205"/>
      <c r="C152" s="205"/>
      <c r="D152" s="227">
        <v>0</v>
      </c>
      <c r="E152" s="228"/>
      <c r="F152" s="205"/>
      <c r="G152" s="228"/>
      <c r="H152" s="231">
        <v>0</v>
      </c>
    </row>
    <row r="153" spans="1:8" ht="56.25" x14ac:dyDescent="0.2">
      <c r="A153" s="123">
        <v>126</v>
      </c>
      <c r="B153" s="123" t="s">
        <v>3251</v>
      </c>
      <c r="C153" s="137" t="s">
        <v>3252</v>
      </c>
      <c r="D153" s="160" t="s">
        <v>132</v>
      </c>
      <c r="E153" s="125">
        <v>3</v>
      </c>
      <c r="F153" s="125"/>
      <c r="G153" s="125">
        <f t="shared" ref="G153:G204" si="10">E153*F153</f>
        <v>0</v>
      </c>
      <c r="H153" s="147" t="s">
        <v>1623</v>
      </c>
    </row>
    <row r="154" spans="1:8" ht="56.25" x14ac:dyDescent="0.2">
      <c r="A154" s="123">
        <v>127</v>
      </c>
      <c r="B154" s="123" t="s">
        <v>3253</v>
      </c>
      <c r="C154" s="137" t="s">
        <v>3254</v>
      </c>
      <c r="D154" s="160" t="s">
        <v>132</v>
      </c>
      <c r="E154" s="125">
        <v>1</v>
      </c>
      <c r="F154" s="125"/>
      <c r="G154" s="125">
        <f t="shared" si="10"/>
        <v>0</v>
      </c>
      <c r="H154" s="147" t="s">
        <v>1623</v>
      </c>
    </row>
    <row r="155" spans="1:8" ht="15" x14ac:dyDescent="0.2">
      <c r="A155" s="232" t="s">
        <v>3283</v>
      </c>
      <c r="B155" s="205"/>
      <c r="C155" s="205"/>
      <c r="D155" s="227">
        <v>0</v>
      </c>
      <c r="E155" s="228"/>
      <c r="F155" s="205"/>
      <c r="G155" s="228">
        <f t="shared" si="10"/>
        <v>0</v>
      </c>
      <c r="H155" s="231">
        <v>0</v>
      </c>
    </row>
    <row r="156" spans="1:8" ht="45" x14ac:dyDescent="0.2">
      <c r="A156" s="123">
        <v>128</v>
      </c>
      <c r="B156" s="123" t="s">
        <v>3256</v>
      </c>
      <c r="C156" s="137" t="s">
        <v>3257</v>
      </c>
      <c r="D156" s="160" t="s">
        <v>132</v>
      </c>
      <c r="E156" s="125">
        <v>3</v>
      </c>
      <c r="F156" s="125"/>
      <c r="G156" s="125">
        <f t="shared" si="10"/>
        <v>0</v>
      </c>
      <c r="H156" s="147" t="s">
        <v>1623</v>
      </c>
    </row>
    <row r="157" spans="1:8" ht="45" x14ac:dyDescent="0.2">
      <c r="A157" s="123">
        <v>129</v>
      </c>
      <c r="B157" s="123" t="s">
        <v>3258</v>
      </c>
      <c r="C157" s="137" t="s">
        <v>3259</v>
      </c>
      <c r="D157" s="160" t="s">
        <v>132</v>
      </c>
      <c r="E157" s="125">
        <v>5</v>
      </c>
      <c r="F157" s="125"/>
      <c r="G157" s="125">
        <f t="shared" si="10"/>
        <v>0</v>
      </c>
      <c r="H157" s="147" t="s">
        <v>1623</v>
      </c>
    </row>
    <row r="158" spans="1:8" ht="22.5" x14ac:dyDescent="0.2">
      <c r="A158" s="123">
        <v>130</v>
      </c>
      <c r="B158" s="123" t="s">
        <v>3260</v>
      </c>
      <c r="C158" s="137" t="s">
        <v>3261</v>
      </c>
      <c r="D158" s="160" t="s">
        <v>132</v>
      </c>
      <c r="E158" s="125">
        <v>1</v>
      </c>
      <c r="F158" s="125"/>
      <c r="G158" s="125">
        <f t="shared" si="10"/>
        <v>0</v>
      </c>
      <c r="H158" s="147" t="s">
        <v>1623</v>
      </c>
    </row>
    <row r="159" spans="1:8" ht="15" x14ac:dyDescent="0.2">
      <c r="A159" s="232" t="s">
        <v>3284</v>
      </c>
      <c r="B159" s="205"/>
      <c r="C159" s="205"/>
      <c r="D159" s="227">
        <v>0</v>
      </c>
      <c r="E159" s="228"/>
      <c r="F159" s="205"/>
      <c r="G159" s="228">
        <f t="shared" si="10"/>
        <v>0</v>
      </c>
      <c r="H159" s="231">
        <v>0</v>
      </c>
    </row>
    <row r="160" spans="1:8" ht="67.5" x14ac:dyDescent="0.2">
      <c r="A160" s="123">
        <v>131</v>
      </c>
      <c r="B160" s="123" t="s">
        <v>3263</v>
      </c>
      <c r="C160" s="137" t="s">
        <v>3285</v>
      </c>
      <c r="D160" s="160" t="s">
        <v>132</v>
      </c>
      <c r="E160" s="125">
        <v>1</v>
      </c>
      <c r="F160" s="125"/>
      <c r="G160" s="125">
        <f t="shared" si="10"/>
        <v>0</v>
      </c>
      <c r="H160" s="147" t="s">
        <v>1623</v>
      </c>
    </row>
    <row r="161" spans="1:10" x14ac:dyDescent="0.2">
      <c r="A161" s="123">
        <v>132</v>
      </c>
      <c r="B161" s="123" t="s">
        <v>3265</v>
      </c>
      <c r="C161" s="137" t="s">
        <v>3266</v>
      </c>
      <c r="D161" s="160" t="s">
        <v>132</v>
      </c>
      <c r="E161" s="125">
        <v>1</v>
      </c>
      <c r="F161" s="125"/>
      <c r="G161" s="125">
        <f t="shared" si="10"/>
        <v>0</v>
      </c>
      <c r="H161" s="147" t="s">
        <v>1623</v>
      </c>
    </row>
    <row r="162" spans="1:10" ht="33.75" x14ac:dyDescent="0.2">
      <c r="A162" s="123">
        <v>133</v>
      </c>
      <c r="B162" s="123" t="s">
        <v>3267</v>
      </c>
      <c r="C162" s="137" t="s">
        <v>3268</v>
      </c>
      <c r="D162" s="160" t="s">
        <v>132</v>
      </c>
      <c r="E162" s="125">
        <v>2</v>
      </c>
      <c r="F162" s="125"/>
      <c r="G162" s="125">
        <f t="shared" si="10"/>
        <v>0</v>
      </c>
      <c r="H162" s="147" t="s">
        <v>1623</v>
      </c>
    </row>
    <row r="163" spans="1:10" ht="15" x14ac:dyDescent="0.2">
      <c r="A163" s="232" t="s">
        <v>3286</v>
      </c>
      <c r="B163" s="205"/>
      <c r="C163" s="205"/>
      <c r="D163" s="227">
        <v>0</v>
      </c>
      <c r="E163" s="228"/>
      <c r="F163" s="205"/>
      <c r="G163" s="228">
        <f t="shared" si="10"/>
        <v>0</v>
      </c>
      <c r="H163" s="231">
        <v>0</v>
      </c>
    </row>
    <row r="164" spans="1:10" ht="56.25" x14ac:dyDescent="0.2">
      <c r="A164" s="123">
        <v>134</v>
      </c>
      <c r="B164" s="123" t="s">
        <v>3287</v>
      </c>
      <c r="C164" s="137" t="s">
        <v>3288</v>
      </c>
      <c r="D164" s="160" t="s">
        <v>132</v>
      </c>
      <c r="E164" s="125">
        <v>1</v>
      </c>
      <c r="F164" s="125"/>
      <c r="G164" s="125">
        <f t="shared" si="10"/>
        <v>0</v>
      </c>
      <c r="H164" s="147" t="s">
        <v>1623</v>
      </c>
    </row>
    <row r="165" spans="1:10" ht="56.25" x14ac:dyDescent="0.2">
      <c r="A165" s="123">
        <v>135</v>
      </c>
      <c r="B165" s="123" t="s">
        <v>3289</v>
      </c>
      <c r="C165" s="137" t="s">
        <v>3290</v>
      </c>
      <c r="D165" s="160" t="s">
        <v>132</v>
      </c>
      <c r="E165" s="125">
        <v>1</v>
      </c>
      <c r="F165" s="125"/>
      <c r="G165" s="125">
        <f t="shared" si="10"/>
        <v>0</v>
      </c>
      <c r="H165" s="147" t="s">
        <v>1623</v>
      </c>
    </row>
    <row r="166" spans="1:10" ht="78.75" x14ac:dyDescent="0.2">
      <c r="A166" s="123">
        <v>136</v>
      </c>
      <c r="B166" s="123" t="s">
        <v>3291</v>
      </c>
      <c r="C166" s="137" t="s">
        <v>3292</v>
      </c>
      <c r="D166" s="160" t="s">
        <v>132</v>
      </c>
      <c r="E166" s="125">
        <v>2</v>
      </c>
      <c r="F166" s="125"/>
      <c r="G166" s="125">
        <f t="shared" si="10"/>
        <v>0</v>
      </c>
      <c r="H166" s="147" t="s">
        <v>1623</v>
      </c>
      <c r="J166" s="233"/>
    </row>
    <row r="167" spans="1:10" ht="45" x14ac:dyDescent="0.2">
      <c r="A167" s="123">
        <v>137</v>
      </c>
      <c r="B167" s="123" t="s">
        <v>3293</v>
      </c>
      <c r="C167" s="137" t="s">
        <v>3294</v>
      </c>
      <c r="D167" s="160" t="s">
        <v>132</v>
      </c>
      <c r="E167" s="125">
        <v>1</v>
      </c>
      <c r="F167" s="125"/>
      <c r="G167" s="125">
        <f t="shared" si="10"/>
        <v>0</v>
      </c>
      <c r="H167" s="147" t="s">
        <v>1623</v>
      </c>
    </row>
    <row r="168" spans="1:10" ht="78.75" x14ac:dyDescent="0.2">
      <c r="A168" s="123">
        <v>138</v>
      </c>
      <c r="B168" s="123" t="s">
        <v>3232</v>
      </c>
      <c r="C168" s="137" t="s">
        <v>3233</v>
      </c>
      <c r="D168" s="160" t="s">
        <v>132</v>
      </c>
      <c r="E168" s="125">
        <v>1</v>
      </c>
      <c r="F168" s="125"/>
      <c r="G168" s="125">
        <f t="shared" si="10"/>
        <v>0</v>
      </c>
      <c r="H168" s="147" t="s">
        <v>1623</v>
      </c>
      <c r="J168" s="233"/>
    </row>
    <row r="169" spans="1:10" ht="67.5" x14ac:dyDescent="0.2">
      <c r="A169" s="123">
        <v>139</v>
      </c>
      <c r="B169" s="123" t="s">
        <v>3295</v>
      </c>
      <c r="C169" s="137" t="s">
        <v>3296</v>
      </c>
      <c r="D169" s="160" t="s">
        <v>132</v>
      </c>
      <c r="E169" s="125">
        <v>3</v>
      </c>
      <c r="F169" s="125"/>
      <c r="G169" s="125">
        <f t="shared" si="10"/>
        <v>0</v>
      </c>
      <c r="H169" s="147" t="s">
        <v>1623</v>
      </c>
      <c r="J169" s="234"/>
    </row>
    <row r="170" spans="1:10" ht="15.75" x14ac:dyDescent="0.2">
      <c r="A170" s="232" t="s">
        <v>3297</v>
      </c>
      <c r="B170" s="205"/>
      <c r="C170" s="205"/>
      <c r="D170" s="227">
        <v>0</v>
      </c>
      <c r="E170" s="228"/>
      <c r="F170" s="205"/>
      <c r="G170" s="228"/>
      <c r="H170" s="231">
        <v>0</v>
      </c>
      <c r="J170" s="234"/>
    </row>
    <row r="171" spans="1:10" ht="123.75" x14ac:dyDescent="0.2">
      <c r="A171" s="123">
        <v>140</v>
      </c>
      <c r="B171" s="123" t="s">
        <v>3298</v>
      </c>
      <c r="C171" s="137" t="s">
        <v>3299</v>
      </c>
      <c r="D171" s="160" t="s">
        <v>132</v>
      </c>
      <c r="E171" s="125">
        <v>2</v>
      </c>
      <c r="F171" s="125"/>
      <c r="G171" s="125">
        <f t="shared" si="10"/>
        <v>0</v>
      </c>
      <c r="H171" s="147" t="s">
        <v>1623</v>
      </c>
      <c r="J171" s="234"/>
    </row>
    <row r="172" spans="1:10" ht="22.5" x14ac:dyDescent="0.2">
      <c r="A172" s="123">
        <v>141</v>
      </c>
      <c r="B172" s="123" t="s">
        <v>3300</v>
      </c>
      <c r="C172" s="137" t="s">
        <v>3301</v>
      </c>
      <c r="D172" s="160" t="s">
        <v>132</v>
      </c>
      <c r="E172" s="125">
        <v>1</v>
      </c>
      <c r="F172" s="125"/>
      <c r="G172" s="125">
        <f t="shared" si="10"/>
        <v>0</v>
      </c>
      <c r="H172" s="147" t="s">
        <v>1623</v>
      </c>
      <c r="J172" s="234"/>
    </row>
    <row r="173" spans="1:10" ht="15.75" x14ac:dyDescent="0.2">
      <c r="A173" s="232" t="s">
        <v>3302</v>
      </c>
      <c r="B173" s="205"/>
      <c r="C173" s="205"/>
      <c r="D173" s="227">
        <v>0</v>
      </c>
      <c r="E173" s="228"/>
      <c r="F173" s="205"/>
      <c r="G173" s="228"/>
      <c r="H173" s="231">
        <v>0</v>
      </c>
      <c r="J173" s="234"/>
    </row>
    <row r="174" spans="1:10" ht="22.5" x14ac:dyDescent="0.2">
      <c r="A174" s="123">
        <v>142</v>
      </c>
      <c r="B174" s="123" t="s">
        <v>3303</v>
      </c>
      <c r="C174" s="137" t="s">
        <v>3304</v>
      </c>
      <c r="D174" s="160" t="s">
        <v>132</v>
      </c>
      <c r="E174" s="125">
        <v>1</v>
      </c>
      <c r="F174" s="125"/>
      <c r="G174" s="125">
        <f t="shared" si="10"/>
        <v>0</v>
      </c>
      <c r="H174" s="147" t="s">
        <v>1623</v>
      </c>
      <c r="J174" s="235"/>
    </row>
    <row r="175" spans="1:10" ht="33.75" x14ac:dyDescent="0.2">
      <c r="A175" s="123">
        <v>143</v>
      </c>
      <c r="B175" s="123" t="s">
        <v>3305</v>
      </c>
      <c r="C175" s="137" t="s">
        <v>3306</v>
      </c>
      <c r="D175" s="160" t="s">
        <v>132</v>
      </c>
      <c r="E175" s="125">
        <v>1</v>
      </c>
      <c r="F175" s="125"/>
      <c r="G175" s="125">
        <f t="shared" si="10"/>
        <v>0</v>
      </c>
      <c r="H175" s="147" t="s">
        <v>1623</v>
      </c>
      <c r="J175" s="235"/>
    </row>
    <row r="176" spans="1:10" ht="22.5" x14ac:dyDescent="0.2">
      <c r="A176" s="123">
        <v>144</v>
      </c>
      <c r="B176" s="123" t="s">
        <v>3307</v>
      </c>
      <c r="C176" s="137" t="s">
        <v>3308</v>
      </c>
      <c r="D176" s="160" t="s">
        <v>132</v>
      </c>
      <c r="E176" s="125">
        <v>1</v>
      </c>
      <c r="F176" s="125"/>
      <c r="G176" s="125">
        <f t="shared" si="10"/>
        <v>0</v>
      </c>
      <c r="H176" s="147" t="s">
        <v>1623</v>
      </c>
      <c r="J176" s="235"/>
    </row>
    <row r="177" spans="1:10" ht="15.75" x14ac:dyDescent="0.2">
      <c r="A177" s="232" t="s">
        <v>3309</v>
      </c>
      <c r="B177" s="205"/>
      <c r="C177" s="205"/>
      <c r="D177" s="227">
        <v>0</v>
      </c>
      <c r="E177" s="228"/>
      <c r="F177" s="205"/>
      <c r="G177" s="228"/>
      <c r="H177" s="231">
        <v>0</v>
      </c>
      <c r="J177" s="235"/>
    </row>
    <row r="178" spans="1:10" ht="45" x14ac:dyDescent="0.2">
      <c r="A178" s="123">
        <v>145</v>
      </c>
      <c r="B178" s="123" t="s">
        <v>3203</v>
      </c>
      <c r="C178" s="137" t="s">
        <v>3310</v>
      </c>
      <c r="D178" s="160" t="s">
        <v>132</v>
      </c>
      <c r="E178" s="125">
        <v>4</v>
      </c>
      <c r="F178" s="125"/>
      <c r="G178" s="125">
        <f t="shared" si="10"/>
        <v>0</v>
      </c>
      <c r="H178" s="147" t="s">
        <v>1623</v>
      </c>
      <c r="J178" s="235"/>
    </row>
    <row r="179" spans="1:10" ht="67.5" x14ac:dyDescent="0.2">
      <c r="A179" s="123">
        <v>146</v>
      </c>
      <c r="B179" s="123" t="s">
        <v>3311</v>
      </c>
      <c r="C179" s="137" t="s">
        <v>3312</v>
      </c>
      <c r="D179" s="160" t="s">
        <v>132</v>
      </c>
      <c r="E179" s="125">
        <v>50</v>
      </c>
      <c r="F179" s="125"/>
      <c r="G179" s="125">
        <f t="shared" si="10"/>
        <v>0</v>
      </c>
      <c r="H179" s="147" t="s">
        <v>1623</v>
      </c>
      <c r="J179" s="235"/>
    </row>
    <row r="180" spans="1:10" ht="22.5" x14ac:dyDescent="0.2">
      <c r="A180" s="123">
        <v>147</v>
      </c>
      <c r="B180" s="123" t="s">
        <v>3313</v>
      </c>
      <c r="C180" s="137" t="s">
        <v>3314</v>
      </c>
      <c r="D180" s="160" t="s">
        <v>132</v>
      </c>
      <c r="E180" s="125">
        <v>2</v>
      </c>
      <c r="F180" s="125"/>
      <c r="G180" s="125">
        <f t="shared" si="10"/>
        <v>0</v>
      </c>
      <c r="H180" s="147" t="s">
        <v>1623</v>
      </c>
    </row>
    <row r="181" spans="1:10" ht="15" x14ac:dyDescent="0.2">
      <c r="A181" s="232" t="s">
        <v>3315</v>
      </c>
      <c r="B181" s="205"/>
      <c r="C181" s="205"/>
      <c r="D181" s="227">
        <v>0</v>
      </c>
      <c r="E181" s="228"/>
      <c r="F181" s="205"/>
      <c r="G181" s="228">
        <f t="shared" si="10"/>
        <v>0</v>
      </c>
      <c r="H181" s="231">
        <v>0</v>
      </c>
    </row>
    <row r="182" spans="1:10" ht="135" x14ac:dyDescent="0.2">
      <c r="A182" s="123">
        <v>148</v>
      </c>
      <c r="B182" s="123" t="s">
        <v>3316</v>
      </c>
      <c r="C182" s="137" t="s">
        <v>3317</v>
      </c>
      <c r="D182" s="160" t="s">
        <v>132</v>
      </c>
      <c r="E182" s="125">
        <v>6</v>
      </c>
      <c r="F182" s="125"/>
      <c r="G182" s="125">
        <f t="shared" si="10"/>
        <v>0</v>
      </c>
      <c r="H182" s="147" t="s">
        <v>1623</v>
      </c>
    </row>
    <row r="183" spans="1:10" ht="22.5" x14ac:dyDescent="0.2">
      <c r="A183" s="123">
        <v>149</v>
      </c>
      <c r="B183" s="123" t="s">
        <v>3318</v>
      </c>
      <c r="C183" s="137" t="s">
        <v>3319</v>
      </c>
      <c r="D183" s="160" t="s">
        <v>132</v>
      </c>
      <c r="E183" s="125">
        <v>4</v>
      </c>
      <c r="F183" s="125"/>
      <c r="G183" s="125">
        <f t="shared" si="10"/>
        <v>0</v>
      </c>
      <c r="H183" s="147" t="s">
        <v>1623</v>
      </c>
    </row>
    <row r="184" spans="1:10" ht="135" x14ac:dyDescent="0.2">
      <c r="A184" s="123">
        <v>150</v>
      </c>
      <c r="B184" s="123" t="s">
        <v>3320</v>
      </c>
      <c r="C184" s="137" t="s">
        <v>3321</v>
      </c>
      <c r="D184" s="160" t="s">
        <v>132</v>
      </c>
      <c r="E184" s="125">
        <v>12</v>
      </c>
      <c r="F184" s="125"/>
      <c r="G184" s="125">
        <f t="shared" si="10"/>
        <v>0</v>
      </c>
      <c r="H184" s="147" t="s">
        <v>1623</v>
      </c>
    </row>
    <row r="185" spans="1:10" ht="15" x14ac:dyDescent="0.2">
      <c r="A185" s="232" t="s">
        <v>3322</v>
      </c>
      <c r="B185" s="205"/>
      <c r="C185" s="205"/>
      <c r="D185" s="227">
        <v>0</v>
      </c>
      <c r="E185" s="228"/>
      <c r="F185" s="205"/>
      <c r="G185" s="228"/>
      <c r="H185" s="231">
        <v>0</v>
      </c>
    </row>
    <row r="186" spans="1:10" ht="45" x14ac:dyDescent="0.2">
      <c r="A186" s="123">
        <v>151</v>
      </c>
      <c r="B186" s="123" t="s">
        <v>3323</v>
      </c>
      <c r="C186" s="137" t="s">
        <v>3324</v>
      </c>
      <c r="D186" s="160" t="s">
        <v>132</v>
      </c>
      <c r="E186" s="125">
        <v>1</v>
      </c>
      <c r="F186" s="125"/>
      <c r="G186" s="125">
        <f t="shared" si="10"/>
        <v>0</v>
      </c>
      <c r="H186" s="147" t="s">
        <v>1623</v>
      </c>
    </row>
    <row r="187" spans="1:10" ht="45" x14ac:dyDescent="0.2">
      <c r="A187" s="123">
        <v>152</v>
      </c>
      <c r="B187" s="123" t="s">
        <v>3289</v>
      </c>
      <c r="C187" s="137" t="s">
        <v>3325</v>
      </c>
      <c r="D187" s="160" t="s">
        <v>132</v>
      </c>
      <c r="E187" s="125">
        <v>1</v>
      </c>
      <c r="F187" s="125"/>
      <c r="G187" s="125">
        <f t="shared" si="10"/>
        <v>0</v>
      </c>
      <c r="H187" s="147" t="s">
        <v>1623</v>
      </c>
    </row>
    <row r="188" spans="1:10" ht="78.75" x14ac:dyDescent="0.2">
      <c r="A188" s="123">
        <v>153</v>
      </c>
      <c r="B188" s="123" t="s">
        <v>3326</v>
      </c>
      <c r="C188" s="137" t="s">
        <v>3233</v>
      </c>
      <c r="D188" s="160" t="s">
        <v>132</v>
      </c>
      <c r="E188" s="125">
        <v>1</v>
      </c>
      <c r="F188" s="125"/>
      <c r="G188" s="125">
        <f t="shared" si="10"/>
        <v>0</v>
      </c>
      <c r="H188" s="147" t="s">
        <v>1623</v>
      </c>
    </row>
    <row r="189" spans="1:10" ht="67.5" x14ac:dyDescent="0.2">
      <c r="A189" s="123">
        <v>154</v>
      </c>
      <c r="B189" s="123" t="s">
        <v>3327</v>
      </c>
      <c r="C189" s="137" t="s">
        <v>3296</v>
      </c>
      <c r="D189" s="160" t="s">
        <v>132</v>
      </c>
      <c r="E189" s="125">
        <v>1</v>
      </c>
      <c r="F189" s="125"/>
      <c r="G189" s="125">
        <f t="shared" si="10"/>
        <v>0</v>
      </c>
      <c r="H189" s="147" t="s">
        <v>1623</v>
      </c>
    </row>
    <row r="190" spans="1:10" ht="45" x14ac:dyDescent="0.2">
      <c r="A190" s="123">
        <v>155</v>
      </c>
      <c r="B190" s="123" t="s">
        <v>3328</v>
      </c>
      <c r="C190" s="137" t="s">
        <v>3329</v>
      </c>
      <c r="D190" s="160" t="s">
        <v>132</v>
      </c>
      <c r="E190" s="125">
        <v>2</v>
      </c>
      <c r="F190" s="125"/>
      <c r="G190" s="125">
        <f t="shared" si="10"/>
        <v>0</v>
      </c>
      <c r="H190" s="147" t="s">
        <v>1623</v>
      </c>
    </row>
    <row r="191" spans="1:10" ht="45" x14ac:dyDescent="0.2">
      <c r="A191" s="123">
        <v>156</v>
      </c>
      <c r="B191" s="123" t="s">
        <v>3330</v>
      </c>
      <c r="C191" s="137" t="s">
        <v>3331</v>
      </c>
      <c r="D191" s="160" t="s">
        <v>132</v>
      </c>
      <c r="E191" s="125">
        <v>1</v>
      </c>
      <c r="F191" s="125"/>
      <c r="G191" s="125">
        <f t="shared" si="10"/>
        <v>0</v>
      </c>
      <c r="H191" s="147" t="s">
        <v>1623</v>
      </c>
    </row>
    <row r="192" spans="1:10" ht="45" x14ac:dyDescent="0.2">
      <c r="A192" s="123">
        <v>157</v>
      </c>
      <c r="B192" s="123" t="s">
        <v>3332</v>
      </c>
      <c r="C192" s="137" t="s">
        <v>3333</v>
      </c>
      <c r="D192" s="160" t="s">
        <v>132</v>
      </c>
      <c r="E192" s="125">
        <v>1</v>
      </c>
      <c r="F192" s="125"/>
      <c r="G192" s="125">
        <f t="shared" si="10"/>
        <v>0</v>
      </c>
      <c r="H192" s="147" t="s">
        <v>1623</v>
      </c>
    </row>
    <row r="193" spans="1:10" ht="90" x14ac:dyDescent="0.2">
      <c r="A193" s="123">
        <v>158</v>
      </c>
      <c r="B193" s="123" t="s">
        <v>3334</v>
      </c>
      <c r="C193" s="137" t="s">
        <v>3335</v>
      </c>
      <c r="D193" s="160" t="s">
        <v>132</v>
      </c>
      <c r="E193" s="125">
        <v>2</v>
      </c>
      <c r="F193" s="125"/>
      <c r="G193" s="125">
        <f t="shared" si="10"/>
        <v>0</v>
      </c>
      <c r="H193" s="147" t="s">
        <v>1623</v>
      </c>
    </row>
    <row r="194" spans="1:10" ht="22.5" x14ac:dyDescent="0.2">
      <c r="A194" s="123">
        <v>159</v>
      </c>
      <c r="B194" s="123" t="s">
        <v>3336</v>
      </c>
      <c r="C194" s="137" t="s">
        <v>3337</v>
      </c>
      <c r="D194" s="160" t="s">
        <v>132</v>
      </c>
      <c r="E194" s="125">
        <v>1</v>
      </c>
      <c r="F194" s="125"/>
      <c r="G194" s="125">
        <f t="shared" si="10"/>
        <v>0</v>
      </c>
      <c r="H194" s="147" t="s">
        <v>1623</v>
      </c>
    </row>
    <row r="195" spans="1:10" ht="15" x14ac:dyDescent="0.2">
      <c r="A195" s="232" t="s">
        <v>3338</v>
      </c>
      <c r="B195" s="205"/>
      <c r="C195" s="205"/>
      <c r="D195" s="227">
        <v>0</v>
      </c>
      <c r="E195" s="228"/>
      <c r="F195" s="205"/>
      <c r="G195" s="228"/>
      <c r="H195" s="231">
        <v>0</v>
      </c>
    </row>
    <row r="196" spans="1:10" ht="56.25" x14ac:dyDescent="0.2">
      <c r="A196" s="123">
        <v>160</v>
      </c>
      <c r="B196" s="123" t="s">
        <v>3339</v>
      </c>
      <c r="C196" s="137" t="s">
        <v>3340</v>
      </c>
      <c r="D196" s="160" t="s">
        <v>132</v>
      </c>
      <c r="E196" s="125">
        <v>1</v>
      </c>
      <c r="F196" s="125"/>
      <c r="G196" s="125">
        <f t="shared" si="10"/>
        <v>0</v>
      </c>
      <c r="H196" s="147" t="s">
        <v>1623</v>
      </c>
    </row>
    <row r="197" spans="1:10" x14ac:dyDescent="0.2">
      <c r="A197" s="123">
        <v>161</v>
      </c>
      <c r="B197" s="123"/>
      <c r="C197" s="137" t="s">
        <v>3341</v>
      </c>
      <c r="D197" s="160" t="s">
        <v>132</v>
      </c>
      <c r="E197" s="125">
        <v>1</v>
      </c>
      <c r="F197" s="125"/>
      <c r="G197" s="125">
        <f t="shared" si="10"/>
        <v>0</v>
      </c>
      <c r="H197" s="147" t="s">
        <v>1623</v>
      </c>
    </row>
    <row r="198" spans="1:10" ht="56.25" x14ac:dyDescent="0.2">
      <c r="A198" s="123">
        <v>162</v>
      </c>
      <c r="B198" s="123"/>
      <c r="C198" s="137" t="s">
        <v>3342</v>
      </c>
      <c r="D198" s="160" t="s">
        <v>132</v>
      </c>
      <c r="E198" s="125">
        <v>1</v>
      </c>
      <c r="F198" s="125"/>
      <c r="G198" s="125">
        <f t="shared" si="10"/>
        <v>0</v>
      </c>
      <c r="H198" s="147" t="s">
        <v>1623</v>
      </c>
    </row>
    <row r="199" spans="1:10" ht="56.25" x14ac:dyDescent="0.2">
      <c r="A199" s="123">
        <v>163</v>
      </c>
      <c r="B199" s="123" t="s">
        <v>3327</v>
      </c>
      <c r="C199" s="137" t="s">
        <v>3343</v>
      </c>
      <c r="D199" s="160" t="s">
        <v>132</v>
      </c>
      <c r="E199" s="125">
        <v>12</v>
      </c>
      <c r="F199" s="125"/>
      <c r="G199" s="125">
        <f t="shared" si="10"/>
        <v>0</v>
      </c>
      <c r="H199" s="147" t="s">
        <v>1623</v>
      </c>
    </row>
    <row r="200" spans="1:10" ht="33.75" x14ac:dyDescent="0.2">
      <c r="A200" s="123">
        <v>164</v>
      </c>
      <c r="B200" s="123" t="s">
        <v>3344</v>
      </c>
      <c r="C200" s="137" t="s">
        <v>3345</v>
      </c>
      <c r="D200" s="160" t="s">
        <v>132</v>
      </c>
      <c r="E200" s="125">
        <v>1</v>
      </c>
      <c r="F200" s="125"/>
      <c r="G200" s="125">
        <f t="shared" si="10"/>
        <v>0</v>
      </c>
      <c r="H200" s="147" t="s">
        <v>1623</v>
      </c>
      <c r="J200" s="233"/>
    </row>
    <row r="201" spans="1:10" ht="90" x14ac:dyDescent="0.2">
      <c r="A201" s="123">
        <v>165</v>
      </c>
      <c r="B201" s="123" t="s">
        <v>3334</v>
      </c>
      <c r="C201" s="137" t="s">
        <v>3335</v>
      </c>
      <c r="D201" s="160" t="s">
        <v>132</v>
      </c>
      <c r="E201" s="125">
        <v>3</v>
      </c>
      <c r="F201" s="125"/>
      <c r="G201" s="125">
        <f t="shared" si="10"/>
        <v>0</v>
      </c>
      <c r="H201" s="147" t="s">
        <v>1623</v>
      </c>
    </row>
    <row r="202" spans="1:10" ht="22.5" x14ac:dyDescent="0.2">
      <c r="A202" s="123">
        <v>166</v>
      </c>
      <c r="B202" s="123" t="s">
        <v>3336</v>
      </c>
      <c r="C202" s="137" t="s">
        <v>3337</v>
      </c>
      <c r="D202" s="160" t="s">
        <v>132</v>
      </c>
      <c r="E202" s="125">
        <v>1</v>
      </c>
      <c r="F202" s="125"/>
      <c r="G202" s="125">
        <f t="shared" si="10"/>
        <v>0</v>
      </c>
      <c r="H202" s="147" t="s">
        <v>1623</v>
      </c>
    </row>
    <row r="203" spans="1:10" ht="22.5" x14ac:dyDescent="0.2">
      <c r="A203" s="123">
        <v>167</v>
      </c>
      <c r="B203" s="123" t="s">
        <v>3346</v>
      </c>
      <c r="C203" s="137" t="s">
        <v>3347</v>
      </c>
      <c r="D203" s="160"/>
      <c r="E203" s="125"/>
      <c r="F203" s="125"/>
      <c r="G203" s="125"/>
      <c r="H203" s="147"/>
    </row>
    <row r="204" spans="1:10" ht="15" x14ac:dyDescent="0.2">
      <c r="A204" s="232" t="s">
        <v>3348</v>
      </c>
      <c r="B204" s="205"/>
      <c r="C204" s="205"/>
      <c r="D204" s="227">
        <v>0</v>
      </c>
      <c r="E204" s="228"/>
      <c r="F204" s="205"/>
      <c r="G204" s="228">
        <f t="shared" si="10"/>
        <v>0</v>
      </c>
      <c r="H204" s="231">
        <v>0</v>
      </c>
      <c r="J204" s="233"/>
    </row>
    <row r="205" spans="1:10" ht="33.75" x14ac:dyDescent="0.2">
      <c r="A205" s="123">
        <v>168</v>
      </c>
      <c r="B205" s="123" t="s">
        <v>3349</v>
      </c>
      <c r="C205" s="137" t="s">
        <v>3350</v>
      </c>
      <c r="D205" s="160"/>
      <c r="E205" s="125"/>
      <c r="F205" s="125"/>
      <c r="G205" s="125"/>
      <c r="H205" s="147" t="s">
        <v>1623</v>
      </c>
    </row>
    <row r="206" spans="1:10" ht="15" x14ac:dyDescent="0.2">
      <c r="A206" s="232" t="s">
        <v>3359</v>
      </c>
      <c r="B206" s="205"/>
      <c r="C206" s="205"/>
      <c r="D206" s="227">
        <v>0</v>
      </c>
      <c r="E206" s="228"/>
      <c r="F206" s="205"/>
      <c r="G206" s="228"/>
      <c r="H206" s="231">
        <v>0</v>
      </c>
    </row>
    <row r="207" spans="1:10" x14ac:dyDescent="0.2">
      <c r="A207" s="123">
        <v>169</v>
      </c>
      <c r="B207" s="123"/>
      <c r="C207" s="137" t="s">
        <v>3351</v>
      </c>
      <c r="D207" s="160" t="s">
        <v>132</v>
      </c>
      <c r="E207" s="125">
        <v>1</v>
      </c>
      <c r="F207" s="125"/>
      <c r="G207" s="125">
        <f t="shared" ref="G207:G208" si="11">E207*F207</f>
        <v>0</v>
      </c>
      <c r="H207" s="147" t="s">
        <v>1623</v>
      </c>
    </row>
    <row r="208" spans="1:10" x14ac:dyDescent="0.2">
      <c r="A208" s="132">
        <v>170</v>
      </c>
      <c r="B208" s="132"/>
      <c r="C208" s="180" t="s">
        <v>3352</v>
      </c>
      <c r="D208" s="181" t="s">
        <v>132</v>
      </c>
      <c r="E208" s="133">
        <v>1</v>
      </c>
      <c r="F208" s="133"/>
      <c r="G208" s="133">
        <f t="shared" si="11"/>
        <v>0</v>
      </c>
      <c r="H208" s="149" t="s">
        <v>1623</v>
      </c>
    </row>
    <row r="209" spans="1:7" x14ac:dyDescent="0.2">
      <c r="B209" s="5" t="s">
        <v>212</v>
      </c>
      <c r="C209" s="143" t="s">
        <v>212</v>
      </c>
    </row>
    <row r="210" spans="1:7" x14ac:dyDescent="0.2">
      <c r="A210" s="214"/>
      <c r="B210" s="215" t="s">
        <v>28</v>
      </c>
      <c r="C210" s="216" t="s">
        <v>212</v>
      </c>
      <c r="D210" s="217"/>
      <c r="E210" s="218"/>
      <c r="F210" s="219"/>
      <c r="G210" s="220">
        <f>G8</f>
        <v>0</v>
      </c>
    </row>
  </sheetData>
  <sheetProtection password="CCE1" sheet="1" objects="1" scenarios="1"/>
  <protectedRanges>
    <protectedRange sqref="F10:F208"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AU2000"/>
  <sheetViews>
    <sheetView showZeros="0" view="pageBreakPreview" zoomScaleNormal="85" zoomScaleSheetLayoutView="100" workbookViewId="0">
      <selection activeCell="K7" sqref="K7"/>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1679</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46</v>
      </c>
      <c r="C8" s="130" t="s">
        <v>47</v>
      </c>
      <c r="D8" s="159"/>
      <c r="E8" s="131"/>
      <c r="F8" s="131"/>
      <c r="G8" s="131">
        <f>SUMIF(R9:R10,"&lt;&gt;NOR",G9:G10)</f>
        <v>0</v>
      </c>
      <c r="H8" s="146"/>
      <c r="R8" t="s">
        <v>129</v>
      </c>
    </row>
    <row r="9" spans="1:47" outlineLevel="1" x14ac:dyDescent="0.2">
      <c r="A9" s="123">
        <v>1</v>
      </c>
      <c r="B9" s="123" t="s">
        <v>130</v>
      </c>
      <c r="C9" s="137" t="s">
        <v>131</v>
      </c>
      <c r="D9" s="160" t="s">
        <v>132</v>
      </c>
      <c r="E9" s="125">
        <v>1</v>
      </c>
      <c r="F9" s="125"/>
      <c r="G9" s="125">
        <f>ROUND(E9*F9,2)</f>
        <v>0</v>
      </c>
      <c r="H9" s="147" t="s">
        <v>1623</v>
      </c>
      <c r="I9" s="122"/>
      <c r="J9" s="122"/>
      <c r="K9" s="122"/>
      <c r="L9" s="122"/>
      <c r="M9" s="122"/>
      <c r="N9" s="122"/>
      <c r="O9" s="122"/>
      <c r="P9" s="122"/>
      <c r="Q9" s="122"/>
      <c r="R9" s="122" t="s">
        <v>133</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outlineLevel="1" x14ac:dyDescent="0.2">
      <c r="A10" s="123"/>
      <c r="B10" s="123"/>
      <c r="C10" s="138" t="s">
        <v>134</v>
      </c>
      <c r="D10" s="161"/>
      <c r="E10" s="152">
        <v>1</v>
      </c>
      <c r="F10" s="125"/>
      <c r="G10" s="125"/>
      <c r="H10" s="147"/>
      <c r="I10" s="122"/>
      <c r="J10" s="122"/>
      <c r="K10" s="122"/>
      <c r="L10" s="122"/>
      <c r="M10" s="122"/>
      <c r="N10" s="122"/>
      <c r="O10" s="122"/>
      <c r="P10" s="122"/>
      <c r="Q10" s="122"/>
      <c r="R10" s="122" t="s">
        <v>135</v>
      </c>
      <c r="S10" s="122">
        <v>0</v>
      </c>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row>
    <row r="11" spans="1:47" x14ac:dyDescent="0.2">
      <c r="A11" s="124" t="s">
        <v>128</v>
      </c>
      <c r="B11" s="124" t="s">
        <v>48</v>
      </c>
      <c r="C11" s="139" t="s">
        <v>49</v>
      </c>
      <c r="D11" s="162"/>
      <c r="E11" s="126"/>
      <c r="F11" s="126"/>
      <c r="G11" s="126">
        <f>SUMIF(R12:R47,"&lt;&gt;NOR",G12:G47)</f>
        <v>0</v>
      </c>
      <c r="H11" s="148"/>
      <c r="R11" t="s">
        <v>129</v>
      </c>
    </row>
    <row r="12" spans="1:47" outlineLevel="1" x14ac:dyDescent="0.2">
      <c r="A12" s="123">
        <v>2</v>
      </c>
      <c r="B12" s="123" t="s">
        <v>136</v>
      </c>
      <c r="C12" s="137" t="s">
        <v>137</v>
      </c>
      <c r="D12" s="160" t="s">
        <v>138</v>
      </c>
      <c r="E12" s="125">
        <v>42.24</v>
      </c>
      <c r="F12" s="125"/>
      <c r="G12" s="125">
        <f>ROUND(E12*F12,2)</f>
        <v>0</v>
      </c>
      <c r="H12" s="147" t="s">
        <v>1624</v>
      </c>
      <c r="I12" s="122"/>
      <c r="J12" s="122"/>
      <c r="K12" s="122"/>
      <c r="L12" s="122"/>
      <c r="M12" s="122"/>
      <c r="N12" s="122"/>
      <c r="O12" s="122"/>
      <c r="P12" s="122"/>
      <c r="Q12" s="122"/>
      <c r="R12" s="122" t="s">
        <v>133</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c r="B13" s="123"/>
      <c r="C13" s="138" t="s">
        <v>139</v>
      </c>
      <c r="D13" s="161"/>
      <c r="E13" s="152">
        <v>42.24</v>
      </c>
      <c r="F13" s="125"/>
      <c r="G13" s="125"/>
      <c r="H13" s="147"/>
      <c r="I13" s="122"/>
      <c r="J13" s="122"/>
      <c r="K13" s="122"/>
      <c r="L13" s="122"/>
      <c r="M13" s="122"/>
      <c r="N13" s="122"/>
      <c r="O13" s="122"/>
      <c r="P13" s="122"/>
      <c r="Q13" s="122"/>
      <c r="R13" s="122" t="s">
        <v>135</v>
      </c>
      <c r="S13" s="122">
        <v>0</v>
      </c>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3</v>
      </c>
      <c r="B14" s="123" t="s">
        <v>140</v>
      </c>
      <c r="C14" s="137" t="s">
        <v>141</v>
      </c>
      <c r="D14" s="160" t="s">
        <v>138</v>
      </c>
      <c r="E14" s="125">
        <v>42.24</v>
      </c>
      <c r="F14" s="125"/>
      <c r="G14" s="125">
        <f>ROUND(E14*F14,2)</f>
        <v>0</v>
      </c>
      <c r="H14" s="147" t="s">
        <v>1624</v>
      </c>
      <c r="I14" s="122"/>
      <c r="J14" s="122"/>
      <c r="K14" s="122"/>
      <c r="L14" s="122"/>
      <c r="M14" s="122"/>
      <c r="N14" s="122"/>
      <c r="O14" s="122"/>
      <c r="P14" s="122"/>
      <c r="Q14" s="122"/>
      <c r="R14" s="122" t="s">
        <v>133</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c r="B15" s="123"/>
      <c r="C15" s="138" t="s">
        <v>139</v>
      </c>
      <c r="D15" s="161"/>
      <c r="E15" s="152">
        <v>42.24</v>
      </c>
      <c r="F15" s="125"/>
      <c r="G15" s="125"/>
      <c r="H15" s="147">
        <v>0</v>
      </c>
      <c r="I15" s="122"/>
      <c r="J15" s="122"/>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4</v>
      </c>
      <c r="B16" s="123" t="s">
        <v>142</v>
      </c>
      <c r="C16" s="137" t="s">
        <v>143</v>
      </c>
      <c r="D16" s="160" t="s">
        <v>138</v>
      </c>
      <c r="E16" s="125">
        <v>747.46349999999995</v>
      </c>
      <c r="F16" s="125"/>
      <c r="G16" s="125">
        <f>ROUND(E16*F16,2)</f>
        <v>0</v>
      </c>
      <c r="H16" s="147" t="s">
        <v>1624</v>
      </c>
      <c r="I16" s="122"/>
      <c r="J16" s="122"/>
      <c r="K16" s="122"/>
      <c r="L16" s="122"/>
      <c r="M16" s="122"/>
      <c r="N16" s="122"/>
      <c r="O16" s="122"/>
      <c r="P16" s="122"/>
      <c r="Q16" s="122"/>
      <c r="R16" s="122" t="s">
        <v>133</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c r="B17" s="123"/>
      <c r="C17" s="138" t="s">
        <v>144</v>
      </c>
      <c r="D17" s="161"/>
      <c r="E17" s="152">
        <v>0.81599999999999995</v>
      </c>
      <c r="F17" s="125"/>
      <c r="G17" s="125"/>
      <c r="H17" s="147">
        <v>0</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c r="B18" s="123"/>
      <c r="C18" s="138" t="s">
        <v>145</v>
      </c>
      <c r="D18" s="161"/>
      <c r="E18" s="152">
        <v>12.5235</v>
      </c>
      <c r="F18" s="125"/>
      <c r="G18" s="125"/>
      <c r="H18" s="147">
        <v>0</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ht="33.75" outlineLevel="1" x14ac:dyDescent="0.2">
      <c r="A19" s="123"/>
      <c r="B19" s="123"/>
      <c r="C19" s="138" t="s">
        <v>146</v>
      </c>
      <c r="D19" s="161"/>
      <c r="E19" s="152">
        <v>494.68200000000002</v>
      </c>
      <c r="F19" s="125"/>
      <c r="G19" s="125"/>
      <c r="H19" s="147">
        <v>0</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ht="33.75" outlineLevel="1" x14ac:dyDescent="0.2">
      <c r="A20" s="123"/>
      <c r="B20" s="123"/>
      <c r="C20" s="138" t="s">
        <v>147</v>
      </c>
      <c r="D20" s="161"/>
      <c r="E20" s="152">
        <v>239.44200000000001</v>
      </c>
      <c r="F20" s="125"/>
      <c r="G20" s="125"/>
      <c r="H20" s="147">
        <v>0</v>
      </c>
      <c r="I20" s="122"/>
      <c r="J20" s="122"/>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5</v>
      </c>
      <c r="B21" s="123" t="s">
        <v>148</v>
      </c>
      <c r="C21" s="137" t="s">
        <v>149</v>
      </c>
      <c r="D21" s="160" t="s">
        <v>138</v>
      </c>
      <c r="E21" s="125">
        <v>747.46349999999995</v>
      </c>
      <c r="F21" s="125"/>
      <c r="G21" s="125">
        <f>ROUND(E21*F21,2)</f>
        <v>0</v>
      </c>
      <c r="H21" s="147" t="s">
        <v>1624</v>
      </c>
      <c r="I21" s="122"/>
      <c r="J21" s="122"/>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c r="B22" s="123"/>
      <c r="C22" s="138" t="s">
        <v>144</v>
      </c>
      <c r="D22" s="161"/>
      <c r="E22" s="152">
        <v>0.81599999999999995</v>
      </c>
      <c r="F22" s="125"/>
      <c r="G22" s="125"/>
      <c r="H22" s="147">
        <v>0</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c r="B23" s="123"/>
      <c r="C23" s="138" t="s">
        <v>145</v>
      </c>
      <c r="D23" s="161"/>
      <c r="E23" s="152">
        <v>12.5235</v>
      </c>
      <c r="F23" s="125"/>
      <c r="G23" s="125"/>
      <c r="H23" s="147">
        <v>0</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ht="33.75" outlineLevel="1" x14ac:dyDescent="0.2">
      <c r="A24" s="123"/>
      <c r="B24" s="123"/>
      <c r="C24" s="138" t="s">
        <v>146</v>
      </c>
      <c r="D24" s="161"/>
      <c r="E24" s="152">
        <v>494.68200000000002</v>
      </c>
      <c r="F24" s="125"/>
      <c r="G24" s="125"/>
      <c r="H24" s="147">
        <v>0</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ht="33.75" outlineLevel="1" x14ac:dyDescent="0.2">
      <c r="A25" s="123"/>
      <c r="B25" s="123"/>
      <c r="C25" s="138" t="s">
        <v>147</v>
      </c>
      <c r="D25" s="161"/>
      <c r="E25" s="152">
        <v>239.44200000000001</v>
      </c>
      <c r="F25" s="125"/>
      <c r="G25" s="125"/>
      <c r="H25" s="147">
        <v>0</v>
      </c>
      <c r="I25" s="122"/>
      <c r="J25" s="122"/>
      <c r="K25" s="122"/>
      <c r="L25" s="122"/>
      <c r="M25" s="122"/>
      <c r="N25" s="122"/>
      <c r="O25" s="122"/>
      <c r="P25" s="122"/>
      <c r="Q25" s="122"/>
      <c r="R25" s="122" t="s">
        <v>135</v>
      </c>
      <c r="S25" s="122">
        <v>0</v>
      </c>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6</v>
      </c>
      <c r="B26" s="123" t="s">
        <v>150</v>
      </c>
      <c r="C26" s="137" t="s">
        <v>151</v>
      </c>
      <c r="D26" s="160" t="s">
        <v>138</v>
      </c>
      <c r="E26" s="125">
        <v>415.97174999999999</v>
      </c>
      <c r="F26" s="125"/>
      <c r="G26" s="125">
        <f>ROUND(E26*F26,2)</f>
        <v>0</v>
      </c>
      <c r="H26" s="147" t="s">
        <v>1624</v>
      </c>
      <c r="I26" s="122"/>
      <c r="J26" s="122"/>
      <c r="K26" s="122"/>
      <c r="L26" s="122"/>
      <c r="M26" s="122"/>
      <c r="N26" s="122"/>
      <c r="O26" s="122"/>
      <c r="P26" s="122"/>
      <c r="Q26" s="122"/>
      <c r="R26" s="122" t="s">
        <v>133</v>
      </c>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c r="B27" s="123"/>
      <c r="C27" s="138" t="s">
        <v>152</v>
      </c>
      <c r="D27" s="161"/>
      <c r="E27" s="152">
        <v>42.24</v>
      </c>
      <c r="F27" s="125"/>
      <c r="G27" s="125"/>
      <c r="H27" s="147">
        <v>0</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c r="B28" s="123"/>
      <c r="C28" s="138" t="s">
        <v>153</v>
      </c>
      <c r="D28" s="161"/>
      <c r="E28" s="152">
        <v>373.73174999999998</v>
      </c>
      <c r="F28" s="125"/>
      <c r="G28" s="125"/>
      <c r="H28" s="147">
        <v>0</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7</v>
      </c>
      <c r="B29" s="123" t="s">
        <v>154</v>
      </c>
      <c r="C29" s="137" t="s">
        <v>155</v>
      </c>
      <c r="D29" s="160" t="s">
        <v>138</v>
      </c>
      <c r="E29" s="125">
        <v>628.55399999999997</v>
      </c>
      <c r="F29" s="125"/>
      <c r="G29" s="125">
        <f>ROUND(E29*F29,2)</f>
        <v>0</v>
      </c>
      <c r="H29" s="147" t="s">
        <v>1624</v>
      </c>
      <c r="I29" s="122"/>
      <c r="J29" s="122"/>
      <c r="K29" s="122"/>
      <c r="L29" s="122"/>
      <c r="M29" s="122"/>
      <c r="N29" s="122"/>
      <c r="O29" s="122"/>
      <c r="P29" s="122"/>
      <c r="Q29" s="122"/>
      <c r="R29" s="122" t="s">
        <v>133</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ht="33.75" outlineLevel="1" x14ac:dyDescent="0.2">
      <c r="A30" s="123"/>
      <c r="B30" s="123"/>
      <c r="C30" s="138" t="s">
        <v>156</v>
      </c>
      <c r="D30" s="161"/>
      <c r="E30" s="152">
        <v>462.42</v>
      </c>
      <c r="F30" s="125"/>
      <c r="G30" s="125"/>
      <c r="H30" s="147">
        <v>0</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ht="22.5" outlineLevel="1" x14ac:dyDescent="0.2">
      <c r="A31" s="123"/>
      <c r="B31" s="123"/>
      <c r="C31" s="138" t="s">
        <v>157</v>
      </c>
      <c r="D31" s="161"/>
      <c r="E31" s="152">
        <v>166.13399999999999</v>
      </c>
      <c r="F31" s="125"/>
      <c r="G31" s="125"/>
      <c r="H31" s="147">
        <v>0</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8</v>
      </c>
      <c r="B32" s="123" t="s">
        <v>158</v>
      </c>
      <c r="C32" s="137" t="s">
        <v>159</v>
      </c>
      <c r="D32" s="160" t="s">
        <v>138</v>
      </c>
      <c r="E32" s="125">
        <v>789.70349999999996</v>
      </c>
      <c r="F32" s="125"/>
      <c r="G32" s="125">
        <f>ROUND(E32*F32,2)</f>
        <v>0</v>
      </c>
      <c r="H32" s="147" t="s">
        <v>1624</v>
      </c>
      <c r="I32" s="122"/>
      <c r="J32" s="122"/>
      <c r="K32" s="122"/>
      <c r="L32" s="122"/>
      <c r="M32" s="122"/>
      <c r="N32" s="122"/>
      <c r="O32" s="122"/>
      <c r="P32" s="122"/>
      <c r="Q32" s="122"/>
      <c r="R32" s="122" t="s">
        <v>133</v>
      </c>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c r="B33" s="123"/>
      <c r="C33" s="138" t="s">
        <v>160</v>
      </c>
      <c r="D33" s="161"/>
      <c r="E33" s="152">
        <v>789.70349999999996</v>
      </c>
      <c r="F33" s="125"/>
      <c r="G33" s="125"/>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9</v>
      </c>
      <c r="B34" s="123" t="s">
        <v>161</v>
      </c>
      <c r="C34" s="137" t="s">
        <v>162</v>
      </c>
      <c r="D34" s="160" t="s">
        <v>138</v>
      </c>
      <c r="E34" s="125">
        <v>789.70349999999996</v>
      </c>
      <c r="F34" s="125"/>
      <c r="G34" s="125">
        <f>ROUND(E34*F34,2)</f>
        <v>0</v>
      </c>
      <c r="H34" s="147" t="s">
        <v>1624</v>
      </c>
      <c r="I34" s="122"/>
      <c r="J34" s="122"/>
      <c r="K34" s="122"/>
      <c r="L34" s="122"/>
      <c r="M34" s="122"/>
      <c r="N34" s="122"/>
      <c r="O34" s="122"/>
      <c r="P34" s="122"/>
      <c r="Q34" s="122"/>
      <c r="R34" s="122" t="s">
        <v>133</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c r="B35" s="123"/>
      <c r="C35" s="138" t="s">
        <v>163</v>
      </c>
      <c r="D35" s="161"/>
      <c r="E35" s="152">
        <v>628.55399999999997</v>
      </c>
      <c r="F35" s="125"/>
      <c r="G35" s="125"/>
      <c r="H35" s="147">
        <v>0</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c r="B36" s="123"/>
      <c r="C36" s="138" t="s">
        <v>164</v>
      </c>
      <c r="D36" s="161"/>
      <c r="E36" s="152">
        <v>161.14949999999999</v>
      </c>
      <c r="F36" s="125"/>
      <c r="G36" s="125"/>
      <c r="H36" s="147">
        <v>0</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10</v>
      </c>
      <c r="B37" s="123" t="s">
        <v>165</v>
      </c>
      <c r="C37" s="137" t="s">
        <v>166</v>
      </c>
      <c r="D37" s="160" t="s">
        <v>138</v>
      </c>
      <c r="E37" s="125">
        <v>1418.2574999999999</v>
      </c>
      <c r="F37" s="125"/>
      <c r="G37" s="125">
        <f>ROUND(E37*F37,2)</f>
        <v>0</v>
      </c>
      <c r="H37" s="147" t="s">
        <v>1624</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c r="B38" s="123"/>
      <c r="C38" s="138" t="s">
        <v>160</v>
      </c>
      <c r="D38" s="161"/>
      <c r="E38" s="152">
        <v>789.70349999999996</v>
      </c>
      <c r="F38" s="125"/>
      <c r="G38" s="125"/>
      <c r="H38" s="147">
        <v>0</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c r="B39" s="123"/>
      <c r="C39" s="138" t="s">
        <v>167</v>
      </c>
      <c r="D39" s="161"/>
      <c r="E39" s="152">
        <v>628.55399999999997</v>
      </c>
      <c r="F39" s="125"/>
      <c r="G39" s="125"/>
      <c r="H39" s="147">
        <v>0</v>
      </c>
      <c r="I39" s="122"/>
      <c r="J39" s="122"/>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11</v>
      </c>
      <c r="B40" s="123" t="s">
        <v>168</v>
      </c>
      <c r="C40" s="137" t="s">
        <v>169</v>
      </c>
      <c r="D40" s="160" t="s">
        <v>138</v>
      </c>
      <c r="E40" s="125">
        <v>161.14949999999999</v>
      </c>
      <c r="F40" s="125"/>
      <c r="G40" s="125">
        <f>ROUND(E40*F40,2)</f>
        <v>0</v>
      </c>
      <c r="H40" s="147" t="s">
        <v>1624</v>
      </c>
      <c r="I40" s="122"/>
      <c r="J40" s="122"/>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c r="B41" s="123"/>
      <c r="C41" s="138" t="s">
        <v>164</v>
      </c>
      <c r="D41" s="161"/>
      <c r="E41" s="152">
        <v>161.14949999999999</v>
      </c>
      <c r="F41" s="125"/>
      <c r="G41" s="125"/>
      <c r="H41" s="147">
        <v>0</v>
      </c>
      <c r="I41" s="122"/>
      <c r="J41" s="122"/>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12</v>
      </c>
      <c r="B42" s="123" t="s">
        <v>170</v>
      </c>
      <c r="C42" s="137" t="s">
        <v>171</v>
      </c>
      <c r="D42" s="160" t="s">
        <v>138</v>
      </c>
      <c r="E42" s="125">
        <v>1611.4949999999999</v>
      </c>
      <c r="F42" s="125"/>
      <c r="G42" s="125">
        <f>ROUND(E42*F42,2)</f>
        <v>0</v>
      </c>
      <c r="H42" s="147" t="s">
        <v>1624</v>
      </c>
      <c r="I42" s="122"/>
      <c r="J42" s="122"/>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c r="B43" s="123"/>
      <c r="C43" s="138" t="s">
        <v>172</v>
      </c>
      <c r="D43" s="161"/>
      <c r="E43" s="152">
        <v>1611.4949999999999</v>
      </c>
      <c r="F43" s="125"/>
      <c r="G43" s="125"/>
      <c r="H43" s="147">
        <v>0</v>
      </c>
      <c r="I43" s="122"/>
      <c r="J43" s="122"/>
      <c r="K43" s="122"/>
      <c r="L43" s="122"/>
      <c r="M43" s="122"/>
      <c r="N43" s="122"/>
      <c r="O43" s="122"/>
      <c r="P43" s="122"/>
      <c r="Q43" s="122"/>
      <c r="R43" s="122" t="s">
        <v>135</v>
      </c>
      <c r="S43" s="122">
        <v>0</v>
      </c>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13</v>
      </c>
      <c r="B44" s="123" t="s">
        <v>173</v>
      </c>
      <c r="C44" s="137" t="s">
        <v>174</v>
      </c>
      <c r="D44" s="160" t="s">
        <v>138</v>
      </c>
      <c r="E44" s="125">
        <v>161.14949999999999</v>
      </c>
      <c r="F44" s="125"/>
      <c r="G44" s="125">
        <f>ROUND(E44*F44,2)</f>
        <v>0</v>
      </c>
      <c r="H44" s="147" t="s">
        <v>1624</v>
      </c>
      <c r="I44" s="122"/>
      <c r="J44" s="122"/>
      <c r="K44" s="122"/>
      <c r="L44" s="122"/>
      <c r="M44" s="122"/>
      <c r="N44" s="122"/>
      <c r="O44" s="122"/>
      <c r="P44" s="122"/>
      <c r="Q44" s="122"/>
      <c r="R44" s="122" t="s">
        <v>133</v>
      </c>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c r="B45" s="123"/>
      <c r="C45" s="138" t="s">
        <v>164</v>
      </c>
      <c r="D45" s="161"/>
      <c r="E45" s="152">
        <v>161.14949999999999</v>
      </c>
      <c r="F45" s="125"/>
      <c r="G45" s="125"/>
      <c r="H45" s="147">
        <v>0</v>
      </c>
      <c r="I45" s="122"/>
      <c r="J45" s="122"/>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ht="22.5" outlineLevel="1" x14ac:dyDescent="0.2">
      <c r="A46" s="123">
        <v>14</v>
      </c>
      <c r="B46" s="123" t="s">
        <v>175</v>
      </c>
      <c r="C46" s="137" t="s">
        <v>176</v>
      </c>
      <c r="D46" s="160" t="s">
        <v>177</v>
      </c>
      <c r="E46" s="125">
        <v>120</v>
      </c>
      <c r="F46" s="125"/>
      <c r="G46" s="125">
        <f>ROUND(E46*F46,2)</f>
        <v>0</v>
      </c>
      <c r="H46" s="147" t="s">
        <v>1624</v>
      </c>
      <c r="I46" s="122"/>
      <c r="J46" s="122"/>
      <c r="K46" s="122"/>
      <c r="L46" s="122"/>
      <c r="M46" s="122"/>
      <c r="N46" s="122"/>
      <c r="O46" s="122"/>
      <c r="P46" s="122"/>
      <c r="Q46" s="122"/>
      <c r="R46" s="122" t="s">
        <v>178</v>
      </c>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c r="B47" s="123"/>
      <c r="C47" s="138" t="s">
        <v>179</v>
      </c>
      <c r="D47" s="161"/>
      <c r="E47" s="152">
        <v>120</v>
      </c>
      <c r="F47" s="125"/>
      <c r="G47" s="125"/>
      <c r="H47" s="147">
        <v>0</v>
      </c>
      <c r="I47" s="122"/>
      <c r="J47" s="122"/>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x14ac:dyDescent="0.2">
      <c r="A48" s="124" t="s">
        <v>128</v>
      </c>
      <c r="B48" s="124" t="s">
        <v>50</v>
      </c>
      <c r="C48" s="139" t="s">
        <v>51</v>
      </c>
      <c r="D48" s="162"/>
      <c r="E48" s="126"/>
      <c r="F48" s="126"/>
      <c r="G48" s="126">
        <f>SUMIF(R49:R135,"&lt;&gt;NOR",G49:G135)</f>
        <v>0</v>
      </c>
      <c r="H48" s="148"/>
      <c r="I48" s="122"/>
      <c r="R48" t="s">
        <v>129</v>
      </c>
    </row>
    <row r="49" spans="1:47" outlineLevel="1" x14ac:dyDescent="0.2">
      <c r="A49" s="123">
        <v>15</v>
      </c>
      <c r="B49" s="123" t="s">
        <v>180</v>
      </c>
      <c r="C49" s="137" t="s">
        <v>181</v>
      </c>
      <c r="D49" s="160" t="s">
        <v>138</v>
      </c>
      <c r="E49" s="125">
        <v>106.119</v>
      </c>
      <c r="F49" s="125"/>
      <c r="G49" s="125">
        <f>ROUND(E49*F49,2)</f>
        <v>0</v>
      </c>
      <c r="H49" s="147" t="s">
        <v>1624</v>
      </c>
      <c r="I49" s="122"/>
      <c r="J49" s="122"/>
      <c r="K49" s="122"/>
      <c r="L49" s="122"/>
      <c r="M49" s="122"/>
      <c r="N49" s="122"/>
      <c r="O49" s="122"/>
      <c r="P49" s="122"/>
      <c r="Q49" s="122"/>
      <c r="R49" s="122" t="s">
        <v>133</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ht="33.75" outlineLevel="1" x14ac:dyDescent="0.2">
      <c r="A50" s="123"/>
      <c r="B50" s="123"/>
      <c r="C50" s="138" t="s">
        <v>182</v>
      </c>
      <c r="D50" s="161"/>
      <c r="E50" s="152">
        <v>106.119</v>
      </c>
      <c r="F50" s="125"/>
      <c r="G50" s="125"/>
      <c r="H50" s="147">
        <v>0</v>
      </c>
      <c r="I50" s="122"/>
      <c r="J50" s="122"/>
      <c r="K50" s="122"/>
      <c r="L50" s="122"/>
      <c r="M50" s="122"/>
      <c r="N50" s="122"/>
      <c r="O50" s="122"/>
      <c r="P50" s="122"/>
      <c r="Q50" s="122"/>
      <c r="R50" s="122" t="s">
        <v>135</v>
      </c>
      <c r="S50" s="122">
        <v>0</v>
      </c>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16</v>
      </c>
      <c r="B51" s="123" t="s">
        <v>183</v>
      </c>
      <c r="C51" s="137" t="s">
        <v>184</v>
      </c>
      <c r="D51" s="160" t="s">
        <v>138</v>
      </c>
      <c r="E51" s="125">
        <v>1.02</v>
      </c>
      <c r="F51" s="125"/>
      <c r="G51" s="125">
        <f>ROUND(E51*F51,2)</f>
        <v>0</v>
      </c>
      <c r="H51" s="147" t="s">
        <v>1624</v>
      </c>
      <c r="I51" s="122"/>
      <c r="J51" s="122"/>
      <c r="K51" s="122"/>
      <c r="L51" s="122"/>
      <c r="M51" s="122"/>
      <c r="N51" s="122"/>
      <c r="O51" s="122"/>
      <c r="P51" s="122"/>
      <c r="Q51" s="122"/>
      <c r="R51" s="122" t="s">
        <v>133</v>
      </c>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c r="B52" s="123"/>
      <c r="C52" s="138" t="s">
        <v>185</v>
      </c>
      <c r="D52" s="161"/>
      <c r="E52" s="152">
        <v>1.02</v>
      </c>
      <c r="F52" s="125"/>
      <c r="G52" s="125"/>
      <c r="H52" s="147">
        <v>0</v>
      </c>
      <c r="I52" s="122"/>
      <c r="J52" s="122"/>
      <c r="K52" s="122"/>
      <c r="L52" s="122"/>
      <c r="M52" s="122"/>
      <c r="N52" s="122"/>
      <c r="O52" s="122"/>
      <c r="P52" s="122"/>
      <c r="Q52" s="122"/>
      <c r="R52" s="122" t="s">
        <v>135</v>
      </c>
      <c r="S52" s="122">
        <v>0</v>
      </c>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17</v>
      </c>
      <c r="B53" s="123" t="s">
        <v>186</v>
      </c>
      <c r="C53" s="137" t="s">
        <v>187</v>
      </c>
      <c r="D53" s="160" t="s">
        <v>188</v>
      </c>
      <c r="E53" s="125">
        <v>4.41</v>
      </c>
      <c r="F53" s="125"/>
      <c r="G53" s="125">
        <f>ROUND(E53*F53,2)</f>
        <v>0</v>
      </c>
      <c r="H53" s="147" t="s">
        <v>1624</v>
      </c>
      <c r="I53" s="122"/>
      <c r="J53" s="122"/>
      <c r="K53" s="122"/>
      <c r="L53" s="122"/>
      <c r="M53" s="122"/>
      <c r="N53" s="122"/>
      <c r="O53" s="122"/>
      <c r="P53" s="122"/>
      <c r="Q53" s="122"/>
      <c r="R53" s="122" t="s">
        <v>133</v>
      </c>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c r="B54" s="123"/>
      <c r="C54" s="138" t="s">
        <v>189</v>
      </c>
      <c r="D54" s="161"/>
      <c r="E54" s="152">
        <v>4.41</v>
      </c>
      <c r="F54" s="125"/>
      <c r="G54" s="125"/>
      <c r="H54" s="147">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18</v>
      </c>
      <c r="B55" s="123" t="s">
        <v>190</v>
      </c>
      <c r="C55" s="137" t="s">
        <v>191</v>
      </c>
      <c r="D55" s="160" t="s">
        <v>188</v>
      </c>
      <c r="E55" s="125">
        <v>4.41</v>
      </c>
      <c r="F55" s="125"/>
      <c r="G55" s="125">
        <f>ROUND(E55*F55,2)</f>
        <v>0</v>
      </c>
      <c r="H55" s="147" t="s">
        <v>1624</v>
      </c>
      <c r="I55" s="122"/>
      <c r="J55" s="122"/>
      <c r="K55" s="122"/>
      <c r="L55" s="122"/>
      <c r="M55" s="122"/>
      <c r="N55" s="122"/>
      <c r="O55" s="122"/>
      <c r="P55" s="122"/>
      <c r="Q55" s="122"/>
      <c r="R55" s="122" t="s">
        <v>133</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c r="B56" s="123"/>
      <c r="C56" s="138" t="s">
        <v>189</v>
      </c>
      <c r="D56" s="161"/>
      <c r="E56" s="152">
        <v>4.41</v>
      </c>
      <c r="F56" s="125"/>
      <c r="G56" s="125"/>
      <c r="H56" s="147">
        <v>0</v>
      </c>
      <c r="I56" s="122"/>
      <c r="J56" s="122"/>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ht="22.5" outlineLevel="1" x14ac:dyDescent="0.2">
      <c r="A57" s="123">
        <v>19</v>
      </c>
      <c r="B57" s="123" t="s">
        <v>192</v>
      </c>
      <c r="C57" s="137" t="s">
        <v>193</v>
      </c>
      <c r="D57" s="160" t="s">
        <v>188</v>
      </c>
      <c r="E57" s="125">
        <v>35.075000000000003</v>
      </c>
      <c r="F57" s="125"/>
      <c r="G57" s="125">
        <f>ROUND(E57*F57,2)</f>
        <v>0</v>
      </c>
      <c r="H57" s="147" t="s">
        <v>1624</v>
      </c>
      <c r="I57" s="122"/>
      <c r="J57" s="122"/>
      <c r="K57" s="122"/>
      <c r="L57" s="122"/>
      <c r="M57" s="122"/>
      <c r="N57" s="122"/>
      <c r="O57" s="122"/>
      <c r="P57" s="122"/>
      <c r="Q57" s="122"/>
      <c r="R57" s="122" t="s">
        <v>133</v>
      </c>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c r="B58" s="123"/>
      <c r="C58" s="138" t="s">
        <v>194</v>
      </c>
      <c r="D58" s="161"/>
      <c r="E58" s="152">
        <v>35.075000000000003</v>
      </c>
      <c r="F58" s="125"/>
      <c r="G58" s="125"/>
      <c r="H58" s="147">
        <v>0</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ht="22.5" outlineLevel="1" x14ac:dyDescent="0.2">
      <c r="A59" s="123">
        <v>20</v>
      </c>
      <c r="B59" s="123" t="s">
        <v>195</v>
      </c>
      <c r="C59" s="137" t="s">
        <v>196</v>
      </c>
      <c r="D59" s="160" t="s">
        <v>188</v>
      </c>
      <c r="E59" s="125">
        <v>394.3</v>
      </c>
      <c r="F59" s="125"/>
      <c r="G59" s="125">
        <f>ROUND(E59*F59,2)</f>
        <v>0</v>
      </c>
      <c r="H59" s="147" t="s">
        <v>1624</v>
      </c>
      <c r="I59" s="122"/>
      <c r="J59" s="122"/>
      <c r="K59" s="122"/>
      <c r="L59" s="122"/>
      <c r="M59" s="122"/>
      <c r="N59" s="122"/>
      <c r="O59" s="122"/>
      <c r="P59" s="122"/>
      <c r="Q59" s="122"/>
      <c r="R59" s="122" t="s">
        <v>133</v>
      </c>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ht="45" outlineLevel="1" x14ac:dyDescent="0.2">
      <c r="A60" s="123"/>
      <c r="B60" s="123"/>
      <c r="C60" s="138" t="s">
        <v>197</v>
      </c>
      <c r="D60" s="161"/>
      <c r="E60" s="152">
        <v>276.5</v>
      </c>
      <c r="F60" s="125"/>
      <c r="G60" s="125"/>
      <c r="H60" s="147">
        <v>0</v>
      </c>
      <c r="I60" s="122"/>
      <c r="J60" s="122"/>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c r="B61" s="123"/>
      <c r="C61" s="138" t="s">
        <v>198</v>
      </c>
      <c r="D61" s="161"/>
      <c r="E61" s="152">
        <v>117.8</v>
      </c>
      <c r="F61" s="125"/>
      <c r="G61" s="125"/>
      <c r="H61" s="147">
        <v>0</v>
      </c>
      <c r="I61" s="122"/>
      <c r="J61" s="122"/>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v>21</v>
      </c>
      <c r="B62" s="123" t="s">
        <v>199</v>
      </c>
      <c r="C62" s="137" t="s">
        <v>200</v>
      </c>
      <c r="D62" s="160" t="s">
        <v>201</v>
      </c>
      <c r="E62" s="125">
        <v>9.9893249999999991</v>
      </c>
      <c r="F62" s="125"/>
      <c r="G62" s="125">
        <f>ROUND(E62*F62,2)</f>
        <v>0</v>
      </c>
      <c r="H62" s="147" t="s">
        <v>1624</v>
      </c>
      <c r="I62" s="122"/>
      <c r="J62" s="122"/>
      <c r="K62" s="122"/>
      <c r="L62" s="122"/>
      <c r="M62" s="122"/>
      <c r="N62" s="122"/>
      <c r="O62" s="122"/>
      <c r="P62" s="122"/>
      <c r="Q62" s="122"/>
      <c r="R62" s="122" t="s">
        <v>133</v>
      </c>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ht="22.5" outlineLevel="1" x14ac:dyDescent="0.2">
      <c r="A63" s="123"/>
      <c r="B63" s="123"/>
      <c r="C63" s="138" t="s">
        <v>202</v>
      </c>
      <c r="D63" s="161"/>
      <c r="E63" s="152">
        <v>0.52612499999999995</v>
      </c>
      <c r="F63" s="125"/>
      <c r="G63" s="125"/>
      <c r="H63" s="147">
        <v>0</v>
      </c>
      <c r="I63" s="122"/>
      <c r="J63" s="122"/>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ht="45" outlineLevel="1" x14ac:dyDescent="0.2">
      <c r="A64" s="123"/>
      <c r="B64" s="123"/>
      <c r="C64" s="138" t="s">
        <v>203</v>
      </c>
      <c r="D64" s="161"/>
      <c r="E64" s="152">
        <v>6.6360000000000001</v>
      </c>
      <c r="F64" s="125"/>
      <c r="G64" s="125"/>
      <c r="H64" s="147">
        <v>0</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c r="B65" s="123"/>
      <c r="C65" s="138" t="s">
        <v>204</v>
      </c>
      <c r="D65" s="161"/>
      <c r="E65" s="152">
        <v>2.8271999999999999</v>
      </c>
      <c r="F65" s="125"/>
      <c r="G65" s="125"/>
      <c r="H65" s="147">
        <v>0</v>
      </c>
      <c r="I65" s="122"/>
      <c r="J65" s="122"/>
      <c r="K65" s="122"/>
      <c r="L65" s="122"/>
      <c r="M65" s="122"/>
      <c r="N65" s="122"/>
      <c r="O65" s="122"/>
      <c r="P65" s="122"/>
      <c r="Q65" s="122"/>
      <c r="R65" s="122" t="s">
        <v>135</v>
      </c>
      <c r="S65" s="122">
        <v>0</v>
      </c>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outlineLevel="1" x14ac:dyDescent="0.2">
      <c r="A66" s="123">
        <v>22</v>
      </c>
      <c r="B66" s="123" t="s">
        <v>205</v>
      </c>
      <c r="C66" s="137" t="s">
        <v>206</v>
      </c>
      <c r="D66" s="160" t="s">
        <v>138</v>
      </c>
      <c r="E66" s="125">
        <v>2.3220000000000001</v>
      </c>
      <c r="F66" s="125"/>
      <c r="G66" s="125">
        <f>ROUND(E66*F66,2)</f>
        <v>0</v>
      </c>
      <c r="H66" s="147" t="s">
        <v>1624</v>
      </c>
      <c r="I66" s="122"/>
      <c r="J66" s="122"/>
      <c r="K66" s="122"/>
      <c r="L66" s="122"/>
      <c r="M66" s="122"/>
      <c r="N66" s="122"/>
      <c r="O66" s="122"/>
      <c r="P66" s="122"/>
      <c r="Q66" s="122"/>
      <c r="R66" s="122" t="s">
        <v>133</v>
      </c>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c r="B67" s="123"/>
      <c r="C67" s="138" t="s">
        <v>207</v>
      </c>
      <c r="D67" s="161"/>
      <c r="E67" s="152"/>
      <c r="F67" s="125"/>
      <c r="G67" s="125"/>
      <c r="H67" s="147">
        <v>0</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c r="B68" s="123"/>
      <c r="C68" s="138" t="s">
        <v>208</v>
      </c>
      <c r="D68" s="161"/>
      <c r="E68" s="152">
        <v>2.3220000000000001</v>
      </c>
      <c r="F68" s="125"/>
      <c r="G68" s="125"/>
      <c r="H68" s="147">
        <v>0</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outlineLevel="1" x14ac:dyDescent="0.2">
      <c r="A69" s="123">
        <v>23</v>
      </c>
      <c r="B69" s="123" t="s">
        <v>209</v>
      </c>
      <c r="C69" s="137" t="s">
        <v>210</v>
      </c>
      <c r="D69" s="160" t="s">
        <v>138</v>
      </c>
      <c r="E69" s="125">
        <v>342.1</v>
      </c>
      <c r="F69" s="125"/>
      <c r="G69" s="125">
        <f>ROUND(E69*F69,2)</f>
        <v>0</v>
      </c>
      <c r="H69" s="147" t="s">
        <v>1624</v>
      </c>
      <c r="I69" s="122"/>
      <c r="J69" s="122"/>
      <c r="K69" s="122"/>
      <c r="L69" s="122"/>
      <c r="M69" s="122"/>
      <c r="N69" s="122"/>
      <c r="O69" s="122"/>
      <c r="P69" s="122"/>
      <c r="Q69" s="122"/>
      <c r="R69" s="122" t="s">
        <v>133</v>
      </c>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outlineLevel="1" x14ac:dyDescent="0.2">
      <c r="A70" s="123"/>
      <c r="B70" s="123"/>
      <c r="C70" s="138" t="s">
        <v>207</v>
      </c>
      <c r="D70" s="161"/>
      <c r="E70" s="152"/>
      <c r="F70" s="125"/>
      <c r="G70" s="125"/>
      <c r="H70" s="147">
        <v>0</v>
      </c>
      <c r="I70" s="122"/>
      <c r="J70" s="122"/>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c r="B71" s="123"/>
      <c r="C71" s="138" t="s">
        <v>211</v>
      </c>
      <c r="D71" s="161"/>
      <c r="E71" s="152">
        <v>340.75</v>
      </c>
      <c r="F71" s="125"/>
      <c r="G71" s="125"/>
      <c r="H71" s="147">
        <v>0</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c r="B72" s="123"/>
      <c r="C72" s="138" t="s">
        <v>212</v>
      </c>
      <c r="D72" s="161"/>
      <c r="E72" s="152"/>
      <c r="F72" s="125"/>
      <c r="G72" s="125"/>
      <c r="H72" s="147">
        <v>0</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c r="B73" s="123"/>
      <c r="C73" s="138" t="s">
        <v>213</v>
      </c>
      <c r="D73" s="161"/>
      <c r="E73" s="152"/>
      <c r="F73" s="125"/>
      <c r="G73" s="125"/>
      <c r="H73" s="147">
        <v>0</v>
      </c>
      <c r="I73" s="122"/>
      <c r="J73" s="122"/>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ht="22.5" outlineLevel="1" x14ac:dyDescent="0.2">
      <c r="A74" s="123"/>
      <c r="B74" s="123"/>
      <c r="C74" s="138" t="s">
        <v>214</v>
      </c>
      <c r="D74" s="161"/>
      <c r="E74" s="152"/>
      <c r="F74" s="125"/>
      <c r="G74" s="125"/>
      <c r="H74" s="147">
        <v>0</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outlineLevel="1" x14ac:dyDescent="0.2">
      <c r="A75" s="123"/>
      <c r="B75" s="123"/>
      <c r="C75" s="138" t="s">
        <v>215</v>
      </c>
      <c r="D75" s="161"/>
      <c r="E75" s="152">
        <v>1.35</v>
      </c>
      <c r="F75" s="125"/>
      <c r="G75" s="125"/>
      <c r="H75" s="147">
        <v>0</v>
      </c>
      <c r="I75" s="122"/>
      <c r="J75" s="122"/>
      <c r="K75" s="122"/>
      <c r="L75" s="122"/>
      <c r="M75" s="122"/>
      <c r="N75" s="122"/>
      <c r="O75" s="122"/>
      <c r="P75" s="122"/>
      <c r="Q75" s="122"/>
      <c r="R75" s="122" t="s">
        <v>135</v>
      </c>
      <c r="S75" s="122">
        <v>0</v>
      </c>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outlineLevel="1" x14ac:dyDescent="0.2">
      <c r="A76" s="123">
        <v>24</v>
      </c>
      <c r="B76" s="123" t="s">
        <v>216</v>
      </c>
      <c r="C76" s="137" t="s">
        <v>217</v>
      </c>
      <c r="D76" s="160" t="s">
        <v>188</v>
      </c>
      <c r="E76" s="125">
        <v>54.5</v>
      </c>
      <c r="F76" s="125"/>
      <c r="G76" s="125">
        <f>ROUND(E76*F76,2)</f>
        <v>0</v>
      </c>
      <c r="H76" s="147" t="s">
        <v>1624</v>
      </c>
      <c r="I76" s="122"/>
      <c r="J76" s="122"/>
      <c r="K76" s="122"/>
      <c r="L76" s="122"/>
      <c r="M76" s="122"/>
      <c r="N76" s="122"/>
      <c r="O76" s="122"/>
      <c r="P76" s="122"/>
      <c r="Q76" s="122"/>
      <c r="R76" s="122" t="s">
        <v>133</v>
      </c>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outlineLevel="1" x14ac:dyDescent="0.2">
      <c r="A77" s="123"/>
      <c r="B77" s="123"/>
      <c r="C77" s="138" t="s">
        <v>207</v>
      </c>
      <c r="D77" s="161"/>
      <c r="E77" s="152"/>
      <c r="F77" s="125"/>
      <c r="G77" s="125"/>
      <c r="H77" s="147">
        <v>0</v>
      </c>
      <c r="I77" s="122"/>
      <c r="J77" s="122"/>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outlineLevel="1" x14ac:dyDescent="0.2">
      <c r="A78" s="123"/>
      <c r="B78" s="123"/>
      <c r="C78" s="138" t="s">
        <v>218</v>
      </c>
      <c r="D78" s="161"/>
      <c r="E78" s="152">
        <v>49.7</v>
      </c>
      <c r="F78" s="125"/>
      <c r="G78" s="125"/>
      <c r="H78" s="147">
        <v>0</v>
      </c>
      <c r="I78" s="122"/>
      <c r="J78" s="122"/>
      <c r="K78" s="122"/>
      <c r="L78" s="122"/>
      <c r="M78" s="122"/>
      <c r="N78" s="122"/>
      <c r="O78" s="122"/>
      <c r="P78" s="122"/>
      <c r="Q78" s="122"/>
      <c r="R78" s="122" t="s">
        <v>135</v>
      </c>
      <c r="S78" s="122">
        <v>0</v>
      </c>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outlineLevel="1" x14ac:dyDescent="0.2">
      <c r="A79" s="123"/>
      <c r="B79" s="123"/>
      <c r="C79" s="138" t="s">
        <v>212</v>
      </c>
      <c r="D79" s="161"/>
      <c r="E79" s="152"/>
      <c r="F79" s="125"/>
      <c r="G79" s="125"/>
      <c r="H79" s="147">
        <v>0</v>
      </c>
      <c r="I79" s="122"/>
      <c r="J79" s="122"/>
      <c r="K79" s="122"/>
      <c r="L79" s="122"/>
      <c r="M79" s="122"/>
      <c r="N79" s="122"/>
      <c r="O79" s="122"/>
      <c r="P79" s="122"/>
      <c r="Q79" s="122"/>
      <c r="R79" s="122" t="s">
        <v>135</v>
      </c>
      <c r="S79" s="122">
        <v>0</v>
      </c>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outlineLevel="1" x14ac:dyDescent="0.2">
      <c r="A80" s="123"/>
      <c r="B80" s="123"/>
      <c r="C80" s="138" t="s">
        <v>213</v>
      </c>
      <c r="D80" s="161"/>
      <c r="E80" s="152"/>
      <c r="F80" s="125"/>
      <c r="G80" s="125"/>
      <c r="H80" s="147">
        <v>0</v>
      </c>
      <c r="I80" s="122"/>
      <c r="J80" s="122"/>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ht="22.5" outlineLevel="1" x14ac:dyDescent="0.2">
      <c r="A81" s="123"/>
      <c r="B81" s="123"/>
      <c r="C81" s="138" t="s">
        <v>214</v>
      </c>
      <c r="D81" s="161"/>
      <c r="E81" s="152"/>
      <c r="F81" s="125"/>
      <c r="G81" s="125"/>
      <c r="H81" s="147">
        <v>0</v>
      </c>
      <c r="I81" s="122"/>
      <c r="J81" s="122"/>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outlineLevel="1" x14ac:dyDescent="0.2">
      <c r="A82" s="123"/>
      <c r="B82" s="123"/>
      <c r="C82" s="138" t="s">
        <v>219</v>
      </c>
      <c r="D82" s="161"/>
      <c r="E82" s="152">
        <v>4.8</v>
      </c>
      <c r="F82" s="125"/>
      <c r="G82" s="125"/>
      <c r="H82" s="147">
        <v>0</v>
      </c>
      <c r="I82" s="122"/>
      <c r="J82" s="122"/>
      <c r="K82" s="122"/>
      <c r="L82" s="122"/>
      <c r="M82" s="122"/>
      <c r="N82" s="122"/>
      <c r="O82" s="122"/>
      <c r="P82" s="122"/>
      <c r="Q82" s="122"/>
      <c r="R82" s="122" t="s">
        <v>135</v>
      </c>
      <c r="S82" s="122">
        <v>0</v>
      </c>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outlineLevel="1" x14ac:dyDescent="0.2">
      <c r="A83" s="123">
        <v>25</v>
      </c>
      <c r="B83" s="123" t="s">
        <v>220</v>
      </c>
      <c r="C83" s="137" t="s">
        <v>221</v>
      </c>
      <c r="D83" s="160" t="s">
        <v>188</v>
      </c>
      <c r="E83" s="125">
        <v>54.5</v>
      </c>
      <c r="F83" s="125"/>
      <c r="G83" s="125">
        <f>ROUND(E83*F83,2)</f>
        <v>0</v>
      </c>
      <c r="H83" s="147" t="s">
        <v>1624</v>
      </c>
      <c r="I83" s="122"/>
      <c r="J83" s="122"/>
      <c r="K83" s="122"/>
      <c r="L83" s="122"/>
      <c r="M83" s="122"/>
      <c r="N83" s="122"/>
      <c r="O83" s="122"/>
      <c r="P83" s="122"/>
      <c r="Q83" s="122"/>
      <c r="R83" s="122" t="s">
        <v>133</v>
      </c>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c r="B84" s="123"/>
      <c r="C84" s="138" t="s">
        <v>207</v>
      </c>
      <c r="D84" s="161"/>
      <c r="E84" s="152"/>
      <c r="F84" s="125"/>
      <c r="G84" s="125"/>
      <c r="H84" s="147">
        <v>0</v>
      </c>
      <c r="I84" s="122"/>
      <c r="J84" s="122"/>
      <c r="K84" s="122"/>
      <c r="L84" s="122"/>
      <c r="M84" s="122"/>
      <c r="N84" s="122"/>
      <c r="O84" s="122"/>
      <c r="P84" s="122"/>
      <c r="Q84" s="122"/>
      <c r="R84" s="122" t="s">
        <v>135</v>
      </c>
      <c r="S84" s="122">
        <v>0</v>
      </c>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c r="B85" s="123"/>
      <c r="C85" s="138" t="s">
        <v>218</v>
      </c>
      <c r="D85" s="161"/>
      <c r="E85" s="152">
        <v>49.7</v>
      </c>
      <c r="F85" s="125"/>
      <c r="G85" s="125"/>
      <c r="H85" s="147">
        <v>0</v>
      </c>
      <c r="I85" s="122"/>
      <c r="J85" s="122"/>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c r="B86" s="123"/>
      <c r="C86" s="138" t="s">
        <v>212</v>
      </c>
      <c r="D86" s="161"/>
      <c r="E86" s="152"/>
      <c r="F86" s="125"/>
      <c r="G86" s="125"/>
      <c r="H86" s="147">
        <v>0</v>
      </c>
      <c r="I86" s="122"/>
      <c r="J86" s="122"/>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c r="B87" s="123"/>
      <c r="C87" s="138" t="s">
        <v>213</v>
      </c>
      <c r="D87" s="161"/>
      <c r="E87" s="152"/>
      <c r="F87" s="125"/>
      <c r="G87" s="125"/>
      <c r="H87" s="147">
        <v>0</v>
      </c>
      <c r="I87" s="122"/>
      <c r="J87" s="122"/>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ht="22.5" outlineLevel="1" x14ac:dyDescent="0.2">
      <c r="A88" s="123"/>
      <c r="B88" s="123"/>
      <c r="C88" s="138" t="s">
        <v>214</v>
      </c>
      <c r="D88" s="161"/>
      <c r="E88" s="152"/>
      <c r="F88" s="125"/>
      <c r="G88" s="125"/>
      <c r="H88" s="147">
        <v>0</v>
      </c>
      <c r="I88" s="122"/>
      <c r="J88" s="122"/>
      <c r="K88" s="122"/>
      <c r="L88" s="122"/>
      <c r="M88" s="122"/>
      <c r="N88" s="122"/>
      <c r="O88" s="122"/>
      <c r="P88" s="122"/>
      <c r="Q88" s="122"/>
      <c r="R88" s="122" t="s">
        <v>135</v>
      </c>
      <c r="S88" s="122">
        <v>0</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c r="B89" s="123"/>
      <c r="C89" s="138" t="s">
        <v>219</v>
      </c>
      <c r="D89" s="161"/>
      <c r="E89" s="152">
        <v>4.8</v>
      </c>
      <c r="F89" s="125"/>
      <c r="G89" s="125"/>
      <c r="H89" s="147">
        <v>0</v>
      </c>
      <c r="I89" s="122"/>
      <c r="J89" s="122"/>
      <c r="K89" s="122"/>
      <c r="L89" s="122"/>
      <c r="M89" s="122"/>
      <c r="N89" s="122"/>
      <c r="O89" s="122"/>
      <c r="P89" s="122"/>
      <c r="Q89" s="122"/>
      <c r="R89" s="122" t="s">
        <v>135</v>
      </c>
      <c r="S89" s="122">
        <v>0</v>
      </c>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3">
        <v>26</v>
      </c>
      <c r="B90" s="123" t="s">
        <v>222</v>
      </c>
      <c r="C90" s="137" t="s">
        <v>223</v>
      </c>
      <c r="D90" s="160" t="s">
        <v>201</v>
      </c>
      <c r="E90" s="125">
        <v>47.704999999999998</v>
      </c>
      <c r="F90" s="125"/>
      <c r="G90" s="125">
        <f>ROUND(E90*F90,2)</f>
        <v>0</v>
      </c>
      <c r="H90" s="147" t="s">
        <v>1624</v>
      </c>
      <c r="I90" s="122"/>
      <c r="J90" s="122"/>
      <c r="K90" s="122"/>
      <c r="L90" s="122"/>
      <c r="M90" s="122"/>
      <c r="N90" s="122"/>
      <c r="O90" s="122"/>
      <c r="P90" s="122"/>
      <c r="Q90" s="122"/>
      <c r="R90" s="122" t="s">
        <v>133</v>
      </c>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23"/>
      <c r="B91" s="123"/>
      <c r="C91" s="138" t="s">
        <v>207</v>
      </c>
      <c r="D91" s="161"/>
      <c r="E91" s="152"/>
      <c r="F91" s="125"/>
      <c r="G91" s="125"/>
      <c r="H91" s="147">
        <v>0</v>
      </c>
      <c r="I91" s="122"/>
      <c r="J91" s="122"/>
      <c r="K91" s="122"/>
      <c r="L91" s="122"/>
      <c r="M91" s="122"/>
      <c r="N91" s="122"/>
      <c r="O91" s="122"/>
      <c r="P91" s="122"/>
      <c r="Q91" s="122"/>
      <c r="R91" s="122" t="s">
        <v>135</v>
      </c>
      <c r="S91" s="122">
        <v>0</v>
      </c>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outlineLevel="1" x14ac:dyDescent="0.2">
      <c r="A92" s="123"/>
      <c r="B92" s="123"/>
      <c r="C92" s="138" t="s">
        <v>224</v>
      </c>
      <c r="D92" s="161"/>
      <c r="E92" s="152">
        <v>47.704999999999998</v>
      </c>
      <c r="F92" s="125"/>
      <c r="G92" s="125"/>
      <c r="H92" s="147">
        <v>0</v>
      </c>
      <c r="I92" s="122"/>
      <c r="J92" s="122"/>
      <c r="K92" s="122"/>
      <c r="L92" s="122"/>
      <c r="M92" s="122"/>
      <c r="N92" s="122"/>
      <c r="O92" s="122"/>
      <c r="P92" s="122"/>
      <c r="Q92" s="122"/>
      <c r="R92" s="122" t="s">
        <v>135</v>
      </c>
      <c r="S92" s="122">
        <v>0</v>
      </c>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outlineLevel="1" x14ac:dyDescent="0.2">
      <c r="A93" s="123">
        <v>27</v>
      </c>
      <c r="B93" s="123" t="s">
        <v>225</v>
      </c>
      <c r="C93" s="137" t="s">
        <v>226</v>
      </c>
      <c r="D93" s="160" t="s">
        <v>201</v>
      </c>
      <c r="E93" s="125">
        <v>4.3956000000000002E-2</v>
      </c>
      <c r="F93" s="125"/>
      <c r="G93" s="125">
        <f>ROUND(E93*F93,2)</f>
        <v>0</v>
      </c>
      <c r="H93" s="147" t="s">
        <v>1624</v>
      </c>
      <c r="I93" s="122"/>
      <c r="J93" s="122"/>
      <c r="K93" s="122"/>
      <c r="L93" s="122"/>
      <c r="M93" s="122"/>
      <c r="N93" s="122"/>
      <c r="O93" s="122"/>
      <c r="P93" s="122"/>
      <c r="Q93" s="122"/>
      <c r="R93" s="122" t="s">
        <v>133</v>
      </c>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outlineLevel="1" x14ac:dyDescent="0.2">
      <c r="A94" s="123"/>
      <c r="B94" s="123"/>
      <c r="C94" s="138" t="s">
        <v>213</v>
      </c>
      <c r="D94" s="161"/>
      <c r="E94" s="152"/>
      <c r="F94" s="125"/>
      <c r="G94" s="125"/>
      <c r="H94" s="147">
        <v>0</v>
      </c>
      <c r="I94" s="122"/>
      <c r="J94" s="122"/>
      <c r="K94" s="122"/>
      <c r="L94" s="122"/>
      <c r="M94" s="122"/>
      <c r="N94" s="122"/>
      <c r="O94" s="122"/>
      <c r="P94" s="122"/>
      <c r="Q94" s="122"/>
      <c r="R94" s="122" t="s">
        <v>135</v>
      </c>
      <c r="S94" s="122">
        <v>0</v>
      </c>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row>
    <row r="95" spans="1:47" ht="22.5" outlineLevel="1" x14ac:dyDescent="0.2">
      <c r="A95" s="123"/>
      <c r="B95" s="123"/>
      <c r="C95" s="138" t="s">
        <v>214</v>
      </c>
      <c r="D95" s="161"/>
      <c r="E95" s="152"/>
      <c r="F95" s="125"/>
      <c r="G95" s="125"/>
      <c r="H95" s="147">
        <v>0</v>
      </c>
      <c r="I95" s="122"/>
      <c r="J95" s="122"/>
      <c r="K95" s="122"/>
      <c r="L95" s="122"/>
      <c r="M95" s="122"/>
      <c r="N95" s="122"/>
      <c r="O95" s="122"/>
      <c r="P95" s="122"/>
      <c r="Q95" s="122"/>
      <c r="R95" s="122" t="s">
        <v>135</v>
      </c>
      <c r="S95" s="122">
        <v>0</v>
      </c>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outlineLevel="1" x14ac:dyDescent="0.2">
      <c r="A96" s="123"/>
      <c r="B96" s="123"/>
      <c r="C96" s="138" t="s">
        <v>227</v>
      </c>
      <c r="D96" s="161"/>
      <c r="E96" s="152">
        <v>4.3956000000000002E-2</v>
      </c>
      <c r="F96" s="125"/>
      <c r="G96" s="125"/>
      <c r="H96" s="147">
        <v>0</v>
      </c>
      <c r="I96" s="122"/>
      <c r="J96" s="122"/>
      <c r="K96" s="122"/>
      <c r="L96" s="122"/>
      <c r="M96" s="122"/>
      <c r="N96" s="122"/>
      <c r="O96" s="122"/>
      <c r="P96" s="122"/>
      <c r="Q96" s="122"/>
      <c r="R96" s="122" t="s">
        <v>135</v>
      </c>
      <c r="S96" s="122">
        <v>0</v>
      </c>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outlineLevel="1" x14ac:dyDescent="0.2">
      <c r="A97" s="123">
        <v>28</v>
      </c>
      <c r="B97" s="123" t="s">
        <v>228</v>
      </c>
      <c r="C97" s="137" t="s">
        <v>229</v>
      </c>
      <c r="D97" s="160" t="s">
        <v>188</v>
      </c>
      <c r="E97" s="125">
        <v>1386.22</v>
      </c>
      <c r="F97" s="125"/>
      <c r="G97" s="125">
        <f>ROUND(E97*F97,2)</f>
        <v>0</v>
      </c>
      <c r="H97" s="147" t="s">
        <v>1624</v>
      </c>
      <c r="I97" s="122"/>
      <c r="J97" s="122"/>
      <c r="K97" s="122"/>
      <c r="L97" s="122"/>
      <c r="M97" s="122"/>
      <c r="N97" s="122"/>
      <c r="O97" s="122"/>
      <c r="P97" s="122"/>
      <c r="Q97" s="122"/>
      <c r="R97" s="122" t="s">
        <v>133</v>
      </c>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row>
    <row r="98" spans="1:47" outlineLevel="1" x14ac:dyDescent="0.2">
      <c r="A98" s="123"/>
      <c r="B98" s="123"/>
      <c r="C98" s="138" t="s">
        <v>207</v>
      </c>
      <c r="D98" s="161"/>
      <c r="E98" s="152"/>
      <c r="F98" s="125"/>
      <c r="G98" s="125"/>
      <c r="H98" s="147">
        <v>0</v>
      </c>
      <c r="I98" s="122"/>
      <c r="J98" s="122"/>
      <c r="K98" s="122"/>
      <c r="L98" s="122"/>
      <c r="M98" s="122"/>
      <c r="N98" s="122"/>
      <c r="O98" s="122"/>
      <c r="P98" s="122"/>
      <c r="Q98" s="122"/>
      <c r="R98" s="122" t="s">
        <v>135</v>
      </c>
      <c r="S98" s="122">
        <v>0</v>
      </c>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outlineLevel="1" x14ac:dyDescent="0.2">
      <c r="A99" s="123"/>
      <c r="B99" s="123"/>
      <c r="C99" s="138" t="s">
        <v>230</v>
      </c>
      <c r="D99" s="161"/>
      <c r="E99" s="152">
        <v>23.22</v>
      </c>
      <c r="F99" s="125"/>
      <c r="G99" s="125"/>
      <c r="H99" s="147">
        <v>0</v>
      </c>
      <c r="I99" s="122"/>
      <c r="J99" s="122"/>
      <c r="K99" s="122"/>
      <c r="L99" s="122"/>
      <c r="M99" s="122"/>
      <c r="N99" s="122"/>
      <c r="O99" s="122"/>
      <c r="P99" s="122"/>
      <c r="Q99" s="122"/>
      <c r="R99" s="122" t="s">
        <v>135</v>
      </c>
      <c r="S99" s="122">
        <v>0</v>
      </c>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outlineLevel="1" x14ac:dyDescent="0.2">
      <c r="A100" s="123"/>
      <c r="B100" s="123"/>
      <c r="C100" s="138" t="s">
        <v>231</v>
      </c>
      <c r="D100" s="161"/>
      <c r="E100" s="152">
        <v>1363</v>
      </c>
      <c r="F100" s="125"/>
      <c r="G100" s="125"/>
      <c r="H100" s="147">
        <v>0</v>
      </c>
      <c r="I100" s="122"/>
      <c r="J100" s="122"/>
      <c r="K100" s="122"/>
      <c r="L100" s="122"/>
      <c r="M100" s="122"/>
      <c r="N100" s="122"/>
      <c r="O100" s="122"/>
      <c r="P100" s="122"/>
      <c r="Q100" s="122"/>
      <c r="R100" s="122" t="s">
        <v>135</v>
      </c>
      <c r="S100" s="122">
        <v>0</v>
      </c>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row>
    <row r="101" spans="1:47" outlineLevel="1" x14ac:dyDescent="0.2">
      <c r="A101" s="123">
        <v>29</v>
      </c>
      <c r="B101" s="123" t="s">
        <v>232</v>
      </c>
      <c r="C101" s="137" t="s">
        <v>233</v>
      </c>
      <c r="D101" s="160" t="s">
        <v>138</v>
      </c>
      <c r="E101" s="125">
        <v>272.60000000000002</v>
      </c>
      <c r="F101" s="125"/>
      <c r="G101" s="125">
        <f>ROUND(E101*F101,2)</f>
        <v>0</v>
      </c>
      <c r="H101" s="147" t="s">
        <v>1624</v>
      </c>
      <c r="I101" s="122"/>
      <c r="J101" s="122"/>
      <c r="K101" s="122"/>
      <c r="L101" s="122"/>
      <c r="M101" s="122"/>
      <c r="N101" s="122"/>
      <c r="O101" s="122"/>
      <c r="P101" s="122"/>
      <c r="Q101" s="122"/>
      <c r="R101" s="122" t="s">
        <v>133</v>
      </c>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outlineLevel="1" x14ac:dyDescent="0.2">
      <c r="A102" s="123"/>
      <c r="B102" s="123"/>
      <c r="C102" s="138" t="s">
        <v>213</v>
      </c>
      <c r="D102" s="161"/>
      <c r="E102" s="152"/>
      <c r="F102" s="125"/>
      <c r="G102" s="125"/>
      <c r="H102" s="147">
        <v>0</v>
      </c>
      <c r="I102" s="122"/>
      <c r="J102" s="122"/>
      <c r="K102" s="122"/>
      <c r="L102" s="122"/>
      <c r="M102" s="122"/>
      <c r="N102" s="122"/>
      <c r="O102" s="122"/>
      <c r="P102" s="122"/>
      <c r="Q102" s="122"/>
      <c r="R102" s="122" t="s">
        <v>135</v>
      </c>
      <c r="S102" s="122">
        <v>0</v>
      </c>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ht="22.5" outlineLevel="1" x14ac:dyDescent="0.2">
      <c r="A103" s="123"/>
      <c r="B103" s="123"/>
      <c r="C103" s="138" t="s">
        <v>214</v>
      </c>
      <c r="D103" s="161"/>
      <c r="E103" s="152"/>
      <c r="F103" s="125"/>
      <c r="G103" s="125"/>
      <c r="H103" s="147">
        <v>0</v>
      </c>
      <c r="I103" s="122"/>
      <c r="J103" s="122"/>
      <c r="K103" s="122"/>
      <c r="L103" s="122"/>
      <c r="M103" s="122"/>
      <c r="N103" s="122"/>
      <c r="O103" s="122"/>
      <c r="P103" s="122"/>
      <c r="Q103" s="122"/>
      <c r="R103" s="122" t="s">
        <v>135</v>
      </c>
      <c r="S103" s="122">
        <v>0</v>
      </c>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row>
    <row r="104" spans="1:47" outlineLevel="1" x14ac:dyDescent="0.2">
      <c r="A104" s="123"/>
      <c r="B104" s="123"/>
      <c r="C104" s="138" t="s">
        <v>234</v>
      </c>
      <c r="D104" s="161"/>
      <c r="E104" s="152">
        <v>272.60000000000002</v>
      </c>
      <c r="F104" s="125"/>
      <c r="G104" s="125"/>
      <c r="H104" s="147">
        <v>0</v>
      </c>
      <c r="I104" s="122"/>
      <c r="J104" s="122"/>
      <c r="K104" s="122"/>
      <c r="L104" s="122"/>
      <c r="M104" s="122"/>
      <c r="N104" s="122"/>
      <c r="O104" s="122"/>
      <c r="P104" s="122"/>
      <c r="Q104" s="122"/>
      <c r="R104" s="122" t="s">
        <v>135</v>
      </c>
      <c r="S104" s="122">
        <v>0</v>
      </c>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outlineLevel="1" x14ac:dyDescent="0.2">
      <c r="A105" s="123">
        <v>30</v>
      </c>
      <c r="B105" s="123" t="s">
        <v>235</v>
      </c>
      <c r="C105" s="137" t="s">
        <v>236</v>
      </c>
      <c r="D105" s="160" t="s">
        <v>138</v>
      </c>
      <c r="E105" s="125">
        <v>1.8</v>
      </c>
      <c r="F105" s="125"/>
      <c r="G105" s="125">
        <f>ROUND(E105*F105,2)</f>
        <v>0</v>
      </c>
      <c r="H105" s="147" t="s">
        <v>1624</v>
      </c>
      <c r="I105" s="122"/>
      <c r="J105" s="122"/>
      <c r="K105" s="122"/>
      <c r="L105" s="122"/>
      <c r="M105" s="122"/>
      <c r="N105" s="122"/>
      <c r="O105" s="122"/>
      <c r="P105" s="122"/>
      <c r="Q105" s="122"/>
      <c r="R105" s="122" t="s">
        <v>133</v>
      </c>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outlineLevel="1" x14ac:dyDescent="0.2">
      <c r="A106" s="123"/>
      <c r="B106" s="123"/>
      <c r="C106" s="138" t="s">
        <v>213</v>
      </c>
      <c r="D106" s="161"/>
      <c r="E106" s="152"/>
      <c r="F106" s="125"/>
      <c r="G106" s="125"/>
      <c r="H106" s="147">
        <v>0</v>
      </c>
      <c r="I106" s="122"/>
      <c r="J106" s="122"/>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ht="22.5" outlineLevel="1" x14ac:dyDescent="0.2">
      <c r="A107" s="123"/>
      <c r="B107" s="123"/>
      <c r="C107" s="138" t="s">
        <v>214</v>
      </c>
      <c r="D107" s="161"/>
      <c r="E107" s="152"/>
      <c r="F107" s="125"/>
      <c r="G107" s="125"/>
      <c r="H107" s="147">
        <v>0</v>
      </c>
      <c r="I107" s="122"/>
      <c r="J107" s="122"/>
      <c r="K107" s="122"/>
      <c r="L107" s="122"/>
      <c r="M107" s="122"/>
      <c r="N107" s="122"/>
      <c r="O107" s="122"/>
      <c r="P107" s="122"/>
      <c r="Q107" s="122"/>
      <c r="R107" s="122" t="s">
        <v>135</v>
      </c>
      <c r="S107" s="122">
        <v>0</v>
      </c>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outlineLevel="1" x14ac:dyDescent="0.2">
      <c r="A108" s="123"/>
      <c r="B108" s="123"/>
      <c r="C108" s="138" t="s">
        <v>237</v>
      </c>
      <c r="D108" s="161"/>
      <c r="E108" s="152">
        <v>1.8</v>
      </c>
      <c r="F108" s="125"/>
      <c r="G108" s="125"/>
      <c r="H108" s="147">
        <v>0</v>
      </c>
      <c r="I108" s="122"/>
      <c r="J108" s="122"/>
      <c r="K108" s="122"/>
      <c r="L108" s="122"/>
      <c r="M108" s="122"/>
      <c r="N108" s="122"/>
      <c r="O108" s="122"/>
      <c r="P108" s="122"/>
      <c r="Q108" s="122"/>
      <c r="R108" s="122" t="s">
        <v>135</v>
      </c>
      <c r="S108" s="122">
        <v>0</v>
      </c>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outlineLevel="1" x14ac:dyDescent="0.2">
      <c r="A109" s="123">
        <v>31</v>
      </c>
      <c r="B109" s="123" t="s">
        <v>238</v>
      </c>
      <c r="C109" s="137" t="s">
        <v>239</v>
      </c>
      <c r="D109" s="160" t="s">
        <v>240</v>
      </c>
      <c r="E109" s="125">
        <v>523.1</v>
      </c>
      <c r="F109" s="125"/>
      <c r="G109" s="125">
        <f>ROUND(E109*F109,2)</f>
        <v>0</v>
      </c>
      <c r="H109" s="147" t="s">
        <v>1624</v>
      </c>
      <c r="I109" s="122"/>
      <c r="J109" s="122"/>
      <c r="K109" s="122"/>
      <c r="L109" s="122"/>
      <c r="M109" s="122"/>
      <c r="N109" s="122"/>
      <c r="O109" s="122"/>
      <c r="P109" s="122"/>
      <c r="Q109" s="122"/>
      <c r="R109" s="122" t="s">
        <v>133</v>
      </c>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row>
    <row r="110" spans="1:47" outlineLevel="1" x14ac:dyDescent="0.2">
      <c r="A110" s="123"/>
      <c r="B110" s="123"/>
      <c r="C110" s="138" t="s">
        <v>241</v>
      </c>
      <c r="D110" s="161"/>
      <c r="E110" s="152">
        <v>523.1</v>
      </c>
      <c r="F110" s="125"/>
      <c r="G110" s="125"/>
      <c r="H110" s="147">
        <v>0</v>
      </c>
      <c r="I110" s="122"/>
      <c r="J110" s="122"/>
      <c r="K110" s="122"/>
      <c r="L110" s="122"/>
      <c r="M110" s="122"/>
      <c r="N110" s="122"/>
      <c r="O110" s="122"/>
      <c r="P110" s="122"/>
      <c r="Q110" s="122"/>
      <c r="R110" s="122" t="s">
        <v>135</v>
      </c>
      <c r="S110" s="122">
        <v>0</v>
      </c>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outlineLevel="1" x14ac:dyDescent="0.2">
      <c r="A111" s="123">
        <v>32</v>
      </c>
      <c r="B111" s="123" t="s">
        <v>242</v>
      </c>
      <c r="C111" s="137" t="s">
        <v>243</v>
      </c>
      <c r="D111" s="160" t="s">
        <v>240</v>
      </c>
      <c r="E111" s="125">
        <v>549.255</v>
      </c>
      <c r="F111" s="125"/>
      <c r="G111" s="125">
        <f>ROUND(E111*F111,2)</f>
        <v>0</v>
      </c>
      <c r="H111" s="147" t="s">
        <v>1624</v>
      </c>
      <c r="I111" s="122"/>
      <c r="J111" s="122"/>
      <c r="K111" s="122"/>
      <c r="L111" s="122"/>
      <c r="M111" s="122"/>
      <c r="N111" s="122"/>
      <c r="O111" s="122"/>
      <c r="P111" s="122"/>
      <c r="Q111" s="122"/>
      <c r="R111" s="122" t="s">
        <v>244</v>
      </c>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ht="22.5" outlineLevel="1" x14ac:dyDescent="0.2">
      <c r="A112" s="123"/>
      <c r="B112" s="123"/>
      <c r="C112" s="138" t="s">
        <v>245</v>
      </c>
      <c r="D112" s="161"/>
      <c r="E112" s="152">
        <v>549.255</v>
      </c>
      <c r="F112" s="125"/>
      <c r="G112" s="125"/>
      <c r="H112" s="147">
        <v>0</v>
      </c>
      <c r="I112" s="122"/>
      <c r="J112" s="122"/>
      <c r="K112" s="122"/>
      <c r="L112" s="122"/>
      <c r="M112" s="122"/>
      <c r="N112" s="122"/>
      <c r="O112" s="122"/>
      <c r="P112" s="122"/>
      <c r="Q112" s="122"/>
      <c r="R112" s="122" t="s">
        <v>135</v>
      </c>
      <c r="S112" s="122">
        <v>0</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350" t="s">
        <v>5049</v>
      </c>
      <c r="B113" s="350" t="s">
        <v>5050</v>
      </c>
      <c r="C113" s="334" t="s">
        <v>5051</v>
      </c>
      <c r="D113" s="342" t="s">
        <v>240</v>
      </c>
      <c r="E113" s="343">
        <v>93</v>
      </c>
      <c r="F113" s="343"/>
      <c r="G113" s="343">
        <f>ROUND(E113*F113,2)</f>
        <v>0</v>
      </c>
      <c r="H113" s="335" t="s">
        <v>1624</v>
      </c>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outlineLevel="1" x14ac:dyDescent="0.2">
      <c r="A114" s="350"/>
      <c r="B114" s="350"/>
      <c r="C114" s="351" t="s">
        <v>5052</v>
      </c>
      <c r="D114" s="352"/>
      <c r="E114" s="353">
        <v>93</v>
      </c>
      <c r="F114" s="343"/>
      <c r="G114" s="343"/>
      <c r="H114" s="335"/>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350" t="s">
        <v>5053</v>
      </c>
      <c r="B115" s="350" t="s">
        <v>5054</v>
      </c>
      <c r="C115" s="334" t="s">
        <v>5055</v>
      </c>
      <c r="D115" s="342" t="s">
        <v>132</v>
      </c>
      <c r="E115" s="343">
        <v>33.000000000000007</v>
      </c>
      <c r="F115" s="343"/>
      <c r="G115" s="343">
        <f>ROUND(E115*F115,2)</f>
        <v>0</v>
      </c>
      <c r="H115" s="335" t="s">
        <v>1624</v>
      </c>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outlineLevel="1" x14ac:dyDescent="0.2">
      <c r="A116" s="350"/>
      <c r="B116" s="350"/>
      <c r="C116" s="351" t="s">
        <v>5056</v>
      </c>
      <c r="D116" s="352"/>
      <c r="E116" s="353">
        <v>33</v>
      </c>
      <c r="F116" s="343"/>
      <c r="G116" s="343"/>
      <c r="H116" s="335"/>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outlineLevel="1" x14ac:dyDescent="0.2">
      <c r="A117" s="350" t="s">
        <v>5057</v>
      </c>
      <c r="B117" s="350" t="s">
        <v>5058</v>
      </c>
      <c r="C117" s="334" t="s">
        <v>5059</v>
      </c>
      <c r="D117" s="342" t="s">
        <v>240</v>
      </c>
      <c r="E117" s="343">
        <v>75</v>
      </c>
      <c r="F117" s="343"/>
      <c r="G117" s="343">
        <f>ROUND(E117*F117,2)</f>
        <v>0</v>
      </c>
      <c r="H117" s="335" t="s">
        <v>1624</v>
      </c>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outlineLevel="1" x14ac:dyDescent="0.2">
      <c r="A118" s="350"/>
      <c r="B118" s="350"/>
      <c r="C118" s="351" t="s">
        <v>5060</v>
      </c>
      <c r="D118" s="352"/>
      <c r="E118" s="353">
        <v>75</v>
      </c>
      <c r="F118" s="343"/>
      <c r="G118" s="343"/>
      <c r="H118" s="335"/>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row>
    <row r="119" spans="1:47" ht="22.5" outlineLevel="1" x14ac:dyDescent="0.2">
      <c r="A119" s="350" t="s">
        <v>5061</v>
      </c>
      <c r="B119" s="350" t="s">
        <v>5062</v>
      </c>
      <c r="C119" s="334" t="s">
        <v>5063</v>
      </c>
      <c r="D119" s="342" t="s">
        <v>132</v>
      </c>
      <c r="E119" s="343">
        <v>6</v>
      </c>
      <c r="F119" s="343"/>
      <c r="G119" s="343">
        <f>ROUND(E119*F119,2)</f>
        <v>0</v>
      </c>
      <c r="H119" s="335" t="s">
        <v>1624</v>
      </c>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row>
    <row r="120" spans="1:47" outlineLevel="1" x14ac:dyDescent="0.2">
      <c r="A120" s="350"/>
      <c r="B120" s="350"/>
      <c r="C120" s="351" t="s">
        <v>5064</v>
      </c>
      <c r="D120" s="354"/>
      <c r="E120" s="353">
        <v>6</v>
      </c>
      <c r="F120" s="343"/>
      <c r="G120" s="343"/>
      <c r="H120" s="335"/>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v>33</v>
      </c>
      <c r="B121" s="123" t="s">
        <v>246</v>
      </c>
      <c r="C121" s="137" t="s">
        <v>247</v>
      </c>
      <c r="D121" s="160" t="s">
        <v>188</v>
      </c>
      <c r="E121" s="125">
        <v>1363</v>
      </c>
      <c r="F121" s="125"/>
      <c r="G121" s="125">
        <f>ROUND(E121*F121,2)</f>
        <v>0</v>
      </c>
      <c r="H121" s="147" t="s">
        <v>1624</v>
      </c>
      <c r="I121" s="122"/>
      <c r="J121" s="122"/>
      <c r="K121" s="122"/>
      <c r="L121" s="122"/>
      <c r="M121" s="122"/>
      <c r="N121" s="122"/>
      <c r="O121" s="122"/>
      <c r="P121" s="122"/>
      <c r="Q121" s="122"/>
      <c r="R121" s="122" t="s">
        <v>133</v>
      </c>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c r="B122" s="123"/>
      <c r="C122" s="138" t="s">
        <v>213</v>
      </c>
      <c r="D122" s="161"/>
      <c r="E122" s="152"/>
      <c r="F122" s="125"/>
      <c r="G122" s="125"/>
      <c r="H122" s="147">
        <v>0</v>
      </c>
      <c r="I122" s="122"/>
      <c r="J122" s="122"/>
      <c r="K122" s="122"/>
      <c r="L122" s="122"/>
      <c r="M122" s="122"/>
      <c r="N122" s="122"/>
      <c r="O122" s="122"/>
      <c r="P122" s="122"/>
      <c r="Q122" s="122"/>
      <c r="R122" s="122" t="s">
        <v>135</v>
      </c>
      <c r="S122" s="122">
        <v>0</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ht="22.5" outlineLevel="1" x14ac:dyDescent="0.2">
      <c r="A123" s="123"/>
      <c r="B123" s="123"/>
      <c r="C123" s="138" t="s">
        <v>214</v>
      </c>
      <c r="D123" s="161"/>
      <c r="E123" s="152"/>
      <c r="F123" s="125"/>
      <c r="G123" s="125"/>
      <c r="H123" s="147">
        <v>0</v>
      </c>
      <c r="I123" s="122"/>
      <c r="J123" s="122"/>
      <c r="K123" s="122"/>
      <c r="L123" s="122"/>
      <c r="M123" s="122"/>
      <c r="N123" s="122"/>
      <c r="O123" s="122"/>
      <c r="P123" s="122"/>
      <c r="Q123" s="122"/>
      <c r="R123" s="122" t="s">
        <v>135</v>
      </c>
      <c r="S123" s="122">
        <v>0</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c r="B124" s="123"/>
      <c r="C124" s="138" t="s">
        <v>248</v>
      </c>
      <c r="D124" s="161"/>
      <c r="E124" s="152">
        <v>1363</v>
      </c>
      <c r="F124" s="125"/>
      <c r="G124" s="125"/>
      <c r="H124" s="147">
        <v>0</v>
      </c>
      <c r="I124" s="122"/>
      <c r="J124" s="122"/>
      <c r="K124" s="122"/>
      <c r="L124" s="122"/>
      <c r="M124" s="122"/>
      <c r="N124" s="122"/>
      <c r="O124" s="122"/>
      <c r="P124" s="122"/>
      <c r="Q124" s="122"/>
      <c r="R124" s="122" t="s">
        <v>135</v>
      </c>
      <c r="S124" s="122">
        <v>0</v>
      </c>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outlineLevel="1" x14ac:dyDescent="0.2">
      <c r="A125" s="123">
        <v>34</v>
      </c>
      <c r="B125" s="123" t="s">
        <v>249</v>
      </c>
      <c r="C125" s="137" t="s">
        <v>250</v>
      </c>
      <c r="D125" s="160" t="s">
        <v>188</v>
      </c>
      <c r="E125" s="125">
        <v>1567.4499999999998</v>
      </c>
      <c r="F125" s="125"/>
      <c r="G125" s="125">
        <f>ROUND(E125*F125,2)</f>
        <v>0</v>
      </c>
      <c r="H125" s="147" t="s">
        <v>1624</v>
      </c>
      <c r="I125" s="122"/>
      <c r="J125" s="122"/>
      <c r="K125" s="122"/>
      <c r="L125" s="122"/>
      <c r="M125" s="122"/>
      <c r="N125" s="122"/>
      <c r="O125" s="122"/>
      <c r="P125" s="122"/>
      <c r="Q125" s="122"/>
      <c r="R125" s="122" t="s">
        <v>244</v>
      </c>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row>
    <row r="126" spans="1:47" outlineLevel="1" x14ac:dyDescent="0.2">
      <c r="A126" s="123"/>
      <c r="B126" s="123"/>
      <c r="C126" s="138" t="s">
        <v>213</v>
      </c>
      <c r="D126" s="161"/>
      <c r="E126" s="152"/>
      <c r="F126" s="125"/>
      <c r="G126" s="125"/>
      <c r="H126" s="147">
        <v>0</v>
      </c>
      <c r="I126" s="122"/>
      <c r="J126" s="122"/>
      <c r="K126" s="122"/>
      <c r="L126" s="122"/>
      <c r="M126" s="122"/>
      <c r="N126" s="122"/>
      <c r="O126" s="122"/>
      <c r="P126" s="122"/>
      <c r="Q126" s="122"/>
      <c r="R126" s="122" t="s">
        <v>135</v>
      </c>
      <c r="S126" s="122">
        <v>0</v>
      </c>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row>
    <row r="127" spans="1:47" ht="22.5" outlineLevel="1" x14ac:dyDescent="0.2">
      <c r="A127" s="123"/>
      <c r="B127" s="123"/>
      <c r="C127" s="138" t="s">
        <v>214</v>
      </c>
      <c r="D127" s="161"/>
      <c r="E127" s="152"/>
      <c r="F127" s="125"/>
      <c r="G127" s="125"/>
      <c r="H127" s="147">
        <v>0</v>
      </c>
      <c r="I127" s="122"/>
      <c r="J127" s="122"/>
      <c r="K127" s="122"/>
      <c r="L127" s="122"/>
      <c r="M127" s="122"/>
      <c r="N127" s="122"/>
      <c r="O127" s="122"/>
      <c r="P127" s="122"/>
      <c r="Q127" s="122"/>
      <c r="R127" s="122" t="s">
        <v>135</v>
      </c>
      <c r="S127" s="122">
        <v>0</v>
      </c>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outlineLevel="1" x14ac:dyDescent="0.2">
      <c r="A128" s="123"/>
      <c r="B128" s="123"/>
      <c r="C128" s="138" t="s">
        <v>251</v>
      </c>
      <c r="D128" s="161"/>
      <c r="E128" s="152">
        <v>1567.45</v>
      </c>
      <c r="F128" s="125"/>
      <c r="G128" s="125"/>
      <c r="H128" s="147">
        <v>0</v>
      </c>
      <c r="I128" s="122"/>
      <c r="J128" s="122"/>
      <c r="K128" s="122"/>
      <c r="L128" s="122"/>
      <c r="M128" s="122"/>
      <c r="N128" s="122"/>
      <c r="O128" s="122"/>
      <c r="P128" s="122"/>
      <c r="Q128" s="122"/>
      <c r="R128" s="122" t="s">
        <v>135</v>
      </c>
      <c r="S128" s="122">
        <v>0</v>
      </c>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row>
    <row r="129" spans="1:47" ht="22.5" outlineLevel="1" x14ac:dyDescent="0.2">
      <c r="A129" s="123">
        <v>35</v>
      </c>
      <c r="B129" s="123" t="s">
        <v>252</v>
      </c>
      <c r="C129" s="137" t="s">
        <v>253</v>
      </c>
      <c r="D129" s="160" t="s">
        <v>138</v>
      </c>
      <c r="E129" s="125">
        <v>18.87</v>
      </c>
      <c r="F129" s="125"/>
      <c r="G129" s="125">
        <f>ROUND(E129*F129,2)</f>
        <v>0</v>
      </c>
      <c r="H129" s="147" t="s">
        <v>1623</v>
      </c>
      <c r="I129" s="122"/>
      <c r="J129" s="122"/>
      <c r="K129" s="122"/>
      <c r="L129" s="122"/>
      <c r="M129" s="122"/>
      <c r="N129" s="122"/>
      <c r="O129" s="122"/>
      <c r="P129" s="122"/>
      <c r="Q129" s="122"/>
      <c r="R129" s="122" t="s">
        <v>133</v>
      </c>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c r="B130" s="123"/>
      <c r="C130" s="138" t="s">
        <v>207</v>
      </c>
      <c r="D130" s="161"/>
      <c r="E130" s="152"/>
      <c r="F130" s="125"/>
      <c r="G130" s="125"/>
      <c r="H130" s="147">
        <v>0</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outlineLevel="1" x14ac:dyDescent="0.2">
      <c r="A131" s="123"/>
      <c r="B131" s="123"/>
      <c r="C131" s="138" t="s">
        <v>254</v>
      </c>
      <c r="D131" s="161"/>
      <c r="E131" s="152"/>
      <c r="F131" s="125"/>
      <c r="G131" s="125"/>
      <c r="H131" s="147">
        <v>0</v>
      </c>
      <c r="I131" s="122"/>
      <c r="J131" s="122"/>
      <c r="K131" s="122"/>
      <c r="L131" s="122"/>
      <c r="M131" s="122"/>
      <c r="N131" s="122"/>
      <c r="O131" s="122"/>
      <c r="P131" s="122"/>
      <c r="Q131" s="122"/>
      <c r="R131" s="122" t="s">
        <v>135</v>
      </c>
      <c r="S131" s="122">
        <v>0</v>
      </c>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row>
    <row r="132" spans="1:47" outlineLevel="1" x14ac:dyDescent="0.2">
      <c r="A132" s="123"/>
      <c r="B132" s="123"/>
      <c r="C132" s="138" t="s">
        <v>255</v>
      </c>
      <c r="D132" s="161"/>
      <c r="E132" s="152">
        <v>8.16</v>
      </c>
      <c r="F132" s="125"/>
      <c r="G132" s="125"/>
      <c r="H132" s="147">
        <v>0</v>
      </c>
      <c r="I132" s="122"/>
      <c r="J132" s="122"/>
      <c r="K132" s="122"/>
      <c r="L132" s="122"/>
      <c r="M132" s="122"/>
      <c r="N132" s="122"/>
      <c r="O132" s="122"/>
      <c r="P132" s="122"/>
      <c r="Q132" s="122"/>
      <c r="R132" s="122" t="s">
        <v>135</v>
      </c>
      <c r="S132" s="122">
        <v>0</v>
      </c>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outlineLevel="1" x14ac:dyDescent="0.2">
      <c r="A133" s="123"/>
      <c r="B133" s="123"/>
      <c r="C133" s="138" t="s">
        <v>256</v>
      </c>
      <c r="D133" s="161"/>
      <c r="E133" s="152">
        <v>10.71</v>
      </c>
      <c r="F133" s="125"/>
      <c r="G133" s="125"/>
      <c r="H133" s="147">
        <v>0</v>
      </c>
      <c r="I133" s="122"/>
      <c r="J133" s="122"/>
      <c r="K133" s="122"/>
      <c r="L133" s="122"/>
      <c r="M133" s="122"/>
      <c r="N133" s="122"/>
      <c r="O133" s="122"/>
      <c r="P133" s="122"/>
      <c r="Q133" s="122"/>
      <c r="R133" s="122" t="s">
        <v>135</v>
      </c>
      <c r="S133" s="122">
        <v>0</v>
      </c>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row>
    <row r="134" spans="1:47" ht="22.5" outlineLevel="1" x14ac:dyDescent="0.2">
      <c r="A134" s="123">
        <v>36</v>
      </c>
      <c r="B134" s="221" t="s">
        <v>5048</v>
      </c>
      <c r="C134" s="137" t="s">
        <v>257</v>
      </c>
      <c r="D134" s="160" t="s">
        <v>132</v>
      </c>
      <c r="E134" s="125">
        <v>33</v>
      </c>
      <c r="F134" s="125"/>
      <c r="G134" s="125">
        <f>ROUND(E134*F134,2)</f>
        <v>0</v>
      </c>
      <c r="H134" s="147" t="s">
        <v>1623</v>
      </c>
      <c r="I134" s="122"/>
      <c r="J134" s="122"/>
      <c r="K134" s="122"/>
      <c r="L134" s="122"/>
      <c r="M134" s="122"/>
      <c r="N134" s="122"/>
      <c r="O134" s="122"/>
      <c r="P134" s="122"/>
      <c r="Q134" s="122"/>
      <c r="R134" s="122" t="s">
        <v>133</v>
      </c>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outlineLevel="1" x14ac:dyDescent="0.2">
      <c r="A135" s="123"/>
      <c r="B135" s="123"/>
      <c r="C135" s="138" t="s">
        <v>258</v>
      </c>
      <c r="D135" s="161"/>
      <c r="E135" s="152">
        <v>33</v>
      </c>
      <c r="F135" s="125"/>
      <c r="G135" s="125"/>
      <c r="H135" s="147">
        <v>0</v>
      </c>
      <c r="I135" s="122"/>
      <c r="J135" s="122"/>
      <c r="K135" s="122"/>
      <c r="L135" s="122"/>
      <c r="M135" s="122"/>
      <c r="N135" s="122"/>
      <c r="O135" s="122"/>
      <c r="P135" s="122"/>
      <c r="Q135" s="122"/>
      <c r="R135" s="122" t="s">
        <v>135</v>
      </c>
      <c r="S135" s="122">
        <v>0</v>
      </c>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x14ac:dyDescent="0.2">
      <c r="A136" s="124" t="s">
        <v>128</v>
      </c>
      <c r="B136" s="124" t="s">
        <v>52</v>
      </c>
      <c r="C136" s="139" t="s">
        <v>53</v>
      </c>
      <c r="D136" s="162"/>
      <c r="E136" s="126"/>
      <c r="F136" s="126"/>
      <c r="G136" s="126">
        <f>SUMIF(R137:R286,"&lt;&gt;NOR",G137:G286)</f>
        <v>0</v>
      </c>
      <c r="H136" s="148"/>
      <c r="I136" s="122"/>
      <c r="R136" t="s">
        <v>129</v>
      </c>
    </row>
    <row r="137" spans="1:47" outlineLevel="1" x14ac:dyDescent="0.2">
      <c r="A137" s="123">
        <v>37</v>
      </c>
      <c r="B137" s="123" t="s">
        <v>259</v>
      </c>
      <c r="C137" s="137" t="s">
        <v>260</v>
      </c>
      <c r="D137" s="160" t="s">
        <v>138</v>
      </c>
      <c r="E137" s="125">
        <v>16.344000000000001</v>
      </c>
      <c r="F137" s="125"/>
      <c r="G137" s="125">
        <f>ROUND(E137*F137,2)</f>
        <v>0</v>
      </c>
      <c r="H137" s="147" t="s">
        <v>1624</v>
      </c>
      <c r="I137" s="122"/>
      <c r="J137" s="122"/>
      <c r="K137" s="122"/>
      <c r="L137" s="122"/>
      <c r="M137" s="122"/>
      <c r="N137" s="122"/>
      <c r="O137" s="122"/>
      <c r="P137" s="122"/>
      <c r="Q137" s="122"/>
      <c r="R137" s="122" t="s">
        <v>133</v>
      </c>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c r="B138" s="123"/>
      <c r="C138" s="138" t="s">
        <v>207</v>
      </c>
      <c r="D138" s="161"/>
      <c r="E138" s="152"/>
      <c r="F138" s="125"/>
      <c r="G138" s="125"/>
      <c r="H138" s="147">
        <v>0</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outlineLevel="1" x14ac:dyDescent="0.2">
      <c r="A139" s="123"/>
      <c r="B139" s="123"/>
      <c r="C139" s="138" t="s">
        <v>261</v>
      </c>
      <c r="D139" s="161"/>
      <c r="E139" s="152">
        <v>2.1960000000000002</v>
      </c>
      <c r="F139" s="125"/>
      <c r="G139" s="125"/>
      <c r="H139" s="147">
        <v>0</v>
      </c>
      <c r="I139" s="122"/>
      <c r="J139" s="122"/>
      <c r="K139" s="122"/>
      <c r="L139" s="122"/>
      <c r="M139" s="122"/>
      <c r="N139" s="122"/>
      <c r="O139" s="122"/>
      <c r="P139" s="122"/>
      <c r="Q139" s="122"/>
      <c r="R139" s="122" t="s">
        <v>135</v>
      </c>
      <c r="S139" s="122">
        <v>0</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row>
    <row r="140" spans="1:47" outlineLevel="1" x14ac:dyDescent="0.2">
      <c r="A140" s="123"/>
      <c r="B140" s="123"/>
      <c r="C140" s="138" t="s">
        <v>262</v>
      </c>
      <c r="D140" s="161"/>
      <c r="E140" s="152">
        <v>2.19</v>
      </c>
      <c r="F140" s="125"/>
      <c r="G140" s="125"/>
      <c r="H140" s="147">
        <v>0</v>
      </c>
      <c r="I140" s="122"/>
      <c r="J140" s="122"/>
      <c r="K140" s="122"/>
      <c r="L140" s="122"/>
      <c r="M140" s="122"/>
      <c r="N140" s="122"/>
      <c r="O140" s="122"/>
      <c r="P140" s="122"/>
      <c r="Q140" s="122"/>
      <c r="R140" s="122" t="s">
        <v>135</v>
      </c>
      <c r="S140" s="122">
        <v>0</v>
      </c>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c r="B141" s="123"/>
      <c r="C141" s="138" t="s">
        <v>263</v>
      </c>
      <c r="D141" s="161"/>
      <c r="E141" s="152">
        <v>2.1659999999999999</v>
      </c>
      <c r="F141" s="125"/>
      <c r="G141" s="125"/>
      <c r="H141" s="147">
        <v>0</v>
      </c>
      <c r="I141" s="122"/>
      <c r="J141" s="122"/>
      <c r="K141" s="122"/>
      <c r="L141" s="122"/>
      <c r="M141" s="122"/>
      <c r="N141" s="122"/>
      <c r="O141" s="122"/>
      <c r="P141" s="122"/>
      <c r="Q141" s="122"/>
      <c r="R141" s="122" t="s">
        <v>135</v>
      </c>
      <c r="S141" s="122">
        <v>0</v>
      </c>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outlineLevel="1" x14ac:dyDescent="0.2">
      <c r="A142" s="123"/>
      <c r="B142" s="123"/>
      <c r="C142" s="138" t="s">
        <v>264</v>
      </c>
      <c r="D142" s="161"/>
      <c r="E142" s="152">
        <v>2.472</v>
      </c>
      <c r="F142" s="125"/>
      <c r="G142" s="125"/>
      <c r="H142" s="147">
        <v>0</v>
      </c>
      <c r="I142" s="122"/>
      <c r="J142" s="122"/>
      <c r="K142" s="122"/>
      <c r="L142" s="122"/>
      <c r="M142" s="122"/>
      <c r="N142" s="122"/>
      <c r="O142" s="122"/>
      <c r="P142" s="122"/>
      <c r="Q142" s="122"/>
      <c r="R142" s="122" t="s">
        <v>135</v>
      </c>
      <c r="S142" s="122">
        <v>0</v>
      </c>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c r="B143" s="123"/>
      <c r="C143" s="138" t="s">
        <v>265</v>
      </c>
      <c r="D143" s="161"/>
      <c r="E143" s="152">
        <v>3.66</v>
      </c>
      <c r="F143" s="125"/>
      <c r="G143" s="125"/>
      <c r="H143" s="147">
        <v>0</v>
      </c>
      <c r="I143" s="122"/>
      <c r="J143" s="122"/>
      <c r="K143" s="122"/>
      <c r="L143" s="122"/>
      <c r="M143" s="122"/>
      <c r="N143" s="122"/>
      <c r="O143" s="122"/>
      <c r="P143" s="122"/>
      <c r="Q143" s="122"/>
      <c r="R143" s="122" t="s">
        <v>135</v>
      </c>
      <c r="S143" s="122">
        <v>0</v>
      </c>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outlineLevel="1" x14ac:dyDescent="0.2">
      <c r="A144" s="123"/>
      <c r="B144" s="123"/>
      <c r="C144" s="138" t="s">
        <v>266</v>
      </c>
      <c r="D144" s="161"/>
      <c r="E144" s="152">
        <v>3.66</v>
      </c>
      <c r="F144" s="125"/>
      <c r="G144" s="125"/>
      <c r="H144" s="147">
        <v>0</v>
      </c>
      <c r="I144" s="122"/>
      <c r="J144" s="122"/>
      <c r="K144" s="122"/>
      <c r="L144" s="122"/>
      <c r="M144" s="122"/>
      <c r="N144" s="122"/>
      <c r="O144" s="122"/>
      <c r="P144" s="122"/>
      <c r="Q144" s="122"/>
      <c r="R144" s="122" t="s">
        <v>135</v>
      </c>
      <c r="S144" s="122">
        <v>0</v>
      </c>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v>38</v>
      </c>
      <c r="B145" s="123" t="s">
        <v>267</v>
      </c>
      <c r="C145" s="137" t="s">
        <v>268</v>
      </c>
      <c r="D145" s="160" t="s">
        <v>188</v>
      </c>
      <c r="E145" s="125">
        <v>139.56</v>
      </c>
      <c r="F145" s="125"/>
      <c r="G145" s="125">
        <f>ROUND(E145*F145,2)</f>
        <v>0</v>
      </c>
      <c r="H145" s="147" t="s">
        <v>1624</v>
      </c>
      <c r="I145" s="122"/>
      <c r="J145" s="122"/>
      <c r="K145" s="122"/>
      <c r="L145" s="122"/>
      <c r="M145" s="122"/>
      <c r="N145" s="122"/>
      <c r="O145" s="122"/>
      <c r="P145" s="122"/>
      <c r="Q145" s="122"/>
      <c r="R145" s="122" t="s">
        <v>133</v>
      </c>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outlineLevel="1" x14ac:dyDescent="0.2">
      <c r="A146" s="123"/>
      <c r="B146" s="123"/>
      <c r="C146" s="138" t="s">
        <v>207</v>
      </c>
      <c r="D146" s="161"/>
      <c r="E146" s="152"/>
      <c r="F146" s="125"/>
      <c r="G146" s="125"/>
      <c r="H146" s="147">
        <v>0</v>
      </c>
      <c r="I146" s="122"/>
      <c r="J146" s="122"/>
      <c r="K146" s="122"/>
      <c r="L146" s="122"/>
      <c r="M146" s="122"/>
      <c r="N146" s="122"/>
      <c r="O146" s="122"/>
      <c r="P146" s="122"/>
      <c r="Q146" s="122"/>
      <c r="R146" s="122" t="s">
        <v>135</v>
      </c>
      <c r="S146" s="122">
        <v>0</v>
      </c>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c r="B147" s="123"/>
      <c r="C147" s="138" t="s">
        <v>269</v>
      </c>
      <c r="D147" s="161"/>
      <c r="E147" s="152">
        <v>20.100000000000001</v>
      </c>
      <c r="F147" s="125"/>
      <c r="G147" s="125"/>
      <c r="H147" s="147">
        <v>0</v>
      </c>
      <c r="I147" s="122"/>
      <c r="J147" s="122"/>
      <c r="K147" s="122"/>
      <c r="L147" s="122"/>
      <c r="M147" s="122"/>
      <c r="N147" s="122"/>
      <c r="O147" s="122"/>
      <c r="P147" s="122"/>
      <c r="Q147" s="122"/>
      <c r="R147" s="122" t="s">
        <v>135</v>
      </c>
      <c r="S147" s="122">
        <v>0</v>
      </c>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c r="B148" s="123"/>
      <c r="C148" s="138" t="s">
        <v>270</v>
      </c>
      <c r="D148" s="161"/>
      <c r="E148" s="152">
        <v>19.79</v>
      </c>
      <c r="F148" s="125"/>
      <c r="G148" s="125"/>
      <c r="H148" s="147">
        <v>0</v>
      </c>
      <c r="I148" s="122"/>
      <c r="J148" s="122"/>
      <c r="K148" s="122"/>
      <c r="L148" s="122"/>
      <c r="M148" s="122"/>
      <c r="N148" s="122"/>
      <c r="O148" s="122"/>
      <c r="P148" s="122"/>
      <c r="Q148" s="122"/>
      <c r="R148" s="122" t="s">
        <v>135</v>
      </c>
      <c r="S148" s="122">
        <v>0</v>
      </c>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outlineLevel="1" x14ac:dyDescent="0.2">
      <c r="A149" s="123"/>
      <c r="B149" s="123"/>
      <c r="C149" s="138" t="s">
        <v>271</v>
      </c>
      <c r="D149" s="161"/>
      <c r="E149" s="152">
        <v>19.78</v>
      </c>
      <c r="F149" s="125"/>
      <c r="G149" s="125"/>
      <c r="H149" s="147">
        <v>0</v>
      </c>
      <c r="I149" s="122"/>
      <c r="J149" s="122"/>
      <c r="K149" s="122"/>
      <c r="L149" s="122"/>
      <c r="M149" s="122"/>
      <c r="N149" s="122"/>
      <c r="O149" s="122"/>
      <c r="P149" s="122"/>
      <c r="Q149" s="122"/>
      <c r="R149" s="122" t="s">
        <v>135</v>
      </c>
      <c r="S149" s="122">
        <v>0</v>
      </c>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row>
    <row r="150" spans="1:47" outlineLevel="1" x14ac:dyDescent="0.2">
      <c r="A150" s="123"/>
      <c r="B150" s="123"/>
      <c r="C150" s="138" t="s">
        <v>272</v>
      </c>
      <c r="D150" s="161"/>
      <c r="E150" s="152">
        <v>22.39</v>
      </c>
      <c r="F150" s="125"/>
      <c r="G150" s="125"/>
      <c r="H150" s="147">
        <v>0</v>
      </c>
      <c r="I150" s="122"/>
      <c r="J150" s="122"/>
      <c r="K150" s="122"/>
      <c r="L150" s="122"/>
      <c r="M150" s="122"/>
      <c r="N150" s="122"/>
      <c r="O150" s="122"/>
      <c r="P150" s="122"/>
      <c r="Q150" s="122"/>
      <c r="R150" s="122" t="s">
        <v>135</v>
      </c>
      <c r="S150" s="122">
        <v>0</v>
      </c>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c r="B151" s="123"/>
      <c r="C151" s="138" t="s">
        <v>273</v>
      </c>
      <c r="D151" s="161"/>
      <c r="E151" s="152">
        <v>28.75</v>
      </c>
      <c r="F151" s="125"/>
      <c r="G151" s="125"/>
      <c r="H151" s="147">
        <v>0</v>
      </c>
      <c r="I151" s="122"/>
      <c r="J151" s="122"/>
      <c r="K151" s="122"/>
      <c r="L151" s="122"/>
      <c r="M151" s="122"/>
      <c r="N151" s="122"/>
      <c r="O151" s="122"/>
      <c r="P151" s="122"/>
      <c r="Q151" s="122"/>
      <c r="R151" s="122" t="s">
        <v>135</v>
      </c>
      <c r="S151" s="122">
        <v>0</v>
      </c>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outlineLevel="1" x14ac:dyDescent="0.2">
      <c r="A152" s="123"/>
      <c r="B152" s="123"/>
      <c r="C152" s="138" t="s">
        <v>274</v>
      </c>
      <c r="D152" s="161"/>
      <c r="E152" s="152">
        <v>28.75</v>
      </c>
      <c r="F152" s="125"/>
      <c r="G152" s="125"/>
      <c r="H152" s="147">
        <v>0</v>
      </c>
      <c r="I152" s="122"/>
      <c r="J152" s="122"/>
      <c r="K152" s="122"/>
      <c r="L152" s="122"/>
      <c r="M152" s="122"/>
      <c r="N152" s="122"/>
      <c r="O152" s="122"/>
      <c r="P152" s="122"/>
      <c r="Q152" s="122"/>
      <c r="R152" s="122" t="s">
        <v>135</v>
      </c>
      <c r="S152" s="122">
        <v>0</v>
      </c>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outlineLevel="1" x14ac:dyDescent="0.2">
      <c r="A153" s="123">
        <v>39</v>
      </c>
      <c r="B153" s="123" t="s">
        <v>275</v>
      </c>
      <c r="C153" s="137" t="s">
        <v>276</v>
      </c>
      <c r="D153" s="160" t="s">
        <v>188</v>
      </c>
      <c r="E153" s="125">
        <v>139.56</v>
      </c>
      <c r="F153" s="125"/>
      <c r="G153" s="125">
        <f>ROUND(E153*F153,2)</f>
        <v>0</v>
      </c>
      <c r="H153" s="147" t="s">
        <v>1624</v>
      </c>
      <c r="I153" s="122"/>
      <c r="J153" s="122"/>
      <c r="K153" s="122"/>
      <c r="L153" s="122"/>
      <c r="M153" s="122"/>
      <c r="N153" s="122"/>
      <c r="O153" s="122"/>
      <c r="P153" s="122"/>
      <c r="Q153" s="122"/>
      <c r="R153" s="122" t="s">
        <v>133</v>
      </c>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c r="B154" s="123"/>
      <c r="C154" s="138" t="s">
        <v>207</v>
      </c>
      <c r="D154" s="161"/>
      <c r="E154" s="152"/>
      <c r="F154" s="125"/>
      <c r="G154" s="125"/>
      <c r="H154" s="147">
        <v>0</v>
      </c>
      <c r="I154" s="122"/>
      <c r="J154" s="122"/>
      <c r="K154" s="122"/>
      <c r="L154" s="122"/>
      <c r="M154" s="122"/>
      <c r="N154" s="122"/>
      <c r="O154" s="122"/>
      <c r="P154" s="122"/>
      <c r="Q154" s="122"/>
      <c r="R154" s="122" t="s">
        <v>135</v>
      </c>
      <c r="S154" s="122">
        <v>0</v>
      </c>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3"/>
      <c r="B155" s="123"/>
      <c r="C155" s="138" t="s">
        <v>269</v>
      </c>
      <c r="D155" s="161"/>
      <c r="E155" s="152">
        <v>20.100000000000001</v>
      </c>
      <c r="F155" s="125"/>
      <c r="G155" s="125"/>
      <c r="H155" s="147">
        <v>0</v>
      </c>
      <c r="I155" s="122"/>
      <c r="J155" s="122"/>
      <c r="K155" s="122"/>
      <c r="L155" s="122"/>
      <c r="M155" s="122"/>
      <c r="N155" s="122"/>
      <c r="O155" s="122"/>
      <c r="P155" s="122"/>
      <c r="Q155" s="122"/>
      <c r="R155" s="122" t="s">
        <v>135</v>
      </c>
      <c r="S155" s="122">
        <v>0</v>
      </c>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outlineLevel="1" x14ac:dyDescent="0.2">
      <c r="A156" s="123"/>
      <c r="B156" s="123"/>
      <c r="C156" s="138" t="s">
        <v>270</v>
      </c>
      <c r="D156" s="161"/>
      <c r="E156" s="152">
        <v>19.79</v>
      </c>
      <c r="F156" s="125"/>
      <c r="G156" s="125"/>
      <c r="H156" s="147">
        <v>0</v>
      </c>
      <c r="I156" s="122"/>
      <c r="J156" s="122"/>
      <c r="K156" s="122"/>
      <c r="L156" s="122"/>
      <c r="M156" s="122"/>
      <c r="N156" s="122"/>
      <c r="O156" s="122"/>
      <c r="P156" s="122"/>
      <c r="Q156" s="122"/>
      <c r="R156" s="122" t="s">
        <v>135</v>
      </c>
      <c r="S156" s="122">
        <v>0</v>
      </c>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row>
    <row r="157" spans="1:47" outlineLevel="1" x14ac:dyDescent="0.2">
      <c r="A157" s="123"/>
      <c r="B157" s="123"/>
      <c r="C157" s="138" t="s">
        <v>271</v>
      </c>
      <c r="D157" s="161"/>
      <c r="E157" s="152">
        <v>19.78</v>
      </c>
      <c r="F157" s="125"/>
      <c r="G157" s="125"/>
      <c r="H157" s="147">
        <v>0</v>
      </c>
      <c r="I157" s="122"/>
      <c r="J157" s="122"/>
      <c r="K157" s="122"/>
      <c r="L157" s="122"/>
      <c r="M157" s="122"/>
      <c r="N157" s="122"/>
      <c r="O157" s="122"/>
      <c r="P157" s="122"/>
      <c r="Q157" s="122"/>
      <c r="R157" s="122" t="s">
        <v>135</v>
      </c>
      <c r="S157" s="122">
        <v>0</v>
      </c>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c r="B158" s="123"/>
      <c r="C158" s="138" t="s">
        <v>272</v>
      </c>
      <c r="D158" s="161"/>
      <c r="E158" s="152">
        <v>22.39</v>
      </c>
      <c r="F158" s="125"/>
      <c r="G158" s="125"/>
      <c r="H158" s="147">
        <v>0</v>
      </c>
      <c r="I158" s="122"/>
      <c r="J158" s="122"/>
      <c r="K158" s="122"/>
      <c r="L158" s="122"/>
      <c r="M158" s="122"/>
      <c r="N158" s="122"/>
      <c r="O158" s="122"/>
      <c r="P158" s="122"/>
      <c r="Q158" s="122"/>
      <c r="R158" s="122" t="s">
        <v>135</v>
      </c>
      <c r="S158" s="122">
        <v>0</v>
      </c>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outlineLevel="1" x14ac:dyDescent="0.2">
      <c r="A159" s="123"/>
      <c r="B159" s="123"/>
      <c r="C159" s="138" t="s">
        <v>273</v>
      </c>
      <c r="D159" s="161"/>
      <c r="E159" s="152">
        <v>28.75</v>
      </c>
      <c r="F159" s="125"/>
      <c r="G159" s="125"/>
      <c r="H159" s="147">
        <v>0</v>
      </c>
      <c r="I159" s="122"/>
      <c r="J159" s="122"/>
      <c r="K159" s="122"/>
      <c r="L159" s="122"/>
      <c r="M159" s="122"/>
      <c r="N159" s="122"/>
      <c r="O159" s="122"/>
      <c r="P159" s="122"/>
      <c r="Q159" s="122"/>
      <c r="R159" s="122" t="s">
        <v>135</v>
      </c>
      <c r="S159" s="122">
        <v>0</v>
      </c>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row>
    <row r="160" spans="1:47" outlineLevel="1" x14ac:dyDescent="0.2">
      <c r="A160" s="123"/>
      <c r="B160" s="123"/>
      <c r="C160" s="138" t="s">
        <v>274</v>
      </c>
      <c r="D160" s="161"/>
      <c r="E160" s="152">
        <v>28.75</v>
      </c>
      <c r="F160" s="125"/>
      <c r="G160" s="125"/>
      <c r="H160" s="147">
        <v>0</v>
      </c>
      <c r="I160" s="122"/>
      <c r="J160" s="122"/>
      <c r="K160" s="122"/>
      <c r="L160" s="122"/>
      <c r="M160" s="122"/>
      <c r="N160" s="122"/>
      <c r="O160" s="122"/>
      <c r="P160" s="122"/>
      <c r="Q160" s="122"/>
      <c r="R160" s="122" t="s">
        <v>135</v>
      </c>
      <c r="S160" s="122">
        <v>0</v>
      </c>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ht="22.5" outlineLevel="1" x14ac:dyDescent="0.2">
      <c r="A161" s="123">
        <v>40</v>
      </c>
      <c r="B161" s="123" t="s">
        <v>277</v>
      </c>
      <c r="C161" s="137" t="s">
        <v>278</v>
      </c>
      <c r="D161" s="160" t="s">
        <v>188</v>
      </c>
      <c r="E161" s="125">
        <v>26.08</v>
      </c>
      <c r="F161" s="125"/>
      <c r="G161" s="125">
        <f>ROUND(E161*F161,2)</f>
        <v>0</v>
      </c>
      <c r="H161" s="147" t="s">
        <v>1624</v>
      </c>
      <c r="I161" s="122"/>
      <c r="J161" s="122"/>
      <c r="K161" s="122"/>
      <c r="L161" s="122"/>
      <c r="M161" s="122"/>
      <c r="N161" s="122"/>
      <c r="O161" s="122"/>
      <c r="P161" s="122"/>
      <c r="Q161" s="122"/>
      <c r="R161" s="122" t="s">
        <v>133</v>
      </c>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outlineLevel="1" x14ac:dyDescent="0.2">
      <c r="A162" s="123"/>
      <c r="B162" s="123"/>
      <c r="C162" s="138" t="s">
        <v>207</v>
      </c>
      <c r="D162" s="161"/>
      <c r="E162" s="152"/>
      <c r="F162" s="125"/>
      <c r="G162" s="125"/>
      <c r="H162" s="147">
        <v>0</v>
      </c>
      <c r="I162" s="122"/>
      <c r="J162" s="122"/>
      <c r="K162" s="122"/>
      <c r="L162" s="122"/>
      <c r="M162" s="122"/>
      <c r="N162" s="122"/>
      <c r="O162" s="122"/>
      <c r="P162" s="122"/>
      <c r="Q162" s="122"/>
      <c r="R162" s="122" t="s">
        <v>135</v>
      </c>
      <c r="S162" s="122">
        <v>0</v>
      </c>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3"/>
      <c r="B163" s="123"/>
      <c r="C163" s="138" t="s">
        <v>279</v>
      </c>
      <c r="D163" s="161"/>
      <c r="E163" s="152">
        <v>26.08</v>
      </c>
      <c r="F163" s="125"/>
      <c r="G163" s="125"/>
      <c r="H163" s="147">
        <v>0</v>
      </c>
      <c r="I163" s="122"/>
      <c r="J163" s="122"/>
      <c r="K163" s="122"/>
      <c r="L163" s="122"/>
      <c r="M163" s="122"/>
      <c r="N163" s="122"/>
      <c r="O163" s="122"/>
      <c r="P163" s="122"/>
      <c r="Q163" s="122"/>
      <c r="R163" s="122" t="s">
        <v>135</v>
      </c>
      <c r="S163" s="122">
        <v>0</v>
      </c>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outlineLevel="1" x14ac:dyDescent="0.2">
      <c r="A164" s="123">
        <v>41</v>
      </c>
      <c r="B164" s="123" t="s">
        <v>280</v>
      </c>
      <c r="C164" s="137" t="s">
        <v>281</v>
      </c>
      <c r="D164" s="160" t="s">
        <v>201</v>
      </c>
      <c r="E164" s="125">
        <v>2.61328</v>
      </c>
      <c r="F164" s="125"/>
      <c r="G164" s="125">
        <f>ROUND(E164*F164,2)</f>
        <v>0</v>
      </c>
      <c r="H164" s="147" t="s">
        <v>1624</v>
      </c>
      <c r="I164" s="122"/>
      <c r="J164" s="122"/>
      <c r="K164" s="122"/>
      <c r="L164" s="122"/>
      <c r="M164" s="122"/>
      <c r="N164" s="122"/>
      <c r="O164" s="122"/>
      <c r="P164" s="122"/>
      <c r="Q164" s="122"/>
      <c r="R164" s="122" t="s">
        <v>133</v>
      </c>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outlineLevel="1" x14ac:dyDescent="0.2">
      <c r="A165" s="123"/>
      <c r="B165" s="123"/>
      <c r="C165" s="138" t="s">
        <v>207</v>
      </c>
      <c r="D165" s="161"/>
      <c r="E165" s="152"/>
      <c r="F165" s="125"/>
      <c r="G165" s="125"/>
      <c r="H165" s="147">
        <v>0</v>
      </c>
      <c r="I165" s="122"/>
      <c r="J165" s="122"/>
      <c r="K165" s="122"/>
      <c r="L165" s="122"/>
      <c r="M165" s="122"/>
      <c r="N165" s="122"/>
      <c r="O165" s="122"/>
      <c r="P165" s="122"/>
      <c r="Q165" s="122"/>
      <c r="R165" s="122" t="s">
        <v>135</v>
      </c>
      <c r="S165" s="122">
        <v>0</v>
      </c>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outlineLevel="1" x14ac:dyDescent="0.2">
      <c r="A166" s="123"/>
      <c r="B166" s="123"/>
      <c r="C166" s="140" t="s">
        <v>282</v>
      </c>
      <c r="D166" s="163"/>
      <c r="E166" s="153"/>
      <c r="F166" s="125"/>
      <c r="G166" s="125"/>
      <c r="H166" s="147">
        <v>0</v>
      </c>
      <c r="I166" s="122"/>
      <c r="J166" s="122"/>
      <c r="K166" s="122"/>
      <c r="L166" s="122"/>
      <c r="M166" s="122"/>
      <c r="N166" s="122"/>
      <c r="O166" s="122"/>
      <c r="P166" s="122"/>
      <c r="Q166" s="122"/>
      <c r="R166" s="122" t="s">
        <v>135</v>
      </c>
      <c r="S166" s="122">
        <v>2</v>
      </c>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c r="B167" s="123"/>
      <c r="C167" s="141" t="s">
        <v>283</v>
      </c>
      <c r="D167" s="163"/>
      <c r="E167" s="153">
        <v>2.1960000000000002</v>
      </c>
      <c r="F167" s="125"/>
      <c r="G167" s="125"/>
      <c r="H167" s="147">
        <v>0</v>
      </c>
      <c r="I167" s="122"/>
      <c r="J167" s="122"/>
      <c r="K167" s="122"/>
      <c r="L167" s="122"/>
      <c r="M167" s="122"/>
      <c r="N167" s="122"/>
      <c r="O167" s="122"/>
      <c r="P167" s="122"/>
      <c r="Q167" s="122"/>
      <c r="R167" s="122" t="s">
        <v>135</v>
      </c>
      <c r="S167" s="122">
        <v>2</v>
      </c>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c r="B168" s="123"/>
      <c r="C168" s="141" t="s">
        <v>284</v>
      </c>
      <c r="D168" s="163"/>
      <c r="E168" s="153">
        <v>2.19</v>
      </c>
      <c r="F168" s="125"/>
      <c r="G168" s="125"/>
      <c r="H168" s="147">
        <v>0</v>
      </c>
      <c r="I168" s="122"/>
      <c r="J168" s="122"/>
      <c r="K168" s="122"/>
      <c r="L168" s="122"/>
      <c r="M168" s="122"/>
      <c r="N168" s="122"/>
      <c r="O168" s="122"/>
      <c r="P168" s="122"/>
      <c r="Q168" s="122"/>
      <c r="R168" s="122" t="s">
        <v>135</v>
      </c>
      <c r="S168" s="122">
        <v>2</v>
      </c>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c r="B169" s="123"/>
      <c r="C169" s="141" t="s">
        <v>285</v>
      </c>
      <c r="D169" s="163"/>
      <c r="E169" s="153">
        <v>2.1659999999999999</v>
      </c>
      <c r="F169" s="125"/>
      <c r="G169" s="125"/>
      <c r="H169" s="147">
        <v>0</v>
      </c>
      <c r="I169" s="122"/>
      <c r="J169" s="122"/>
      <c r="K169" s="122"/>
      <c r="L169" s="122"/>
      <c r="M169" s="122"/>
      <c r="N169" s="122"/>
      <c r="O169" s="122"/>
      <c r="P169" s="122"/>
      <c r="Q169" s="122"/>
      <c r="R169" s="122" t="s">
        <v>135</v>
      </c>
      <c r="S169" s="122">
        <v>2</v>
      </c>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outlineLevel="1" x14ac:dyDescent="0.2">
      <c r="A170" s="123"/>
      <c r="B170" s="123"/>
      <c r="C170" s="141" t="s">
        <v>286</v>
      </c>
      <c r="D170" s="163"/>
      <c r="E170" s="153">
        <v>2.472</v>
      </c>
      <c r="F170" s="125"/>
      <c r="G170" s="125"/>
      <c r="H170" s="147">
        <v>0</v>
      </c>
      <c r="I170" s="122"/>
      <c r="J170" s="122"/>
      <c r="K170" s="122"/>
      <c r="L170" s="122"/>
      <c r="M170" s="122"/>
      <c r="N170" s="122"/>
      <c r="O170" s="122"/>
      <c r="P170" s="122"/>
      <c r="Q170" s="122"/>
      <c r="R170" s="122" t="s">
        <v>135</v>
      </c>
      <c r="S170" s="122">
        <v>2</v>
      </c>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outlineLevel="1" x14ac:dyDescent="0.2">
      <c r="A171" s="123"/>
      <c r="B171" s="123"/>
      <c r="C171" s="141" t="s">
        <v>287</v>
      </c>
      <c r="D171" s="163"/>
      <c r="E171" s="153">
        <v>3.66</v>
      </c>
      <c r="F171" s="125"/>
      <c r="G171" s="125"/>
      <c r="H171" s="147">
        <v>0</v>
      </c>
      <c r="I171" s="122"/>
      <c r="J171" s="122"/>
      <c r="K171" s="122"/>
      <c r="L171" s="122"/>
      <c r="M171" s="122"/>
      <c r="N171" s="122"/>
      <c r="O171" s="122"/>
      <c r="P171" s="122"/>
      <c r="Q171" s="122"/>
      <c r="R171" s="122" t="s">
        <v>135</v>
      </c>
      <c r="S171" s="122">
        <v>2</v>
      </c>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outlineLevel="1" x14ac:dyDescent="0.2">
      <c r="A172" s="123"/>
      <c r="B172" s="123"/>
      <c r="C172" s="141" t="s">
        <v>288</v>
      </c>
      <c r="D172" s="163"/>
      <c r="E172" s="153">
        <v>3.66</v>
      </c>
      <c r="F172" s="125"/>
      <c r="G172" s="125"/>
      <c r="H172" s="147">
        <v>0</v>
      </c>
      <c r="I172" s="122"/>
      <c r="J172" s="122"/>
      <c r="K172" s="122"/>
      <c r="L172" s="122"/>
      <c r="M172" s="122"/>
      <c r="N172" s="122"/>
      <c r="O172" s="122"/>
      <c r="P172" s="122"/>
      <c r="Q172" s="122"/>
      <c r="R172" s="122" t="s">
        <v>135</v>
      </c>
      <c r="S172" s="122">
        <v>2</v>
      </c>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row>
    <row r="173" spans="1:47" outlineLevel="1" x14ac:dyDescent="0.2">
      <c r="A173" s="123"/>
      <c r="B173" s="123"/>
      <c r="C173" s="140" t="s">
        <v>289</v>
      </c>
      <c r="D173" s="163"/>
      <c r="E173" s="153"/>
      <c r="F173" s="125"/>
      <c r="G173" s="125"/>
      <c r="H173" s="147">
        <v>0</v>
      </c>
      <c r="I173" s="122"/>
      <c r="J173" s="122"/>
      <c r="K173" s="122"/>
      <c r="L173" s="122"/>
      <c r="M173" s="122"/>
      <c r="N173" s="122"/>
      <c r="O173" s="122"/>
      <c r="P173" s="122"/>
      <c r="Q173" s="122"/>
      <c r="R173" s="122" t="s">
        <v>135</v>
      </c>
      <c r="S173" s="122">
        <v>0</v>
      </c>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row>
    <row r="174" spans="1:47" outlineLevel="1" x14ac:dyDescent="0.2">
      <c r="A174" s="123"/>
      <c r="B174" s="123"/>
      <c r="C174" s="138" t="s">
        <v>290</v>
      </c>
      <c r="D174" s="161"/>
      <c r="E174" s="152">
        <v>1.9612799999999999</v>
      </c>
      <c r="F174" s="125"/>
      <c r="G174" s="125"/>
      <c r="H174" s="147">
        <v>0</v>
      </c>
      <c r="I174" s="122"/>
      <c r="J174" s="122"/>
      <c r="K174" s="122"/>
      <c r="L174" s="122"/>
      <c r="M174" s="122"/>
      <c r="N174" s="122"/>
      <c r="O174" s="122"/>
      <c r="P174" s="122"/>
      <c r="Q174" s="122"/>
      <c r="R174" s="122" t="s">
        <v>135</v>
      </c>
      <c r="S174" s="122">
        <v>0</v>
      </c>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row>
    <row r="175" spans="1:47" outlineLevel="1" x14ac:dyDescent="0.2">
      <c r="A175" s="123"/>
      <c r="B175" s="123"/>
      <c r="C175" s="138" t="s">
        <v>212</v>
      </c>
      <c r="D175" s="161"/>
      <c r="E175" s="152"/>
      <c r="F175" s="125"/>
      <c r="G175" s="125"/>
      <c r="H175" s="147">
        <v>0</v>
      </c>
      <c r="I175" s="122"/>
      <c r="J175" s="122"/>
      <c r="K175" s="122"/>
      <c r="L175" s="122"/>
      <c r="M175" s="122"/>
      <c r="N175" s="122"/>
      <c r="O175" s="122"/>
      <c r="P175" s="122"/>
      <c r="Q175" s="122"/>
      <c r="R175" s="122" t="s">
        <v>135</v>
      </c>
      <c r="S175" s="122">
        <v>0</v>
      </c>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row>
    <row r="176" spans="1:47" outlineLevel="1" x14ac:dyDescent="0.2">
      <c r="A176" s="123"/>
      <c r="B176" s="123"/>
      <c r="C176" s="138" t="s">
        <v>291</v>
      </c>
      <c r="D176" s="161"/>
      <c r="E176" s="152">
        <v>0.65200000000000002</v>
      </c>
      <c r="F176" s="125"/>
      <c r="G176" s="125"/>
      <c r="H176" s="147">
        <v>0</v>
      </c>
      <c r="I176" s="122"/>
      <c r="J176" s="122"/>
      <c r="K176" s="122"/>
      <c r="L176" s="122"/>
      <c r="M176" s="122"/>
      <c r="N176" s="122"/>
      <c r="O176" s="122"/>
      <c r="P176" s="122"/>
      <c r="Q176" s="122"/>
      <c r="R176" s="122" t="s">
        <v>135</v>
      </c>
      <c r="S176" s="122">
        <v>0</v>
      </c>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row>
    <row r="177" spans="1:47" ht="22.5" outlineLevel="1" x14ac:dyDescent="0.2">
      <c r="A177" s="123">
        <v>42</v>
      </c>
      <c r="B177" s="123" t="s">
        <v>292</v>
      </c>
      <c r="C177" s="137" t="s">
        <v>293</v>
      </c>
      <c r="D177" s="160" t="s">
        <v>138</v>
      </c>
      <c r="E177" s="125">
        <v>13.27</v>
      </c>
      <c r="F177" s="125"/>
      <c r="G177" s="125">
        <f>ROUND(E177*F177,2)</f>
        <v>0</v>
      </c>
      <c r="H177" s="147" t="s">
        <v>1623</v>
      </c>
      <c r="I177" s="122"/>
      <c r="J177" s="122"/>
      <c r="K177" s="122"/>
      <c r="L177" s="122"/>
      <c r="M177" s="122"/>
      <c r="N177" s="122"/>
      <c r="O177" s="122"/>
      <c r="P177" s="122"/>
      <c r="Q177" s="122"/>
      <c r="R177" s="122" t="s">
        <v>133</v>
      </c>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row>
    <row r="178" spans="1:47" outlineLevel="1" x14ac:dyDescent="0.2">
      <c r="A178" s="123"/>
      <c r="B178" s="123"/>
      <c r="C178" s="138" t="s">
        <v>294</v>
      </c>
      <c r="D178" s="161"/>
      <c r="E178" s="152"/>
      <c r="F178" s="125"/>
      <c r="G178" s="125"/>
      <c r="H178" s="147">
        <v>0</v>
      </c>
      <c r="I178" s="122"/>
      <c r="J178" s="122"/>
      <c r="K178" s="122"/>
      <c r="L178" s="122"/>
      <c r="M178" s="122"/>
      <c r="N178" s="122"/>
      <c r="O178" s="122"/>
      <c r="P178" s="122"/>
      <c r="Q178" s="122"/>
      <c r="R178" s="122" t="s">
        <v>135</v>
      </c>
      <c r="S178" s="122">
        <v>0</v>
      </c>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row>
    <row r="179" spans="1:47" outlineLevel="1" x14ac:dyDescent="0.2">
      <c r="A179" s="123"/>
      <c r="B179" s="123"/>
      <c r="C179" s="138" t="s">
        <v>295</v>
      </c>
      <c r="D179" s="161"/>
      <c r="E179" s="152">
        <v>2.3199999999999998</v>
      </c>
      <c r="F179" s="125"/>
      <c r="G179" s="125"/>
      <c r="H179" s="147">
        <v>0</v>
      </c>
      <c r="I179" s="122"/>
      <c r="J179" s="122"/>
      <c r="K179" s="122"/>
      <c r="L179" s="122"/>
      <c r="M179" s="122"/>
      <c r="N179" s="122"/>
      <c r="O179" s="122"/>
      <c r="P179" s="122"/>
      <c r="Q179" s="122"/>
      <c r="R179" s="122" t="s">
        <v>135</v>
      </c>
      <c r="S179" s="122">
        <v>0</v>
      </c>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row>
    <row r="180" spans="1:47" outlineLevel="1" x14ac:dyDescent="0.2">
      <c r="A180" s="123"/>
      <c r="B180" s="123"/>
      <c r="C180" s="138" t="s">
        <v>296</v>
      </c>
      <c r="D180" s="161"/>
      <c r="E180" s="152">
        <v>2.41</v>
      </c>
      <c r="F180" s="125"/>
      <c r="G180" s="125"/>
      <c r="H180" s="147">
        <v>0</v>
      </c>
      <c r="I180" s="122"/>
      <c r="J180" s="122"/>
      <c r="K180" s="122"/>
      <c r="L180" s="122"/>
      <c r="M180" s="122"/>
      <c r="N180" s="122"/>
      <c r="O180" s="122"/>
      <c r="P180" s="122"/>
      <c r="Q180" s="122"/>
      <c r="R180" s="122" t="s">
        <v>135</v>
      </c>
      <c r="S180" s="122">
        <v>0</v>
      </c>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row>
    <row r="181" spans="1:47" outlineLevel="1" x14ac:dyDescent="0.2">
      <c r="A181" s="123"/>
      <c r="B181" s="123"/>
      <c r="C181" s="138" t="s">
        <v>297</v>
      </c>
      <c r="D181" s="161"/>
      <c r="E181" s="152">
        <v>2.41</v>
      </c>
      <c r="F181" s="125"/>
      <c r="G181" s="125"/>
      <c r="H181" s="147">
        <v>0</v>
      </c>
      <c r="I181" s="122"/>
      <c r="J181" s="122"/>
      <c r="K181" s="122"/>
      <c r="L181" s="122"/>
      <c r="M181" s="122"/>
      <c r="N181" s="122"/>
      <c r="O181" s="122"/>
      <c r="P181" s="122"/>
      <c r="Q181" s="122"/>
      <c r="R181" s="122" t="s">
        <v>135</v>
      </c>
      <c r="S181" s="122">
        <v>0</v>
      </c>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row>
    <row r="182" spans="1:47" outlineLevel="1" x14ac:dyDescent="0.2">
      <c r="A182" s="123"/>
      <c r="B182" s="123"/>
      <c r="C182" s="138" t="s">
        <v>298</v>
      </c>
      <c r="D182" s="161"/>
      <c r="E182" s="152">
        <v>2.0699999999999998</v>
      </c>
      <c r="F182" s="125"/>
      <c r="G182" s="125"/>
      <c r="H182" s="147">
        <v>0</v>
      </c>
      <c r="I182" s="122"/>
      <c r="J182" s="122"/>
      <c r="K182" s="122"/>
      <c r="L182" s="122"/>
      <c r="M182" s="122"/>
      <c r="N182" s="122"/>
      <c r="O182" s="122"/>
      <c r="P182" s="122"/>
      <c r="Q182" s="122"/>
      <c r="R182" s="122" t="s">
        <v>135</v>
      </c>
      <c r="S182" s="122">
        <v>0</v>
      </c>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row>
    <row r="183" spans="1:47" outlineLevel="1" x14ac:dyDescent="0.2">
      <c r="A183" s="123"/>
      <c r="B183" s="123"/>
      <c r="C183" s="138" t="s">
        <v>299</v>
      </c>
      <c r="D183" s="161"/>
      <c r="E183" s="152">
        <v>4.0599999999999996</v>
      </c>
      <c r="F183" s="125"/>
      <c r="G183" s="125"/>
      <c r="H183" s="147">
        <v>0</v>
      </c>
      <c r="I183" s="122"/>
      <c r="J183" s="122"/>
      <c r="K183" s="122"/>
      <c r="L183" s="122"/>
      <c r="M183" s="122"/>
      <c r="N183" s="122"/>
      <c r="O183" s="122"/>
      <c r="P183" s="122"/>
      <c r="Q183" s="122"/>
      <c r="R183" s="122" t="s">
        <v>135</v>
      </c>
      <c r="S183" s="122">
        <v>0</v>
      </c>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row>
    <row r="184" spans="1:47" outlineLevel="1" x14ac:dyDescent="0.2">
      <c r="A184" s="123">
        <v>43</v>
      </c>
      <c r="B184" s="123" t="s">
        <v>300</v>
      </c>
      <c r="C184" s="137" t="s">
        <v>301</v>
      </c>
      <c r="D184" s="160" t="s">
        <v>188</v>
      </c>
      <c r="E184" s="125">
        <v>32.274999999999999</v>
      </c>
      <c r="F184" s="125"/>
      <c r="G184" s="125">
        <f>ROUND(E184*F184,2)</f>
        <v>0</v>
      </c>
      <c r="H184" s="147" t="s">
        <v>1624</v>
      </c>
      <c r="I184" s="122"/>
      <c r="J184" s="122"/>
      <c r="K184" s="122"/>
      <c r="L184" s="122"/>
      <c r="M184" s="122"/>
      <c r="N184" s="122"/>
      <c r="O184" s="122"/>
      <c r="P184" s="122"/>
      <c r="Q184" s="122"/>
      <c r="R184" s="122" t="s">
        <v>133</v>
      </c>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row>
    <row r="185" spans="1:47" outlineLevel="1" x14ac:dyDescent="0.2">
      <c r="A185" s="123"/>
      <c r="B185" s="123"/>
      <c r="C185" s="138" t="s">
        <v>302</v>
      </c>
      <c r="D185" s="161"/>
      <c r="E185" s="152"/>
      <c r="F185" s="125"/>
      <c r="G185" s="125"/>
      <c r="H185" s="147">
        <v>0</v>
      </c>
      <c r="I185" s="122"/>
      <c r="J185" s="122"/>
      <c r="K185" s="122"/>
      <c r="L185" s="122"/>
      <c r="M185" s="122"/>
      <c r="N185" s="122"/>
      <c r="O185" s="122"/>
      <c r="P185" s="122"/>
      <c r="Q185" s="122"/>
      <c r="R185" s="122" t="s">
        <v>135</v>
      </c>
      <c r="S185" s="122">
        <v>0</v>
      </c>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row>
    <row r="186" spans="1:47" ht="22.5" outlineLevel="1" x14ac:dyDescent="0.2">
      <c r="A186" s="123"/>
      <c r="B186" s="123"/>
      <c r="C186" s="138" t="s">
        <v>303</v>
      </c>
      <c r="D186" s="161"/>
      <c r="E186" s="152">
        <v>32.274999999999999</v>
      </c>
      <c r="F186" s="125"/>
      <c r="G186" s="125"/>
      <c r="H186" s="147">
        <v>0</v>
      </c>
      <c r="I186" s="122"/>
      <c r="J186" s="122"/>
      <c r="K186" s="122"/>
      <c r="L186" s="122"/>
      <c r="M186" s="122"/>
      <c r="N186" s="122"/>
      <c r="O186" s="122"/>
      <c r="P186" s="122"/>
      <c r="Q186" s="122"/>
      <c r="R186" s="122" t="s">
        <v>135</v>
      </c>
      <c r="S186" s="122">
        <v>0</v>
      </c>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row>
    <row r="187" spans="1:47" outlineLevel="1" x14ac:dyDescent="0.2">
      <c r="A187" s="123">
        <v>44</v>
      </c>
      <c r="B187" s="123" t="s">
        <v>304</v>
      </c>
      <c r="C187" s="137" t="s">
        <v>305</v>
      </c>
      <c r="D187" s="160" t="s">
        <v>188</v>
      </c>
      <c r="E187" s="125">
        <v>1428.3924</v>
      </c>
      <c r="F187" s="125"/>
      <c r="G187" s="125">
        <f>ROUND(E187*F187,2)</f>
        <v>0</v>
      </c>
      <c r="H187" s="147" t="s">
        <v>1624</v>
      </c>
      <c r="I187" s="122"/>
      <c r="J187" s="122"/>
      <c r="K187" s="122"/>
      <c r="L187" s="122"/>
      <c r="M187" s="122"/>
      <c r="N187" s="122"/>
      <c r="O187" s="122"/>
      <c r="P187" s="122"/>
      <c r="Q187" s="122"/>
      <c r="R187" s="122" t="s">
        <v>133</v>
      </c>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row>
    <row r="188" spans="1:47" outlineLevel="1" x14ac:dyDescent="0.2">
      <c r="A188" s="123"/>
      <c r="B188" s="123"/>
      <c r="C188" s="138" t="s">
        <v>306</v>
      </c>
      <c r="D188" s="161"/>
      <c r="E188" s="152"/>
      <c r="F188" s="125"/>
      <c r="G188" s="125"/>
      <c r="H188" s="147">
        <v>0</v>
      </c>
      <c r="I188" s="122"/>
      <c r="J188" s="122"/>
      <c r="K188" s="122"/>
      <c r="L188" s="122"/>
      <c r="M188" s="122"/>
      <c r="N188" s="122"/>
      <c r="O188" s="122"/>
      <c r="P188" s="122"/>
      <c r="Q188" s="122"/>
      <c r="R188" s="122" t="s">
        <v>135</v>
      </c>
      <c r="S188" s="122">
        <v>0</v>
      </c>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row>
    <row r="189" spans="1:47" outlineLevel="1" x14ac:dyDescent="0.2">
      <c r="A189" s="123"/>
      <c r="B189" s="123"/>
      <c r="C189" s="138" t="s">
        <v>307</v>
      </c>
      <c r="D189" s="161"/>
      <c r="E189" s="152">
        <v>599.18799999999999</v>
      </c>
      <c r="F189" s="125"/>
      <c r="G189" s="125"/>
      <c r="H189" s="147">
        <v>0</v>
      </c>
      <c r="I189" s="122"/>
      <c r="J189" s="122"/>
      <c r="K189" s="122"/>
      <c r="L189" s="122"/>
      <c r="M189" s="122"/>
      <c r="N189" s="122"/>
      <c r="O189" s="122"/>
      <c r="P189" s="122"/>
      <c r="Q189" s="122"/>
      <c r="R189" s="122" t="s">
        <v>135</v>
      </c>
      <c r="S189" s="122">
        <v>0</v>
      </c>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row>
    <row r="190" spans="1:47" ht="33.75" outlineLevel="1" x14ac:dyDescent="0.2">
      <c r="A190" s="123"/>
      <c r="B190" s="123"/>
      <c r="C190" s="138" t="s">
        <v>308</v>
      </c>
      <c r="D190" s="161"/>
      <c r="E190" s="152">
        <v>-31.5016</v>
      </c>
      <c r="F190" s="125"/>
      <c r="G190" s="125"/>
      <c r="H190" s="147">
        <v>0</v>
      </c>
      <c r="I190" s="122"/>
      <c r="J190" s="122"/>
      <c r="K190" s="122"/>
      <c r="L190" s="122"/>
      <c r="M190" s="122"/>
      <c r="N190" s="122"/>
      <c r="O190" s="122"/>
      <c r="P190" s="122"/>
      <c r="Q190" s="122"/>
      <c r="R190" s="122" t="s">
        <v>135</v>
      </c>
      <c r="S190" s="122">
        <v>0</v>
      </c>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row>
    <row r="191" spans="1:47" ht="33.75" outlineLevel="1" x14ac:dyDescent="0.2">
      <c r="A191" s="123"/>
      <c r="B191" s="123"/>
      <c r="C191" s="138" t="s">
        <v>309</v>
      </c>
      <c r="D191" s="161"/>
      <c r="E191" s="152">
        <v>-130.31</v>
      </c>
      <c r="F191" s="125"/>
      <c r="G191" s="125"/>
      <c r="H191" s="147">
        <v>0</v>
      </c>
      <c r="I191" s="122"/>
      <c r="J191" s="122"/>
      <c r="K191" s="122"/>
      <c r="L191" s="122"/>
      <c r="M191" s="122"/>
      <c r="N191" s="122"/>
      <c r="O191" s="122"/>
      <c r="P191" s="122"/>
      <c r="Q191" s="122"/>
      <c r="R191" s="122" t="s">
        <v>135</v>
      </c>
      <c r="S191" s="122">
        <v>0</v>
      </c>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row>
    <row r="192" spans="1:47" outlineLevel="1" x14ac:dyDescent="0.2">
      <c r="A192" s="123"/>
      <c r="B192" s="123"/>
      <c r="C192" s="138" t="s">
        <v>310</v>
      </c>
      <c r="D192" s="161"/>
      <c r="E192" s="152">
        <v>51.13</v>
      </c>
      <c r="F192" s="125"/>
      <c r="G192" s="125"/>
      <c r="H192" s="147">
        <v>0</v>
      </c>
      <c r="I192" s="122"/>
      <c r="J192" s="122"/>
      <c r="K192" s="122"/>
      <c r="L192" s="122"/>
      <c r="M192" s="122"/>
      <c r="N192" s="122"/>
      <c r="O192" s="122"/>
      <c r="P192" s="122"/>
      <c r="Q192" s="122"/>
      <c r="R192" s="122" t="s">
        <v>135</v>
      </c>
      <c r="S192" s="122">
        <v>0</v>
      </c>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row>
    <row r="193" spans="1:47" outlineLevel="1" x14ac:dyDescent="0.2">
      <c r="A193" s="123"/>
      <c r="B193" s="123"/>
      <c r="C193" s="138" t="s">
        <v>311</v>
      </c>
      <c r="D193" s="161"/>
      <c r="E193" s="152">
        <v>254.4</v>
      </c>
      <c r="F193" s="125"/>
      <c r="G193" s="125"/>
      <c r="H193" s="147">
        <v>0</v>
      </c>
      <c r="I193" s="122"/>
      <c r="J193" s="122"/>
      <c r="K193" s="122"/>
      <c r="L193" s="122"/>
      <c r="M193" s="122"/>
      <c r="N193" s="122"/>
      <c r="O193" s="122"/>
      <c r="P193" s="122"/>
      <c r="Q193" s="122"/>
      <c r="R193" s="122" t="s">
        <v>135</v>
      </c>
      <c r="S193" s="122">
        <v>0</v>
      </c>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row>
    <row r="194" spans="1:47" outlineLevel="1" x14ac:dyDescent="0.2">
      <c r="A194" s="123"/>
      <c r="B194" s="123"/>
      <c r="C194" s="138" t="s">
        <v>312</v>
      </c>
      <c r="D194" s="161"/>
      <c r="E194" s="152">
        <v>-11.2</v>
      </c>
      <c r="F194" s="125"/>
      <c r="G194" s="125"/>
      <c r="H194" s="147">
        <v>0</v>
      </c>
      <c r="I194" s="122"/>
      <c r="J194" s="122"/>
      <c r="K194" s="122"/>
      <c r="L194" s="122"/>
      <c r="M194" s="122"/>
      <c r="N194" s="122"/>
      <c r="O194" s="122"/>
      <c r="P194" s="122"/>
      <c r="Q194" s="122"/>
      <c r="R194" s="122" t="s">
        <v>135</v>
      </c>
      <c r="S194" s="122">
        <v>0</v>
      </c>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row>
    <row r="195" spans="1:47" outlineLevel="1" x14ac:dyDescent="0.2">
      <c r="A195" s="123"/>
      <c r="B195" s="123"/>
      <c r="C195" s="138" t="s">
        <v>313</v>
      </c>
      <c r="D195" s="161"/>
      <c r="E195" s="152">
        <v>-4.83</v>
      </c>
      <c r="F195" s="125"/>
      <c r="G195" s="125"/>
      <c r="H195" s="147">
        <v>0</v>
      </c>
      <c r="I195" s="122"/>
      <c r="J195" s="122"/>
      <c r="K195" s="122"/>
      <c r="L195" s="122"/>
      <c r="M195" s="122"/>
      <c r="N195" s="122"/>
      <c r="O195" s="122"/>
      <c r="P195" s="122"/>
      <c r="Q195" s="122"/>
      <c r="R195" s="122" t="s">
        <v>135</v>
      </c>
      <c r="S195" s="122">
        <v>0</v>
      </c>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row>
    <row r="196" spans="1:47" outlineLevel="1" x14ac:dyDescent="0.2">
      <c r="A196" s="123"/>
      <c r="B196" s="123"/>
      <c r="C196" s="138" t="s">
        <v>212</v>
      </c>
      <c r="D196" s="161"/>
      <c r="E196" s="152"/>
      <c r="F196" s="125"/>
      <c r="G196" s="125"/>
      <c r="H196" s="147">
        <v>0</v>
      </c>
      <c r="I196" s="122"/>
      <c r="J196" s="122"/>
      <c r="K196" s="122"/>
      <c r="L196" s="122"/>
      <c r="M196" s="122"/>
      <c r="N196" s="122"/>
      <c r="O196" s="122"/>
      <c r="P196" s="122"/>
      <c r="Q196" s="122"/>
      <c r="R196" s="122" t="s">
        <v>135</v>
      </c>
      <c r="S196" s="122">
        <v>0</v>
      </c>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row>
    <row r="197" spans="1:47" outlineLevel="1" x14ac:dyDescent="0.2">
      <c r="A197" s="123"/>
      <c r="B197" s="123"/>
      <c r="C197" s="138" t="s">
        <v>314</v>
      </c>
      <c r="D197" s="161"/>
      <c r="E197" s="152"/>
      <c r="F197" s="125"/>
      <c r="G197" s="125"/>
      <c r="H197" s="147">
        <v>0</v>
      </c>
      <c r="I197" s="122"/>
      <c r="J197" s="122"/>
      <c r="K197" s="122"/>
      <c r="L197" s="122"/>
      <c r="M197" s="122"/>
      <c r="N197" s="122"/>
      <c r="O197" s="122"/>
      <c r="P197" s="122"/>
      <c r="Q197" s="122"/>
      <c r="R197" s="122" t="s">
        <v>135</v>
      </c>
      <c r="S197" s="122">
        <v>0</v>
      </c>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row>
    <row r="198" spans="1:47" ht="22.5" outlineLevel="1" x14ac:dyDescent="0.2">
      <c r="A198" s="123"/>
      <c r="B198" s="123"/>
      <c r="C198" s="138" t="s">
        <v>315</v>
      </c>
      <c r="D198" s="161"/>
      <c r="E198" s="152">
        <v>591.096</v>
      </c>
      <c r="F198" s="125"/>
      <c r="G198" s="125"/>
      <c r="H198" s="147">
        <v>0</v>
      </c>
      <c r="I198" s="122"/>
      <c r="J198" s="122"/>
      <c r="K198" s="122"/>
      <c r="L198" s="122"/>
      <c r="M198" s="122"/>
      <c r="N198" s="122"/>
      <c r="O198" s="122"/>
      <c r="P198" s="122"/>
      <c r="Q198" s="122"/>
      <c r="R198" s="122" t="s">
        <v>135</v>
      </c>
      <c r="S198" s="122">
        <v>0</v>
      </c>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row>
    <row r="199" spans="1:47" outlineLevel="1" x14ac:dyDescent="0.2">
      <c r="A199" s="123"/>
      <c r="B199" s="123"/>
      <c r="C199" s="138" t="s">
        <v>316</v>
      </c>
      <c r="D199" s="161"/>
      <c r="E199" s="152">
        <v>110.42</v>
      </c>
      <c r="F199" s="125"/>
      <c r="G199" s="125"/>
      <c r="H199" s="147">
        <v>0</v>
      </c>
      <c r="I199" s="122"/>
      <c r="J199" s="122"/>
      <c r="K199" s="122"/>
      <c r="L199" s="122"/>
      <c r="M199" s="122"/>
      <c r="N199" s="122"/>
      <c r="O199" s="122"/>
      <c r="P199" s="122"/>
      <c r="Q199" s="122"/>
      <c r="R199" s="122" t="s">
        <v>135</v>
      </c>
      <c r="S199" s="122">
        <v>0</v>
      </c>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row>
    <row r="200" spans="1:47" outlineLevel="1" x14ac:dyDescent="0.2">
      <c r="A200" s="123">
        <v>45</v>
      </c>
      <c r="B200" s="123" t="s">
        <v>317</v>
      </c>
      <c r="C200" s="137" t="s">
        <v>318</v>
      </c>
      <c r="D200" s="160" t="s">
        <v>188</v>
      </c>
      <c r="E200" s="125">
        <v>19.024000000000001</v>
      </c>
      <c r="F200" s="125"/>
      <c r="G200" s="125">
        <f>ROUND(E200*F200,2)</f>
        <v>0</v>
      </c>
      <c r="H200" s="147" t="s">
        <v>1624</v>
      </c>
      <c r="I200" s="122"/>
      <c r="J200" s="122"/>
      <c r="K200" s="122"/>
      <c r="L200" s="122"/>
      <c r="M200" s="122"/>
      <c r="N200" s="122"/>
      <c r="O200" s="122"/>
      <c r="P200" s="122"/>
      <c r="Q200" s="122"/>
      <c r="R200" s="122" t="s">
        <v>133</v>
      </c>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row>
    <row r="201" spans="1:47" outlineLevel="1" x14ac:dyDescent="0.2">
      <c r="A201" s="123"/>
      <c r="B201" s="123"/>
      <c r="C201" s="138" t="s">
        <v>306</v>
      </c>
      <c r="D201" s="161"/>
      <c r="E201" s="152"/>
      <c r="F201" s="125"/>
      <c r="G201" s="125"/>
      <c r="H201" s="147">
        <v>0</v>
      </c>
      <c r="I201" s="122"/>
      <c r="J201" s="122"/>
      <c r="K201" s="122"/>
      <c r="L201" s="122"/>
      <c r="M201" s="122"/>
      <c r="N201" s="122"/>
      <c r="O201" s="122"/>
      <c r="P201" s="122"/>
      <c r="Q201" s="122"/>
      <c r="R201" s="122" t="s">
        <v>135</v>
      </c>
      <c r="S201" s="122">
        <v>0</v>
      </c>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row>
    <row r="202" spans="1:47" outlineLevel="1" x14ac:dyDescent="0.2">
      <c r="A202" s="123"/>
      <c r="B202" s="123"/>
      <c r="C202" s="138" t="s">
        <v>319</v>
      </c>
      <c r="D202" s="161"/>
      <c r="E202" s="152">
        <v>19.024000000000001</v>
      </c>
      <c r="F202" s="125"/>
      <c r="G202" s="125"/>
      <c r="H202" s="147">
        <v>0</v>
      </c>
      <c r="I202" s="122"/>
      <c r="J202" s="122"/>
      <c r="K202" s="122"/>
      <c r="L202" s="122"/>
      <c r="M202" s="122"/>
      <c r="N202" s="122"/>
      <c r="O202" s="122"/>
      <c r="P202" s="122"/>
      <c r="Q202" s="122"/>
      <c r="R202" s="122" t="s">
        <v>135</v>
      </c>
      <c r="S202" s="122">
        <v>0</v>
      </c>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row>
    <row r="203" spans="1:47" outlineLevel="1" x14ac:dyDescent="0.2">
      <c r="A203" s="123">
        <v>46</v>
      </c>
      <c r="B203" s="123" t="s">
        <v>320</v>
      </c>
      <c r="C203" s="137" t="s">
        <v>321</v>
      </c>
      <c r="D203" s="160" t="s">
        <v>188</v>
      </c>
      <c r="E203" s="125">
        <v>30.957999999999998</v>
      </c>
      <c r="F203" s="125"/>
      <c r="G203" s="125">
        <f>ROUND(E203*F203,2)</f>
        <v>0</v>
      </c>
      <c r="H203" s="147" t="s">
        <v>1624</v>
      </c>
      <c r="I203" s="122"/>
      <c r="J203" s="122"/>
      <c r="K203" s="122"/>
      <c r="L203" s="122"/>
      <c r="M203" s="122"/>
      <c r="N203" s="122"/>
      <c r="O203" s="122"/>
      <c r="P203" s="122"/>
      <c r="Q203" s="122"/>
      <c r="R203" s="122" t="s">
        <v>133</v>
      </c>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row>
    <row r="204" spans="1:47" outlineLevel="1" x14ac:dyDescent="0.2">
      <c r="A204" s="123"/>
      <c r="B204" s="123"/>
      <c r="C204" s="138" t="s">
        <v>314</v>
      </c>
      <c r="D204" s="161"/>
      <c r="E204" s="152"/>
      <c r="F204" s="125"/>
      <c r="G204" s="125"/>
      <c r="H204" s="147">
        <v>0</v>
      </c>
      <c r="I204" s="122"/>
      <c r="J204" s="122"/>
      <c r="K204" s="122"/>
      <c r="L204" s="122"/>
      <c r="M204" s="122"/>
      <c r="N204" s="122"/>
      <c r="O204" s="122"/>
      <c r="P204" s="122"/>
      <c r="Q204" s="122"/>
      <c r="R204" s="122" t="s">
        <v>135</v>
      </c>
      <c r="S204" s="122">
        <v>0</v>
      </c>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row>
    <row r="205" spans="1:47" outlineLevel="1" x14ac:dyDescent="0.2">
      <c r="A205" s="123"/>
      <c r="B205" s="123"/>
      <c r="C205" s="138" t="s">
        <v>322</v>
      </c>
      <c r="D205" s="161"/>
      <c r="E205" s="152">
        <v>30.957999999999998</v>
      </c>
      <c r="F205" s="125"/>
      <c r="G205" s="125"/>
      <c r="H205" s="147">
        <v>0</v>
      </c>
      <c r="I205" s="122"/>
      <c r="J205" s="122"/>
      <c r="K205" s="122"/>
      <c r="L205" s="122"/>
      <c r="M205" s="122"/>
      <c r="N205" s="122"/>
      <c r="O205" s="122"/>
      <c r="P205" s="122"/>
      <c r="Q205" s="122"/>
      <c r="R205" s="122" t="s">
        <v>135</v>
      </c>
      <c r="S205" s="122">
        <v>0</v>
      </c>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row>
    <row r="206" spans="1:47" outlineLevel="1" x14ac:dyDescent="0.2">
      <c r="A206" s="123"/>
      <c r="B206" s="123"/>
      <c r="C206" s="138" t="s">
        <v>323</v>
      </c>
      <c r="D206" s="161"/>
      <c r="E206" s="152"/>
      <c r="F206" s="125"/>
      <c r="G206" s="125"/>
      <c r="H206" s="147">
        <v>0</v>
      </c>
      <c r="I206" s="122"/>
      <c r="J206" s="122"/>
      <c r="K206" s="122"/>
      <c r="L206" s="122"/>
      <c r="M206" s="122"/>
      <c r="N206" s="122"/>
      <c r="O206" s="122"/>
      <c r="P206" s="122"/>
      <c r="Q206" s="122"/>
      <c r="R206" s="122" t="s">
        <v>135</v>
      </c>
      <c r="S206" s="122">
        <v>0</v>
      </c>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row>
    <row r="207" spans="1:47" outlineLevel="1" x14ac:dyDescent="0.2">
      <c r="A207" s="123">
        <v>47</v>
      </c>
      <c r="B207" s="123" t="s">
        <v>324</v>
      </c>
      <c r="C207" s="137" t="s">
        <v>325</v>
      </c>
      <c r="D207" s="160" t="s">
        <v>188</v>
      </c>
      <c r="E207" s="125">
        <v>92.873999999999995</v>
      </c>
      <c r="F207" s="125"/>
      <c r="G207" s="125">
        <f>ROUND(E207*F207,2)</f>
        <v>0</v>
      </c>
      <c r="H207" s="147" t="s">
        <v>1624</v>
      </c>
      <c r="I207" s="122"/>
      <c r="J207" s="122"/>
      <c r="K207" s="122"/>
      <c r="L207" s="122"/>
      <c r="M207" s="122"/>
      <c r="N207" s="122"/>
      <c r="O207" s="122"/>
      <c r="P207" s="122"/>
      <c r="Q207" s="122"/>
      <c r="R207" s="122" t="s">
        <v>133</v>
      </c>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row>
    <row r="208" spans="1:47" outlineLevel="1" x14ac:dyDescent="0.2">
      <c r="A208" s="123"/>
      <c r="B208" s="123"/>
      <c r="C208" s="138" t="s">
        <v>314</v>
      </c>
      <c r="D208" s="161"/>
      <c r="E208" s="152"/>
      <c r="F208" s="125"/>
      <c r="G208" s="125"/>
      <c r="H208" s="147">
        <v>0</v>
      </c>
      <c r="I208" s="122"/>
      <c r="J208" s="122"/>
      <c r="K208" s="122"/>
      <c r="L208" s="122"/>
      <c r="M208" s="122"/>
      <c r="N208" s="122"/>
      <c r="O208" s="122"/>
      <c r="P208" s="122"/>
      <c r="Q208" s="122"/>
      <c r="R208" s="122" t="s">
        <v>135</v>
      </c>
      <c r="S208" s="122">
        <v>0</v>
      </c>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row>
    <row r="209" spans="1:47" outlineLevel="1" x14ac:dyDescent="0.2">
      <c r="A209" s="123"/>
      <c r="B209" s="123"/>
      <c r="C209" s="138" t="s">
        <v>326</v>
      </c>
      <c r="D209" s="161"/>
      <c r="E209" s="152">
        <v>92.873999999999995</v>
      </c>
      <c r="F209" s="125"/>
      <c r="G209" s="125"/>
      <c r="H209" s="147">
        <v>0</v>
      </c>
      <c r="I209" s="122"/>
      <c r="J209" s="122"/>
      <c r="K209" s="122"/>
      <c r="L209" s="122"/>
      <c r="M209" s="122"/>
      <c r="N209" s="122"/>
      <c r="O209" s="122"/>
      <c r="P209" s="122"/>
      <c r="Q209" s="122"/>
      <c r="R209" s="122" t="s">
        <v>135</v>
      </c>
      <c r="S209" s="122">
        <v>0</v>
      </c>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row>
    <row r="210" spans="1:47" outlineLevel="1" x14ac:dyDescent="0.2">
      <c r="A210" s="123"/>
      <c r="B210" s="123"/>
      <c r="C210" s="138" t="s">
        <v>323</v>
      </c>
      <c r="D210" s="161"/>
      <c r="E210" s="152"/>
      <c r="F210" s="125"/>
      <c r="G210" s="125"/>
      <c r="H210" s="147">
        <v>0</v>
      </c>
      <c r="I210" s="122"/>
      <c r="J210" s="122"/>
      <c r="K210" s="122"/>
      <c r="L210" s="122"/>
      <c r="M210" s="122"/>
      <c r="N210" s="122"/>
      <c r="O210" s="122"/>
      <c r="P210" s="122"/>
      <c r="Q210" s="122"/>
      <c r="R210" s="122" t="s">
        <v>135</v>
      </c>
      <c r="S210" s="122">
        <v>0</v>
      </c>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row>
    <row r="211" spans="1:47" outlineLevel="1" x14ac:dyDescent="0.2">
      <c r="A211" s="123">
        <v>48</v>
      </c>
      <c r="B211" s="123" t="s">
        <v>327</v>
      </c>
      <c r="C211" s="137" t="s">
        <v>328</v>
      </c>
      <c r="D211" s="160" t="s">
        <v>188</v>
      </c>
      <c r="E211" s="125">
        <v>129.32999999999998</v>
      </c>
      <c r="F211" s="125"/>
      <c r="G211" s="125">
        <f>ROUND(E211*F211,2)</f>
        <v>0</v>
      </c>
      <c r="H211" s="147" t="s">
        <v>1623</v>
      </c>
      <c r="I211" s="122"/>
      <c r="J211" s="122"/>
      <c r="K211" s="122"/>
      <c r="L211" s="122"/>
      <c r="M211" s="122"/>
      <c r="N211" s="122"/>
      <c r="O211" s="122"/>
      <c r="P211" s="122"/>
      <c r="Q211" s="122"/>
      <c r="R211" s="122" t="s">
        <v>133</v>
      </c>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row>
    <row r="212" spans="1:47" outlineLevel="1" x14ac:dyDescent="0.2">
      <c r="A212" s="123"/>
      <c r="B212" s="123"/>
      <c r="C212" s="138" t="s">
        <v>306</v>
      </c>
      <c r="D212" s="161"/>
      <c r="E212" s="152"/>
      <c r="F212" s="125"/>
      <c r="G212" s="125"/>
      <c r="H212" s="147">
        <v>0</v>
      </c>
      <c r="I212" s="122"/>
      <c r="J212" s="122"/>
      <c r="K212" s="122"/>
      <c r="L212" s="122"/>
      <c r="M212" s="122"/>
      <c r="N212" s="122"/>
      <c r="O212" s="122"/>
      <c r="P212" s="122"/>
      <c r="Q212" s="122"/>
      <c r="R212" s="122" t="s">
        <v>135</v>
      </c>
      <c r="S212" s="122">
        <v>0</v>
      </c>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row>
    <row r="213" spans="1:47" outlineLevel="1" x14ac:dyDescent="0.2">
      <c r="A213" s="123"/>
      <c r="B213" s="123"/>
      <c r="C213" s="138" t="s">
        <v>329</v>
      </c>
      <c r="D213" s="161"/>
      <c r="E213" s="152">
        <v>129.33000000000001</v>
      </c>
      <c r="F213" s="125"/>
      <c r="G213" s="125"/>
      <c r="H213" s="147">
        <v>0</v>
      </c>
      <c r="I213" s="122"/>
      <c r="J213" s="122"/>
      <c r="K213" s="122"/>
      <c r="L213" s="122"/>
      <c r="M213" s="122"/>
      <c r="N213" s="122"/>
      <c r="O213" s="122"/>
      <c r="P213" s="122"/>
      <c r="Q213" s="122"/>
      <c r="R213" s="122" t="s">
        <v>135</v>
      </c>
      <c r="S213" s="122">
        <v>0</v>
      </c>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row>
    <row r="214" spans="1:47" outlineLevel="1" x14ac:dyDescent="0.2">
      <c r="A214" s="123">
        <v>49</v>
      </c>
      <c r="B214" s="123" t="s">
        <v>330</v>
      </c>
      <c r="C214" s="137" t="s">
        <v>331</v>
      </c>
      <c r="D214" s="160" t="s">
        <v>188</v>
      </c>
      <c r="E214" s="125">
        <v>582.41800000000001</v>
      </c>
      <c r="F214" s="125"/>
      <c r="G214" s="125">
        <f>ROUND(E214*F214,2)</f>
        <v>0</v>
      </c>
      <c r="H214" s="147" t="s">
        <v>1624</v>
      </c>
      <c r="I214" s="122"/>
      <c r="J214" s="122"/>
      <c r="K214" s="122"/>
      <c r="L214" s="122"/>
      <c r="M214" s="122"/>
      <c r="N214" s="122"/>
      <c r="O214" s="122"/>
      <c r="P214" s="122"/>
      <c r="Q214" s="122"/>
      <c r="R214" s="122" t="s">
        <v>133</v>
      </c>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row>
    <row r="215" spans="1:47" ht="22.5" outlineLevel="1" x14ac:dyDescent="0.2">
      <c r="A215" s="123"/>
      <c r="B215" s="123"/>
      <c r="C215" s="138" t="s">
        <v>332</v>
      </c>
      <c r="D215" s="161"/>
      <c r="E215" s="152">
        <v>430.37799999999999</v>
      </c>
      <c r="F215" s="125"/>
      <c r="G215" s="125"/>
      <c r="H215" s="147">
        <v>0</v>
      </c>
      <c r="I215" s="122"/>
      <c r="J215" s="122"/>
      <c r="K215" s="122"/>
      <c r="L215" s="122"/>
      <c r="M215" s="122"/>
      <c r="N215" s="122"/>
      <c r="O215" s="122"/>
      <c r="P215" s="122"/>
      <c r="Q215" s="122"/>
      <c r="R215" s="122" t="s">
        <v>135</v>
      </c>
      <c r="S215" s="122">
        <v>0</v>
      </c>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row>
    <row r="216" spans="1:47" ht="22.5" outlineLevel="1" x14ac:dyDescent="0.2">
      <c r="A216" s="123"/>
      <c r="B216" s="123"/>
      <c r="C216" s="138" t="s">
        <v>333</v>
      </c>
      <c r="D216" s="161"/>
      <c r="E216" s="152">
        <v>152.04</v>
      </c>
      <c r="F216" s="125"/>
      <c r="G216" s="125"/>
      <c r="H216" s="147">
        <v>0</v>
      </c>
      <c r="I216" s="122"/>
      <c r="J216" s="122"/>
      <c r="K216" s="122"/>
      <c r="L216" s="122"/>
      <c r="M216" s="122"/>
      <c r="N216" s="122"/>
      <c r="O216" s="122"/>
      <c r="P216" s="122"/>
      <c r="Q216" s="122"/>
      <c r="R216" s="122" t="s">
        <v>135</v>
      </c>
      <c r="S216" s="122">
        <v>0</v>
      </c>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row>
    <row r="217" spans="1:47" outlineLevel="1" x14ac:dyDescent="0.2">
      <c r="A217" s="123">
        <v>50</v>
      </c>
      <c r="B217" s="123" t="s">
        <v>334</v>
      </c>
      <c r="C217" s="137" t="s">
        <v>335</v>
      </c>
      <c r="D217" s="160" t="s">
        <v>188</v>
      </c>
      <c r="E217" s="125">
        <v>56.33</v>
      </c>
      <c r="F217" s="125"/>
      <c r="G217" s="125">
        <f>ROUND(E217*F217,2)</f>
        <v>0</v>
      </c>
      <c r="H217" s="147" t="s">
        <v>1624</v>
      </c>
      <c r="I217" s="122"/>
      <c r="J217" s="122"/>
      <c r="K217" s="122"/>
      <c r="L217" s="122"/>
      <c r="M217" s="122"/>
      <c r="N217" s="122"/>
      <c r="O217" s="122"/>
      <c r="P217" s="122"/>
      <c r="Q217" s="122"/>
      <c r="R217" s="122" t="s">
        <v>133</v>
      </c>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row>
    <row r="218" spans="1:47" outlineLevel="1" x14ac:dyDescent="0.2">
      <c r="A218" s="123"/>
      <c r="B218" s="123"/>
      <c r="C218" s="138" t="s">
        <v>336</v>
      </c>
      <c r="D218" s="161"/>
      <c r="E218" s="152">
        <v>26.65</v>
      </c>
      <c r="F218" s="125"/>
      <c r="G218" s="125"/>
      <c r="H218" s="147">
        <v>0</v>
      </c>
      <c r="I218" s="122"/>
      <c r="J218" s="122"/>
      <c r="K218" s="122"/>
      <c r="L218" s="122"/>
      <c r="M218" s="122"/>
      <c r="N218" s="122"/>
      <c r="O218" s="122"/>
      <c r="P218" s="122"/>
      <c r="Q218" s="122"/>
      <c r="R218" s="122" t="s">
        <v>135</v>
      </c>
      <c r="S218" s="122">
        <v>0</v>
      </c>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row>
    <row r="219" spans="1:47" outlineLevel="1" x14ac:dyDescent="0.2">
      <c r="A219" s="123"/>
      <c r="B219" s="123"/>
      <c r="C219" s="138" t="s">
        <v>337</v>
      </c>
      <c r="D219" s="161"/>
      <c r="E219" s="152">
        <v>29.68</v>
      </c>
      <c r="F219" s="125"/>
      <c r="G219" s="125"/>
      <c r="H219" s="147">
        <v>0</v>
      </c>
      <c r="I219" s="122"/>
      <c r="J219" s="122"/>
      <c r="K219" s="122"/>
      <c r="L219" s="122"/>
      <c r="M219" s="122"/>
      <c r="N219" s="122"/>
      <c r="O219" s="122"/>
      <c r="P219" s="122"/>
      <c r="Q219" s="122"/>
      <c r="R219" s="122" t="s">
        <v>135</v>
      </c>
      <c r="S219" s="122">
        <v>0</v>
      </c>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row>
    <row r="220" spans="1:47" outlineLevel="1" x14ac:dyDescent="0.2">
      <c r="A220" s="123">
        <v>51</v>
      </c>
      <c r="B220" s="123" t="s">
        <v>338</v>
      </c>
      <c r="C220" s="137" t="s">
        <v>339</v>
      </c>
      <c r="D220" s="160" t="s">
        <v>188</v>
      </c>
      <c r="E220" s="125">
        <v>18.116</v>
      </c>
      <c r="F220" s="125"/>
      <c r="G220" s="125">
        <f>ROUND(E220*F220,2)</f>
        <v>0</v>
      </c>
      <c r="H220" s="147" t="s">
        <v>1624</v>
      </c>
      <c r="I220" s="122"/>
      <c r="J220" s="122"/>
      <c r="K220" s="122"/>
      <c r="L220" s="122"/>
      <c r="M220" s="122"/>
      <c r="N220" s="122"/>
      <c r="O220" s="122"/>
      <c r="P220" s="122"/>
      <c r="Q220" s="122"/>
      <c r="R220" s="122" t="s">
        <v>133</v>
      </c>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row>
    <row r="221" spans="1:47" outlineLevel="1" x14ac:dyDescent="0.2">
      <c r="A221" s="123"/>
      <c r="B221" s="123"/>
      <c r="C221" s="138" t="s">
        <v>340</v>
      </c>
      <c r="D221" s="161"/>
      <c r="E221" s="152">
        <v>18.116</v>
      </c>
      <c r="F221" s="125"/>
      <c r="G221" s="125"/>
      <c r="H221" s="147">
        <v>0</v>
      </c>
      <c r="I221" s="122"/>
      <c r="J221" s="122"/>
      <c r="K221" s="122"/>
      <c r="L221" s="122"/>
      <c r="M221" s="122"/>
      <c r="N221" s="122"/>
      <c r="O221" s="122"/>
      <c r="P221" s="122"/>
      <c r="Q221" s="122"/>
      <c r="R221" s="122" t="s">
        <v>135</v>
      </c>
      <c r="S221" s="122">
        <v>0</v>
      </c>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row>
    <row r="222" spans="1:47" outlineLevel="1" x14ac:dyDescent="0.2">
      <c r="A222" s="123"/>
      <c r="B222" s="123"/>
      <c r="C222" s="138" t="s">
        <v>323</v>
      </c>
      <c r="D222" s="161"/>
      <c r="E222" s="152"/>
      <c r="F222" s="125"/>
      <c r="G222" s="125"/>
      <c r="H222" s="147">
        <v>0</v>
      </c>
      <c r="I222" s="122"/>
      <c r="J222" s="122"/>
      <c r="K222" s="122"/>
      <c r="L222" s="122"/>
      <c r="M222" s="122"/>
      <c r="N222" s="122"/>
      <c r="O222" s="122"/>
      <c r="P222" s="122"/>
      <c r="Q222" s="122"/>
      <c r="R222" s="122" t="s">
        <v>135</v>
      </c>
      <c r="S222" s="122">
        <v>0</v>
      </c>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row>
    <row r="223" spans="1:47" outlineLevel="1" x14ac:dyDescent="0.2">
      <c r="A223" s="123">
        <v>52</v>
      </c>
      <c r="B223" s="123" t="s">
        <v>341</v>
      </c>
      <c r="C223" s="137" t="s">
        <v>342</v>
      </c>
      <c r="D223" s="160" t="s">
        <v>188</v>
      </c>
      <c r="E223" s="125">
        <v>1.0980000000000001</v>
      </c>
      <c r="F223" s="125"/>
      <c r="G223" s="125">
        <f>ROUND(E223*F223,2)</f>
        <v>0</v>
      </c>
      <c r="H223" s="147" t="s">
        <v>1624</v>
      </c>
      <c r="I223" s="122"/>
      <c r="J223" s="122"/>
      <c r="K223" s="122"/>
      <c r="L223" s="122"/>
      <c r="M223" s="122"/>
      <c r="N223" s="122"/>
      <c r="O223" s="122"/>
      <c r="P223" s="122"/>
      <c r="Q223" s="122"/>
      <c r="R223" s="122" t="s">
        <v>133</v>
      </c>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row>
    <row r="224" spans="1:47" outlineLevel="1" x14ac:dyDescent="0.2">
      <c r="A224" s="123"/>
      <c r="B224" s="123"/>
      <c r="C224" s="138" t="s">
        <v>343</v>
      </c>
      <c r="D224" s="161"/>
      <c r="E224" s="152"/>
      <c r="F224" s="125"/>
      <c r="G224" s="125"/>
      <c r="H224" s="147">
        <v>0</v>
      </c>
      <c r="I224" s="122"/>
      <c r="J224" s="122"/>
      <c r="K224" s="122"/>
      <c r="L224" s="122"/>
      <c r="M224" s="122"/>
      <c r="N224" s="122"/>
      <c r="O224" s="122"/>
      <c r="P224" s="122"/>
      <c r="Q224" s="122"/>
      <c r="R224" s="122" t="s">
        <v>135</v>
      </c>
      <c r="S224" s="122">
        <v>0</v>
      </c>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row>
    <row r="225" spans="1:47" outlineLevel="1" x14ac:dyDescent="0.2">
      <c r="A225" s="123"/>
      <c r="B225" s="123"/>
      <c r="C225" s="138" t="s">
        <v>344</v>
      </c>
      <c r="D225" s="161"/>
      <c r="E225" s="152">
        <v>1.0980000000000001</v>
      </c>
      <c r="F225" s="125"/>
      <c r="G225" s="125"/>
      <c r="H225" s="147">
        <v>0</v>
      </c>
      <c r="I225" s="122"/>
      <c r="J225" s="122"/>
      <c r="K225" s="122"/>
      <c r="L225" s="122"/>
      <c r="M225" s="122"/>
      <c r="N225" s="122"/>
      <c r="O225" s="122"/>
      <c r="P225" s="122"/>
      <c r="Q225" s="122"/>
      <c r="R225" s="122" t="s">
        <v>135</v>
      </c>
      <c r="S225" s="122">
        <v>0</v>
      </c>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row>
    <row r="226" spans="1:47" outlineLevel="1" x14ac:dyDescent="0.2">
      <c r="A226" s="123">
        <v>53</v>
      </c>
      <c r="B226" s="123" t="s">
        <v>345</v>
      </c>
      <c r="C226" s="137" t="s">
        <v>346</v>
      </c>
      <c r="D226" s="160" t="s">
        <v>240</v>
      </c>
      <c r="E226" s="125">
        <v>424.58</v>
      </c>
      <c r="F226" s="125"/>
      <c r="G226" s="125">
        <f>ROUND(E226*F226,2)</f>
        <v>0</v>
      </c>
      <c r="H226" s="147" t="s">
        <v>1624</v>
      </c>
      <c r="I226" s="122"/>
      <c r="J226" s="122"/>
      <c r="K226" s="122"/>
      <c r="L226" s="122"/>
      <c r="M226" s="122"/>
      <c r="N226" s="122"/>
      <c r="O226" s="122"/>
      <c r="P226" s="122"/>
      <c r="Q226" s="122"/>
      <c r="R226" s="122" t="s">
        <v>133</v>
      </c>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row>
    <row r="227" spans="1:47" outlineLevel="1" x14ac:dyDescent="0.2">
      <c r="A227" s="123"/>
      <c r="B227" s="123"/>
      <c r="C227" s="138" t="s">
        <v>347</v>
      </c>
      <c r="D227" s="161"/>
      <c r="E227" s="152">
        <v>316.98</v>
      </c>
      <c r="F227" s="125"/>
      <c r="G227" s="125"/>
      <c r="H227" s="147">
        <v>0</v>
      </c>
      <c r="I227" s="122"/>
      <c r="J227" s="122"/>
      <c r="K227" s="122"/>
      <c r="L227" s="122"/>
      <c r="M227" s="122"/>
      <c r="N227" s="122"/>
      <c r="O227" s="122"/>
      <c r="P227" s="122"/>
      <c r="Q227" s="122"/>
      <c r="R227" s="122" t="s">
        <v>135</v>
      </c>
      <c r="S227" s="122">
        <v>0</v>
      </c>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row>
    <row r="228" spans="1:47" outlineLevel="1" x14ac:dyDescent="0.2">
      <c r="A228" s="123"/>
      <c r="B228" s="123"/>
      <c r="C228" s="138" t="s">
        <v>348</v>
      </c>
      <c r="D228" s="161"/>
      <c r="E228" s="152">
        <v>107.6</v>
      </c>
      <c r="F228" s="125"/>
      <c r="G228" s="125"/>
      <c r="H228" s="147">
        <v>0</v>
      </c>
      <c r="I228" s="122"/>
      <c r="J228" s="122"/>
      <c r="K228" s="122"/>
      <c r="L228" s="122"/>
      <c r="M228" s="122"/>
      <c r="N228" s="122"/>
      <c r="O228" s="122"/>
      <c r="P228" s="122"/>
      <c r="Q228" s="122"/>
      <c r="R228" s="122" t="s">
        <v>135</v>
      </c>
      <c r="S228" s="122">
        <v>0</v>
      </c>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row>
    <row r="229" spans="1:47" outlineLevel="1" x14ac:dyDescent="0.2">
      <c r="A229" s="123">
        <v>54</v>
      </c>
      <c r="B229" s="123" t="s">
        <v>349</v>
      </c>
      <c r="C229" s="137" t="s">
        <v>350</v>
      </c>
      <c r="D229" s="160" t="s">
        <v>240</v>
      </c>
      <c r="E229" s="125">
        <v>7.52</v>
      </c>
      <c r="F229" s="125"/>
      <c r="G229" s="125">
        <f>ROUND(E229*F229,2)</f>
        <v>0</v>
      </c>
      <c r="H229" s="147" t="s">
        <v>1624</v>
      </c>
      <c r="I229" s="122"/>
      <c r="J229" s="122"/>
      <c r="K229" s="122"/>
      <c r="L229" s="122"/>
      <c r="M229" s="122"/>
      <c r="N229" s="122"/>
      <c r="O229" s="122"/>
      <c r="P229" s="122"/>
      <c r="Q229" s="122"/>
      <c r="R229" s="122" t="s">
        <v>133</v>
      </c>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row>
    <row r="230" spans="1:47" outlineLevel="1" x14ac:dyDescent="0.2">
      <c r="A230" s="123"/>
      <c r="B230" s="123"/>
      <c r="C230" s="138" t="s">
        <v>351</v>
      </c>
      <c r="D230" s="161"/>
      <c r="E230" s="152">
        <v>7.52</v>
      </c>
      <c r="F230" s="125"/>
      <c r="G230" s="125"/>
      <c r="H230" s="147">
        <v>0</v>
      </c>
      <c r="I230" s="122"/>
      <c r="J230" s="122"/>
      <c r="K230" s="122"/>
      <c r="L230" s="122"/>
      <c r="M230" s="122"/>
      <c r="N230" s="122"/>
      <c r="O230" s="122"/>
      <c r="P230" s="122"/>
      <c r="Q230" s="122"/>
      <c r="R230" s="122" t="s">
        <v>135</v>
      </c>
      <c r="S230" s="122">
        <v>0</v>
      </c>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row>
    <row r="231" spans="1:47" outlineLevel="1" x14ac:dyDescent="0.2">
      <c r="A231" s="123"/>
      <c r="B231" s="123"/>
      <c r="C231" s="138" t="s">
        <v>323</v>
      </c>
      <c r="D231" s="161"/>
      <c r="E231" s="152"/>
      <c r="F231" s="125"/>
      <c r="G231" s="125"/>
      <c r="H231" s="147">
        <v>0</v>
      </c>
      <c r="I231" s="122"/>
      <c r="J231" s="122"/>
      <c r="K231" s="122"/>
      <c r="L231" s="122"/>
      <c r="M231" s="122"/>
      <c r="N231" s="122"/>
      <c r="O231" s="122"/>
      <c r="P231" s="122"/>
      <c r="Q231" s="122"/>
      <c r="R231" s="122" t="s">
        <v>135</v>
      </c>
      <c r="S231" s="122">
        <v>0</v>
      </c>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row>
    <row r="232" spans="1:47" outlineLevel="1" x14ac:dyDescent="0.2">
      <c r="A232" s="123">
        <v>55</v>
      </c>
      <c r="B232" s="123" t="s">
        <v>352</v>
      </c>
      <c r="C232" s="137" t="s">
        <v>353</v>
      </c>
      <c r="D232" s="160" t="s">
        <v>240</v>
      </c>
      <c r="E232" s="125">
        <v>250.7</v>
      </c>
      <c r="F232" s="125"/>
      <c r="G232" s="125">
        <f>ROUND(E232*F232,2)</f>
        <v>0</v>
      </c>
      <c r="H232" s="147" t="s">
        <v>1624</v>
      </c>
      <c r="I232" s="122"/>
      <c r="J232" s="122"/>
      <c r="K232" s="122"/>
      <c r="L232" s="122"/>
      <c r="M232" s="122"/>
      <c r="N232" s="122"/>
      <c r="O232" s="122"/>
      <c r="P232" s="122"/>
      <c r="Q232" s="122"/>
      <c r="R232" s="122" t="s">
        <v>133</v>
      </c>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row>
    <row r="233" spans="1:47" outlineLevel="1" x14ac:dyDescent="0.2">
      <c r="A233" s="123"/>
      <c r="B233" s="123"/>
      <c r="C233" s="138" t="s">
        <v>354</v>
      </c>
      <c r="D233" s="161"/>
      <c r="E233" s="152"/>
      <c r="F233" s="125"/>
      <c r="G233" s="125"/>
      <c r="H233" s="147">
        <v>0</v>
      </c>
      <c r="I233" s="122"/>
      <c r="J233" s="122"/>
      <c r="K233" s="122"/>
      <c r="L233" s="122"/>
      <c r="M233" s="122"/>
      <c r="N233" s="122"/>
      <c r="O233" s="122"/>
      <c r="P233" s="122"/>
      <c r="Q233" s="122"/>
      <c r="R233" s="122" t="s">
        <v>135</v>
      </c>
      <c r="S233" s="122">
        <v>0</v>
      </c>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row>
    <row r="234" spans="1:47" outlineLevel="1" x14ac:dyDescent="0.2">
      <c r="A234" s="123"/>
      <c r="B234" s="123"/>
      <c r="C234" s="138" t="s">
        <v>355</v>
      </c>
      <c r="D234" s="161"/>
      <c r="E234" s="152">
        <v>30.9</v>
      </c>
      <c r="F234" s="125"/>
      <c r="G234" s="125"/>
      <c r="H234" s="147">
        <v>0</v>
      </c>
      <c r="I234" s="122"/>
      <c r="J234" s="122"/>
      <c r="K234" s="122"/>
      <c r="L234" s="122"/>
      <c r="M234" s="122"/>
      <c r="N234" s="122"/>
      <c r="O234" s="122"/>
      <c r="P234" s="122"/>
      <c r="Q234" s="122"/>
      <c r="R234" s="122" t="s">
        <v>135</v>
      </c>
      <c r="S234" s="122">
        <v>0</v>
      </c>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row>
    <row r="235" spans="1:47" outlineLevel="1" x14ac:dyDescent="0.2">
      <c r="A235" s="123"/>
      <c r="B235" s="123"/>
      <c r="C235" s="138" t="s">
        <v>356</v>
      </c>
      <c r="D235" s="161"/>
      <c r="E235" s="152"/>
      <c r="F235" s="125"/>
      <c r="G235" s="125"/>
      <c r="H235" s="147">
        <v>0</v>
      </c>
      <c r="I235" s="122"/>
      <c r="J235" s="122"/>
      <c r="K235" s="122"/>
      <c r="L235" s="122"/>
      <c r="M235" s="122"/>
      <c r="N235" s="122"/>
      <c r="O235" s="122"/>
      <c r="P235" s="122"/>
      <c r="Q235" s="122"/>
      <c r="R235" s="122" t="s">
        <v>135</v>
      </c>
      <c r="S235" s="122">
        <v>0</v>
      </c>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row>
    <row r="236" spans="1:47" ht="22.5" outlineLevel="1" x14ac:dyDescent="0.2">
      <c r="A236" s="123"/>
      <c r="B236" s="123"/>
      <c r="C236" s="138" t="s">
        <v>357</v>
      </c>
      <c r="D236" s="161"/>
      <c r="E236" s="152">
        <v>134.5</v>
      </c>
      <c r="F236" s="125"/>
      <c r="G236" s="125"/>
      <c r="H236" s="147">
        <v>0</v>
      </c>
      <c r="I236" s="122"/>
      <c r="J236" s="122"/>
      <c r="K236" s="122"/>
      <c r="L236" s="122"/>
      <c r="M236" s="122"/>
      <c r="N236" s="122"/>
      <c r="O236" s="122"/>
      <c r="P236" s="122"/>
      <c r="Q236" s="122"/>
      <c r="R236" s="122" t="s">
        <v>135</v>
      </c>
      <c r="S236" s="122">
        <v>0</v>
      </c>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row>
    <row r="237" spans="1:47" outlineLevel="1" x14ac:dyDescent="0.2">
      <c r="A237" s="123"/>
      <c r="B237" s="123"/>
      <c r="C237" s="138" t="s">
        <v>358</v>
      </c>
      <c r="D237" s="161"/>
      <c r="E237" s="152">
        <v>60.9</v>
      </c>
      <c r="F237" s="125"/>
      <c r="G237" s="125"/>
      <c r="H237" s="147">
        <v>0</v>
      </c>
      <c r="I237" s="122"/>
      <c r="J237" s="122"/>
      <c r="K237" s="122"/>
      <c r="L237" s="122"/>
      <c r="M237" s="122"/>
      <c r="N237" s="122"/>
      <c r="O237" s="122"/>
      <c r="P237" s="122"/>
      <c r="Q237" s="122"/>
      <c r="R237" s="122" t="s">
        <v>135</v>
      </c>
      <c r="S237" s="122">
        <v>0</v>
      </c>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row>
    <row r="238" spans="1:47" outlineLevel="1" x14ac:dyDescent="0.2">
      <c r="A238" s="123"/>
      <c r="B238" s="123"/>
      <c r="C238" s="138" t="s">
        <v>359</v>
      </c>
      <c r="D238" s="161"/>
      <c r="E238" s="152"/>
      <c r="F238" s="125"/>
      <c r="G238" s="125"/>
      <c r="H238" s="147">
        <v>0</v>
      </c>
      <c r="I238" s="122"/>
      <c r="J238" s="122"/>
      <c r="K238" s="122"/>
      <c r="L238" s="122"/>
      <c r="M238" s="122"/>
      <c r="N238" s="122"/>
      <c r="O238" s="122"/>
      <c r="P238" s="122"/>
      <c r="Q238" s="122"/>
      <c r="R238" s="122" t="s">
        <v>135</v>
      </c>
      <c r="S238" s="122">
        <v>0</v>
      </c>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row>
    <row r="239" spans="1:47" outlineLevel="1" x14ac:dyDescent="0.2">
      <c r="A239" s="123"/>
      <c r="B239" s="123"/>
      <c r="C239" s="138" t="s">
        <v>360</v>
      </c>
      <c r="D239" s="161"/>
      <c r="E239" s="152">
        <v>8.1999999999999993</v>
      </c>
      <c r="F239" s="125"/>
      <c r="G239" s="125"/>
      <c r="H239" s="147">
        <v>0</v>
      </c>
      <c r="I239" s="122"/>
      <c r="J239" s="122"/>
      <c r="K239" s="122"/>
      <c r="L239" s="122"/>
      <c r="M239" s="122"/>
      <c r="N239" s="122"/>
      <c r="O239" s="122"/>
      <c r="P239" s="122"/>
      <c r="Q239" s="122"/>
      <c r="R239" s="122" t="s">
        <v>135</v>
      </c>
      <c r="S239" s="122">
        <v>0</v>
      </c>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row>
    <row r="240" spans="1:47" outlineLevel="1" x14ac:dyDescent="0.2">
      <c r="A240" s="123"/>
      <c r="B240" s="123"/>
      <c r="C240" s="138" t="s">
        <v>361</v>
      </c>
      <c r="D240" s="161"/>
      <c r="E240" s="152">
        <v>10.6</v>
      </c>
      <c r="F240" s="125"/>
      <c r="G240" s="125"/>
      <c r="H240" s="147">
        <v>0</v>
      </c>
      <c r="I240" s="122"/>
      <c r="J240" s="122"/>
      <c r="K240" s="122"/>
      <c r="L240" s="122"/>
      <c r="M240" s="122"/>
      <c r="N240" s="122"/>
      <c r="O240" s="122"/>
      <c r="P240" s="122"/>
      <c r="Q240" s="122"/>
      <c r="R240" s="122" t="s">
        <v>135</v>
      </c>
      <c r="S240" s="122">
        <v>0</v>
      </c>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row>
    <row r="241" spans="1:47" outlineLevel="1" x14ac:dyDescent="0.2">
      <c r="A241" s="123"/>
      <c r="B241" s="123"/>
      <c r="C241" s="138" t="s">
        <v>362</v>
      </c>
      <c r="D241" s="161"/>
      <c r="E241" s="152"/>
      <c r="F241" s="125"/>
      <c r="G241" s="125"/>
      <c r="H241" s="147">
        <v>0</v>
      </c>
      <c r="I241" s="122"/>
      <c r="J241" s="122"/>
      <c r="K241" s="122"/>
      <c r="L241" s="122"/>
      <c r="M241" s="122"/>
      <c r="N241" s="122"/>
      <c r="O241" s="122"/>
      <c r="P241" s="122"/>
      <c r="Q241" s="122"/>
      <c r="R241" s="122" t="s">
        <v>135</v>
      </c>
      <c r="S241" s="122">
        <v>0</v>
      </c>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row>
    <row r="242" spans="1:47" outlineLevel="1" x14ac:dyDescent="0.2">
      <c r="A242" s="123"/>
      <c r="B242" s="123"/>
      <c r="C242" s="138" t="s">
        <v>363</v>
      </c>
      <c r="D242" s="161"/>
      <c r="E242" s="152">
        <v>5.6</v>
      </c>
      <c r="F242" s="125"/>
      <c r="G242" s="125"/>
      <c r="H242" s="147">
        <v>0</v>
      </c>
      <c r="I242" s="122"/>
      <c r="J242" s="122"/>
      <c r="K242" s="122"/>
      <c r="L242" s="122"/>
      <c r="M242" s="122"/>
      <c r="N242" s="122"/>
      <c r="O242" s="122"/>
      <c r="P242" s="122"/>
      <c r="Q242" s="122"/>
      <c r="R242" s="122" t="s">
        <v>135</v>
      </c>
      <c r="S242" s="122">
        <v>0</v>
      </c>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row>
    <row r="243" spans="1:47" outlineLevel="1" x14ac:dyDescent="0.2">
      <c r="A243" s="123">
        <v>56</v>
      </c>
      <c r="B243" s="123" t="s">
        <v>364</v>
      </c>
      <c r="C243" s="137" t="s">
        <v>365</v>
      </c>
      <c r="D243" s="160" t="s">
        <v>240</v>
      </c>
      <c r="E243" s="125">
        <v>250.7</v>
      </c>
      <c r="F243" s="125"/>
      <c r="G243" s="125">
        <f>ROUND(E243*F243,2)</f>
        <v>0</v>
      </c>
      <c r="H243" s="147" t="s">
        <v>1624</v>
      </c>
      <c r="I243" s="122"/>
      <c r="J243" s="122"/>
      <c r="K243" s="122"/>
      <c r="L243" s="122"/>
      <c r="M243" s="122"/>
      <c r="N243" s="122"/>
      <c r="O243" s="122"/>
      <c r="P243" s="122"/>
      <c r="Q243" s="122"/>
      <c r="R243" s="122" t="s">
        <v>133</v>
      </c>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row>
    <row r="244" spans="1:47" outlineLevel="1" x14ac:dyDescent="0.2">
      <c r="A244" s="123"/>
      <c r="B244" s="123"/>
      <c r="C244" s="138" t="s">
        <v>354</v>
      </c>
      <c r="D244" s="161"/>
      <c r="E244" s="152"/>
      <c r="F244" s="125"/>
      <c r="G244" s="125"/>
      <c r="H244" s="147">
        <v>0</v>
      </c>
      <c r="I244" s="122"/>
      <c r="J244" s="122"/>
      <c r="K244" s="122"/>
      <c r="L244" s="122"/>
      <c r="M244" s="122"/>
      <c r="N244" s="122"/>
      <c r="O244" s="122"/>
      <c r="P244" s="122"/>
      <c r="Q244" s="122"/>
      <c r="R244" s="122" t="s">
        <v>135</v>
      </c>
      <c r="S244" s="122">
        <v>0</v>
      </c>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row>
    <row r="245" spans="1:47" outlineLevel="1" x14ac:dyDescent="0.2">
      <c r="A245" s="123"/>
      <c r="B245" s="123"/>
      <c r="C245" s="138" t="s">
        <v>355</v>
      </c>
      <c r="D245" s="161"/>
      <c r="E245" s="152">
        <v>30.9</v>
      </c>
      <c r="F245" s="125"/>
      <c r="G245" s="125"/>
      <c r="H245" s="147">
        <v>0</v>
      </c>
      <c r="I245" s="122"/>
      <c r="J245" s="122"/>
      <c r="K245" s="122"/>
      <c r="L245" s="122"/>
      <c r="M245" s="122"/>
      <c r="N245" s="122"/>
      <c r="O245" s="122"/>
      <c r="P245" s="122"/>
      <c r="Q245" s="122"/>
      <c r="R245" s="122" t="s">
        <v>135</v>
      </c>
      <c r="S245" s="122">
        <v>0</v>
      </c>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row>
    <row r="246" spans="1:47" outlineLevel="1" x14ac:dyDescent="0.2">
      <c r="A246" s="123"/>
      <c r="B246" s="123"/>
      <c r="C246" s="138" t="s">
        <v>356</v>
      </c>
      <c r="D246" s="161"/>
      <c r="E246" s="152"/>
      <c r="F246" s="125"/>
      <c r="G246" s="125"/>
      <c r="H246" s="147">
        <v>0</v>
      </c>
      <c r="I246" s="122"/>
      <c r="J246" s="122"/>
      <c r="K246" s="122"/>
      <c r="L246" s="122"/>
      <c r="M246" s="122"/>
      <c r="N246" s="122"/>
      <c r="O246" s="122"/>
      <c r="P246" s="122"/>
      <c r="Q246" s="122"/>
      <c r="R246" s="122" t="s">
        <v>135</v>
      </c>
      <c r="S246" s="122">
        <v>0</v>
      </c>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row>
    <row r="247" spans="1:47" ht="22.5" outlineLevel="1" x14ac:dyDescent="0.2">
      <c r="A247" s="123"/>
      <c r="B247" s="123"/>
      <c r="C247" s="138" t="s">
        <v>357</v>
      </c>
      <c r="D247" s="161"/>
      <c r="E247" s="152">
        <v>134.5</v>
      </c>
      <c r="F247" s="125"/>
      <c r="G247" s="125"/>
      <c r="H247" s="147">
        <v>0</v>
      </c>
      <c r="I247" s="122"/>
      <c r="J247" s="122"/>
      <c r="K247" s="122"/>
      <c r="L247" s="122"/>
      <c r="M247" s="122"/>
      <c r="N247" s="122"/>
      <c r="O247" s="122"/>
      <c r="P247" s="122"/>
      <c r="Q247" s="122"/>
      <c r="R247" s="122" t="s">
        <v>135</v>
      </c>
      <c r="S247" s="122">
        <v>0</v>
      </c>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row>
    <row r="248" spans="1:47" outlineLevel="1" x14ac:dyDescent="0.2">
      <c r="A248" s="123"/>
      <c r="B248" s="123"/>
      <c r="C248" s="138" t="s">
        <v>358</v>
      </c>
      <c r="D248" s="161"/>
      <c r="E248" s="152">
        <v>60.9</v>
      </c>
      <c r="F248" s="125"/>
      <c r="G248" s="125"/>
      <c r="H248" s="147">
        <v>0</v>
      </c>
      <c r="I248" s="122"/>
      <c r="J248" s="122"/>
      <c r="K248" s="122"/>
      <c r="L248" s="122"/>
      <c r="M248" s="122"/>
      <c r="N248" s="122"/>
      <c r="O248" s="122"/>
      <c r="P248" s="122"/>
      <c r="Q248" s="122"/>
      <c r="R248" s="122" t="s">
        <v>135</v>
      </c>
      <c r="S248" s="122">
        <v>0</v>
      </c>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row>
    <row r="249" spans="1:47" outlineLevel="1" x14ac:dyDescent="0.2">
      <c r="A249" s="123"/>
      <c r="B249" s="123"/>
      <c r="C249" s="138" t="s">
        <v>359</v>
      </c>
      <c r="D249" s="161"/>
      <c r="E249" s="152"/>
      <c r="F249" s="125"/>
      <c r="G249" s="125"/>
      <c r="H249" s="147">
        <v>0</v>
      </c>
      <c r="I249" s="122"/>
      <c r="J249" s="122"/>
      <c r="K249" s="122"/>
      <c r="L249" s="122"/>
      <c r="M249" s="122"/>
      <c r="N249" s="122"/>
      <c r="O249" s="122"/>
      <c r="P249" s="122"/>
      <c r="Q249" s="122"/>
      <c r="R249" s="122" t="s">
        <v>135</v>
      </c>
      <c r="S249" s="122">
        <v>0</v>
      </c>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row>
    <row r="250" spans="1:47" outlineLevel="1" x14ac:dyDescent="0.2">
      <c r="A250" s="123"/>
      <c r="B250" s="123"/>
      <c r="C250" s="138" t="s">
        <v>360</v>
      </c>
      <c r="D250" s="161"/>
      <c r="E250" s="152">
        <v>8.1999999999999993</v>
      </c>
      <c r="F250" s="125"/>
      <c r="G250" s="125"/>
      <c r="H250" s="147">
        <v>0</v>
      </c>
      <c r="I250" s="122"/>
      <c r="J250" s="122"/>
      <c r="K250" s="122"/>
      <c r="L250" s="122"/>
      <c r="M250" s="122"/>
      <c r="N250" s="122"/>
      <c r="O250" s="122"/>
      <c r="P250" s="122"/>
      <c r="Q250" s="122"/>
      <c r="R250" s="122" t="s">
        <v>135</v>
      </c>
      <c r="S250" s="122">
        <v>0</v>
      </c>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row>
    <row r="251" spans="1:47" outlineLevel="1" x14ac:dyDescent="0.2">
      <c r="A251" s="123"/>
      <c r="B251" s="123"/>
      <c r="C251" s="138" t="s">
        <v>361</v>
      </c>
      <c r="D251" s="161"/>
      <c r="E251" s="152">
        <v>10.6</v>
      </c>
      <c r="F251" s="125"/>
      <c r="G251" s="125"/>
      <c r="H251" s="147">
        <v>0</v>
      </c>
      <c r="I251" s="122"/>
      <c r="J251" s="122"/>
      <c r="K251" s="122"/>
      <c r="L251" s="122"/>
      <c r="M251" s="122"/>
      <c r="N251" s="122"/>
      <c r="O251" s="122"/>
      <c r="P251" s="122"/>
      <c r="Q251" s="122"/>
      <c r="R251" s="122" t="s">
        <v>135</v>
      </c>
      <c r="S251" s="122">
        <v>0</v>
      </c>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row>
    <row r="252" spans="1:47" outlineLevel="1" x14ac:dyDescent="0.2">
      <c r="A252" s="123"/>
      <c r="B252" s="123"/>
      <c r="C252" s="138" t="s">
        <v>362</v>
      </c>
      <c r="D252" s="161"/>
      <c r="E252" s="152"/>
      <c r="F252" s="125"/>
      <c r="G252" s="125"/>
      <c r="H252" s="147">
        <v>0</v>
      </c>
      <c r="I252" s="122"/>
      <c r="J252" s="122"/>
      <c r="K252" s="122"/>
      <c r="L252" s="122"/>
      <c r="M252" s="122"/>
      <c r="N252" s="122"/>
      <c r="O252" s="122"/>
      <c r="P252" s="122"/>
      <c r="Q252" s="122"/>
      <c r="R252" s="122" t="s">
        <v>135</v>
      </c>
      <c r="S252" s="122">
        <v>0</v>
      </c>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row>
    <row r="253" spans="1:47" outlineLevel="1" x14ac:dyDescent="0.2">
      <c r="A253" s="123"/>
      <c r="B253" s="123"/>
      <c r="C253" s="138" t="s">
        <v>363</v>
      </c>
      <c r="D253" s="161"/>
      <c r="E253" s="152">
        <v>5.6</v>
      </c>
      <c r="F253" s="125"/>
      <c r="G253" s="125"/>
      <c r="H253" s="147">
        <v>0</v>
      </c>
      <c r="I253" s="122"/>
      <c r="J253" s="122"/>
      <c r="K253" s="122"/>
      <c r="L253" s="122"/>
      <c r="M253" s="122"/>
      <c r="N253" s="122"/>
      <c r="O253" s="122"/>
      <c r="P253" s="122"/>
      <c r="Q253" s="122"/>
      <c r="R253" s="122" t="s">
        <v>135</v>
      </c>
      <c r="S253" s="122">
        <v>0</v>
      </c>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row>
    <row r="254" spans="1:47" outlineLevel="1" x14ac:dyDescent="0.2">
      <c r="A254" s="123">
        <v>57</v>
      </c>
      <c r="B254" s="123" t="s">
        <v>366</v>
      </c>
      <c r="C254" s="137" t="s">
        <v>367</v>
      </c>
      <c r="D254" s="160" t="s">
        <v>132</v>
      </c>
      <c r="E254" s="125">
        <v>215</v>
      </c>
      <c r="F254" s="125"/>
      <c r="G254" s="125">
        <f>ROUND(E254*F254,2)</f>
        <v>0</v>
      </c>
      <c r="H254" s="147" t="s">
        <v>1624</v>
      </c>
      <c r="I254" s="122"/>
      <c r="J254" s="122"/>
      <c r="K254" s="122"/>
      <c r="L254" s="122"/>
      <c r="M254" s="122"/>
      <c r="N254" s="122"/>
      <c r="O254" s="122"/>
      <c r="P254" s="122"/>
      <c r="Q254" s="122"/>
      <c r="R254" s="122" t="s">
        <v>133</v>
      </c>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row>
    <row r="255" spans="1:47" outlineLevel="1" x14ac:dyDescent="0.2">
      <c r="A255" s="123"/>
      <c r="B255" s="123"/>
      <c r="C255" s="138" t="s">
        <v>368</v>
      </c>
      <c r="D255" s="161"/>
      <c r="E255" s="152">
        <v>169</v>
      </c>
      <c r="F255" s="125"/>
      <c r="G255" s="125"/>
      <c r="H255" s="147">
        <v>0</v>
      </c>
      <c r="I255" s="122"/>
      <c r="J255" s="122"/>
      <c r="K255" s="122"/>
      <c r="L255" s="122"/>
      <c r="M255" s="122"/>
      <c r="N255" s="122"/>
      <c r="O255" s="122"/>
      <c r="P255" s="122"/>
      <c r="Q255" s="122"/>
      <c r="R255" s="122" t="s">
        <v>135</v>
      </c>
      <c r="S255" s="122">
        <v>0</v>
      </c>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row>
    <row r="256" spans="1:47" outlineLevel="1" x14ac:dyDescent="0.2">
      <c r="A256" s="123"/>
      <c r="B256" s="123"/>
      <c r="C256" s="138" t="s">
        <v>369</v>
      </c>
      <c r="D256" s="161"/>
      <c r="E256" s="152">
        <v>46</v>
      </c>
      <c r="F256" s="125"/>
      <c r="G256" s="125"/>
      <c r="H256" s="147">
        <v>0</v>
      </c>
      <c r="I256" s="122"/>
      <c r="J256" s="122"/>
      <c r="K256" s="122"/>
      <c r="L256" s="122"/>
      <c r="M256" s="122"/>
      <c r="N256" s="122"/>
      <c r="O256" s="122"/>
      <c r="P256" s="122"/>
      <c r="Q256" s="122"/>
      <c r="R256" s="122" t="s">
        <v>135</v>
      </c>
      <c r="S256" s="122">
        <v>0</v>
      </c>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row>
    <row r="257" spans="1:47" outlineLevel="1" x14ac:dyDescent="0.2">
      <c r="A257" s="123">
        <v>58</v>
      </c>
      <c r="B257" s="123" t="s">
        <v>370</v>
      </c>
      <c r="C257" s="137" t="s">
        <v>371</v>
      </c>
      <c r="D257" s="160" t="s">
        <v>132</v>
      </c>
      <c r="E257" s="125">
        <v>20</v>
      </c>
      <c r="F257" s="125"/>
      <c r="G257" s="125">
        <f>ROUND(E257*F257,2)</f>
        <v>0</v>
      </c>
      <c r="H257" s="147" t="s">
        <v>1624</v>
      </c>
      <c r="I257" s="122"/>
      <c r="J257" s="122"/>
      <c r="K257" s="122"/>
      <c r="L257" s="122"/>
      <c r="M257" s="122"/>
      <c r="N257" s="122"/>
      <c r="O257" s="122"/>
      <c r="P257" s="122"/>
      <c r="Q257" s="122"/>
      <c r="R257" s="122" t="s">
        <v>133</v>
      </c>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row>
    <row r="258" spans="1:47" outlineLevel="1" x14ac:dyDescent="0.2">
      <c r="A258" s="123"/>
      <c r="B258" s="123"/>
      <c r="C258" s="138" t="s">
        <v>372</v>
      </c>
      <c r="D258" s="161"/>
      <c r="E258" s="152">
        <v>20</v>
      </c>
      <c r="F258" s="125"/>
      <c r="G258" s="125"/>
      <c r="H258" s="147">
        <v>0</v>
      </c>
      <c r="I258" s="122"/>
      <c r="J258" s="122"/>
      <c r="K258" s="122"/>
      <c r="L258" s="122"/>
      <c r="M258" s="122"/>
      <c r="N258" s="122"/>
      <c r="O258" s="122"/>
      <c r="P258" s="122"/>
      <c r="Q258" s="122"/>
      <c r="R258" s="122" t="s">
        <v>135</v>
      </c>
      <c r="S258" s="122">
        <v>0</v>
      </c>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row>
    <row r="259" spans="1:47" outlineLevel="1" x14ac:dyDescent="0.2">
      <c r="A259" s="123"/>
      <c r="B259" s="123"/>
      <c r="C259" s="138" t="s">
        <v>323</v>
      </c>
      <c r="D259" s="161"/>
      <c r="E259" s="152"/>
      <c r="F259" s="125"/>
      <c r="G259" s="125"/>
      <c r="H259" s="147">
        <v>0</v>
      </c>
      <c r="I259" s="122"/>
      <c r="J259" s="122"/>
      <c r="K259" s="122"/>
      <c r="L259" s="122"/>
      <c r="M259" s="122"/>
      <c r="N259" s="122"/>
      <c r="O259" s="122"/>
      <c r="P259" s="122"/>
      <c r="Q259" s="122"/>
      <c r="R259" s="122" t="s">
        <v>135</v>
      </c>
      <c r="S259" s="122">
        <v>0</v>
      </c>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row>
    <row r="260" spans="1:47" outlineLevel="1" x14ac:dyDescent="0.2">
      <c r="A260" s="123">
        <v>59</v>
      </c>
      <c r="B260" s="123" t="s">
        <v>373</v>
      </c>
      <c r="C260" s="137" t="s">
        <v>374</v>
      </c>
      <c r="D260" s="160" t="s">
        <v>132</v>
      </c>
      <c r="E260" s="125">
        <v>6</v>
      </c>
      <c r="F260" s="125"/>
      <c r="G260" s="125">
        <f>ROUND(E260*F260,2)</f>
        <v>0</v>
      </c>
      <c r="H260" s="147" t="s">
        <v>1624</v>
      </c>
      <c r="I260" s="122"/>
      <c r="J260" s="122"/>
      <c r="K260" s="122"/>
      <c r="L260" s="122"/>
      <c r="M260" s="122"/>
      <c r="N260" s="122"/>
      <c r="O260" s="122"/>
      <c r="P260" s="122"/>
      <c r="Q260" s="122"/>
      <c r="R260" s="122" t="s">
        <v>133</v>
      </c>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row>
    <row r="261" spans="1:47" outlineLevel="1" x14ac:dyDescent="0.2">
      <c r="A261" s="123"/>
      <c r="B261" s="123"/>
      <c r="C261" s="138" t="s">
        <v>375</v>
      </c>
      <c r="D261" s="161"/>
      <c r="E261" s="152">
        <v>4</v>
      </c>
      <c r="F261" s="125"/>
      <c r="G261" s="125"/>
      <c r="H261" s="147">
        <v>0</v>
      </c>
      <c r="I261" s="122"/>
      <c r="J261" s="122"/>
      <c r="K261" s="122"/>
      <c r="L261" s="122"/>
      <c r="M261" s="122"/>
      <c r="N261" s="122"/>
      <c r="O261" s="122"/>
      <c r="P261" s="122"/>
      <c r="Q261" s="122"/>
      <c r="R261" s="122" t="s">
        <v>135</v>
      </c>
      <c r="S261" s="122">
        <v>0</v>
      </c>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row>
    <row r="262" spans="1:47" outlineLevel="1" x14ac:dyDescent="0.2">
      <c r="A262" s="123"/>
      <c r="B262" s="123"/>
      <c r="C262" s="138" t="s">
        <v>376</v>
      </c>
      <c r="D262" s="161"/>
      <c r="E262" s="152">
        <v>2</v>
      </c>
      <c r="F262" s="125"/>
      <c r="G262" s="125"/>
      <c r="H262" s="147">
        <v>0</v>
      </c>
      <c r="I262" s="122"/>
      <c r="J262" s="122"/>
      <c r="K262" s="122"/>
      <c r="L262" s="122"/>
      <c r="M262" s="122"/>
      <c r="N262" s="122"/>
      <c r="O262" s="122"/>
      <c r="P262" s="122"/>
      <c r="Q262" s="122"/>
      <c r="R262" s="122" t="s">
        <v>135</v>
      </c>
      <c r="S262" s="122">
        <v>0</v>
      </c>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row>
    <row r="263" spans="1:47" outlineLevel="1" x14ac:dyDescent="0.2">
      <c r="A263" s="123">
        <v>60</v>
      </c>
      <c r="B263" s="123" t="s">
        <v>377</v>
      </c>
      <c r="C263" s="137" t="s">
        <v>378</v>
      </c>
      <c r="D263" s="160" t="s">
        <v>132</v>
      </c>
      <c r="E263" s="125">
        <v>8</v>
      </c>
      <c r="F263" s="125"/>
      <c r="G263" s="125">
        <f>ROUND(E263*F263,2)</f>
        <v>0</v>
      </c>
      <c r="H263" s="147" t="s">
        <v>1624</v>
      </c>
      <c r="I263" s="122"/>
      <c r="J263" s="122"/>
      <c r="K263" s="122"/>
      <c r="L263" s="122"/>
      <c r="M263" s="122"/>
      <c r="N263" s="122"/>
      <c r="O263" s="122"/>
      <c r="P263" s="122"/>
      <c r="Q263" s="122"/>
      <c r="R263" s="122" t="s">
        <v>133</v>
      </c>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row>
    <row r="264" spans="1:47" outlineLevel="1" x14ac:dyDescent="0.2">
      <c r="A264" s="123"/>
      <c r="B264" s="123"/>
      <c r="C264" s="138" t="s">
        <v>379</v>
      </c>
      <c r="D264" s="161"/>
      <c r="E264" s="152">
        <v>8</v>
      </c>
      <c r="F264" s="125"/>
      <c r="G264" s="125"/>
      <c r="H264" s="147">
        <v>0</v>
      </c>
      <c r="I264" s="122"/>
      <c r="J264" s="122"/>
      <c r="K264" s="122"/>
      <c r="L264" s="122"/>
      <c r="M264" s="122"/>
      <c r="N264" s="122"/>
      <c r="O264" s="122"/>
      <c r="P264" s="122"/>
      <c r="Q264" s="122"/>
      <c r="R264" s="122" t="s">
        <v>135</v>
      </c>
      <c r="S264" s="122">
        <v>0</v>
      </c>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row>
    <row r="265" spans="1:47" outlineLevel="1" x14ac:dyDescent="0.2">
      <c r="A265" s="123"/>
      <c r="B265" s="123"/>
      <c r="C265" s="138" t="s">
        <v>323</v>
      </c>
      <c r="D265" s="161"/>
      <c r="E265" s="152"/>
      <c r="F265" s="125"/>
      <c r="G265" s="125"/>
      <c r="H265" s="147">
        <v>0</v>
      </c>
      <c r="I265" s="122"/>
      <c r="J265" s="122"/>
      <c r="K265" s="122"/>
      <c r="L265" s="122"/>
      <c r="M265" s="122"/>
      <c r="N265" s="122"/>
      <c r="O265" s="122"/>
      <c r="P265" s="122"/>
      <c r="Q265" s="122"/>
      <c r="R265" s="122" t="s">
        <v>135</v>
      </c>
      <c r="S265" s="122">
        <v>0</v>
      </c>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row>
    <row r="266" spans="1:47" outlineLevel="1" x14ac:dyDescent="0.2">
      <c r="A266" s="123">
        <v>61</v>
      </c>
      <c r="B266" s="123" t="s">
        <v>380</v>
      </c>
      <c r="C266" s="137" t="s">
        <v>381</v>
      </c>
      <c r="D266" s="160" t="s">
        <v>132</v>
      </c>
      <c r="E266" s="125">
        <v>15</v>
      </c>
      <c r="F266" s="125"/>
      <c r="G266" s="125">
        <f>ROUND(E266*F266,2)</f>
        <v>0</v>
      </c>
      <c r="H266" s="147" t="s">
        <v>1624</v>
      </c>
      <c r="I266" s="122"/>
      <c r="J266" s="122"/>
      <c r="K266" s="122"/>
      <c r="L266" s="122"/>
      <c r="M266" s="122"/>
      <c r="N266" s="122"/>
      <c r="O266" s="122"/>
      <c r="P266" s="122"/>
      <c r="Q266" s="122"/>
      <c r="R266" s="122" t="s">
        <v>133</v>
      </c>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row>
    <row r="267" spans="1:47" outlineLevel="1" x14ac:dyDescent="0.2">
      <c r="A267" s="123"/>
      <c r="B267" s="123"/>
      <c r="C267" s="138" t="s">
        <v>382</v>
      </c>
      <c r="D267" s="161"/>
      <c r="E267" s="152">
        <v>15</v>
      </c>
      <c r="F267" s="125"/>
      <c r="G267" s="125"/>
      <c r="H267" s="147">
        <v>0</v>
      </c>
      <c r="I267" s="122"/>
      <c r="J267" s="122"/>
      <c r="K267" s="122"/>
      <c r="L267" s="122"/>
      <c r="M267" s="122"/>
      <c r="N267" s="122"/>
      <c r="O267" s="122"/>
      <c r="P267" s="122"/>
      <c r="Q267" s="122"/>
      <c r="R267" s="122" t="s">
        <v>135</v>
      </c>
      <c r="S267" s="122">
        <v>0</v>
      </c>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row>
    <row r="268" spans="1:47" outlineLevel="1" x14ac:dyDescent="0.2">
      <c r="A268" s="123"/>
      <c r="B268" s="123"/>
      <c r="C268" s="138" t="s">
        <v>323</v>
      </c>
      <c r="D268" s="161"/>
      <c r="E268" s="152"/>
      <c r="F268" s="125"/>
      <c r="G268" s="125"/>
      <c r="H268" s="147">
        <v>0</v>
      </c>
      <c r="I268" s="122"/>
      <c r="J268" s="122"/>
      <c r="K268" s="122"/>
      <c r="L268" s="122"/>
      <c r="M268" s="122"/>
      <c r="N268" s="122"/>
      <c r="O268" s="122"/>
      <c r="P268" s="122"/>
      <c r="Q268" s="122"/>
      <c r="R268" s="122" t="s">
        <v>135</v>
      </c>
      <c r="S268" s="122">
        <v>0</v>
      </c>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row>
    <row r="269" spans="1:47" outlineLevel="1" x14ac:dyDescent="0.2">
      <c r="A269" s="123">
        <v>62</v>
      </c>
      <c r="B269" s="123" t="s">
        <v>383</v>
      </c>
      <c r="C269" s="137" t="s">
        <v>384</v>
      </c>
      <c r="D269" s="160" t="s">
        <v>132</v>
      </c>
      <c r="E269" s="125">
        <v>21</v>
      </c>
      <c r="F269" s="125"/>
      <c r="G269" s="125">
        <f>ROUND(E269*F269,2)</f>
        <v>0</v>
      </c>
      <c r="H269" s="147" t="s">
        <v>1624</v>
      </c>
      <c r="I269" s="122"/>
      <c r="J269" s="122"/>
      <c r="K269" s="122"/>
      <c r="L269" s="122"/>
      <c r="M269" s="122"/>
      <c r="N269" s="122"/>
      <c r="O269" s="122"/>
      <c r="P269" s="122"/>
      <c r="Q269" s="122"/>
      <c r="R269" s="122" t="s">
        <v>133</v>
      </c>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row>
    <row r="270" spans="1:47" outlineLevel="1" x14ac:dyDescent="0.2">
      <c r="A270" s="123"/>
      <c r="B270" s="123"/>
      <c r="C270" s="138" t="s">
        <v>385</v>
      </c>
      <c r="D270" s="161"/>
      <c r="E270" s="152">
        <v>17</v>
      </c>
      <c r="F270" s="125"/>
      <c r="G270" s="125"/>
      <c r="H270" s="147">
        <v>0</v>
      </c>
      <c r="I270" s="122"/>
      <c r="J270" s="122"/>
      <c r="K270" s="122"/>
      <c r="L270" s="122"/>
      <c r="M270" s="122"/>
      <c r="N270" s="122"/>
      <c r="O270" s="122"/>
      <c r="P270" s="122"/>
      <c r="Q270" s="122"/>
      <c r="R270" s="122" t="s">
        <v>135</v>
      </c>
      <c r="S270" s="122">
        <v>0</v>
      </c>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row>
    <row r="271" spans="1:47" outlineLevel="1" x14ac:dyDescent="0.2">
      <c r="A271" s="123"/>
      <c r="B271" s="123"/>
      <c r="C271" s="138" t="s">
        <v>386</v>
      </c>
      <c r="D271" s="161"/>
      <c r="E271" s="152">
        <v>4</v>
      </c>
      <c r="F271" s="125"/>
      <c r="G271" s="125"/>
      <c r="H271" s="147">
        <v>0</v>
      </c>
      <c r="I271" s="122"/>
      <c r="J271" s="122"/>
      <c r="K271" s="122"/>
      <c r="L271" s="122"/>
      <c r="M271" s="122"/>
      <c r="N271" s="122"/>
      <c r="O271" s="122"/>
      <c r="P271" s="122"/>
      <c r="Q271" s="122"/>
      <c r="R271" s="122" t="s">
        <v>135</v>
      </c>
      <c r="S271" s="122">
        <v>0</v>
      </c>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row>
    <row r="272" spans="1:47" outlineLevel="1" x14ac:dyDescent="0.2">
      <c r="A272" s="123">
        <v>63</v>
      </c>
      <c r="B272" s="123" t="s">
        <v>387</v>
      </c>
      <c r="C272" s="137" t="s">
        <v>388</v>
      </c>
      <c r="D272" s="160" t="s">
        <v>132</v>
      </c>
      <c r="E272" s="125">
        <v>16</v>
      </c>
      <c r="F272" s="125"/>
      <c r="G272" s="125">
        <f>ROUND(E272*F272,2)</f>
        <v>0</v>
      </c>
      <c r="H272" s="147" t="s">
        <v>1624</v>
      </c>
      <c r="I272" s="122"/>
      <c r="J272" s="122"/>
      <c r="K272" s="122"/>
      <c r="L272" s="122"/>
      <c r="M272" s="122"/>
      <c r="N272" s="122"/>
      <c r="O272" s="122"/>
      <c r="P272" s="122"/>
      <c r="Q272" s="122"/>
      <c r="R272" s="122" t="s">
        <v>133</v>
      </c>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row>
    <row r="273" spans="1:47" outlineLevel="1" x14ac:dyDescent="0.2">
      <c r="A273" s="123"/>
      <c r="B273" s="123"/>
      <c r="C273" s="138" t="s">
        <v>389</v>
      </c>
      <c r="D273" s="161"/>
      <c r="E273" s="152">
        <v>16</v>
      </c>
      <c r="F273" s="125"/>
      <c r="G273" s="125"/>
      <c r="H273" s="147">
        <v>0</v>
      </c>
      <c r="I273" s="122"/>
      <c r="J273" s="122"/>
      <c r="K273" s="122"/>
      <c r="L273" s="122"/>
      <c r="M273" s="122"/>
      <c r="N273" s="122"/>
      <c r="O273" s="122"/>
      <c r="P273" s="122"/>
      <c r="Q273" s="122"/>
      <c r="R273" s="122" t="s">
        <v>135</v>
      </c>
      <c r="S273" s="122">
        <v>0</v>
      </c>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row>
    <row r="274" spans="1:47" outlineLevel="1" x14ac:dyDescent="0.2">
      <c r="A274" s="123"/>
      <c r="B274" s="123"/>
      <c r="C274" s="138" t="s">
        <v>323</v>
      </c>
      <c r="D274" s="161"/>
      <c r="E274" s="152"/>
      <c r="F274" s="125"/>
      <c r="G274" s="125"/>
      <c r="H274" s="147">
        <v>0</v>
      </c>
      <c r="I274" s="122"/>
      <c r="J274" s="122"/>
      <c r="K274" s="122"/>
      <c r="L274" s="122"/>
      <c r="M274" s="122"/>
      <c r="N274" s="122"/>
      <c r="O274" s="122"/>
      <c r="P274" s="122"/>
      <c r="Q274" s="122"/>
      <c r="R274" s="122" t="s">
        <v>135</v>
      </c>
      <c r="S274" s="122">
        <v>0</v>
      </c>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row>
    <row r="275" spans="1:47" outlineLevel="1" x14ac:dyDescent="0.2">
      <c r="A275" s="123">
        <v>64</v>
      </c>
      <c r="B275" s="123" t="s">
        <v>390</v>
      </c>
      <c r="C275" s="137" t="s">
        <v>391</v>
      </c>
      <c r="D275" s="160" t="s">
        <v>201</v>
      </c>
      <c r="E275" s="125">
        <v>1.056</v>
      </c>
      <c r="F275" s="125"/>
      <c r="G275" s="125">
        <f>ROUND(E275*F275,2)</f>
        <v>0</v>
      </c>
      <c r="H275" s="147" t="s">
        <v>1624</v>
      </c>
      <c r="I275" s="122"/>
      <c r="J275" s="122"/>
      <c r="K275" s="122"/>
      <c r="L275" s="122"/>
      <c r="M275" s="122"/>
      <c r="N275" s="122"/>
      <c r="O275" s="122"/>
      <c r="P275" s="122"/>
      <c r="Q275" s="122"/>
      <c r="R275" s="122" t="s">
        <v>133</v>
      </c>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row>
    <row r="276" spans="1:47" outlineLevel="1" x14ac:dyDescent="0.2">
      <c r="A276" s="123"/>
      <c r="B276" s="123"/>
      <c r="C276" s="138" t="s">
        <v>343</v>
      </c>
      <c r="D276" s="161"/>
      <c r="E276" s="152"/>
      <c r="F276" s="125"/>
      <c r="G276" s="125"/>
      <c r="H276" s="147">
        <v>0</v>
      </c>
      <c r="I276" s="122"/>
      <c r="J276" s="122"/>
      <c r="K276" s="122"/>
      <c r="L276" s="122"/>
      <c r="M276" s="122"/>
      <c r="N276" s="122"/>
      <c r="O276" s="122"/>
      <c r="P276" s="122"/>
      <c r="Q276" s="122"/>
      <c r="R276" s="122" t="s">
        <v>135</v>
      </c>
      <c r="S276" s="122">
        <v>0</v>
      </c>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row>
    <row r="277" spans="1:47" outlineLevel="1" x14ac:dyDescent="0.2">
      <c r="A277" s="123"/>
      <c r="B277" s="123"/>
      <c r="C277" s="138" t="s">
        <v>392</v>
      </c>
      <c r="D277" s="161"/>
      <c r="E277" s="152">
        <v>1.056</v>
      </c>
      <c r="F277" s="125"/>
      <c r="G277" s="125"/>
      <c r="H277" s="147">
        <v>0</v>
      </c>
      <c r="I277" s="122"/>
      <c r="J277" s="122"/>
      <c r="K277" s="122"/>
      <c r="L277" s="122"/>
      <c r="M277" s="122"/>
      <c r="N277" s="122"/>
      <c r="O277" s="122"/>
      <c r="P277" s="122"/>
      <c r="Q277" s="122"/>
      <c r="R277" s="122" t="s">
        <v>135</v>
      </c>
      <c r="S277" s="122">
        <v>0</v>
      </c>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row>
    <row r="278" spans="1:47" outlineLevel="1" x14ac:dyDescent="0.2">
      <c r="A278" s="123">
        <v>65</v>
      </c>
      <c r="B278" s="123" t="s">
        <v>393</v>
      </c>
      <c r="C278" s="137" t="s">
        <v>394</v>
      </c>
      <c r="D278" s="160" t="s">
        <v>201</v>
      </c>
      <c r="E278" s="125">
        <v>1.1616</v>
      </c>
      <c r="F278" s="125"/>
      <c r="G278" s="125">
        <f>ROUND(E278*F278,2)</f>
        <v>0</v>
      </c>
      <c r="H278" s="147" t="s">
        <v>1624</v>
      </c>
      <c r="I278" s="122"/>
      <c r="J278" s="122"/>
      <c r="K278" s="122"/>
      <c r="L278" s="122"/>
      <c r="M278" s="122"/>
      <c r="N278" s="122"/>
      <c r="O278" s="122"/>
      <c r="P278" s="122"/>
      <c r="Q278" s="122"/>
      <c r="R278" s="122" t="s">
        <v>244</v>
      </c>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row>
    <row r="279" spans="1:47" outlineLevel="1" x14ac:dyDescent="0.2">
      <c r="A279" s="123"/>
      <c r="B279" s="123"/>
      <c r="C279" s="138" t="s">
        <v>343</v>
      </c>
      <c r="D279" s="161"/>
      <c r="E279" s="152"/>
      <c r="F279" s="125"/>
      <c r="G279" s="125"/>
      <c r="H279" s="147">
        <v>0</v>
      </c>
      <c r="I279" s="122"/>
      <c r="J279" s="122"/>
      <c r="K279" s="122"/>
      <c r="L279" s="122"/>
      <c r="M279" s="122"/>
      <c r="N279" s="122"/>
      <c r="O279" s="122"/>
      <c r="P279" s="122"/>
      <c r="Q279" s="122"/>
      <c r="R279" s="122" t="s">
        <v>135</v>
      </c>
      <c r="S279" s="122">
        <v>0</v>
      </c>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row>
    <row r="280" spans="1:47" outlineLevel="1" x14ac:dyDescent="0.2">
      <c r="A280" s="123"/>
      <c r="B280" s="123"/>
      <c r="C280" s="138" t="s">
        <v>395</v>
      </c>
      <c r="D280" s="161"/>
      <c r="E280" s="152">
        <v>1.1616</v>
      </c>
      <c r="F280" s="125"/>
      <c r="G280" s="125"/>
      <c r="H280" s="147">
        <v>0</v>
      </c>
      <c r="I280" s="122"/>
      <c r="J280" s="122"/>
      <c r="K280" s="122"/>
      <c r="L280" s="122"/>
      <c r="M280" s="122"/>
      <c r="N280" s="122"/>
      <c r="O280" s="122"/>
      <c r="P280" s="122"/>
      <c r="Q280" s="122"/>
      <c r="R280" s="122" t="s">
        <v>135</v>
      </c>
      <c r="S280" s="122">
        <v>0</v>
      </c>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row>
    <row r="281" spans="1:47" ht="22.5" outlineLevel="1" x14ac:dyDescent="0.2">
      <c r="A281" s="123">
        <v>66</v>
      </c>
      <c r="B281" s="123" t="s">
        <v>396</v>
      </c>
      <c r="C281" s="137" t="s">
        <v>397</v>
      </c>
      <c r="D281" s="160" t="s">
        <v>188</v>
      </c>
      <c r="E281" s="125">
        <v>33.024000000000001</v>
      </c>
      <c r="F281" s="125"/>
      <c r="G281" s="125">
        <f>ROUND(E281*F281,2)</f>
        <v>0</v>
      </c>
      <c r="H281" s="147" t="s">
        <v>1624</v>
      </c>
      <c r="I281" s="122"/>
      <c r="J281" s="122"/>
      <c r="K281" s="122"/>
      <c r="L281" s="122"/>
      <c r="M281" s="122"/>
      <c r="N281" s="122"/>
      <c r="O281" s="122"/>
      <c r="P281" s="122"/>
      <c r="Q281" s="122"/>
      <c r="R281" s="122" t="s">
        <v>133</v>
      </c>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row>
    <row r="282" spans="1:47" outlineLevel="1" x14ac:dyDescent="0.2">
      <c r="A282" s="123"/>
      <c r="B282" s="123"/>
      <c r="C282" s="138" t="s">
        <v>343</v>
      </c>
      <c r="D282" s="161"/>
      <c r="E282" s="152"/>
      <c r="F282" s="125"/>
      <c r="G282" s="125"/>
      <c r="H282" s="147">
        <v>0</v>
      </c>
      <c r="I282" s="122"/>
      <c r="J282" s="122"/>
      <c r="K282" s="122"/>
      <c r="L282" s="122"/>
      <c r="M282" s="122"/>
      <c r="N282" s="122"/>
      <c r="O282" s="122"/>
      <c r="P282" s="122"/>
      <c r="Q282" s="122"/>
      <c r="R282" s="122" t="s">
        <v>135</v>
      </c>
      <c r="S282" s="122">
        <v>0</v>
      </c>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row>
    <row r="283" spans="1:47" outlineLevel="1" x14ac:dyDescent="0.2">
      <c r="A283" s="123"/>
      <c r="B283" s="123"/>
      <c r="C283" s="138" t="s">
        <v>398</v>
      </c>
      <c r="D283" s="161"/>
      <c r="E283" s="152">
        <v>33.024000000000001</v>
      </c>
      <c r="F283" s="125"/>
      <c r="G283" s="125"/>
      <c r="H283" s="147">
        <v>0</v>
      </c>
      <c r="I283" s="122"/>
      <c r="J283" s="122"/>
      <c r="K283" s="122"/>
      <c r="L283" s="122"/>
      <c r="M283" s="122"/>
      <c r="N283" s="122"/>
      <c r="O283" s="122"/>
      <c r="P283" s="122"/>
      <c r="Q283" s="122"/>
      <c r="R283" s="122" t="s">
        <v>135</v>
      </c>
      <c r="S283" s="122">
        <v>0</v>
      </c>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row>
    <row r="284" spans="1:47" ht="22.5" outlineLevel="1" x14ac:dyDescent="0.2">
      <c r="A284" s="123">
        <v>67</v>
      </c>
      <c r="B284" s="123" t="s">
        <v>399</v>
      </c>
      <c r="C284" s="137" t="s">
        <v>400</v>
      </c>
      <c r="D284" s="160" t="s">
        <v>138</v>
      </c>
      <c r="E284" s="125">
        <v>0.99072000000000005</v>
      </c>
      <c r="F284" s="125"/>
      <c r="G284" s="125">
        <f>ROUND(E284*F284,2)</f>
        <v>0</v>
      </c>
      <c r="H284" s="147" t="s">
        <v>1624</v>
      </c>
      <c r="I284" s="122"/>
      <c r="J284" s="122"/>
      <c r="K284" s="122"/>
      <c r="L284" s="122"/>
      <c r="M284" s="122"/>
      <c r="N284" s="122"/>
      <c r="O284" s="122"/>
      <c r="P284" s="122"/>
      <c r="Q284" s="122"/>
      <c r="R284" s="122" t="s">
        <v>133</v>
      </c>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row>
    <row r="285" spans="1:47" outlineLevel="1" x14ac:dyDescent="0.2">
      <c r="A285" s="123"/>
      <c r="B285" s="123"/>
      <c r="C285" s="138" t="s">
        <v>343</v>
      </c>
      <c r="D285" s="161"/>
      <c r="E285" s="152"/>
      <c r="F285" s="125"/>
      <c r="G285" s="125"/>
      <c r="H285" s="147">
        <v>0</v>
      </c>
      <c r="I285" s="122"/>
      <c r="J285" s="122"/>
      <c r="K285" s="122"/>
      <c r="L285" s="122"/>
      <c r="M285" s="122"/>
      <c r="N285" s="122"/>
      <c r="O285" s="122"/>
      <c r="P285" s="122"/>
      <c r="Q285" s="122"/>
      <c r="R285" s="122" t="s">
        <v>135</v>
      </c>
      <c r="S285" s="122">
        <v>0</v>
      </c>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row>
    <row r="286" spans="1:47" outlineLevel="1" x14ac:dyDescent="0.2">
      <c r="A286" s="123"/>
      <c r="B286" s="123"/>
      <c r="C286" s="138" t="s">
        <v>401</v>
      </c>
      <c r="D286" s="161"/>
      <c r="E286" s="152">
        <v>0.99072000000000005</v>
      </c>
      <c r="F286" s="125"/>
      <c r="G286" s="125"/>
      <c r="H286" s="147">
        <v>0</v>
      </c>
      <c r="I286" s="122"/>
      <c r="J286" s="122"/>
      <c r="K286" s="122"/>
      <c r="L286" s="122"/>
      <c r="M286" s="122"/>
      <c r="N286" s="122"/>
      <c r="O286" s="122"/>
      <c r="P286" s="122"/>
      <c r="Q286" s="122"/>
      <c r="R286" s="122" t="s">
        <v>135</v>
      </c>
      <c r="S286" s="122">
        <v>0</v>
      </c>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row>
    <row r="287" spans="1:47" x14ac:dyDescent="0.2">
      <c r="A287" s="124" t="s">
        <v>128</v>
      </c>
      <c r="B287" s="124" t="s">
        <v>54</v>
      </c>
      <c r="C287" s="139" t="s">
        <v>55</v>
      </c>
      <c r="D287" s="162"/>
      <c r="E287" s="126"/>
      <c r="F287" s="126"/>
      <c r="G287" s="126">
        <f>SUMIF(R288:R347,"&lt;&gt;NOR",G288:G347)</f>
        <v>0</v>
      </c>
      <c r="H287" s="148"/>
      <c r="I287" s="122"/>
      <c r="R287" t="s">
        <v>129</v>
      </c>
    </row>
    <row r="288" spans="1:47" ht="22.5" outlineLevel="1" x14ac:dyDescent="0.2">
      <c r="A288" s="123">
        <v>68</v>
      </c>
      <c r="B288" s="123" t="s">
        <v>402</v>
      </c>
      <c r="C288" s="137" t="s">
        <v>403</v>
      </c>
      <c r="D288" s="160" t="s">
        <v>188</v>
      </c>
      <c r="E288" s="125">
        <v>690.31</v>
      </c>
      <c r="F288" s="125"/>
      <c r="G288" s="125">
        <f>ROUND(E288*F288,2)</f>
        <v>0</v>
      </c>
      <c r="H288" s="147" t="s">
        <v>1624</v>
      </c>
      <c r="I288" s="122"/>
      <c r="J288" s="122"/>
      <c r="K288" s="122"/>
      <c r="L288" s="122"/>
      <c r="M288" s="122"/>
      <c r="N288" s="122"/>
      <c r="O288" s="122"/>
      <c r="P288" s="122"/>
      <c r="Q288" s="122"/>
      <c r="R288" s="122" t="s">
        <v>133</v>
      </c>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row>
    <row r="289" spans="1:47" outlineLevel="1" x14ac:dyDescent="0.2">
      <c r="A289" s="123"/>
      <c r="B289" s="123"/>
      <c r="C289" s="138" t="s">
        <v>404</v>
      </c>
      <c r="D289" s="161"/>
      <c r="E289" s="152"/>
      <c r="F289" s="125"/>
      <c r="G289" s="125"/>
      <c r="H289" s="147">
        <v>0</v>
      </c>
      <c r="I289" s="122"/>
      <c r="J289" s="122"/>
      <c r="K289" s="122"/>
      <c r="L289" s="122"/>
      <c r="M289" s="122"/>
      <c r="N289" s="122"/>
      <c r="O289" s="122"/>
      <c r="P289" s="122"/>
      <c r="Q289" s="122"/>
      <c r="R289" s="122" t="s">
        <v>135</v>
      </c>
      <c r="S289" s="122">
        <v>0</v>
      </c>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row>
    <row r="290" spans="1:47" outlineLevel="1" x14ac:dyDescent="0.2">
      <c r="A290" s="123"/>
      <c r="B290" s="123"/>
      <c r="C290" s="138" t="s">
        <v>405</v>
      </c>
      <c r="D290" s="161"/>
      <c r="E290" s="152">
        <v>690.31</v>
      </c>
      <c r="F290" s="125"/>
      <c r="G290" s="125"/>
      <c r="H290" s="147">
        <v>0</v>
      </c>
      <c r="I290" s="122"/>
      <c r="J290" s="122"/>
      <c r="K290" s="122"/>
      <c r="L290" s="122"/>
      <c r="M290" s="122"/>
      <c r="N290" s="122"/>
      <c r="O290" s="122"/>
      <c r="P290" s="122"/>
      <c r="Q290" s="122"/>
      <c r="R290" s="122" t="s">
        <v>135</v>
      </c>
      <c r="S290" s="122">
        <v>0</v>
      </c>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row>
    <row r="291" spans="1:47" ht="22.5" outlineLevel="1" x14ac:dyDescent="0.2">
      <c r="A291" s="123">
        <v>69</v>
      </c>
      <c r="B291" s="123" t="s">
        <v>406</v>
      </c>
      <c r="C291" s="137" t="s">
        <v>407</v>
      </c>
      <c r="D291" s="160" t="s">
        <v>188</v>
      </c>
      <c r="E291" s="125">
        <v>106.96</v>
      </c>
      <c r="F291" s="125"/>
      <c r="G291" s="125">
        <f>ROUND(E291*F291,2)</f>
        <v>0</v>
      </c>
      <c r="H291" s="147" t="s">
        <v>1624</v>
      </c>
      <c r="I291" s="122"/>
      <c r="J291" s="122"/>
      <c r="K291" s="122"/>
      <c r="L291" s="122"/>
      <c r="M291" s="122"/>
      <c r="N291" s="122"/>
      <c r="O291" s="122"/>
      <c r="P291" s="122"/>
      <c r="Q291" s="122"/>
      <c r="R291" s="122" t="s">
        <v>133</v>
      </c>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row>
    <row r="292" spans="1:47" outlineLevel="1" x14ac:dyDescent="0.2">
      <c r="A292" s="123"/>
      <c r="B292" s="123"/>
      <c r="C292" s="138" t="s">
        <v>404</v>
      </c>
      <c r="D292" s="161"/>
      <c r="E292" s="152"/>
      <c r="F292" s="125"/>
      <c r="G292" s="125"/>
      <c r="H292" s="147">
        <v>0</v>
      </c>
      <c r="I292" s="122"/>
      <c r="J292" s="122"/>
      <c r="K292" s="122"/>
      <c r="L292" s="122"/>
      <c r="M292" s="122"/>
      <c r="N292" s="122"/>
      <c r="O292" s="122"/>
      <c r="P292" s="122"/>
      <c r="Q292" s="122"/>
      <c r="R292" s="122" t="s">
        <v>135</v>
      </c>
      <c r="S292" s="122">
        <v>0</v>
      </c>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row>
    <row r="293" spans="1:47" outlineLevel="1" x14ac:dyDescent="0.2">
      <c r="A293" s="123"/>
      <c r="B293" s="123"/>
      <c r="C293" s="138" t="s">
        <v>408</v>
      </c>
      <c r="D293" s="161"/>
      <c r="E293" s="152">
        <v>106.96</v>
      </c>
      <c r="F293" s="125"/>
      <c r="G293" s="125"/>
      <c r="H293" s="147">
        <v>0</v>
      </c>
      <c r="I293" s="122"/>
      <c r="J293" s="122"/>
      <c r="K293" s="122"/>
      <c r="L293" s="122"/>
      <c r="M293" s="122"/>
      <c r="N293" s="122"/>
      <c r="O293" s="122"/>
      <c r="P293" s="122"/>
      <c r="Q293" s="122"/>
      <c r="R293" s="122" t="s">
        <v>135</v>
      </c>
      <c r="S293" s="122">
        <v>0</v>
      </c>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row>
    <row r="294" spans="1:47" ht="22.5" outlineLevel="1" x14ac:dyDescent="0.2">
      <c r="A294" s="123">
        <v>70</v>
      </c>
      <c r="B294" s="123" t="s">
        <v>409</v>
      </c>
      <c r="C294" s="137" t="s">
        <v>410</v>
      </c>
      <c r="D294" s="160" t="s">
        <v>188</v>
      </c>
      <c r="E294" s="125">
        <v>118.3</v>
      </c>
      <c r="F294" s="125"/>
      <c r="G294" s="125">
        <f>ROUND(E294*F294,2)</f>
        <v>0</v>
      </c>
      <c r="H294" s="147" t="s">
        <v>1624</v>
      </c>
      <c r="I294" s="122"/>
      <c r="J294" s="122"/>
      <c r="K294" s="122"/>
      <c r="L294" s="122"/>
      <c r="M294" s="122"/>
      <c r="N294" s="122"/>
      <c r="O294" s="122"/>
      <c r="P294" s="122"/>
      <c r="Q294" s="122"/>
      <c r="R294" s="122" t="s">
        <v>133</v>
      </c>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row>
    <row r="295" spans="1:47" outlineLevel="1" x14ac:dyDescent="0.2">
      <c r="A295" s="123"/>
      <c r="B295" s="123"/>
      <c r="C295" s="138" t="s">
        <v>404</v>
      </c>
      <c r="D295" s="161"/>
      <c r="E295" s="152"/>
      <c r="F295" s="125"/>
      <c r="G295" s="125"/>
      <c r="H295" s="147">
        <v>0</v>
      </c>
      <c r="I295" s="122"/>
      <c r="J295" s="122"/>
      <c r="K295" s="122"/>
      <c r="L295" s="122"/>
      <c r="M295" s="122"/>
      <c r="N295" s="122"/>
      <c r="O295" s="122"/>
      <c r="P295" s="122"/>
      <c r="Q295" s="122"/>
      <c r="R295" s="122" t="s">
        <v>135</v>
      </c>
      <c r="S295" s="122">
        <v>0</v>
      </c>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row>
    <row r="296" spans="1:47" outlineLevel="1" x14ac:dyDescent="0.2">
      <c r="A296" s="123"/>
      <c r="B296" s="123"/>
      <c r="C296" s="138" t="s">
        <v>411</v>
      </c>
      <c r="D296" s="161"/>
      <c r="E296" s="152">
        <v>118.3</v>
      </c>
      <c r="F296" s="125"/>
      <c r="G296" s="125"/>
      <c r="H296" s="147">
        <v>0</v>
      </c>
      <c r="I296" s="122"/>
      <c r="J296" s="122"/>
      <c r="K296" s="122"/>
      <c r="L296" s="122"/>
      <c r="M296" s="122"/>
      <c r="N296" s="122"/>
      <c r="O296" s="122"/>
      <c r="P296" s="122"/>
      <c r="Q296" s="122"/>
      <c r="R296" s="122" t="s">
        <v>135</v>
      </c>
      <c r="S296" s="122">
        <v>0</v>
      </c>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row>
    <row r="297" spans="1:47" ht="22.5" outlineLevel="1" x14ac:dyDescent="0.2">
      <c r="A297" s="350" t="s">
        <v>5104</v>
      </c>
      <c r="B297" s="350" t="s">
        <v>5105</v>
      </c>
      <c r="C297" s="334" t="s">
        <v>5106</v>
      </c>
      <c r="D297" s="342" t="s">
        <v>188</v>
      </c>
      <c r="E297" s="343">
        <v>157.47</v>
      </c>
      <c r="F297" s="343"/>
      <c r="G297" s="343">
        <f>ROUND(E297*F297,2)</f>
        <v>0</v>
      </c>
      <c r="H297" s="335" t="s">
        <v>1624</v>
      </c>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row>
    <row r="298" spans="1:47" outlineLevel="1" x14ac:dyDescent="0.2">
      <c r="A298" s="350"/>
      <c r="B298" s="350"/>
      <c r="C298" s="351" t="s">
        <v>404</v>
      </c>
      <c r="D298" s="352"/>
      <c r="E298" s="353"/>
      <c r="F298" s="343"/>
      <c r="G298" s="343"/>
      <c r="H298" s="335">
        <v>0</v>
      </c>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row>
    <row r="299" spans="1:47" outlineLevel="1" x14ac:dyDescent="0.2">
      <c r="A299" s="350"/>
      <c r="B299" s="350"/>
      <c r="C299" s="351" t="s">
        <v>5107</v>
      </c>
      <c r="D299" s="352"/>
      <c r="E299" s="353">
        <v>157.47</v>
      </c>
      <c r="F299" s="343"/>
      <c r="G299" s="343"/>
      <c r="H299" s="335">
        <v>0</v>
      </c>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row>
    <row r="300" spans="1:47" ht="22.5" outlineLevel="1" x14ac:dyDescent="0.2">
      <c r="A300" s="123">
        <v>71</v>
      </c>
      <c r="B300" s="123" t="s">
        <v>412</v>
      </c>
      <c r="C300" s="137" t="s">
        <v>413</v>
      </c>
      <c r="D300" s="160" t="s">
        <v>188</v>
      </c>
      <c r="E300" s="125">
        <v>17.850000000000001</v>
      </c>
      <c r="F300" s="125"/>
      <c r="G300" s="125">
        <f>ROUND(E300*F300,2)</f>
        <v>0</v>
      </c>
      <c r="H300" s="147" t="s">
        <v>1624</v>
      </c>
      <c r="I300" s="122"/>
      <c r="J300" s="122"/>
      <c r="K300" s="122"/>
      <c r="L300" s="122"/>
      <c r="M300" s="122"/>
      <c r="N300" s="122"/>
      <c r="O300" s="122"/>
      <c r="P300" s="122"/>
      <c r="Q300" s="122"/>
      <c r="R300" s="122" t="s">
        <v>133</v>
      </c>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row>
    <row r="301" spans="1:47" outlineLevel="1" x14ac:dyDescent="0.2">
      <c r="A301" s="123"/>
      <c r="B301" s="123"/>
      <c r="C301" s="138" t="s">
        <v>404</v>
      </c>
      <c r="D301" s="161"/>
      <c r="E301" s="152"/>
      <c r="F301" s="125"/>
      <c r="G301" s="125"/>
      <c r="H301" s="147">
        <v>0</v>
      </c>
      <c r="I301" s="122"/>
      <c r="J301" s="122"/>
      <c r="K301" s="122"/>
      <c r="L301" s="122"/>
      <c r="M301" s="122"/>
      <c r="N301" s="122"/>
      <c r="O301" s="122"/>
      <c r="P301" s="122"/>
      <c r="Q301" s="122"/>
      <c r="R301" s="122" t="s">
        <v>135</v>
      </c>
      <c r="S301" s="122">
        <v>0</v>
      </c>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row>
    <row r="302" spans="1:47" outlineLevel="1" x14ac:dyDescent="0.2">
      <c r="A302" s="123"/>
      <c r="B302" s="123"/>
      <c r="C302" s="138" t="s">
        <v>414</v>
      </c>
      <c r="D302" s="161"/>
      <c r="E302" s="152">
        <v>17.850000000000001</v>
      </c>
      <c r="F302" s="125"/>
      <c r="G302" s="125"/>
      <c r="H302" s="147">
        <v>0</v>
      </c>
      <c r="I302" s="122"/>
      <c r="J302" s="122"/>
      <c r="K302" s="122"/>
      <c r="L302" s="122"/>
      <c r="M302" s="122"/>
      <c r="N302" s="122"/>
      <c r="O302" s="122"/>
      <c r="P302" s="122"/>
      <c r="Q302" s="122"/>
      <c r="R302" s="122" t="s">
        <v>135</v>
      </c>
      <c r="S302" s="122">
        <v>0</v>
      </c>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row>
    <row r="303" spans="1:47" outlineLevel="1" x14ac:dyDescent="0.2">
      <c r="A303" s="123">
        <v>72</v>
      </c>
      <c r="B303" s="123" t="s">
        <v>415</v>
      </c>
      <c r="C303" s="137" t="s">
        <v>416</v>
      </c>
      <c r="D303" s="160" t="s">
        <v>188</v>
      </c>
      <c r="E303" s="125">
        <v>291.66000000000003</v>
      </c>
      <c r="F303" s="125"/>
      <c r="G303" s="125">
        <f>ROUND(E303*F303,2)</f>
        <v>0</v>
      </c>
      <c r="H303" s="147" t="s">
        <v>1624</v>
      </c>
      <c r="I303" s="122"/>
      <c r="J303" s="122"/>
      <c r="K303" s="122"/>
      <c r="L303" s="122"/>
      <c r="M303" s="122"/>
      <c r="N303" s="122"/>
      <c r="O303" s="122"/>
      <c r="P303" s="122"/>
      <c r="Q303" s="122"/>
      <c r="R303" s="122" t="s">
        <v>133</v>
      </c>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row>
    <row r="304" spans="1:47" outlineLevel="1" x14ac:dyDescent="0.2">
      <c r="A304" s="123"/>
      <c r="B304" s="123"/>
      <c r="C304" s="138" t="s">
        <v>417</v>
      </c>
      <c r="D304" s="161"/>
      <c r="E304" s="152">
        <v>291.66000000000003</v>
      </c>
      <c r="F304" s="125"/>
      <c r="G304" s="125"/>
      <c r="H304" s="147">
        <v>0</v>
      </c>
      <c r="I304" s="122"/>
      <c r="J304" s="122"/>
      <c r="K304" s="122"/>
      <c r="L304" s="122"/>
      <c r="M304" s="122"/>
      <c r="N304" s="122"/>
      <c r="O304" s="122"/>
      <c r="P304" s="122"/>
      <c r="Q304" s="122"/>
      <c r="R304" s="122" t="s">
        <v>135</v>
      </c>
      <c r="S304" s="122">
        <v>0</v>
      </c>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row>
    <row r="305" spans="1:47" ht="22.5" outlineLevel="1" x14ac:dyDescent="0.2">
      <c r="A305" s="123">
        <v>73</v>
      </c>
      <c r="B305" s="123" t="s">
        <v>418</v>
      </c>
      <c r="C305" s="137" t="s">
        <v>419</v>
      </c>
      <c r="D305" s="160" t="s">
        <v>188</v>
      </c>
      <c r="E305" s="125">
        <v>444.25</v>
      </c>
      <c r="F305" s="125"/>
      <c r="G305" s="125">
        <f>ROUND(E305*F305,2)</f>
        <v>0</v>
      </c>
      <c r="H305" s="147" t="s">
        <v>1623</v>
      </c>
      <c r="I305" s="122"/>
      <c r="J305" s="122"/>
      <c r="K305" s="122"/>
      <c r="L305" s="122"/>
      <c r="M305" s="122"/>
      <c r="N305" s="122"/>
      <c r="O305" s="122"/>
      <c r="P305" s="122"/>
      <c r="Q305" s="122"/>
      <c r="R305" s="122" t="s">
        <v>133</v>
      </c>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row>
    <row r="306" spans="1:47" ht="22.5" outlineLevel="1" x14ac:dyDescent="0.2">
      <c r="A306" s="123"/>
      <c r="B306" s="123"/>
      <c r="C306" s="138" t="s">
        <v>214</v>
      </c>
      <c r="D306" s="161"/>
      <c r="E306" s="152"/>
      <c r="F306" s="125"/>
      <c r="G306" s="125"/>
      <c r="H306" s="147">
        <v>0</v>
      </c>
      <c r="I306" s="122"/>
      <c r="J306" s="122"/>
      <c r="K306" s="122"/>
      <c r="L306" s="122"/>
      <c r="M306" s="122"/>
      <c r="N306" s="122"/>
      <c r="O306" s="122"/>
      <c r="P306" s="122"/>
      <c r="Q306" s="122"/>
      <c r="R306" s="122" t="s">
        <v>135</v>
      </c>
      <c r="S306" s="122">
        <v>0</v>
      </c>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row>
    <row r="307" spans="1:47" outlineLevel="1" x14ac:dyDescent="0.2">
      <c r="A307" s="123"/>
      <c r="B307" s="123"/>
      <c r="C307" s="138" t="s">
        <v>420</v>
      </c>
      <c r="D307" s="161"/>
      <c r="E307" s="152">
        <v>444.25</v>
      </c>
      <c r="F307" s="125"/>
      <c r="G307" s="125"/>
      <c r="H307" s="147">
        <v>0</v>
      </c>
      <c r="I307" s="122"/>
      <c r="J307" s="122"/>
      <c r="K307" s="122"/>
      <c r="L307" s="122"/>
      <c r="M307" s="122"/>
      <c r="N307" s="122"/>
      <c r="O307" s="122"/>
      <c r="P307" s="122"/>
      <c r="Q307" s="122"/>
      <c r="R307" s="122" t="s">
        <v>135</v>
      </c>
      <c r="S307" s="122">
        <v>0</v>
      </c>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row>
    <row r="308" spans="1:47" ht="22.5" outlineLevel="1" x14ac:dyDescent="0.2">
      <c r="A308" s="123">
        <v>74</v>
      </c>
      <c r="B308" s="123" t="s">
        <v>421</v>
      </c>
      <c r="C308" s="137" t="s">
        <v>422</v>
      </c>
      <c r="D308" s="160" t="s">
        <v>188</v>
      </c>
      <c r="E308" s="125">
        <v>99.83</v>
      </c>
      <c r="F308" s="125"/>
      <c r="G308" s="125">
        <f>ROUND(E308*F308,2)</f>
        <v>0</v>
      </c>
      <c r="H308" s="147" t="s">
        <v>1623</v>
      </c>
      <c r="I308" s="122"/>
      <c r="J308" s="122"/>
      <c r="K308" s="122"/>
      <c r="L308" s="122"/>
      <c r="M308" s="122"/>
      <c r="N308" s="122"/>
      <c r="O308" s="122"/>
      <c r="P308" s="122"/>
      <c r="Q308" s="122"/>
      <c r="R308" s="122" t="s">
        <v>133</v>
      </c>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row>
    <row r="309" spans="1:47" ht="22.5" outlineLevel="1" x14ac:dyDescent="0.2">
      <c r="A309" s="123"/>
      <c r="B309" s="123"/>
      <c r="C309" s="138" t="s">
        <v>214</v>
      </c>
      <c r="D309" s="161"/>
      <c r="E309" s="152"/>
      <c r="F309" s="125"/>
      <c r="G309" s="125"/>
      <c r="H309" s="147">
        <v>0</v>
      </c>
      <c r="I309" s="122"/>
      <c r="J309" s="122"/>
      <c r="K309" s="122"/>
      <c r="L309" s="122"/>
      <c r="M309" s="122"/>
      <c r="N309" s="122"/>
      <c r="O309" s="122"/>
      <c r="P309" s="122"/>
      <c r="Q309" s="122"/>
      <c r="R309" s="122" t="s">
        <v>135</v>
      </c>
      <c r="S309" s="122">
        <v>0</v>
      </c>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row>
    <row r="310" spans="1:47" outlineLevel="1" x14ac:dyDescent="0.2">
      <c r="A310" s="123"/>
      <c r="B310" s="123"/>
      <c r="C310" s="138" t="s">
        <v>423</v>
      </c>
      <c r="D310" s="161"/>
      <c r="E310" s="152">
        <v>99.83</v>
      </c>
      <c r="F310" s="125"/>
      <c r="G310" s="125"/>
      <c r="H310" s="147">
        <v>0</v>
      </c>
      <c r="I310" s="122"/>
      <c r="J310" s="122"/>
      <c r="K310" s="122"/>
      <c r="L310" s="122"/>
      <c r="M310" s="122"/>
      <c r="N310" s="122"/>
      <c r="O310" s="122"/>
      <c r="P310" s="122"/>
      <c r="Q310" s="122"/>
      <c r="R310" s="122" t="s">
        <v>135</v>
      </c>
      <c r="S310" s="122">
        <v>0</v>
      </c>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row>
    <row r="311" spans="1:47" outlineLevel="1" x14ac:dyDescent="0.2">
      <c r="A311" s="123">
        <v>75</v>
      </c>
      <c r="B311" s="123" t="s">
        <v>424</v>
      </c>
      <c r="C311" s="137" t="s">
        <v>425</v>
      </c>
      <c r="D311" s="160" t="s">
        <v>188</v>
      </c>
      <c r="E311" s="125">
        <v>19.05</v>
      </c>
      <c r="F311" s="125"/>
      <c r="G311" s="125">
        <f>ROUND(E311*F311,2)</f>
        <v>0</v>
      </c>
      <c r="H311" s="147" t="s">
        <v>1623</v>
      </c>
      <c r="I311" s="122"/>
      <c r="J311" s="122"/>
      <c r="K311" s="122"/>
      <c r="L311" s="122"/>
      <c r="M311" s="122"/>
      <c r="N311" s="122"/>
      <c r="O311" s="122"/>
      <c r="P311" s="122"/>
      <c r="Q311" s="122"/>
      <c r="R311" s="122" t="s">
        <v>133</v>
      </c>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row>
    <row r="312" spans="1:47" outlineLevel="1" x14ac:dyDescent="0.2">
      <c r="A312" s="123"/>
      <c r="B312" s="123"/>
      <c r="C312" s="138" t="s">
        <v>426</v>
      </c>
      <c r="D312" s="161"/>
      <c r="E312" s="152"/>
      <c r="F312" s="125"/>
      <c r="G312" s="125"/>
      <c r="H312" s="147">
        <v>0</v>
      </c>
      <c r="I312" s="122"/>
      <c r="J312" s="122"/>
      <c r="K312" s="122"/>
      <c r="L312" s="122"/>
      <c r="M312" s="122"/>
      <c r="N312" s="122"/>
      <c r="O312" s="122"/>
      <c r="P312" s="122"/>
      <c r="Q312" s="122"/>
      <c r="R312" s="122" t="s">
        <v>135</v>
      </c>
      <c r="S312" s="122">
        <v>0</v>
      </c>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row>
    <row r="313" spans="1:47" outlineLevel="1" x14ac:dyDescent="0.2">
      <c r="A313" s="123"/>
      <c r="B313" s="123"/>
      <c r="C313" s="138" t="s">
        <v>427</v>
      </c>
      <c r="D313" s="161"/>
      <c r="E313" s="152">
        <v>19.05</v>
      </c>
      <c r="F313" s="125"/>
      <c r="G313" s="125"/>
      <c r="H313" s="147">
        <v>0</v>
      </c>
      <c r="I313" s="122"/>
      <c r="J313" s="122"/>
      <c r="K313" s="122"/>
      <c r="L313" s="122"/>
      <c r="M313" s="122"/>
      <c r="N313" s="122"/>
      <c r="O313" s="122"/>
      <c r="P313" s="122"/>
      <c r="Q313" s="122"/>
      <c r="R313" s="122" t="s">
        <v>135</v>
      </c>
      <c r="S313" s="122">
        <v>0</v>
      </c>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row>
    <row r="314" spans="1:47" outlineLevel="1" x14ac:dyDescent="0.2">
      <c r="A314" s="123"/>
      <c r="B314" s="123"/>
      <c r="C314" s="138" t="s">
        <v>323</v>
      </c>
      <c r="D314" s="161"/>
      <c r="E314" s="152"/>
      <c r="F314" s="125"/>
      <c r="G314" s="125"/>
      <c r="H314" s="147">
        <v>0</v>
      </c>
      <c r="I314" s="122"/>
      <c r="J314" s="122"/>
      <c r="K314" s="122"/>
      <c r="L314" s="122"/>
      <c r="M314" s="122"/>
      <c r="N314" s="122"/>
      <c r="O314" s="122"/>
      <c r="P314" s="122"/>
      <c r="Q314" s="122"/>
      <c r="R314" s="122" t="s">
        <v>135</v>
      </c>
      <c r="S314" s="122">
        <v>0</v>
      </c>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row>
    <row r="315" spans="1:47" outlineLevel="1" x14ac:dyDescent="0.2">
      <c r="A315" s="123">
        <v>76</v>
      </c>
      <c r="B315" s="123" t="s">
        <v>428</v>
      </c>
      <c r="C315" s="137" t="s">
        <v>429</v>
      </c>
      <c r="D315" s="160" t="s">
        <v>188</v>
      </c>
      <c r="E315" s="125">
        <v>39</v>
      </c>
      <c r="F315" s="125"/>
      <c r="G315" s="125">
        <f>ROUND(E315*F315,2)</f>
        <v>0</v>
      </c>
      <c r="H315" s="147" t="s">
        <v>1623</v>
      </c>
      <c r="I315" s="122"/>
      <c r="J315" s="122"/>
      <c r="K315" s="122"/>
      <c r="L315" s="122"/>
      <c r="M315" s="122"/>
      <c r="N315" s="122"/>
      <c r="O315" s="122"/>
      <c r="P315" s="122"/>
      <c r="Q315" s="122"/>
      <c r="R315" s="122" t="s">
        <v>133</v>
      </c>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row>
    <row r="316" spans="1:47" outlineLevel="1" x14ac:dyDescent="0.2">
      <c r="A316" s="123"/>
      <c r="B316" s="123"/>
      <c r="C316" s="138" t="s">
        <v>426</v>
      </c>
      <c r="D316" s="161"/>
      <c r="E316" s="152"/>
      <c r="F316" s="125"/>
      <c r="G316" s="125"/>
      <c r="H316" s="147">
        <v>0</v>
      </c>
      <c r="I316" s="122"/>
      <c r="J316" s="122"/>
      <c r="K316" s="122"/>
      <c r="L316" s="122"/>
      <c r="M316" s="122"/>
      <c r="N316" s="122"/>
      <c r="O316" s="122"/>
      <c r="P316" s="122"/>
      <c r="Q316" s="122"/>
      <c r="R316" s="122" t="s">
        <v>135</v>
      </c>
      <c r="S316" s="122">
        <v>0</v>
      </c>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row>
    <row r="317" spans="1:47" outlineLevel="1" x14ac:dyDescent="0.2">
      <c r="A317" s="123"/>
      <c r="B317" s="123"/>
      <c r="C317" s="138" t="s">
        <v>430</v>
      </c>
      <c r="D317" s="161"/>
      <c r="E317" s="152">
        <v>34.35</v>
      </c>
      <c r="F317" s="125"/>
      <c r="G317" s="125"/>
      <c r="H317" s="147">
        <v>0</v>
      </c>
      <c r="I317" s="122"/>
      <c r="J317" s="122"/>
      <c r="K317" s="122"/>
      <c r="L317" s="122"/>
      <c r="M317" s="122"/>
      <c r="N317" s="122"/>
      <c r="O317" s="122"/>
      <c r="P317" s="122"/>
      <c r="Q317" s="122"/>
      <c r="R317" s="122" t="s">
        <v>135</v>
      </c>
      <c r="S317" s="122">
        <v>0</v>
      </c>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row>
    <row r="318" spans="1:47" outlineLevel="1" x14ac:dyDescent="0.2">
      <c r="A318" s="123"/>
      <c r="B318" s="123"/>
      <c r="C318" s="138" t="s">
        <v>431</v>
      </c>
      <c r="D318" s="161"/>
      <c r="E318" s="152">
        <v>4.6500000000000004</v>
      </c>
      <c r="F318" s="125"/>
      <c r="G318" s="125"/>
      <c r="H318" s="147">
        <v>0</v>
      </c>
      <c r="I318" s="122"/>
      <c r="J318" s="122"/>
      <c r="K318" s="122"/>
      <c r="L318" s="122"/>
      <c r="M318" s="122"/>
      <c r="N318" s="122"/>
      <c r="O318" s="122"/>
      <c r="P318" s="122"/>
      <c r="Q318" s="122"/>
      <c r="R318" s="122" t="s">
        <v>135</v>
      </c>
      <c r="S318" s="122">
        <v>0</v>
      </c>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row>
    <row r="319" spans="1:47" outlineLevel="1" x14ac:dyDescent="0.2">
      <c r="A319" s="123">
        <v>77</v>
      </c>
      <c r="B319" s="123" t="s">
        <v>432</v>
      </c>
      <c r="C319" s="137" t="s">
        <v>433</v>
      </c>
      <c r="D319" s="160" t="s">
        <v>188</v>
      </c>
      <c r="E319" s="125">
        <v>53.7</v>
      </c>
      <c r="F319" s="125"/>
      <c r="G319" s="125">
        <f>ROUND(E319*F319,2)</f>
        <v>0</v>
      </c>
      <c r="H319" s="147" t="s">
        <v>1623</v>
      </c>
      <c r="I319" s="122"/>
      <c r="J319" s="122"/>
      <c r="K319" s="122"/>
      <c r="L319" s="122"/>
      <c r="M319" s="122"/>
      <c r="N319" s="122"/>
      <c r="O319" s="122"/>
      <c r="P319" s="122"/>
      <c r="Q319" s="122"/>
      <c r="R319" s="122" t="s">
        <v>133</v>
      </c>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row>
    <row r="320" spans="1:47" outlineLevel="1" x14ac:dyDescent="0.2">
      <c r="A320" s="123"/>
      <c r="B320" s="123"/>
      <c r="C320" s="138" t="s">
        <v>426</v>
      </c>
      <c r="D320" s="161"/>
      <c r="E320" s="152"/>
      <c r="F320" s="125"/>
      <c r="G320" s="125"/>
      <c r="H320" s="147">
        <v>0</v>
      </c>
      <c r="I320" s="122"/>
      <c r="J320" s="122"/>
      <c r="K320" s="122"/>
      <c r="L320" s="122"/>
      <c r="M320" s="122"/>
      <c r="N320" s="122"/>
      <c r="O320" s="122"/>
      <c r="P320" s="122"/>
      <c r="Q320" s="122"/>
      <c r="R320" s="122" t="s">
        <v>135</v>
      </c>
      <c r="S320" s="122">
        <v>0</v>
      </c>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row>
    <row r="321" spans="1:47" outlineLevel="1" x14ac:dyDescent="0.2">
      <c r="A321" s="123"/>
      <c r="B321" s="123"/>
      <c r="C321" s="138" t="s">
        <v>434</v>
      </c>
      <c r="D321" s="161"/>
      <c r="E321" s="152">
        <v>49.65</v>
      </c>
      <c r="F321" s="125"/>
      <c r="G321" s="125"/>
      <c r="H321" s="147">
        <v>0</v>
      </c>
      <c r="I321" s="122"/>
      <c r="J321" s="122"/>
      <c r="K321" s="122"/>
      <c r="L321" s="122"/>
      <c r="M321" s="122"/>
      <c r="N321" s="122"/>
      <c r="O321" s="122"/>
      <c r="P321" s="122"/>
      <c r="Q321" s="122"/>
      <c r="R321" s="122" t="s">
        <v>135</v>
      </c>
      <c r="S321" s="122">
        <v>0</v>
      </c>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row>
    <row r="322" spans="1:47" outlineLevel="1" x14ac:dyDescent="0.2">
      <c r="A322" s="123"/>
      <c r="B322" s="123"/>
      <c r="C322" s="138" t="s">
        <v>435</v>
      </c>
      <c r="D322" s="161"/>
      <c r="E322" s="152">
        <v>4.05</v>
      </c>
      <c r="F322" s="125"/>
      <c r="G322" s="125"/>
      <c r="H322" s="147">
        <v>0</v>
      </c>
      <c r="I322" s="122"/>
      <c r="J322" s="122"/>
      <c r="K322" s="122"/>
      <c r="L322" s="122"/>
      <c r="M322" s="122"/>
      <c r="N322" s="122"/>
      <c r="O322" s="122"/>
      <c r="P322" s="122"/>
      <c r="Q322" s="122"/>
      <c r="R322" s="122" t="s">
        <v>135</v>
      </c>
      <c r="S322" s="122">
        <v>0</v>
      </c>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row>
    <row r="323" spans="1:47" outlineLevel="1" x14ac:dyDescent="0.2">
      <c r="A323" s="123">
        <v>78</v>
      </c>
      <c r="B323" s="123" t="s">
        <v>436</v>
      </c>
      <c r="C323" s="137" t="s">
        <v>437</v>
      </c>
      <c r="D323" s="160" t="s">
        <v>188</v>
      </c>
      <c r="E323" s="125">
        <v>2.7</v>
      </c>
      <c r="F323" s="125"/>
      <c r="G323" s="125">
        <f>ROUND(E323*F323,2)</f>
        <v>0</v>
      </c>
      <c r="H323" s="147" t="s">
        <v>1623</v>
      </c>
      <c r="I323" s="122"/>
      <c r="J323" s="122"/>
      <c r="K323" s="122"/>
      <c r="L323" s="122"/>
      <c r="M323" s="122"/>
      <c r="N323" s="122"/>
      <c r="O323" s="122"/>
      <c r="P323" s="122"/>
      <c r="Q323" s="122"/>
      <c r="R323" s="122" t="s">
        <v>133</v>
      </c>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row>
    <row r="324" spans="1:47" outlineLevel="1" x14ac:dyDescent="0.2">
      <c r="A324" s="123"/>
      <c r="B324" s="123"/>
      <c r="C324" s="138" t="s">
        <v>426</v>
      </c>
      <c r="D324" s="161"/>
      <c r="E324" s="152"/>
      <c r="F324" s="125"/>
      <c r="G324" s="125"/>
      <c r="H324" s="147">
        <v>0</v>
      </c>
      <c r="I324" s="122"/>
      <c r="J324" s="122"/>
      <c r="K324" s="122"/>
      <c r="L324" s="122"/>
      <c r="M324" s="122"/>
      <c r="N324" s="122"/>
      <c r="O324" s="122"/>
      <c r="P324" s="122"/>
      <c r="Q324" s="122"/>
      <c r="R324" s="122" t="s">
        <v>135</v>
      </c>
      <c r="S324" s="122">
        <v>0</v>
      </c>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row>
    <row r="325" spans="1:47" outlineLevel="1" x14ac:dyDescent="0.2">
      <c r="A325" s="123"/>
      <c r="B325" s="123"/>
      <c r="C325" s="138" t="s">
        <v>438</v>
      </c>
      <c r="D325" s="161"/>
      <c r="E325" s="152">
        <v>2.7</v>
      </c>
      <c r="F325" s="125"/>
      <c r="G325" s="125"/>
      <c r="H325" s="147">
        <v>0</v>
      </c>
      <c r="I325" s="122"/>
      <c r="J325" s="122"/>
      <c r="K325" s="122"/>
      <c r="L325" s="122"/>
      <c r="M325" s="122"/>
      <c r="N325" s="122"/>
      <c r="O325" s="122"/>
      <c r="P325" s="122"/>
      <c r="Q325" s="122"/>
      <c r="R325" s="122" t="s">
        <v>135</v>
      </c>
      <c r="S325" s="122">
        <v>0</v>
      </c>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row>
    <row r="326" spans="1:47" outlineLevel="1" x14ac:dyDescent="0.2">
      <c r="A326" s="123"/>
      <c r="B326" s="123"/>
      <c r="C326" s="138" t="s">
        <v>323</v>
      </c>
      <c r="D326" s="161"/>
      <c r="E326" s="152"/>
      <c r="F326" s="125"/>
      <c r="G326" s="125"/>
      <c r="H326" s="147">
        <v>0</v>
      </c>
      <c r="I326" s="122"/>
      <c r="J326" s="122"/>
      <c r="K326" s="122"/>
      <c r="L326" s="122"/>
      <c r="M326" s="122"/>
      <c r="N326" s="122"/>
      <c r="O326" s="122"/>
      <c r="P326" s="122"/>
      <c r="Q326" s="122"/>
      <c r="R326" s="122" t="s">
        <v>135</v>
      </c>
      <c r="S326" s="122">
        <v>0</v>
      </c>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row>
    <row r="327" spans="1:47" outlineLevel="1" x14ac:dyDescent="0.2">
      <c r="A327" s="123">
        <v>79</v>
      </c>
      <c r="B327" s="123" t="s">
        <v>439</v>
      </c>
      <c r="C327" s="137" t="s">
        <v>440</v>
      </c>
      <c r="D327" s="160" t="s">
        <v>188</v>
      </c>
      <c r="E327" s="125">
        <v>7.2</v>
      </c>
      <c r="F327" s="125"/>
      <c r="G327" s="125">
        <f>ROUND(E327*F327,2)</f>
        <v>0</v>
      </c>
      <c r="H327" s="147" t="s">
        <v>1623</v>
      </c>
      <c r="I327" s="122"/>
      <c r="J327" s="122"/>
      <c r="K327" s="122"/>
      <c r="L327" s="122"/>
      <c r="M327" s="122"/>
      <c r="N327" s="122"/>
      <c r="O327" s="122"/>
      <c r="P327" s="122"/>
      <c r="Q327" s="122"/>
      <c r="R327" s="122" t="s">
        <v>133</v>
      </c>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row>
    <row r="328" spans="1:47" outlineLevel="1" x14ac:dyDescent="0.2">
      <c r="A328" s="123"/>
      <c r="B328" s="123"/>
      <c r="C328" s="138" t="s">
        <v>426</v>
      </c>
      <c r="D328" s="161"/>
      <c r="E328" s="152"/>
      <c r="F328" s="125"/>
      <c r="G328" s="125"/>
      <c r="H328" s="147">
        <v>0</v>
      </c>
      <c r="I328" s="122"/>
      <c r="J328" s="122"/>
      <c r="K328" s="122"/>
      <c r="L328" s="122"/>
      <c r="M328" s="122"/>
      <c r="N328" s="122"/>
      <c r="O328" s="122"/>
      <c r="P328" s="122"/>
      <c r="Q328" s="122"/>
      <c r="R328" s="122" t="s">
        <v>135</v>
      </c>
      <c r="S328" s="122">
        <v>0</v>
      </c>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row>
    <row r="329" spans="1:47" outlineLevel="1" x14ac:dyDescent="0.2">
      <c r="A329" s="123"/>
      <c r="B329" s="123"/>
      <c r="C329" s="138" t="s">
        <v>441</v>
      </c>
      <c r="D329" s="161"/>
      <c r="E329" s="152">
        <v>4.3499999999999996</v>
      </c>
      <c r="F329" s="125"/>
      <c r="G329" s="125"/>
      <c r="H329" s="147">
        <v>0</v>
      </c>
      <c r="I329" s="122"/>
      <c r="J329" s="122"/>
      <c r="K329" s="122"/>
      <c r="L329" s="122"/>
      <c r="M329" s="122"/>
      <c r="N329" s="122"/>
      <c r="O329" s="122"/>
      <c r="P329" s="122"/>
      <c r="Q329" s="122"/>
      <c r="R329" s="122" t="s">
        <v>135</v>
      </c>
      <c r="S329" s="122">
        <v>0</v>
      </c>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row>
    <row r="330" spans="1:47" outlineLevel="1" x14ac:dyDescent="0.2">
      <c r="A330" s="123"/>
      <c r="B330" s="123"/>
      <c r="C330" s="138" t="s">
        <v>442</v>
      </c>
      <c r="D330" s="161"/>
      <c r="E330" s="152">
        <v>2.85</v>
      </c>
      <c r="F330" s="125"/>
      <c r="G330" s="125"/>
      <c r="H330" s="147">
        <v>0</v>
      </c>
      <c r="I330" s="122"/>
      <c r="J330" s="122"/>
      <c r="K330" s="122"/>
      <c r="L330" s="122"/>
      <c r="M330" s="122"/>
      <c r="N330" s="122"/>
      <c r="O330" s="122"/>
      <c r="P330" s="122"/>
      <c r="Q330" s="122"/>
      <c r="R330" s="122" t="s">
        <v>135</v>
      </c>
      <c r="S330" s="122">
        <v>0</v>
      </c>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row>
    <row r="331" spans="1:47" outlineLevel="1" x14ac:dyDescent="0.2">
      <c r="A331" s="123">
        <v>80</v>
      </c>
      <c r="B331" s="123" t="s">
        <v>443</v>
      </c>
      <c r="C331" s="137" t="s">
        <v>444</v>
      </c>
      <c r="D331" s="160" t="s">
        <v>188</v>
      </c>
      <c r="E331" s="125">
        <v>3.75</v>
      </c>
      <c r="F331" s="125"/>
      <c r="G331" s="125">
        <f>ROUND(E331*F331,2)</f>
        <v>0</v>
      </c>
      <c r="H331" s="147" t="s">
        <v>1623</v>
      </c>
      <c r="I331" s="122"/>
      <c r="J331" s="122"/>
      <c r="K331" s="122"/>
      <c r="L331" s="122"/>
      <c r="M331" s="122"/>
      <c r="N331" s="122"/>
      <c r="O331" s="122"/>
      <c r="P331" s="122"/>
      <c r="Q331" s="122"/>
      <c r="R331" s="122" t="s">
        <v>133</v>
      </c>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row>
    <row r="332" spans="1:47" outlineLevel="1" x14ac:dyDescent="0.2">
      <c r="A332" s="123"/>
      <c r="B332" s="123"/>
      <c r="C332" s="138" t="s">
        <v>426</v>
      </c>
      <c r="D332" s="161"/>
      <c r="E332" s="152"/>
      <c r="F332" s="125"/>
      <c r="G332" s="125"/>
      <c r="H332" s="147">
        <v>0</v>
      </c>
      <c r="I332" s="122"/>
      <c r="J332" s="122"/>
      <c r="K332" s="122"/>
      <c r="L332" s="122"/>
      <c r="M332" s="122"/>
      <c r="N332" s="122"/>
      <c r="O332" s="122"/>
      <c r="P332" s="122"/>
      <c r="Q332" s="122"/>
      <c r="R332" s="122" t="s">
        <v>135</v>
      </c>
      <c r="S332" s="122">
        <v>0</v>
      </c>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row>
    <row r="333" spans="1:47" outlineLevel="1" x14ac:dyDescent="0.2">
      <c r="A333" s="123"/>
      <c r="B333" s="123"/>
      <c r="C333" s="138" t="s">
        <v>445</v>
      </c>
      <c r="D333" s="161"/>
      <c r="E333" s="152">
        <v>3.75</v>
      </c>
      <c r="F333" s="125"/>
      <c r="G333" s="125"/>
      <c r="H333" s="147">
        <v>0</v>
      </c>
      <c r="I333" s="122"/>
      <c r="J333" s="122"/>
      <c r="K333" s="122"/>
      <c r="L333" s="122"/>
      <c r="M333" s="122"/>
      <c r="N333" s="122"/>
      <c r="O333" s="122"/>
      <c r="P333" s="122"/>
      <c r="Q333" s="122"/>
      <c r="R333" s="122" t="s">
        <v>135</v>
      </c>
      <c r="S333" s="122">
        <v>0</v>
      </c>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row>
    <row r="334" spans="1:47" outlineLevel="1" x14ac:dyDescent="0.2">
      <c r="A334" s="123"/>
      <c r="B334" s="123"/>
      <c r="C334" s="138" t="s">
        <v>323</v>
      </c>
      <c r="D334" s="161"/>
      <c r="E334" s="152"/>
      <c r="F334" s="125"/>
      <c r="G334" s="125"/>
      <c r="H334" s="147">
        <v>0</v>
      </c>
      <c r="I334" s="122"/>
      <c r="J334" s="122"/>
      <c r="K334" s="122"/>
      <c r="L334" s="122"/>
      <c r="M334" s="122"/>
      <c r="N334" s="122"/>
      <c r="O334" s="122"/>
      <c r="P334" s="122"/>
      <c r="Q334" s="122"/>
      <c r="R334" s="122" t="s">
        <v>135</v>
      </c>
      <c r="S334" s="122">
        <v>0</v>
      </c>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row>
    <row r="335" spans="1:47" ht="22.5" outlineLevel="1" x14ac:dyDescent="0.2">
      <c r="A335" s="123">
        <v>81</v>
      </c>
      <c r="B335" s="123" t="s">
        <v>446</v>
      </c>
      <c r="C335" s="137" t="s">
        <v>447</v>
      </c>
      <c r="D335" s="160" t="s">
        <v>188</v>
      </c>
      <c r="E335" s="125">
        <v>11.7</v>
      </c>
      <c r="F335" s="125"/>
      <c r="G335" s="125">
        <f>ROUND(E335*F335,2)</f>
        <v>0</v>
      </c>
      <c r="H335" s="147" t="s">
        <v>1624</v>
      </c>
      <c r="I335" s="122"/>
      <c r="J335" s="122"/>
      <c r="K335" s="122"/>
      <c r="L335" s="122"/>
      <c r="M335" s="122"/>
      <c r="N335" s="122"/>
      <c r="O335" s="122"/>
      <c r="P335" s="122"/>
      <c r="Q335" s="122"/>
      <c r="R335" s="122" t="s">
        <v>133</v>
      </c>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row>
    <row r="336" spans="1:47" outlineLevel="1" x14ac:dyDescent="0.2">
      <c r="A336" s="123"/>
      <c r="B336" s="123"/>
      <c r="C336" s="138" t="s">
        <v>426</v>
      </c>
      <c r="D336" s="161"/>
      <c r="E336" s="152"/>
      <c r="F336" s="125"/>
      <c r="G336" s="125"/>
      <c r="H336" s="147">
        <v>0</v>
      </c>
      <c r="I336" s="122"/>
      <c r="J336" s="122"/>
      <c r="K336" s="122"/>
      <c r="L336" s="122"/>
      <c r="M336" s="122"/>
      <c r="N336" s="122"/>
      <c r="O336" s="122"/>
      <c r="P336" s="122"/>
      <c r="Q336" s="122"/>
      <c r="R336" s="122" t="s">
        <v>135</v>
      </c>
      <c r="S336" s="122">
        <v>0</v>
      </c>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row>
    <row r="337" spans="1:47" outlineLevel="1" x14ac:dyDescent="0.2">
      <c r="A337" s="123"/>
      <c r="B337" s="123"/>
      <c r="C337" s="138" t="s">
        <v>448</v>
      </c>
      <c r="D337" s="161"/>
      <c r="E337" s="152">
        <v>11.7</v>
      </c>
      <c r="F337" s="125"/>
      <c r="G337" s="125"/>
      <c r="H337" s="147">
        <v>0</v>
      </c>
      <c r="I337" s="122"/>
      <c r="J337" s="122"/>
      <c r="K337" s="122"/>
      <c r="L337" s="122"/>
      <c r="M337" s="122"/>
      <c r="N337" s="122"/>
      <c r="O337" s="122"/>
      <c r="P337" s="122"/>
      <c r="Q337" s="122"/>
      <c r="R337" s="122" t="s">
        <v>135</v>
      </c>
      <c r="S337" s="122">
        <v>0</v>
      </c>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row>
    <row r="338" spans="1:47" outlineLevel="1" x14ac:dyDescent="0.2">
      <c r="A338" s="123"/>
      <c r="B338" s="123"/>
      <c r="C338" s="138" t="s">
        <v>323</v>
      </c>
      <c r="D338" s="161"/>
      <c r="E338" s="152"/>
      <c r="F338" s="125"/>
      <c r="G338" s="125"/>
      <c r="H338" s="147">
        <v>0</v>
      </c>
      <c r="I338" s="122"/>
      <c r="J338" s="122"/>
      <c r="K338" s="122"/>
      <c r="L338" s="122"/>
      <c r="M338" s="122"/>
      <c r="N338" s="122"/>
      <c r="O338" s="122"/>
      <c r="P338" s="122"/>
      <c r="Q338" s="122"/>
      <c r="R338" s="122" t="s">
        <v>135</v>
      </c>
      <c r="S338" s="122">
        <v>0</v>
      </c>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row>
    <row r="339" spans="1:47" outlineLevel="1" x14ac:dyDescent="0.2">
      <c r="A339" s="123">
        <v>82</v>
      </c>
      <c r="B339" s="123" t="s">
        <v>449</v>
      </c>
      <c r="C339" s="137" t="s">
        <v>450</v>
      </c>
      <c r="D339" s="160" t="s">
        <v>132</v>
      </c>
      <c r="E339" s="125">
        <v>11</v>
      </c>
      <c r="F339" s="125"/>
      <c r="G339" s="125">
        <f>ROUND(E339*F339,2)</f>
        <v>0</v>
      </c>
      <c r="H339" s="147" t="s">
        <v>1623</v>
      </c>
      <c r="I339" s="122"/>
      <c r="J339" s="122"/>
      <c r="K339" s="122"/>
      <c r="L339" s="122"/>
      <c r="M339" s="122"/>
      <c r="N339" s="122"/>
      <c r="O339" s="122"/>
      <c r="P339" s="122"/>
      <c r="Q339" s="122"/>
      <c r="R339" s="122" t="s">
        <v>133</v>
      </c>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row>
    <row r="340" spans="1:47" outlineLevel="1" x14ac:dyDescent="0.2">
      <c r="A340" s="123"/>
      <c r="B340" s="123"/>
      <c r="C340" s="138" t="s">
        <v>379</v>
      </c>
      <c r="D340" s="161"/>
      <c r="E340" s="152">
        <v>8</v>
      </c>
      <c r="F340" s="125"/>
      <c r="G340" s="125"/>
      <c r="H340" s="147">
        <v>0</v>
      </c>
      <c r="I340" s="122"/>
      <c r="J340" s="122"/>
      <c r="K340" s="122"/>
      <c r="L340" s="122"/>
      <c r="M340" s="122"/>
      <c r="N340" s="122"/>
      <c r="O340" s="122"/>
      <c r="P340" s="122"/>
      <c r="Q340" s="122"/>
      <c r="R340" s="122" t="s">
        <v>135</v>
      </c>
      <c r="S340" s="122">
        <v>0</v>
      </c>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row>
    <row r="341" spans="1:47" outlineLevel="1" x14ac:dyDescent="0.2">
      <c r="A341" s="123"/>
      <c r="B341" s="123"/>
      <c r="C341" s="138" t="s">
        <v>451</v>
      </c>
      <c r="D341" s="161"/>
      <c r="E341" s="152">
        <v>3</v>
      </c>
      <c r="F341" s="125"/>
      <c r="G341" s="125"/>
      <c r="H341" s="147">
        <v>0</v>
      </c>
      <c r="I341" s="122"/>
      <c r="J341" s="122"/>
      <c r="K341" s="122"/>
      <c r="L341" s="122"/>
      <c r="M341" s="122"/>
      <c r="N341" s="122"/>
      <c r="O341" s="122"/>
      <c r="P341" s="122"/>
      <c r="Q341" s="122"/>
      <c r="R341" s="122" t="s">
        <v>135</v>
      </c>
      <c r="S341" s="122">
        <v>0</v>
      </c>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row>
    <row r="342" spans="1:47" outlineLevel="1" x14ac:dyDescent="0.2">
      <c r="A342" s="123">
        <v>83</v>
      </c>
      <c r="B342" s="123" t="s">
        <v>452</v>
      </c>
      <c r="C342" s="137" t="s">
        <v>453</v>
      </c>
      <c r="D342" s="160" t="s">
        <v>132</v>
      </c>
      <c r="E342" s="125">
        <v>12</v>
      </c>
      <c r="F342" s="125"/>
      <c r="G342" s="125">
        <f>ROUND(E342*F342,2)</f>
        <v>0</v>
      </c>
      <c r="H342" s="147" t="s">
        <v>1623</v>
      </c>
      <c r="I342" s="122"/>
      <c r="J342" s="122"/>
      <c r="K342" s="122"/>
      <c r="L342" s="122"/>
      <c r="M342" s="122"/>
      <c r="N342" s="122"/>
      <c r="O342" s="122"/>
      <c r="P342" s="122"/>
      <c r="Q342" s="122"/>
      <c r="R342" s="122" t="s">
        <v>133</v>
      </c>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row>
    <row r="343" spans="1:47" outlineLevel="1" x14ac:dyDescent="0.2">
      <c r="A343" s="123"/>
      <c r="B343" s="123"/>
      <c r="C343" s="138" t="s">
        <v>454</v>
      </c>
      <c r="D343" s="161"/>
      <c r="E343" s="152">
        <v>12</v>
      </c>
      <c r="F343" s="125"/>
      <c r="G343" s="125"/>
      <c r="H343" s="147">
        <v>0</v>
      </c>
      <c r="I343" s="122"/>
      <c r="J343" s="122"/>
      <c r="K343" s="122"/>
      <c r="L343" s="122"/>
      <c r="M343" s="122"/>
      <c r="N343" s="122"/>
      <c r="O343" s="122"/>
      <c r="P343" s="122"/>
      <c r="Q343" s="122"/>
      <c r="R343" s="122" t="s">
        <v>135</v>
      </c>
      <c r="S343" s="122">
        <v>0</v>
      </c>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row>
    <row r="344" spans="1:47" outlineLevel="1" x14ac:dyDescent="0.2">
      <c r="A344" s="123"/>
      <c r="B344" s="123"/>
      <c r="C344" s="138" t="s">
        <v>323</v>
      </c>
      <c r="D344" s="161"/>
      <c r="E344" s="152"/>
      <c r="F344" s="125"/>
      <c r="G344" s="125"/>
      <c r="H344" s="147">
        <v>0</v>
      </c>
      <c r="I344" s="122"/>
      <c r="J344" s="122"/>
      <c r="K344" s="122"/>
      <c r="L344" s="122"/>
      <c r="M344" s="122"/>
      <c r="N344" s="122"/>
      <c r="O344" s="122"/>
      <c r="P344" s="122"/>
      <c r="Q344" s="122"/>
      <c r="R344" s="122" t="s">
        <v>135</v>
      </c>
      <c r="S344" s="122">
        <v>0</v>
      </c>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row>
    <row r="345" spans="1:47" outlineLevel="1" x14ac:dyDescent="0.2">
      <c r="A345" s="123">
        <v>84</v>
      </c>
      <c r="B345" s="123" t="s">
        <v>455</v>
      </c>
      <c r="C345" s="137" t="s">
        <v>456</v>
      </c>
      <c r="D345" s="160" t="s">
        <v>132</v>
      </c>
      <c r="E345" s="125">
        <v>27</v>
      </c>
      <c r="F345" s="125"/>
      <c r="G345" s="125">
        <f>ROUND(E345*F345,2)</f>
        <v>0</v>
      </c>
      <c r="H345" s="147" t="s">
        <v>1624</v>
      </c>
      <c r="I345" s="122"/>
      <c r="J345" s="122"/>
      <c r="K345" s="122"/>
      <c r="L345" s="122"/>
      <c r="M345" s="122"/>
      <c r="N345" s="122"/>
      <c r="O345" s="122"/>
      <c r="P345" s="122"/>
      <c r="Q345" s="122"/>
      <c r="R345" s="122" t="s">
        <v>133</v>
      </c>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row>
    <row r="346" spans="1:47" outlineLevel="1" x14ac:dyDescent="0.2">
      <c r="A346" s="123"/>
      <c r="B346" s="123"/>
      <c r="C346" s="138" t="s">
        <v>457</v>
      </c>
      <c r="D346" s="161"/>
      <c r="E346" s="152">
        <v>27</v>
      </c>
      <c r="F346" s="125"/>
      <c r="G346" s="125"/>
      <c r="H346" s="147">
        <v>0</v>
      </c>
      <c r="I346" s="122"/>
      <c r="J346" s="122"/>
      <c r="K346" s="122"/>
      <c r="L346" s="122"/>
      <c r="M346" s="122"/>
      <c r="N346" s="122"/>
      <c r="O346" s="122"/>
      <c r="P346" s="122"/>
      <c r="Q346" s="122"/>
      <c r="R346" s="122" t="s">
        <v>135</v>
      </c>
      <c r="S346" s="122">
        <v>0</v>
      </c>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row>
    <row r="347" spans="1:47" outlineLevel="1" x14ac:dyDescent="0.2">
      <c r="A347" s="123"/>
      <c r="B347" s="123"/>
      <c r="C347" s="138" t="s">
        <v>323</v>
      </c>
      <c r="D347" s="161"/>
      <c r="E347" s="152"/>
      <c r="F347" s="125"/>
      <c r="G347" s="125"/>
      <c r="H347" s="147">
        <v>0</v>
      </c>
      <c r="I347" s="122"/>
      <c r="J347" s="122"/>
      <c r="K347" s="122"/>
      <c r="L347" s="122"/>
      <c r="M347" s="122"/>
      <c r="N347" s="122"/>
      <c r="O347" s="122"/>
      <c r="P347" s="122"/>
      <c r="Q347" s="122"/>
      <c r="R347" s="122" t="s">
        <v>135</v>
      </c>
      <c r="S347" s="122">
        <v>0</v>
      </c>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row>
    <row r="348" spans="1:47" x14ac:dyDescent="0.2">
      <c r="A348" s="124" t="s">
        <v>128</v>
      </c>
      <c r="B348" s="124" t="s">
        <v>56</v>
      </c>
      <c r="C348" s="139" t="s">
        <v>57</v>
      </c>
      <c r="D348" s="162"/>
      <c r="E348" s="126"/>
      <c r="F348" s="126"/>
      <c r="G348" s="126">
        <f>SUMIF(R349:R433,"&lt;&gt;NOR",G349:G433)</f>
        <v>0</v>
      </c>
      <c r="H348" s="148"/>
      <c r="I348" s="122"/>
      <c r="R348" t="s">
        <v>129</v>
      </c>
    </row>
    <row r="349" spans="1:47" outlineLevel="1" x14ac:dyDescent="0.2">
      <c r="A349" s="123">
        <v>85</v>
      </c>
      <c r="B349" s="123" t="s">
        <v>458</v>
      </c>
      <c r="C349" s="137" t="s">
        <v>459</v>
      </c>
      <c r="D349" s="160" t="s">
        <v>138</v>
      </c>
      <c r="E349" s="125">
        <v>121.00450000000002</v>
      </c>
      <c r="F349" s="125"/>
      <c r="G349" s="125">
        <f>ROUND(E349*F349,2)</f>
        <v>0</v>
      </c>
      <c r="H349" s="147" t="s">
        <v>1624</v>
      </c>
      <c r="I349" s="122"/>
      <c r="J349" s="122"/>
      <c r="K349" s="122"/>
      <c r="L349" s="122"/>
      <c r="M349" s="122"/>
      <c r="N349" s="122"/>
      <c r="O349" s="122"/>
      <c r="P349" s="122"/>
      <c r="Q349" s="122"/>
      <c r="R349" s="122" t="s">
        <v>133</v>
      </c>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row>
    <row r="350" spans="1:47" outlineLevel="1" x14ac:dyDescent="0.2">
      <c r="A350" s="123"/>
      <c r="B350" s="123"/>
      <c r="C350" s="138" t="s">
        <v>207</v>
      </c>
      <c r="D350" s="161"/>
      <c r="E350" s="152"/>
      <c r="F350" s="125"/>
      <c r="G350" s="125"/>
      <c r="H350" s="147">
        <v>0</v>
      </c>
      <c r="I350" s="122"/>
      <c r="J350" s="122"/>
      <c r="K350" s="122"/>
      <c r="L350" s="122"/>
      <c r="M350" s="122"/>
      <c r="N350" s="122"/>
      <c r="O350" s="122"/>
      <c r="P350" s="122"/>
      <c r="Q350" s="122"/>
      <c r="R350" s="122" t="s">
        <v>135</v>
      </c>
      <c r="S350" s="122">
        <v>0</v>
      </c>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row>
    <row r="351" spans="1:47" ht="22.5" outlineLevel="1" x14ac:dyDescent="0.2">
      <c r="A351" s="123"/>
      <c r="B351" s="123"/>
      <c r="C351" s="138" t="s">
        <v>460</v>
      </c>
      <c r="D351" s="161"/>
      <c r="E351" s="152">
        <v>119.2</v>
      </c>
      <c r="F351" s="125"/>
      <c r="G351" s="125"/>
      <c r="H351" s="147">
        <v>0</v>
      </c>
      <c r="I351" s="122"/>
      <c r="J351" s="122"/>
      <c r="K351" s="122"/>
      <c r="L351" s="122"/>
      <c r="M351" s="122"/>
      <c r="N351" s="122"/>
      <c r="O351" s="122"/>
      <c r="P351" s="122"/>
      <c r="Q351" s="122"/>
      <c r="R351" s="122" t="s">
        <v>135</v>
      </c>
      <c r="S351" s="122">
        <v>0</v>
      </c>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row>
    <row r="352" spans="1:47" outlineLevel="1" x14ac:dyDescent="0.2">
      <c r="A352" s="123"/>
      <c r="B352" s="123"/>
      <c r="C352" s="138" t="s">
        <v>212</v>
      </c>
      <c r="D352" s="161"/>
      <c r="E352" s="152"/>
      <c r="F352" s="125"/>
      <c r="G352" s="125"/>
      <c r="H352" s="147">
        <v>0</v>
      </c>
      <c r="I352" s="122"/>
      <c r="J352" s="122"/>
      <c r="K352" s="122"/>
      <c r="L352" s="122"/>
      <c r="M352" s="122"/>
      <c r="N352" s="122"/>
      <c r="O352" s="122"/>
      <c r="P352" s="122"/>
      <c r="Q352" s="122"/>
      <c r="R352" s="122" t="s">
        <v>135</v>
      </c>
      <c r="S352" s="122">
        <v>0</v>
      </c>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row>
    <row r="353" spans="1:47" outlineLevel="1" x14ac:dyDescent="0.2">
      <c r="A353" s="123"/>
      <c r="B353" s="123"/>
      <c r="C353" s="138" t="s">
        <v>461</v>
      </c>
      <c r="D353" s="161"/>
      <c r="E353" s="152">
        <v>1.8045</v>
      </c>
      <c r="F353" s="125"/>
      <c r="G353" s="125"/>
      <c r="H353" s="147">
        <v>0</v>
      </c>
      <c r="I353" s="122"/>
      <c r="J353" s="122"/>
      <c r="K353" s="122"/>
      <c r="L353" s="122"/>
      <c r="M353" s="122"/>
      <c r="N353" s="122"/>
      <c r="O353" s="122"/>
      <c r="P353" s="122"/>
      <c r="Q353" s="122"/>
      <c r="R353" s="122" t="s">
        <v>135</v>
      </c>
      <c r="S353" s="122">
        <v>0</v>
      </c>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row>
    <row r="354" spans="1:47" outlineLevel="1" x14ac:dyDescent="0.2">
      <c r="A354" s="123">
        <v>86</v>
      </c>
      <c r="B354" s="123" t="s">
        <v>462</v>
      </c>
      <c r="C354" s="137" t="s">
        <v>463</v>
      </c>
      <c r="D354" s="160" t="s">
        <v>188</v>
      </c>
      <c r="E354" s="125">
        <v>644.64</v>
      </c>
      <c r="F354" s="125"/>
      <c r="G354" s="125">
        <f>ROUND(E354*F354,2)</f>
        <v>0</v>
      </c>
      <c r="H354" s="147" t="s">
        <v>1624</v>
      </c>
      <c r="I354" s="122"/>
      <c r="J354" s="122"/>
      <c r="K354" s="122"/>
      <c r="L354" s="122"/>
      <c r="M354" s="122"/>
      <c r="N354" s="122"/>
      <c r="O354" s="122"/>
      <c r="P354" s="122"/>
      <c r="Q354" s="122"/>
      <c r="R354" s="122" t="s">
        <v>133</v>
      </c>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row>
    <row r="355" spans="1:47" outlineLevel="1" x14ac:dyDescent="0.2">
      <c r="A355" s="123"/>
      <c r="B355" s="123"/>
      <c r="C355" s="138" t="s">
        <v>207</v>
      </c>
      <c r="D355" s="161"/>
      <c r="E355" s="152"/>
      <c r="F355" s="125"/>
      <c r="G355" s="125"/>
      <c r="H355" s="147">
        <v>0</v>
      </c>
      <c r="I355" s="122"/>
      <c r="J355" s="122"/>
      <c r="K355" s="122"/>
      <c r="L355" s="122"/>
      <c r="M355" s="122"/>
      <c r="N355" s="122"/>
      <c r="O355" s="122"/>
      <c r="P355" s="122"/>
      <c r="Q355" s="122"/>
      <c r="R355" s="122" t="s">
        <v>135</v>
      </c>
      <c r="S355" s="122">
        <v>0</v>
      </c>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row>
    <row r="356" spans="1:47" ht="22.5" outlineLevel="1" x14ac:dyDescent="0.2">
      <c r="A356" s="123"/>
      <c r="B356" s="123"/>
      <c r="C356" s="138" t="s">
        <v>464</v>
      </c>
      <c r="D356" s="161"/>
      <c r="E356" s="152">
        <v>562</v>
      </c>
      <c r="F356" s="125"/>
      <c r="G356" s="125"/>
      <c r="H356" s="147">
        <v>0</v>
      </c>
      <c r="I356" s="122"/>
      <c r="J356" s="122"/>
      <c r="K356" s="122"/>
      <c r="L356" s="122"/>
      <c r="M356" s="122"/>
      <c r="N356" s="122"/>
      <c r="O356" s="122"/>
      <c r="P356" s="122"/>
      <c r="Q356" s="122"/>
      <c r="R356" s="122" t="s">
        <v>135</v>
      </c>
      <c r="S356" s="122">
        <v>0</v>
      </c>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row>
    <row r="357" spans="1:47" ht="33.75" outlineLevel="1" x14ac:dyDescent="0.2">
      <c r="A357" s="123"/>
      <c r="B357" s="123"/>
      <c r="C357" s="138" t="s">
        <v>465</v>
      </c>
      <c r="D357" s="161"/>
      <c r="E357" s="152">
        <v>82.64</v>
      </c>
      <c r="F357" s="125"/>
      <c r="G357" s="125"/>
      <c r="H357" s="147">
        <v>0</v>
      </c>
      <c r="I357" s="122"/>
      <c r="J357" s="122"/>
      <c r="K357" s="122"/>
      <c r="L357" s="122"/>
      <c r="M357" s="122"/>
      <c r="N357" s="122"/>
      <c r="O357" s="122"/>
      <c r="P357" s="122"/>
      <c r="Q357" s="122"/>
      <c r="R357" s="122" t="s">
        <v>135</v>
      </c>
      <c r="S357" s="122">
        <v>0</v>
      </c>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row>
    <row r="358" spans="1:47" outlineLevel="1" x14ac:dyDescent="0.2">
      <c r="A358" s="123">
        <v>87</v>
      </c>
      <c r="B358" s="123" t="s">
        <v>466</v>
      </c>
      <c r="C358" s="137" t="s">
        <v>467</v>
      </c>
      <c r="D358" s="160" t="s">
        <v>188</v>
      </c>
      <c r="E358" s="125">
        <v>644.64</v>
      </c>
      <c r="F358" s="125"/>
      <c r="G358" s="125">
        <f>ROUND(E358*F358,2)</f>
        <v>0</v>
      </c>
      <c r="H358" s="147" t="s">
        <v>1624</v>
      </c>
      <c r="I358" s="122"/>
      <c r="J358" s="122"/>
      <c r="K358" s="122"/>
      <c r="L358" s="122"/>
      <c r="M358" s="122"/>
      <c r="N358" s="122"/>
      <c r="O358" s="122"/>
      <c r="P358" s="122"/>
      <c r="Q358" s="122"/>
      <c r="R358" s="122" t="s">
        <v>133</v>
      </c>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row>
    <row r="359" spans="1:47" outlineLevel="1" x14ac:dyDescent="0.2">
      <c r="A359" s="123"/>
      <c r="B359" s="123"/>
      <c r="C359" s="138" t="s">
        <v>207</v>
      </c>
      <c r="D359" s="161"/>
      <c r="E359" s="152"/>
      <c r="F359" s="125"/>
      <c r="G359" s="125"/>
      <c r="H359" s="147">
        <v>0</v>
      </c>
      <c r="I359" s="122"/>
      <c r="J359" s="122"/>
      <c r="K359" s="122"/>
      <c r="L359" s="122"/>
      <c r="M359" s="122"/>
      <c r="N359" s="122"/>
      <c r="O359" s="122"/>
      <c r="P359" s="122"/>
      <c r="Q359" s="122"/>
      <c r="R359" s="122" t="s">
        <v>135</v>
      </c>
      <c r="S359" s="122">
        <v>0</v>
      </c>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row>
    <row r="360" spans="1:47" ht="22.5" outlineLevel="1" x14ac:dyDescent="0.2">
      <c r="A360" s="123"/>
      <c r="B360" s="123"/>
      <c r="C360" s="138" t="s">
        <v>464</v>
      </c>
      <c r="D360" s="161"/>
      <c r="E360" s="152">
        <v>562</v>
      </c>
      <c r="F360" s="125"/>
      <c r="G360" s="125"/>
      <c r="H360" s="147">
        <v>0</v>
      </c>
      <c r="I360" s="122"/>
      <c r="J360" s="122"/>
      <c r="K360" s="122"/>
      <c r="L360" s="122"/>
      <c r="M360" s="122"/>
      <c r="N360" s="122"/>
      <c r="O360" s="122"/>
      <c r="P360" s="122"/>
      <c r="Q360" s="122"/>
      <c r="R360" s="122" t="s">
        <v>135</v>
      </c>
      <c r="S360" s="122">
        <v>0</v>
      </c>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row>
    <row r="361" spans="1:47" ht="33.75" outlineLevel="1" x14ac:dyDescent="0.2">
      <c r="A361" s="123"/>
      <c r="B361" s="123"/>
      <c r="C361" s="138" t="s">
        <v>465</v>
      </c>
      <c r="D361" s="161"/>
      <c r="E361" s="152">
        <v>82.64</v>
      </c>
      <c r="F361" s="125"/>
      <c r="G361" s="125"/>
      <c r="H361" s="147">
        <v>0</v>
      </c>
      <c r="I361" s="122"/>
      <c r="J361" s="122"/>
      <c r="K361" s="122"/>
      <c r="L361" s="122"/>
      <c r="M361" s="122"/>
      <c r="N361" s="122"/>
      <c r="O361" s="122"/>
      <c r="P361" s="122"/>
      <c r="Q361" s="122"/>
      <c r="R361" s="122" t="s">
        <v>135</v>
      </c>
      <c r="S361" s="122">
        <v>0</v>
      </c>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row>
    <row r="362" spans="1:47" outlineLevel="1" x14ac:dyDescent="0.2">
      <c r="A362" s="123">
        <v>88</v>
      </c>
      <c r="B362" s="123" t="s">
        <v>468</v>
      </c>
      <c r="C362" s="137" t="s">
        <v>469</v>
      </c>
      <c r="D362" s="160" t="s">
        <v>188</v>
      </c>
      <c r="E362" s="125">
        <v>562</v>
      </c>
      <c r="F362" s="125"/>
      <c r="G362" s="125">
        <f>ROUND(E362*F362,2)</f>
        <v>0</v>
      </c>
      <c r="H362" s="147" t="s">
        <v>1624</v>
      </c>
      <c r="I362" s="122"/>
      <c r="J362" s="122"/>
      <c r="K362" s="122"/>
      <c r="L362" s="122"/>
      <c r="M362" s="122"/>
      <c r="N362" s="122"/>
      <c r="O362" s="122"/>
      <c r="P362" s="122"/>
      <c r="Q362" s="122"/>
      <c r="R362" s="122" t="s">
        <v>133</v>
      </c>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row>
    <row r="363" spans="1:47" outlineLevel="1" x14ac:dyDescent="0.2">
      <c r="A363" s="123"/>
      <c r="B363" s="123"/>
      <c r="C363" s="138" t="s">
        <v>207</v>
      </c>
      <c r="D363" s="161"/>
      <c r="E363" s="152"/>
      <c r="F363" s="125"/>
      <c r="G363" s="125"/>
      <c r="H363" s="147">
        <v>0</v>
      </c>
      <c r="I363" s="122"/>
      <c r="J363" s="122"/>
      <c r="K363" s="122"/>
      <c r="L363" s="122"/>
      <c r="M363" s="122"/>
      <c r="N363" s="122"/>
      <c r="O363" s="122"/>
      <c r="P363" s="122"/>
      <c r="Q363" s="122"/>
      <c r="R363" s="122" t="s">
        <v>135</v>
      </c>
      <c r="S363" s="122">
        <v>0</v>
      </c>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row>
    <row r="364" spans="1:47" ht="22.5" outlineLevel="1" x14ac:dyDescent="0.2">
      <c r="A364" s="123"/>
      <c r="B364" s="123"/>
      <c r="C364" s="138" t="s">
        <v>470</v>
      </c>
      <c r="D364" s="161"/>
      <c r="E364" s="152">
        <v>562</v>
      </c>
      <c r="F364" s="125"/>
      <c r="G364" s="125"/>
      <c r="H364" s="147">
        <v>0</v>
      </c>
      <c r="I364" s="122"/>
      <c r="J364" s="122"/>
      <c r="K364" s="122"/>
      <c r="L364" s="122"/>
      <c r="M364" s="122"/>
      <c r="N364" s="122"/>
      <c r="O364" s="122"/>
      <c r="P364" s="122"/>
      <c r="Q364" s="122"/>
      <c r="R364" s="122" t="s">
        <v>135</v>
      </c>
      <c r="S364" s="122">
        <v>0</v>
      </c>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row>
    <row r="365" spans="1:47" outlineLevel="1" x14ac:dyDescent="0.2">
      <c r="A365" s="123">
        <v>89</v>
      </c>
      <c r="B365" s="123" t="s">
        <v>471</v>
      </c>
      <c r="C365" s="137" t="s">
        <v>472</v>
      </c>
      <c r="D365" s="160" t="s">
        <v>188</v>
      </c>
      <c r="E365" s="125">
        <v>562</v>
      </c>
      <c r="F365" s="125"/>
      <c r="G365" s="125">
        <f>ROUND(E365*F365,2)</f>
        <v>0</v>
      </c>
      <c r="H365" s="147" t="s">
        <v>1624</v>
      </c>
      <c r="I365" s="122"/>
      <c r="J365" s="122"/>
      <c r="K365" s="122"/>
      <c r="L365" s="122"/>
      <c r="M365" s="122"/>
      <c r="N365" s="122"/>
      <c r="O365" s="122"/>
      <c r="P365" s="122"/>
      <c r="Q365" s="122"/>
      <c r="R365" s="122" t="s">
        <v>133</v>
      </c>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row>
    <row r="366" spans="1:47" outlineLevel="1" x14ac:dyDescent="0.2">
      <c r="A366" s="123"/>
      <c r="B366" s="123"/>
      <c r="C366" s="138" t="s">
        <v>207</v>
      </c>
      <c r="D366" s="161"/>
      <c r="E366" s="152"/>
      <c r="F366" s="125"/>
      <c r="G366" s="125"/>
      <c r="H366" s="147">
        <v>0</v>
      </c>
      <c r="I366" s="122"/>
      <c r="J366" s="122"/>
      <c r="K366" s="122"/>
      <c r="L366" s="122"/>
      <c r="M366" s="122"/>
      <c r="N366" s="122"/>
      <c r="O366" s="122"/>
      <c r="P366" s="122"/>
      <c r="Q366" s="122"/>
      <c r="R366" s="122" t="s">
        <v>135</v>
      </c>
      <c r="S366" s="122">
        <v>0</v>
      </c>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row>
    <row r="367" spans="1:47" ht="22.5" outlineLevel="1" x14ac:dyDescent="0.2">
      <c r="A367" s="123"/>
      <c r="B367" s="123"/>
      <c r="C367" s="138" t="s">
        <v>470</v>
      </c>
      <c r="D367" s="161"/>
      <c r="E367" s="152">
        <v>562</v>
      </c>
      <c r="F367" s="125"/>
      <c r="G367" s="125"/>
      <c r="H367" s="147">
        <v>0</v>
      </c>
      <c r="I367" s="122"/>
      <c r="J367" s="122"/>
      <c r="K367" s="122"/>
      <c r="L367" s="122"/>
      <c r="M367" s="122"/>
      <c r="N367" s="122"/>
      <c r="O367" s="122"/>
      <c r="P367" s="122"/>
      <c r="Q367" s="122"/>
      <c r="R367" s="122" t="s">
        <v>135</v>
      </c>
      <c r="S367" s="122">
        <v>0</v>
      </c>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row>
    <row r="368" spans="1:47" outlineLevel="1" x14ac:dyDescent="0.2">
      <c r="A368" s="123">
        <v>90</v>
      </c>
      <c r="B368" s="123" t="s">
        <v>473</v>
      </c>
      <c r="C368" s="137" t="s">
        <v>474</v>
      </c>
      <c r="D368" s="160" t="s">
        <v>201</v>
      </c>
      <c r="E368" s="125">
        <v>16.832360000000001</v>
      </c>
      <c r="F368" s="125"/>
      <c r="G368" s="125">
        <f>ROUND(E368*F368,2)</f>
        <v>0</v>
      </c>
      <c r="H368" s="147" t="s">
        <v>1624</v>
      </c>
      <c r="I368" s="122"/>
      <c r="J368" s="122"/>
      <c r="K368" s="122"/>
      <c r="L368" s="122"/>
      <c r="M368" s="122"/>
      <c r="N368" s="122"/>
      <c r="O368" s="122"/>
      <c r="P368" s="122"/>
      <c r="Q368" s="122"/>
      <c r="R368" s="122" t="s">
        <v>133</v>
      </c>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row>
    <row r="369" spans="1:47" outlineLevel="1" x14ac:dyDescent="0.2">
      <c r="A369" s="123"/>
      <c r="B369" s="123"/>
      <c r="C369" s="138" t="s">
        <v>207</v>
      </c>
      <c r="D369" s="161"/>
      <c r="E369" s="152"/>
      <c r="F369" s="125"/>
      <c r="G369" s="125"/>
      <c r="H369" s="147">
        <v>0</v>
      </c>
      <c r="I369" s="122"/>
      <c r="J369" s="122"/>
      <c r="K369" s="122"/>
      <c r="L369" s="122"/>
      <c r="M369" s="122"/>
      <c r="N369" s="122"/>
      <c r="O369" s="122"/>
      <c r="P369" s="122"/>
      <c r="Q369" s="122"/>
      <c r="R369" s="122" t="s">
        <v>135</v>
      </c>
      <c r="S369" s="122">
        <v>0</v>
      </c>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row>
    <row r="370" spans="1:47" ht="22.5" outlineLevel="1" x14ac:dyDescent="0.2">
      <c r="A370" s="123"/>
      <c r="B370" s="123"/>
      <c r="C370" s="138" t="s">
        <v>475</v>
      </c>
      <c r="D370" s="161"/>
      <c r="E370" s="152">
        <v>16.687999999999999</v>
      </c>
      <c r="F370" s="125"/>
      <c r="G370" s="125"/>
      <c r="H370" s="147">
        <v>0</v>
      </c>
      <c r="I370" s="122"/>
      <c r="J370" s="122"/>
      <c r="K370" s="122"/>
      <c r="L370" s="122"/>
      <c r="M370" s="122"/>
      <c r="N370" s="122"/>
      <c r="O370" s="122"/>
      <c r="P370" s="122"/>
      <c r="Q370" s="122"/>
      <c r="R370" s="122" t="s">
        <v>135</v>
      </c>
      <c r="S370" s="122">
        <v>0</v>
      </c>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row>
    <row r="371" spans="1:47" outlineLevel="1" x14ac:dyDescent="0.2">
      <c r="A371" s="123"/>
      <c r="B371" s="123"/>
      <c r="C371" s="138" t="s">
        <v>212</v>
      </c>
      <c r="D371" s="161"/>
      <c r="E371" s="152"/>
      <c r="F371" s="125"/>
      <c r="G371" s="125"/>
      <c r="H371" s="147">
        <v>0</v>
      </c>
      <c r="I371" s="122"/>
      <c r="J371" s="122"/>
      <c r="K371" s="122"/>
      <c r="L371" s="122"/>
      <c r="M371" s="122"/>
      <c r="N371" s="122"/>
      <c r="O371" s="122"/>
      <c r="P371" s="122"/>
      <c r="Q371" s="122"/>
      <c r="R371" s="122" t="s">
        <v>135</v>
      </c>
      <c r="S371" s="122">
        <v>0</v>
      </c>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row>
    <row r="372" spans="1:47" outlineLevel="1" x14ac:dyDescent="0.2">
      <c r="A372" s="123"/>
      <c r="B372" s="123"/>
      <c r="C372" s="138" t="s">
        <v>476</v>
      </c>
      <c r="D372" s="161"/>
      <c r="E372" s="152">
        <v>0.14435999999999999</v>
      </c>
      <c r="F372" s="125"/>
      <c r="G372" s="125"/>
      <c r="H372" s="147">
        <v>0</v>
      </c>
      <c r="I372" s="122"/>
      <c r="J372" s="122"/>
      <c r="K372" s="122"/>
      <c r="L372" s="122"/>
      <c r="M372" s="122"/>
      <c r="N372" s="122"/>
      <c r="O372" s="122"/>
      <c r="P372" s="122"/>
      <c r="Q372" s="122"/>
      <c r="R372" s="122" t="s">
        <v>135</v>
      </c>
      <c r="S372" s="122">
        <v>0</v>
      </c>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row>
    <row r="373" spans="1:47" outlineLevel="1" x14ac:dyDescent="0.2">
      <c r="A373" s="123">
        <v>91</v>
      </c>
      <c r="B373" s="123" t="s">
        <v>477</v>
      </c>
      <c r="C373" s="137" t="s">
        <v>478</v>
      </c>
      <c r="D373" s="160" t="s">
        <v>188</v>
      </c>
      <c r="E373" s="125">
        <v>123</v>
      </c>
      <c r="F373" s="125"/>
      <c r="G373" s="125">
        <f>ROUND(E373*F373,2)</f>
        <v>0</v>
      </c>
      <c r="H373" s="147" t="s">
        <v>1624</v>
      </c>
      <c r="I373" s="122"/>
      <c r="J373" s="122"/>
      <c r="K373" s="122"/>
      <c r="L373" s="122"/>
      <c r="M373" s="122"/>
      <c r="N373" s="122"/>
      <c r="O373" s="122"/>
      <c r="P373" s="122"/>
      <c r="Q373" s="122"/>
      <c r="R373" s="122" t="s">
        <v>178</v>
      </c>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row>
    <row r="374" spans="1:47" outlineLevel="1" x14ac:dyDescent="0.2">
      <c r="A374" s="123"/>
      <c r="B374" s="123"/>
      <c r="C374" s="138" t="s">
        <v>207</v>
      </c>
      <c r="D374" s="161"/>
      <c r="E374" s="152"/>
      <c r="F374" s="125"/>
      <c r="G374" s="125"/>
      <c r="H374" s="147">
        <v>0</v>
      </c>
      <c r="I374" s="122"/>
      <c r="J374" s="122"/>
      <c r="K374" s="122"/>
      <c r="L374" s="122"/>
      <c r="M374" s="122"/>
      <c r="N374" s="122"/>
      <c r="O374" s="122"/>
      <c r="P374" s="122"/>
      <c r="Q374" s="122"/>
      <c r="R374" s="122" t="s">
        <v>135</v>
      </c>
      <c r="S374" s="122">
        <v>0</v>
      </c>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row>
    <row r="375" spans="1:47" outlineLevel="1" x14ac:dyDescent="0.2">
      <c r="A375" s="123"/>
      <c r="B375" s="123"/>
      <c r="C375" s="138" t="s">
        <v>479</v>
      </c>
      <c r="D375" s="161"/>
      <c r="E375" s="152">
        <v>123</v>
      </c>
      <c r="F375" s="125"/>
      <c r="G375" s="125"/>
      <c r="H375" s="147">
        <v>0</v>
      </c>
      <c r="I375" s="122"/>
      <c r="J375" s="122"/>
      <c r="K375" s="122"/>
      <c r="L375" s="122"/>
      <c r="M375" s="122"/>
      <c r="N375" s="122"/>
      <c r="O375" s="122"/>
      <c r="P375" s="122"/>
      <c r="Q375" s="122"/>
      <c r="R375" s="122" t="s">
        <v>135</v>
      </c>
      <c r="S375" s="122">
        <v>0</v>
      </c>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row>
    <row r="376" spans="1:47" outlineLevel="1" x14ac:dyDescent="0.2">
      <c r="A376" s="123">
        <v>92</v>
      </c>
      <c r="B376" s="123" t="s">
        <v>480</v>
      </c>
      <c r="C376" s="137" t="s">
        <v>481</v>
      </c>
      <c r="D376" s="160" t="s">
        <v>138</v>
      </c>
      <c r="E376" s="125">
        <v>15.215999999999999</v>
      </c>
      <c r="F376" s="125"/>
      <c r="G376" s="125">
        <f>ROUND(E376*F376,2)</f>
        <v>0</v>
      </c>
      <c r="H376" s="147" t="s">
        <v>1624</v>
      </c>
      <c r="I376" s="122"/>
      <c r="J376" s="122"/>
      <c r="K376" s="122"/>
      <c r="L376" s="122"/>
      <c r="M376" s="122"/>
      <c r="N376" s="122"/>
      <c r="O376" s="122"/>
      <c r="P376" s="122"/>
      <c r="Q376" s="122"/>
      <c r="R376" s="122" t="s">
        <v>133</v>
      </c>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row>
    <row r="377" spans="1:47" outlineLevel="1" x14ac:dyDescent="0.2">
      <c r="A377" s="123"/>
      <c r="B377" s="123"/>
      <c r="C377" s="138" t="s">
        <v>207</v>
      </c>
      <c r="D377" s="161"/>
      <c r="E377" s="152"/>
      <c r="F377" s="125"/>
      <c r="G377" s="125"/>
      <c r="H377" s="147">
        <v>0</v>
      </c>
      <c r="I377" s="122"/>
      <c r="J377" s="122"/>
      <c r="K377" s="122"/>
      <c r="L377" s="122"/>
      <c r="M377" s="122"/>
      <c r="N377" s="122"/>
      <c r="O377" s="122"/>
      <c r="P377" s="122"/>
      <c r="Q377" s="122"/>
      <c r="R377" s="122" t="s">
        <v>135</v>
      </c>
      <c r="S377" s="122">
        <v>0</v>
      </c>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row>
    <row r="378" spans="1:47" outlineLevel="1" x14ac:dyDescent="0.2">
      <c r="A378" s="123"/>
      <c r="B378" s="123"/>
      <c r="C378" s="138" t="s">
        <v>482</v>
      </c>
      <c r="D378" s="161"/>
      <c r="E378" s="152">
        <v>15.215999999999999</v>
      </c>
      <c r="F378" s="125"/>
      <c r="G378" s="125"/>
      <c r="H378" s="147">
        <v>0</v>
      </c>
      <c r="I378" s="122"/>
      <c r="J378" s="122"/>
      <c r="K378" s="122"/>
      <c r="L378" s="122"/>
      <c r="M378" s="122"/>
      <c r="N378" s="122"/>
      <c r="O378" s="122"/>
      <c r="P378" s="122"/>
      <c r="Q378" s="122"/>
      <c r="R378" s="122" t="s">
        <v>135</v>
      </c>
      <c r="S378" s="122">
        <v>0</v>
      </c>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row>
    <row r="379" spans="1:47" outlineLevel="1" x14ac:dyDescent="0.2">
      <c r="A379" s="123">
        <v>93</v>
      </c>
      <c r="B379" s="123" t="s">
        <v>483</v>
      </c>
      <c r="C379" s="137" t="s">
        <v>484</v>
      </c>
      <c r="D379" s="160" t="s">
        <v>188</v>
      </c>
      <c r="E379" s="125">
        <v>114.88</v>
      </c>
      <c r="F379" s="125"/>
      <c r="G379" s="125">
        <f>ROUND(E379*F379,2)</f>
        <v>0</v>
      </c>
      <c r="H379" s="147" t="s">
        <v>1624</v>
      </c>
      <c r="I379" s="122"/>
      <c r="J379" s="122"/>
      <c r="K379" s="122"/>
      <c r="L379" s="122"/>
      <c r="M379" s="122"/>
      <c r="N379" s="122"/>
      <c r="O379" s="122"/>
      <c r="P379" s="122"/>
      <c r="Q379" s="122"/>
      <c r="R379" s="122" t="s">
        <v>133</v>
      </c>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row>
    <row r="380" spans="1:47" outlineLevel="1" x14ac:dyDescent="0.2">
      <c r="A380" s="123"/>
      <c r="B380" s="123"/>
      <c r="C380" s="138" t="s">
        <v>207</v>
      </c>
      <c r="D380" s="161"/>
      <c r="E380" s="152"/>
      <c r="F380" s="125"/>
      <c r="G380" s="125"/>
      <c r="H380" s="147">
        <v>0</v>
      </c>
      <c r="I380" s="122"/>
      <c r="J380" s="122"/>
      <c r="K380" s="122"/>
      <c r="L380" s="122"/>
      <c r="M380" s="122"/>
      <c r="N380" s="122"/>
      <c r="O380" s="122"/>
      <c r="P380" s="122"/>
      <c r="Q380" s="122"/>
      <c r="R380" s="122" t="s">
        <v>135</v>
      </c>
      <c r="S380" s="122">
        <v>0</v>
      </c>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row>
    <row r="381" spans="1:47" ht="22.5" outlineLevel="1" x14ac:dyDescent="0.2">
      <c r="A381" s="123"/>
      <c r="B381" s="123"/>
      <c r="C381" s="138" t="s">
        <v>485</v>
      </c>
      <c r="D381" s="161"/>
      <c r="E381" s="152">
        <v>114.88</v>
      </c>
      <c r="F381" s="125"/>
      <c r="G381" s="125"/>
      <c r="H381" s="147">
        <v>0</v>
      </c>
      <c r="I381" s="122"/>
      <c r="J381" s="122"/>
      <c r="K381" s="122"/>
      <c r="L381" s="122"/>
      <c r="M381" s="122"/>
      <c r="N381" s="122"/>
      <c r="O381" s="122"/>
      <c r="P381" s="122"/>
      <c r="Q381" s="122"/>
      <c r="R381" s="122" t="s">
        <v>135</v>
      </c>
      <c r="S381" s="122">
        <v>0</v>
      </c>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row>
    <row r="382" spans="1:47" outlineLevel="1" x14ac:dyDescent="0.2">
      <c r="A382" s="123">
        <v>94</v>
      </c>
      <c r="B382" s="123" t="s">
        <v>486</v>
      </c>
      <c r="C382" s="137" t="s">
        <v>487</v>
      </c>
      <c r="D382" s="160" t="s">
        <v>188</v>
      </c>
      <c r="E382" s="125">
        <v>114.88</v>
      </c>
      <c r="F382" s="125"/>
      <c r="G382" s="125">
        <f>ROUND(E382*F382,2)</f>
        <v>0</v>
      </c>
      <c r="H382" s="147" t="s">
        <v>1624</v>
      </c>
      <c r="I382" s="122"/>
      <c r="J382" s="122"/>
      <c r="K382" s="122"/>
      <c r="L382" s="122"/>
      <c r="M382" s="122"/>
      <c r="N382" s="122"/>
      <c r="O382" s="122"/>
      <c r="P382" s="122"/>
      <c r="Q382" s="122"/>
      <c r="R382" s="122" t="s">
        <v>133</v>
      </c>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row>
    <row r="383" spans="1:47" outlineLevel="1" x14ac:dyDescent="0.2">
      <c r="A383" s="123"/>
      <c r="B383" s="123"/>
      <c r="C383" s="138" t="s">
        <v>207</v>
      </c>
      <c r="D383" s="161"/>
      <c r="E383" s="152"/>
      <c r="F383" s="125"/>
      <c r="G383" s="125"/>
      <c r="H383" s="147">
        <v>0</v>
      </c>
      <c r="I383" s="122"/>
      <c r="J383" s="122"/>
      <c r="K383" s="122"/>
      <c r="L383" s="122"/>
      <c r="M383" s="122"/>
      <c r="N383" s="122"/>
      <c r="O383" s="122"/>
      <c r="P383" s="122"/>
      <c r="Q383" s="122"/>
      <c r="R383" s="122" t="s">
        <v>135</v>
      </c>
      <c r="S383" s="122">
        <v>0</v>
      </c>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row>
    <row r="384" spans="1:47" outlineLevel="1" x14ac:dyDescent="0.2">
      <c r="A384" s="123"/>
      <c r="B384" s="123"/>
      <c r="C384" s="138" t="s">
        <v>488</v>
      </c>
      <c r="D384" s="161"/>
      <c r="E384" s="152">
        <v>114.88</v>
      </c>
      <c r="F384" s="125"/>
      <c r="G384" s="125"/>
      <c r="H384" s="147">
        <v>0</v>
      </c>
      <c r="I384" s="122"/>
      <c r="J384" s="122"/>
      <c r="K384" s="122"/>
      <c r="L384" s="122"/>
      <c r="M384" s="122"/>
      <c r="N384" s="122"/>
      <c r="O384" s="122"/>
      <c r="P384" s="122"/>
      <c r="Q384" s="122"/>
      <c r="R384" s="122" t="s">
        <v>135</v>
      </c>
      <c r="S384" s="122">
        <v>0</v>
      </c>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row>
    <row r="385" spans="1:47" outlineLevel="1" x14ac:dyDescent="0.2">
      <c r="A385" s="123">
        <v>95</v>
      </c>
      <c r="B385" s="123" t="s">
        <v>473</v>
      </c>
      <c r="C385" s="137" t="s">
        <v>489</v>
      </c>
      <c r="D385" s="160" t="s">
        <v>201</v>
      </c>
      <c r="E385" s="125">
        <v>2.1302400000000001</v>
      </c>
      <c r="F385" s="125"/>
      <c r="G385" s="125">
        <f>ROUND(E385*F385,2)</f>
        <v>0</v>
      </c>
      <c r="H385" s="147" t="s">
        <v>1624</v>
      </c>
      <c r="I385" s="122"/>
      <c r="J385" s="122"/>
      <c r="K385" s="122"/>
      <c r="L385" s="122"/>
      <c r="M385" s="122"/>
      <c r="N385" s="122"/>
      <c r="O385" s="122"/>
      <c r="P385" s="122"/>
      <c r="Q385" s="122"/>
      <c r="R385" s="122" t="s">
        <v>133</v>
      </c>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row>
    <row r="386" spans="1:47" outlineLevel="1" x14ac:dyDescent="0.2">
      <c r="A386" s="123"/>
      <c r="B386" s="123"/>
      <c r="C386" s="138" t="s">
        <v>207</v>
      </c>
      <c r="D386" s="161"/>
      <c r="E386" s="152"/>
      <c r="F386" s="125"/>
      <c r="G386" s="125"/>
      <c r="H386" s="147">
        <v>0</v>
      </c>
      <c r="I386" s="122"/>
      <c r="J386" s="122"/>
      <c r="K386" s="122"/>
      <c r="L386" s="122"/>
      <c r="M386" s="122"/>
      <c r="N386" s="122"/>
      <c r="O386" s="122"/>
      <c r="P386" s="122"/>
      <c r="Q386" s="122"/>
      <c r="R386" s="122" t="s">
        <v>135</v>
      </c>
      <c r="S386" s="122">
        <v>0</v>
      </c>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row>
    <row r="387" spans="1:47" outlineLevel="1" x14ac:dyDescent="0.2">
      <c r="A387" s="123"/>
      <c r="B387" s="123"/>
      <c r="C387" s="138" t="s">
        <v>490</v>
      </c>
      <c r="D387" s="161"/>
      <c r="E387" s="152">
        <v>2.1302400000000001</v>
      </c>
      <c r="F387" s="125"/>
      <c r="G387" s="125"/>
      <c r="H387" s="147">
        <v>0</v>
      </c>
      <c r="I387" s="122"/>
      <c r="J387" s="122"/>
      <c r="K387" s="122"/>
      <c r="L387" s="122"/>
      <c r="M387" s="122"/>
      <c r="N387" s="122"/>
      <c r="O387" s="122"/>
      <c r="P387" s="122"/>
      <c r="Q387" s="122"/>
      <c r="R387" s="122" t="s">
        <v>135</v>
      </c>
      <c r="S387" s="122">
        <v>0</v>
      </c>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row>
    <row r="388" spans="1:47" outlineLevel="1" x14ac:dyDescent="0.2">
      <c r="A388" s="123">
        <v>96</v>
      </c>
      <c r="B388" s="123" t="s">
        <v>491</v>
      </c>
      <c r="C388" s="137" t="s">
        <v>492</v>
      </c>
      <c r="D388" s="160" t="s">
        <v>138</v>
      </c>
      <c r="E388" s="125">
        <v>54.646535</v>
      </c>
      <c r="F388" s="125"/>
      <c r="G388" s="125">
        <f>ROUND(E388*F388,2)</f>
        <v>0</v>
      </c>
      <c r="H388" s="147" t="s">
        <v>1624</v>
      </c>
      <c r="I388" s="122"/>
      <c r="J388" s="122"/>
      <c r="K388" s="122"/>
      <c r="L388" s="122"/>
      <c r="M388" s="122"/>
      <c r="N388" s="122"/>
      <c r="O388" s="122"/>
      <c r="P388" s="122"/>
      <c r="Q388" s="122"/>
      <c r="R388" s="122" t="s">
        <v>133</v>
      </c>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row>
    <row r="389" spans="1:47" outlineLevel="1" x14ac:dyDescent="0.2">
      <c r="A389" s="123"/>
      <c r="B389" s="123"/>
      <c r="C389" s="138" t="s">
        <v>207</v>
      </c>
      <c r="D389" s="161"/>
      <c r="E389" s="152"/>
      <c r="F389" s="125"/>
      <c r="G389" s="125"/>
      <c r="H389" s="147">
        <v>0</v>
      </c>
      <c r="I389" s="122"/>
      <c r="J389" s="122"/>
      <c r="K389" s="122"/>
      <c r="L389" s="122"/>
      <c r="M389" s="122"/>
      <c r="N389" s="122"/>
      <c r="O389" s="122"/>
      <c r="P389" s="122"/>
      <c r="Q389" s="122"/>
      <c r="R389" s="122" t="s">
        <v>135</v>
      </c>
      <c r="S389" s="122">
        <v>0</v>
      </c>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row>
    <row r="390" spans="1:47" outlineLevel="1" x14ac:dyDescent="0.2">
      <c r="A390" s="123"/>
      <c r="B390" s="123"/>
      <c r="C390" s="138" t="s">
        <v>493</v>
      </c>
      <c r="D390" s="161"/>
      <c r="E390" s="152">
        <v>0.26316000000000001</v>
      </c>
      <c r="F390" s="125"/>
      <c r="G390" s="125"/>
      <c r="H390" s="147">
        <v>0</v>
      </c>
      <c r="I390" s="122"/>
      <c r="J390" s="122"/>
      <c r="K390" s="122"/>
      <c r="L390" s="122"/>
      <c r="M390" s="122"/>
      <c r="N390" s="122"/>
      <c r="O390" s="122"/>
      <c r="P390" s="122"/>
      <c r="Q390" s="122"/>
      <c r="R390" s="122" t="s">
        <v>135</v>
      </c>
      <c r="S390" s="122">
        <v>0</v>
      </c>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row>
    <row r="391" spans="1:47" outlineLevel="1" x14ac:dyDescent="0.2">
      <c r="A391" s="123"/>
      <c r="B391" s="123"/>
      <c r="C391" s="138" t="s">
        <v>494</v>
      </c>
      <c r="D391" s="161"/>
      <c r="E391" s="152">
        <v>1.4595</v>
      </c>
      <c r="F391" s="125"/>
      <c r="G391" s="125"/>
      <c r="H391" s="147">
        <v>0</v>
      </c>
      <c r="I391" s="122"/>
      <c r="J391" s="122"/>
      <c r="K391" s="122"/>
      <c r="L391" s="122"/>
      <c r="M391" s="122"/>
      <c r="N391" s="122"/>
      <c r="O391" s="122"/>
      <c r="P391" s="122"/>
      <c r="Q391" s="122"/>
      <c r="R391" s="122" t="s">
        <v>135</v>
      </c>
      <c r="S391" s="122">
        <v>0</v>
      </c>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row>
    <row r="392" spans="1:47" outlineLevel="1" x14ac:dyDescent="0.2">
      <c r="A392" s="123"/>
      <c r="B392" s="123"/>
      <c r="C392" s="138" t="s">
        <v>495</v>
      </c>
      <c r="D392" s="161"/>
      <c r="E392" s="152">
        <v>0.79200000000000004</v>
      </c>
      <c r="F392" s="125"/>
      <c r="G392" s="125"/>
      <c r="H392" s="147">
        <v>0</v>
      </c>
      <c r="I392" s="122"/>
      <c r="J392" s="122"/>
      <c r="K392" s="122"/>
      <c r="L392" s="122"/>
      <c r="M392" s="122"/>
      <c r="N392" s="122"/>
      <c r="O392" s="122"/>
      <c r="P392" s="122"/>
      <c r="Q392" s="122"/>
      <c r="R392" s="122" t="s">
        <v>135</v>
      </c>
      <c r="S392" s="122">
        <v>0</v>
      </c>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row>
    <row r="393" spans="1:47" outlineLevel="1" x14ac:dyDescent="0.2">
      <c r="A393" s="123"/>
      <c r="B393" s="123"/>
      <c r="C393" s="138" t="s">
        <v>496</v>
      </c>
      <c r="D393" s="161"/>
      <c r="E393" s="152">
        <v>0.22800000000000001</v>
      </c>
      <c r="F393" s="125"/>
      <c r="G393" s="125"/>
      <c r="H393" s="147">
        <v>0</v>
      </c>
      <c r="I393" s="122"/>
      <c r="J393" s="122"/>
      <c r="K393" s="122"/>
      <c r="L393" s="122"/>
      <c r="M393" s="122"/>
      <c r="N393" s="122"/>
      <c r="O393" s="122"/>
      <c r="P393" s="122"/>
      <c r="Q393" s="122"/>
      <c r="R393" s="122" t="s">
        <v>135</v>
      </c>
      <c r="S393" s="122">
        <v>0</v>
      </c>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row>
    <row r="394" spans="1:47" ht="45" outlineLevel="1" x14ac:dyDescent="0.2">
      <c r="A394" s="123"/>
      <c r="B394" s="123"/>
      <c r="C394" s="138" t="s">
        <v>497</v>
      </c>
      <c r="D394" s="161"/>
      <c r="E394" s="152">
        <v>46.5105</v>
      </c>
      <c r="F394" s="125"/>
      <c r="G394" s="125"/>
      <c r="H394" s="147">
        <v>0</v>
      </c>
      <c r="I394" s="122"/>
      <c r="J394" s="122"/>
      <c r="K394" s="122"/>
      <c r="L394" s="122"/>
      <c r="M394" s="122"/>
      <c r="N394" s="122"/>
      <c r="O394" s="122"/>
      <c r="P394" s="122"/>
      <c r="Q394" s="122"/>
      <c r="R394" s="122" t="s">
        <v>135</v>
      </c>
      <c r="S394" s="122">
        <v>0</v>
      </c>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row>
    <row r="395" spans="1:47" outlineLevel="1" x14ac:dyDescent="0.2">
      <c r="A395" s="123"/>
      <c r="B395" s="123"/>
      <c r="C395" s="138" t="s">
        <v>212</v>
      </c>
      <c r="D395" s="161"/>
      <c r="E395" s="152"/>
      <c r="F395" s="125"/>
      <c r="G395" s="125"/>
      <c r="H395" s="147">
        <v>0</v>
      </c>
      <c r="I395" s="122"/>
      <c r="J395" s="122"/>
      <c r="K395" s="122"/>
      <c r="L395" s="122"/>
      <c r="M395" s="122"/>
      <c r="N395" s="122"/>
      <c r="O395" s="122"/>
      <c r="P395" s="122"/>
      <c r="Q395" s="122"/>
      <c r="R395" s="122" t="s">
        <v>135</v>
      </c>
      <c r="S395" s="122">
        <v>0</v>
      </c>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row>
    <row r="396" spans="1:47" outlineLevel="1" x14ac:dyDescent="0.2">
      <c r="A396" s="123"/>
      <c r="B396" s="123"/>
      <c r="C396" s="138" t="s">
        <v>498</v>
      </c>
      <c r="D396" s="161"/>
      <c r="E396" s="152">
        <v>1.554875</v>
      </c>
      <c r="F396" s="125"/>
      <c r="G396" s="125"/>
      <c r="H396" s="147">
        <v>0</v>
      </c>
      <c r="I396" s="122"/>
      <c r="J396" s="122"/>
      <c r="K396" s="122"/>
      <c r="L396" s="122"/>
      <c r="M396" s="122"/>
      <c r="N396" s="122"/>
      <c r="O396" s="122"/>
      <c r="P396" s="122"/>
      <c r="Q396" s="122"/>
      <c r="R396" s="122" t="s">
        <v>135</v>
      </c>
      <c r="S396" s="122">
        <v>0</v>
      </c>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row>
    <row r="397" spans="1:47" outlineLevel="1" x14ac:dyDescent="0.2">
      <c r="A397" s="123"/>
      <c r="B397" s="123"/>
      <c r="C397" s="138" t="s">
        <v>499</v>
      </c>
      <c r="D397" s="161"/>
      <c r="E397" s="152">
        <v>3.8384999999999998</v>
      </c>
      <c r="F397" s="125"/>
      <c r="G397" s="125"/>
      <c r="H397" s="147">
        <v>0</v>
      </c>
      <c r="I397" s="122"/>
      <c r="J397" s="122"/>
      <c r="K397" s="122"/>
      <c r="L397" s="122"/>
      <c r="M397" s="122"/>
      <c r="N397" s="122"/>
      <c r="O397" s="122"/>
      <c r="P397" s="122"/>
      <c r="Q397" s="122"/>
      <c r="R397" s="122" t="s">
        <v>135</v>
      </c>
      <c r="S397" s="122">
        <v>0</v>
      </c>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row>
    <row r="398" spans="1:47" outlineLevel="1" x14ac:dyDescent="0.2">
      <c r="A398" s="123">
        <v>97</v>
      </c>
      <c r="B398" s="123" t="s">
        <v>500</v>
      </c>
      <c r="C398" s="137" t="s">
        <v>501</v>
      </c>
      <c r="D398" s="160" t="s">
        <v>188</v>
      </c>
      <c r="E398" s="125">
        <v>378.24740000000003</v>
      </c>
      <c r="F398" s="125"/>
      <c r="G398" s="125">
        <f>ROUND(E398*F398,2)</f>
        <v>0</v>
      </c>
      <c r="H398" s="147" t="s">
        <v>1624</v>
      </c>
      <c r="I398" s="122"/>
      <c r="J398" s="122"/>
      <c r="K398" s="122"/>
      <c r="L398" s="122"/>
      <c r="M398" s="122"/>
      <c r="N398" s="122"/>
      <c r="O398" s="122"/>
      <c r="P398" s="122"/>
      <c r="Q398" s="122"/>
      <c r="R398" s="122" t="s">
        <v>133</v>
      </c>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row>
    <row r="399" spans="1:47" outlineLevel="1" x14ac:dyDescent="0.2">
      <c r="A399" s="123"/>
      <c r="B399" s="123"/>
      <c r="C399" s="138" t="s">
        <v>207</v>
      </c>
      <c r="D399" s="161"/>
      <c r="E399" s="152"/>
      <c r="F399" s="125"/>
      <c r="G399" s="125"/>
      <c r="H399" s="147">
        <v>0</v>
      </c>
      <c r="I399" s="122"/>
      <c r="J399" s="122"/>
      <c r="K399" s="122"/>
      <c r="L399" s="122"/>
      <c r="M399" s="122"/>
      <c r="N399" s="122"/>
      <c r="O399" s="122"/>
      <c r="P399" s="122"/>
      <c r="Q399" s="122"/>
      <c r="R399" s="122" t="s">
        <v>135</v>
      </c>
      <c r="S399" s="122">
        <v>0</v>
      </c>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row>
    <row r="400" spans="1:47" outlineLevel="1" x14ac:dyDescent="0.2">
      <c r="A400" s="123"/>
      <c r="B400" s="123"/>
      <c r="C400" s="138" t="s">
        <v>502</v>
      </c>
      <c r="D400" s="161"/>
      <c r="E400" s="152">
        <v>1.7544</v>
      </c>
      <c r="F400" s="125"/>
      <c r="G400" s="125"/>
      <c r="H400" s="147">
        <v>0</v>
      </c>
      <c r="I400" s="122"/>
      <c r="J400" s="122"/>
      <c r="K400" s="122"/>
      <c r="L400" s="122"/>
      <c r="M400" s="122"/>
      <c r="N400" s="122"/>
      <c r="O400" s="122"/>
      <c r="P400" s="122"/>
      <c r="Q400" s="122"/>
      <c r="R400" s="122" t="s">
        <v>135</v>
      </c>
      <c r="S400" s="122">
        <v>0</v>
      </c>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row>
    <row r="401" spans="1:47" outlineLevel="1" x14ac:dyDescent="0.2">
      <c r="A401" s="123"/>
      <c r="B401" s="123"/>
      <c r="C401" s="138" t="s">
        <v>503</v>
      </c>
      <c r="D401" s="161"/>
      <c r="E401" s="152">
        <v>16.263000000000002</v>
      </c>
      <c r="F401" s="125"/>
      <c r="G401" s="125"/>
      <c r="H401" s="147">
        <v>0</v>
      </c>
      <c r="I401" s="122"/>
      <c r="J401" s="122"/>
      <c r="K401" s="122"/>
      <c r="L401" s="122"/>
      <c r="M401" s="122"/>
      <c r="N401" s="122"/>
      <c r="O401" s="122"/>
      <c r="P401" s="122"/>
      <c r="Q401" s="122"/>
      <c r="R401" s="122" t="s">
        <v>135</v>
      </c>
      <c r="S401" s="122">
        <v>0</v>
      </c>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row>
    <row r="402" spans="1:47" outlineLevel="1" x14ac:dyDescent="0.2">
      <c r="A402" s="123"/>
      <c r="B402" s="123"/>
      <c r="C402" s="138" t="s">
        <v>504</v>
      </c>
      <c r="D402" s="161"/>
      <c r="E402" s="152">
        <v>5.28</v>
      </c>
      <c r="F402" s="125"/>
      <c r="G402" s="125"/>
      <c r="H402" s="147">
        <v>0</v>
      </c>
      <c r="I402" s="122"/>
      <c r="J402" s="122"/>
      <c r="K402" s="122"/>
      <c r="L402" s="122"/>
      <c r="M402" s="122"/>
      <c r="N402" s="122"/>
      <c r="O402" s="122"/>
      <c r="P402" s="122"/>
      <c r="Q402" s="122"/>
      <c r="R402" s="122" t="s">
        <v>135</v>
      </c>
      <c r="S402" s="122">
        <v>0</v>
      </c>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row>
    <row r="403" spans="1:47" outlineLevel="1" x14ac:dyDescent="0.2">
      <c r="A403" s="123"/>
      <c r="B403" s="123"/>
      <c r="C403" s="138" t="s">
        <v>505</v>
      </c>
      <c r="D403" s="161"/>
      <c r="E403" s="152">
        <v>1.52</v>
      </c>
      <c r="F403" s="125"/>
      <c r="G403" s="125"/>
      <c r="H403" s="147">
        <v>0</v>
      </c>
      <c r="I403" s="122"/>
      <c r="J403" s="122"/>
      <c r="K403" s="122"/>
      <c r="L403" s="122"/>
      <c r="M403" s="122"/>
      <c r="N403" s="122"/>
      <c r="O403" s="122"/>
      <c r="P403" s="122"/>
      <c r="Q403" s="122"/>
      <c r="R403" s="122" t="s">
        <v>135</v>
      </c>
      <c r="S403" s="122">
        <v>0</v>
      </c>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row>
    <row r="404" spans="1:47" ht="45" outlineLevel="1" x14ac:dyDescent="0.2">
      <c r="A404" s="123"/>
      <c r="B404" s="123"/>
      <c r="C404" s="138" t="s">
        <v>506</v>
      </c>
      <c r="D404" s="161"/>
      <c r="E404" s="152">
        <v>310.07</v>
      </c>
      <c r="F404" s="125"/>
      <c r="G404" s="125"/>
      <c r="H404" s="147">
        <v>0</v>
      </c>
      <c r="I404" s="122"/>
      <c r="J404" s="122"/>
      <c r="K404" s="122"/>
      <c r="L404" s="122"/>
      <c r="M404" s="122"/>
      <c r="N404" s="122"/>
      <c r="O404" s="122"/>
      <c r="P404" s="122"/>
      <c r="Q404" s="122"/>
      <c r="R404" s="122" t="s">
        <v>135</v>
      </c>
      <c r="S404" s="122">
        <v>0</v>
      </c>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row>
    <row r="405" spans="1:47" outlineLevel="1" x14ac:dyDescent="0.2">
      <c r="A405" s="123"/>
      <c r="B405" s="123"/>
      <c r="C405" s="138" t="s">
        <v>212</v>
      </c>
      <c r="D405" s="161"/>
      <c r="E405" s="152"/>
      <c r="F405" s="125"/>
      <c r="G405" s="125"/>
      <c r="H405" s="147">
        <v>0</v>
      </c>
      <c r="I405" s="122"/>
      <c r="J405" s="122"/>
      <c r="K405" s="122"/>
      <c r="L405" s="122"/>
      <c r="M405" s="122"/>
      <c r="N405" s="122"/>
      <c r="O405" s="122"/>
      <c r="P405" s="122"/>
      <c r="Q405" s="122"/>
      <c r="R405" s="122" t="s">
        <v>135</v>
      </c>
      <c r="S405" s="122">
        <v>0</v>
      </c>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row>
    <row r="406" spans="1:47" outlineLevel="1" x14ac:dyDescent="0.2">
      <c r="A406" s="123"/>
      <c r="B406" s="123"/>
      <c r="C406" s="138" t="s">
        <v>507</v>
      </c>
      <c r="D406" s="161"/>
      <c r="E406" s="152">
        <v>17.77</v>
      </c>
      <c r="F406" s="125"/>
      <c r="G406" s="125"/>
      <c r="H406" s="147">
        <v>0</v>
      </c>
      <c r="I406" s="122"/>
      <c r="J406" s="122"/>
      <c r="K406" s="122"/>
      <c r="L406" s="122"/>
      <c r="M406" s="122"/>
      <c r="N406" s="122"/>
      <c r="O406" s="122"/>
      <c r="P406" s="122"/>
      <c r="Q406" s="122"/>
      <c r="R406" s="122" t="s">
        <v>135</v>
      </c>
      <c r="S406" s="122">
        <v>0</v>
      </c>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row>
    <row r="407" spans="1:47" outlineLevel="1" x14ac:dyDescent="0.2">
      <c r="A407" s="123"/>
      <c r="B407" s="123"/>
      <c r="C407" s="138" t="s">
        <v>508</v>
      </c>
      <c r="D407" s="161"/>
      <c r="E407" s="152">
        <v>25.59</v>
      </c>
      <c r="F407" s="125"/>
      <c r="G407" s="125"/>
      <c r="H407" s="147">
        <v>0</v>
      </c>
      <c r="I407" s="122"/>
      <c r="J407" s="122"/>
      <c r="K407" s="122"/>
      <c r="L407" s="122"/>
      <c r="M407" s="122"/>
      <c r="N407" s="122"/>
      <c r="O407" s="122"/>
      <c r="P407" s="122"/>
      <c r="Q407" s="122"/>
      <c r="R407" s="122" t="s">
        <v>135</v>
      </c>
      <c r="S407" s="122">
        <v>0</v>
      </c>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row>
    <row r="408" spans="1:47" outlineLevel="1" x14ac:dyDescent="0.2">
      <c r="A408" s="123">
        <v>98</v>
      </c>
      <c r="B408" s="123" t="s">
        <v>509</v>
      </c>
      <c r="C408" s="137" t="s">
        <v>510</v>
      </c>
      <c r="D408" s="160" t="s">
        <v>188</v>
      </c>
      <c r="E408" s="125">
        <v>378.24740000000003</v>
      </c>
      <c r="F408" s="125"/>
      <c r="G408" s="125">
        <f>ROUND(E408*F408,2)</f>
        <v>0</v>
      </c>
      <c r="H408" s="147" t="s">
        <v>1624</v>
      </c>
      <c r="I408" s="122"/>
      <c r="J408" s="122"/>
      <c r="K408" s="122"/>
      <c r="L408" s="122"/>
      <c r="M408" s="122"/>
      <c r="N408" s="122"/>
      <c r="O408" s="122"/>
      <c r="P408" s="122"/>
      <c r="Q408" s="122"/>
      <c r="R408" s="122" t="s">
        <v>133</v>
      </c>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row>
    <row r="409" spans="1:47" outlineLevel="1" x14ac:dyDescent="0.2">
      <c r="A409" s="123"/>
      <c r="B409" s="123"/>
      <c r="C409" s="138" t="s">
        <v>207</v>
      </c>
      <c r="D409" s="161"/>
      <c r="E409" s="152"/>
      <c r="F409" s="125"/>
      <c r="G409" s="125"/>
      <c r="H409" s="147">
        <v>0</v>
      </c>
      <c r="I409" s="122"/>
      <c r="J409" s="122"/>
      <c r="K409" s="122"/>
      <c r="L409" s="122"/>
      <c r="M409" s="122"/>
      <c r="N409" s="122"/>
      <c r="O409" s="122"/>
      <c r="P409" s="122"/>
      <c r="Q409" s="122"/>
      <c r="R409" s="122" t="s">
        <v>135</v>
      </c>
      <c r="S409" s="122">
        <v>0</v>
      </c>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row>
    <row r="410" spans="1:47" outlineLevel="1" x14ac:dyDescent="0.2">
      <c r="A410" s="123"/>
      <c r="B410" s="123"/>
      <c r="C410" s="138" t="s">
        <v>502</v>
      </c>
      <c r="D410" s="161"/>
      <c r="E410" s="152">
        <v>1.7544</v>
      </c>
      <c r="F410" s="125"/>
      <c r="G410" s="125"/>
      <c r="H410" s="147">
        <v>0</v>
      </c>
      <c r="I410" s="122"/>
      <c r="J410" s="122"/>
      <c r="K410" s="122"/>
      <c r="L410" s="122"/>
      <c r="M410" s="122"/>
      <c r="N410" s="122"/>
      <c r="O410" s="122"/>
      <c r="P410" s="122"/>
      <c r="Q410" s="122"/>
      <c r="R410" s="122" t="s">
        <v>135</v>
      </c>
      <c r="S410" s="122">
        <v>0</v>
      </c>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row>
    <row r="411" spans="1:47" outlineLevel="1" x14ac:dyDescent="0.2">
      <c r="A411" s="123"/>
      <c r="B411" s="123"/>
      <c r="C411" s="138" t="s">
        <v>503</v>
      </c>
      <c r="D411" s="161"/>
      <c r="E411" s="152">
        <v>16.263000000000002</v>
      </c>
      <c r="F411" s="125"/>
      <c r="G411" s="125"/>
      <c r="H411" s="147">
        <v>0</v>
      </c>
      <c r="I411" s="122"/>
      <c r="J411" s="122"/>
      <c r="K411" s="122"/>
      <c r="L411" s="122"/>
      <c r="M411" s="122"/>
      <c r="N411" s="122"/>
      <c r="O411" s="122"/>
      <c r="P411" s="122"/>
      <c r="Q411" s="122"/>
      <c r="R411" s="122" t="s">
        <v>135</v>
      </c>
      <c r="S411" s="122">
        <v>0</v>
      </c>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row>
    <row r="412" spans="1:47" outlineLevel="1" x14ac:dyDescent="0.2">
      <c r="A412" s="123"/>
      <c r="B412" s="123"/>
      <c r="C412" s="138" t="s">
        <v>504</v>
      </c>
      <c r="D412" s="161"/>
      <c r="E412" s="152">
        <v>5.28</v>
      </c>
      <c r="F412" s="125"/>
      <c r="G412" s="125"/>
      <c r="H412" s="147">
        <v>0</v>
      </c>
      <c r="I412" s="122"/>
      <c r="J412" s="122"/>
      <c r="K412" s="122"/>
      <c r="L412" s="122"/>
      <c r="M412" s="122"/>
      <c r="N412" s="122"/>
      <c r="O412" s="122"/>
      <c r="P412" s="122"/>
      <c r="Q412" s="122"/>
      <c r="R412" s="122" t="s">
        <v>135</v>
      </c>
      <c r="S412" s="122">
        <v>0</v>
      </c>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row>
    <row r="413" spans="1:47" outlineLevel="1" x14ac:dyDescent="0.2">
      <c r="A413" s="123"/>
      <c r="B413" s="123"/>
      <c r="C413" s="138" t="s">
        <v>505</v>
      </c>
      <c r="D413" s="161"/>
      <c r="E413" s="152">
        <v>1.52</v>
      </c>
      <c r="F413" s="125"/>
      <c r="G413" s="125"/>
      <c r="H413" s="147">
        <v>0</v>
      </c>
      <c r="I413" s="122"/>
      <c r="J413" s="122"/>
      <c r="K413" s="122"/>
      <c r="L413" s="122"/>
      <c r="M413" s="122"/>
      <c r="N413" s="122"/>
      <c r="O413" s="122"/>
      <c r="P413" s="122"/>
      <c r="Q413" s="122"/>
      <c r="R413" s="122" t="s">
        <v>135</v>
      </c>
      <c r="S413" s="122">
        <v>0</v>
      </c>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row>
    <row r="414" spans="1:47" ht="45" outlineLevel="1" x14ac:dyDescent="0.2">
      <c r="A414" s="123"/>
      <c r="B414" s="123"/>
      <c r="C414" s="138" t="s">
        <v>506</v>
      </c>
      <c r="D414" s="161"/>
      <c r="E414" s="152">
        <v>310.07</v>
      </c>
      <c r="F414" s="125"/>
      <c r="G414" s="125"/>
      <c r="H414" s="147">
        <v>0</v>
      </c>
      <c r="I414" s="122"/>
      <c r="J414" s="122"/>
      <c r="K414" s="122"/>
      <c r="L414" s="122"/>
      <c r="M414" s="122"/>
      <c r="N414" s="122"/>
      <c r="O414" s="122"/>
      <c r="P414" s="122"/>
      <c r="Q414" s="122"/>
      <c r="R414" s="122" t="s">
        <v>135</v>
      </c>
      <c r="S414" s="122">
        <v>0</v>
      </c>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row>
    <row r="415" spans="1:47" outlineLevel="1" x14ac:dyDescent="0.2">
      <c r="A415" s="123"/>
      <c r="B415" s="123"/>
      <c r="C415" s="138" t="s">
        <v>212</v>
      </c>
      <c r="D415" s="161"/>
      <c r="E415" s="152"/>
      <c r="F415" s="125"/>
      <c r="G415" s="125"/>
      <c r="H415" s="147">
        <v>0</v>
      </c>
      <c r="I415" s="122"/>
      <c r="J415" s="122"/>
      <c r="K415" s="122"/>
      <c r="L415" s="122"/>
      <c r="M415" s="122"/>
      <c r="N415" s="122"/>
      <c r="O415" s="122"/>
      <c r="P415" s="122"/>
      <c r="Q415" s="122"/>
      <c r="R415" s="122" t="s">
        <v>135</v>
      </c>
      <c r="S415" s="122">
        <v>0</v>
      </c>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row>
    <row r="416" spans="1:47" outlineLevel="1" x14ac:dyDescent="0.2">
      <c r="A416" s="123"/>
      <c r="B416" s="123"/>
      <c r="C416" s="138" t="s">
        <v>507</v>
      </c>
      <c r="D416" s="161"/>
      <c r="E416" s="152">
        <v>17.77</v>
      </c>
      <c r="F416" s="125"/>
      <c r="G416" s="125"/>
      <c r="H416" s="147">
        <v>0</v>
      </c>
      <c r="I416" s="122"/>
      <c r="J416" s="122"/>
      <c r="K416" s="122"/>
      <c r="L416" s="122"/>
      <c r="M416" s="122"/>
      <c r="N416" s="122"/>
      <c r="O416" s="122"/>
      <c r="P416" s="122"/>
      <c r="Q416" s="122"/>
      <c r="R416" s="122" t="s">
        <v>135</v>
      </c>
      <c r="S416" s="122">
        <v>0</v>
      </c>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row>
    <row r="417" spans="1:47" outlineLevel="1" x14ac:dyDescent="0.2">
      <c r="A417" s="123"/>
      <c r="B417" s="123"/>
      <c r="C417" s="138" t="s">
        <v>508</v>
      </c>
      <c r="D417" s="161"/>
      <c r="E417" s="152">
        <v>25.59</v>
      </c>
      <c r="F417" s="125"/>
      <c r="G417" s="125"/>
      <c r="H417" s="147">
        <v>0</v>
      </c>
      <c r="I417" s="122"/>
      <c r="J417" s="122"/>
      <c r="K417" s="122"/>
      <c r="L417" s="122"/>
      <c r="M417" s="122"/>
      <c r="N417" s="122"/>
      <c r="O417" s="122"/>
      <c r="P417" s="122"/>
      <c r="Q417" s="122"/>
      <c r="R417" s="122" t="s">
        <v>135</v>
      </c>
      <c r="S417" s="122">
        <v>0</v>
      </c>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row>
    <row r="418" spans="1:47" outlineLevel="1" x14ac:dyDescent="0.2">
      <c r="A418" s="123">
        <v>99</v>
      </c>
      <c r="B418" s="123" t="s">
        <v>511</v>
      </c>
      <c r="C418" s="137" t="s">
        <v>512</v>
      </c>
      <c r="D418" s="160" t="s">
        <v>201</v>
      </c>
      <c r="E418" s="125">
        <v>6.3418492000000004</v>
      </c>
      <c r="F418" s="125"/>
      <c r="G418" s="125">
        <f>ROUND(E418*F418,2)</f>
        <v>0</v>
      </c>
      <c r="H418" s="147" t="s">
        <v>1624</v>
      </c>
      <c r="I418" s="122"/>
      <c r="J418" s="122"/>
      <c r="K418" s="122"/>
      <c r="L418" s="122"/>
      <c r="M418" s="122"/>
      <c r="N418" s="122"/>
      <c r="O418" s="122"/>
      <c r="P418" s="122"/>
      <c r="Q418" s="122"/>
      <c r="R418" s="122" t="s">
        <v>133</v>
      </c>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row>
    <row r="419" spans="1:47" outlineLevel="1" x14ac:dyDescent="0.2">
      <c r="A419" s="123"/>
      <c r="B419" s="123"/>
      <c r="C419" s="138" t="s">
        <v>207</v>
      </c>
      <c r="D419" s="161"/>
      <c r="E419" s="152"/>
      <c r="F419" s="125"/>
      <c r="G419" s="125"/>
      <c r="H419" s="147">
        <v>0</v>
      </c>
      <c r="I419" s="122"/>
      <c r="J419" s="122"/>
      <c r="K419" s="122"/>
      <c r="L419" s="122"/>
      <c r="M419" s="122"/>
      <c r="N419" s="122"/>
      <c r="O419" s="122"/>
      <c r="P419" s="122"/>
      <c r="Q419" s="122"/>
      <c r="R419" s="122" t="s">
        <v>135</v>
      </c>
      <c r="S419" s="122">
        <v>0</v>
      </c>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row>
    <row r="420" spans="1:47" outlineLevel="1" x14ac:dyDescent="0.2">
      <c r="A420" s="123"/>
      <c r="B420" s="123"/>
      <c r="C420" s="140" t="s">
        <v>282</v>
      </c>
      <c r="D420" s="163"/>
      <c r="E420" s="153"/>
      <c r="F420" s="125"/>
      <c r="G420" s="125"/>
      <c r="H420" s="147">
        <v>0</v>
      </c>
      <c r="I420" s="122"/>
      <c r="J420" s="122"/>
      <c r="K420" s="122"/>
      <c r="L420" s="122"/>
      <c r="M420" s="122"/>
      <c r="N420" s="122"/>
      <c r="O420" s="122"/>
      <c r="P420" s="122"/>
      <c r="Q420" s="122"/>
      <c r="R420" s="122" t="s">
        <v>135</v>
      </c>
      <c r="S420" s="122">
        <v>2</v>
      </c>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row>
    <row r="421" spans="1:47" outlineLevel="1" x14ac:dyDescent="0.2">
      <c r="A421" s="123"/>
      <c r="B421" s="123"/>
      <c r="C421" s="141" t="s">
        <v>513</v>
      </c>
      <c r="D421" s="163"/>
      <c r="E421" s="153">
        <v>0.26316000000000001</v>
      </c>
      <c r="F421" s="125"/>
      <c r="G421" s="125"/>
      <c r="H421" s="147">
        <v>0</v>
      </c>
      <c r="I421" s="122"/>
      <c r="J421" s="122"/>
      <c r="K421" s="122"/>
      <c r="L421" s="122"/>
      <c r="M421" s="122"/>
      <c r="N421" s="122"/>
      <c r="O421" s="122"/>
      <c r="P421" s="122"/>
      <c r="Q421" s="122"/>
      <c r="R421" s="122" t="s">
        <v>135</v>
      </c>
      <c r="S421" s="122">
        <v>2</v>
      </c>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row>
    <row r="422" spans="1:47" outlineLevel="1" x14ac:dyDescent="0.2">
      <c r="A422" s="123"/>
      <c r="B422" s="123"/>
      <c r="C422" s="141" t="s">
        <v>514</v>
      </c>
      <c r="D422" s="163"/>
      <c r="E422" s="153">
        <v>1.4595</v>
      </c>
      <c r="F422" s="125"/>
      <c r="G422" s="125"/>
      <c r="H422" s="147">
        <v>0</v>
      </c>
      <c r="I422" s="122"/>
      <c r="J422" s="122"/>
      <c r="K422" s="122"/>
      <c r="L422" s="122"/>
      <c r="M422" s="122"/>
      <c r="N422" s="122"/>
      <c r="O422" s="122"/>
      <c r="P422" s="122"/>
      <c r="Q422" s="122"/>
      <c r="R422" s="122" t="s">
        <v>135</v>
      </c>
      <c r="S422" s="122">
        <v>2</v>
      </c>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row>
    <row r="423" spans="1:47" outlineLevel="1" x14ac:dyDescent="0.2">
      <c r="A423" s="123"/>
      <c r="B423" s="123"/>
      <c r="C423" s="141" t="s">
        <v>515</v>
      </c>
      <c r="D423" s="163"/>
      <c r="E423" s="153">
        <v>0.79200000000000004</v>
      </c>
      <c r="F423" s="125"/>
      <c r="G423" s="125"/>
      <c r="H423" s="147">
        <v>0</v>
      </c>
      <c r="I423" s="122"/>
      <c r="J423" s="122"/>
      <c r="K423" s="122"/>
      <c r="L423" s="122"/>
      <c r="M423" s="122"/>
      <c r="N423" s="122"/>
      <c r="O423" s="122"/>
      <c r="P423" s="122"/>
      <c r="Q423" s="122"/>
      <c r="R423" s="122" t="s">
        <v>135</v>
      </c>
      <c r="S423" s="122">
        <v>2</v>
      </c>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row>
    <row r="424" spans="1:47" outlineLevel="1" x14ac:dyDescent="0.2">
      <c r="A424" s="123"/>
      <c r="B424" s="123"/>
      <c r="C424" s="141" t="s">
        <v>516</v>
      </c>
      <c r="D424" s="163"/>
      <c r="E424" s="153">
        <v>0.22800000000000001</v>
      </c>
      <c r="F424" s="125"/>
      <c r="G424" s="125"/>
      <c r="H424" s="147">
        <v>0</v>
      </c>
      <c r="I424" s="122"/>
      <c r="J424" s="122"/>
      <c r="K424" s="122"/>
      <c r="L424" s="122"/>
      <c r="M424" s="122"/>
      <c r="N424" s="122"/>
      <c r="O424" s="122"/>
      <c r="P424" s="122"/>
      <c r="Q424" s="122"/>
      <c r="R424" s="122" t="s">
        <v>135</v>
      </c>
      <c r="S424" s="122">
        <v>2</v>
      </c>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row>
    <row r="425" spans="1:47" ht="45" outlineLevel="1" x14ac:dyDescent="0.2">
      <c r="A425" s="123"/>
      <c r="B425" s="123"/>
      <c r="C425" s="141" t="s">
        <v>517</v>
      </c>
      <c r="D425" s="163"/>
      <c r="E425" s="153">
        <v>46.5105</v>
      </c>
      <c r="F425" s="125"/>
      <c r="G425" s="125"/>
      <c r="H425" s="147">
        <v>0</v>
      </c>
      <c r="I425" s="122"/>
      <c r="J425" s="122"/>
      <c r="K425" s="122"/>
      <c r="L425" s="122"/>
      <c r="M425" s="122"/>
      <c r="N425" s="122"/>
      <c r="O425" s="122"/>
      <c r="P425" s="122"/>
      <c r="Q425" s="122"/>
      <c r="R425" s="122" t="s">
        <v>135</v>
      </c>
      <c r="S425" s="122">
        <v>2</v>
      </c>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row>
    <row r="426" spans="1:47" outlineLevel="1" x14ac:dyDescent="0.2">
      <c r="A426" s="123"/>
      <c r="B426" s="123"/>
      <c r="C426" s="140" t="s">
        <v>289</v>
      </c>
      <c r="D426" s="163"/>
      <c r="E426" s="153"/>
      <c r="F426" s="125"/>
      <c r="G426" s="125"/>
      <c r="H426" s="147">
        <v>0</v>
      </c>
      <c r="I426" s="122"/>
      <c r="J426" s="122"/>
      <c r="K426" s="122"/>
      <c r="L426" s="122"/>
      <c r="M426" s="122"/>
      <c r="N426" s="122"/>
      <c r="O426" s="122"/>
      <c r="P426" s="122"/>
      <c r="Q426" s="122"/>
      <c r="R426" s="122" t="s">
        <v>135</v>
      </c>
      <c r="S426" s="122">
        <v>0</v>
      </c>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row>
    <row r="427" spans="1:47" outlineLevel="1" x14ac:dyDescent="0.2">
      <c r="A427" s="123"/>
      <c r="B427" s="123"/>
      <c r="C427" s="138" t="s">
        <v>518</v>
      </c>
      <c r="D427" s="161"/>
      <c r="E427" s="152">
        <v>5.9103792000000004</v>
      </c>
      <c r="F427" s="125"/>
      <c r="G427" s="125"/>
      <c r="H427" s="147">
        <v>0</v>
      </c>
      <c r="I427" s="122"/>
      <c r="J427" s="122"/>
      <c r="K427" s="122"/>
      <c r="L427" s="122"/>
      <c r="M427" s="122"/>
      <c r="N427" s="122"/>
      <c r="O427" s="122"/>
      <c r="P427" s="122"/>
      <c r="Q427" s="122"/>
      <c r="R427" s="122" t="s">
        <v>135</v>
      </c>
      <c r="S427" s="122">
        <v>0</v>
      </c>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row>
    <row r="428" spans="1:47" outlineLevel="1" x14ac:dyDescent="0.2">
      <c r="A428" s="123"/>
      <c r="B428" s="123"/>
      <c r="C428" s="138" t="s">
        <v>212</v>
      </c>
      <c r="D428" s="161"/>
      <c r="E428" s="152"/>
      <c r="F428" s="125"/>
      <c r="G428" s="125"/>
      <c r="H428" s="147">
        <v>0</v>
      </c>
      <c r="I428" s="122"/>
      <c r="J428" s="122"/>
      <c r="K428" s="122"/>
      <c r="L428" s="122"/>
      <c r="M428" s="122"/>
      <c r="N428" s="122"/>
      <c r="O428" s="122"/>
      <c r="P428" s="122"/>
      <c r="Q428" s="122"/>
      <c r="R428" s="122" t="s">
        <v>135</v>
      </c>
      <c r="S428" s="122">
        <v>0</v>
      </c>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row>
    <row r="429" spans="1:47" outlineLevel="1" x14ac:dyDescent="0.2">
      <c r="A429" s="123"/>
      <c r="B429" s="123"/>
      <c r="C429" s="138" t="s">
        <v>519</v>
      </c>
      <c r="D429" s="161"/>
      <c r="E429" s="152">
        <v>0.12439</v>
      </c>
      <c r="F429" s="125"/>
      <c r="G429" s="125"/>
      <c r="H429" s="147">
        <v>0</v>
      </c>
      <c r="I429" s="122"/>
      <c r="J429" s="122"/>
      <c r="K429" s="122"/>
      <c r="L429" s="122"/>
      <c r="M429" s="122"/>
      <c r="N429" s="122"/>
      <c r="O429" s="122"/>
      <c r="P429" s="122"/>
      <c r="Q429" s="122"/>
      <c r="R429" s="122" t="s">
        <v>135</v>
      </c>
      <c r="S429" s="122">
        <v>0</v>
      </c>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row>
    <row r="430" spans="1:47" outlineLevel="1" x14ac:dyDescent="0.2">
      <c r="A430" s="123"/>
      <c r="B430" s="123"/>
      <c r="C430" s="138" t="s">
        <v>520</v>
      </c>
      <c r="D430" s="161"/>
      <c r="E430" s="152">
        <v>0.30708000000000002</v>
      </c>
      <c r="F430" s="125"/>
      <c r="G430" s="125"/>
      <c r="H430" s="147">
        <v>0</v>
      </c>
      <c r="I430" s="122"/>
      <c r="J430" s="122"/>
      <c r="K430" s="122"/>
      <c r="L430" s="122"/>
      <c r="M430" s="122"/>
      <c r="N430" s="122"/>
      <c r="O430" s="122"/>
      <c r="P430" s="122"/>
      <c r="Q430" s="122"/>
      <c r="R430" s="122" t="s">
        <v>135</v>
      </c>
      <c r="S430" s="122">
        <v>0</v>
      </c>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row>
    <row r="431" spans="1:47" outlineLevel="1" x14ac:dyDescent="0.2">
      <c r="A431" s="123">
        <v>100</v>
      </c>
      <c r="B431" s="123" t="s">
        <v>521</v>
      </c>
      <c r="C431" s="137" t="s">
        <v>522</v>
      </c>
      <c r="D431" s="160" t="s">
        <v>132</v>
      </c>
      <c r="E431" s="125">
        <v>20</v>
      </c>
      <c r="F431" s="125"/>
      <c r="G431" s="125">
        <f>ROUND(E431*F431,2)</f>
        <v>0</v>
      </c>
      <c r="H431" s="147" t="s">
        <v>1623</v>
      </c>
      <c r="I431" s="122"/>
      <c r="J431" s="122"/>
      <c r="K431" s="122"/>
      <c r="L431" s="122"/>
      <c r="M431" s="122"/>
      <c r="N431" s="122"/>
      <c r="O431" s="122"/>
      <c r="P431" s="122"/>
      <c r="Q431" s="122"/>
      <c r="R431" s="122" t="s">
        <v>133</v>
      </c>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row>
    <row r="432" spans="1:47" outlineLevel="1" x14ac:dyDescent="0.2">
      <c r="A432" s="123"/>
      <c r="B432" s="123"/>
      <c r="C432" s="138" t="s">
        <v>207</v>
      </c>
      <c r="D432" s="161"/>
      <c r="E432" s="152"/>
      <c r="F432" s="125"/>
      <c r="G432" s="125"/>
      <c r="H432" s="147">
        <v>0</v>
      </c>
      <c r="I432" s="122"/>
      <c r="J432" s="122"/>
      <c r="K432" s="122"/>
      <c r="L432" s="122"/>
      <c r="M432" s="122"/>
      <c r="N432" s="122"/>
      <c r="O432" s="122"/>
      <c r="P432" s="122"/>
      <c r="Q432" s="122"/>
      <c r="R432" s="122" t="s">
        <v>135</v>
      </c>
      <c r="S432" s="122">
        <v>0</v>
      </c>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row>
    <row r="433" spans="1:47" outlineLevel="1" x14ac:dyDescent="0.2">
      <c r="A433" s="123"/>
      <c r="B433" s="123"/>
      <c r="C433" s="138" t="s">
        <v>523</v>
      </c>
      <c r="D433" s="161"/>
      <c r="E433" s="152">
        <v>20</v>
      </c>
      <c r="F433" s="125"/>
      <c r="G433" s="125"/>
      <c r="H433" s="147">
        <v>0</v>
      </c>
      <c r="I433" s="122"/>
      <c r="J433" s="122"/>
      <c r="K433" s="122"/>
      <c r="L433" s="122"/>
      <c r="M433" s="122"/>
      <c r="N433" s="122"/>
      <c r="O433" s="122"/>
      <c r="P433" s="122"/>
      <c r="Q433" s="122"/>
      <c r="R433" s="122" t="s">
        <v>135</v>
      </c>
      <c r="S433" s="122">
        <v>0</v>
      </c>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row>
    <row r="434" spans="1:47" x14ac:dyDescent="0.2">
      <c r="A434" s="124" t="s">
        <v>128</v>
      </c>
      <c r="B434" s="124" t="s">
        <v>58</v>
      </c>
      <c r="C434" s="139" t="s">
        <v>59</v>
      </c>
      <c r="D434" s="162"/>
      <c r="E434" s="126"/>
      <c r="F434" s="126"/>
      <c r="G434" s="126">
        <f>SUMIF(R435:R491,"&lt;&gt;NOR",G435:G491)</f>
        <v>0</v>
      </c>
      <c r="H434" s="148"/>
      <c r="I434" s="122"/>
      <c r="R434" t="s">
        <v>129</v>
      </c>
    </row>
    <row r="435" spans="1:47" outlineLevel="1" x14ac:dyDescent="0.2">
      <c r="A435" s="123">
        <v>101</v>
      </c>
      <c r="B435" s="123" t="s">
        <v>524</v>
      </c>
      <c r="C435" s="137" t="s">
        <v>525</v>
      </c>
      <c r="D435" s="160" t="s">
        <v>138</v>
      </c>
      <c r="E435" s="125">
        <v>4.9379999999999997</v>
      </c>
      <c r="F435" s="125"/>
      <c r="G435" s="125">
        <f>ROUND(E435*F435,2)</f>
        <v>0</v>
      </c>
      <c r="H435" s="147" t="s">
        <v>1624</v>
      </c>
      <c r="I435" s="122"/>
      <c r="J435" s="122"/>
      <c r="K435" s="122"/>
      <c r="L435" s="122"/>
      <c r="M435" s="122"/>
      <c r="N435" s="122"/>
      <c r="O435" s="122"/>
      <c r="P435" s="122"/>
      <c r="Q435" s="122"/>
      <c r="R435" s="122" t="s">
        <v>133</v>
      </c>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row>
    <row r="436" spans="1:47" outlineLevel="1" x14ac:dyDescent="0.2">
      <c r="A436" s="123"/>
      <c r="B436" s="123"/>
      <c r="C436" s="138" t="s">
        <v>207</v>
      </c>
      <c r="D436" s="161"/>
      <c r="E436" s="152"/>
      <c r="F436" s="125"/>
      <c r="G436" s="125"/>
      <c r="H436" s="147">
        <v>0</v>
      </c>
      <c r="I436" s="122"/>
      <c r="J436" s="122"/>
      <c r="K436" s="122"/>
      <c r="L436" s="122"/>
      <c r="M436" s="122"/>
      <c r="N436" s="122"/>
      <c r="O436" s="122"/>
      <c r="P436" s="122"/>
      <c r="Q436" s="122"/>
      <c r="R436" s="122" t="s">
        <v>135</v>
      </c>
      <c r="S436" s="122">
        <v>0</v>
      </c>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row>
    <row r="437" spans="1:47" outlineLevel="1" x14ac:dyDescent="0.2">
      <c r="A437" s="123"/>
      <c r="B437" s="123"/>
      <c r="C437" s="138" t="s">
        <v>526</v>
      </c>
      <c r="D437" s="161"/>
      <c r="E437" s="152">
        <v>2.6160000000000001</v>
      </c>
      <c r="F437" s="125"/>
      <c r="G437" s="125"/>
      <c r="H437" s="147">
        <v>0</v>
      </c>
      <c r="I437" s="122"/>
      <c r="J437" s="122"/>
      <c r="K437" s="122"/>
      <c r="L437" s="122"/>
      <c r="M437" s="122"/>
      <c r="N437" s="122"/>
      <c r="O437" s="122"/>
      <c r="P437" s="122"/>
      <c r="Q437" s="122"/>
      <c r="R437" s="122" t="s">
        <v>135</v>
      </c>
      <c r="S437" s="122">
        <v>0</v>
      </c>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row>
    <row r="438" spans="1:47" outlineLevel="1" x14ac:dyDescent="0.2">
      <c r="A438" s="123"/>
      <c r="B438" s="123"/>
      <c r="C438" s="138" t="s">
        <v>527</v>
      </c>
      <c r="D438" s="161"/>
      <c r="E438" s="152">
        <v>2.0579999999999998</v>
      </c>
      <c r="F438" s="125"/>
      <c r="G438" s="125"/>
      <c r="H438" s="147">
        <v>0</v>
      </c>
      <c r="I438" s="122"/>
      <c r="J438" s="122"/>
      <c r="K438" s="122"/>
      <c r="L438" s="122"/>
      <c r="M438" s="122"/>
      <c r="N438" s="122"/>
      <c r="O438" s="122"/>
      <c r="P438" s="122"/>
      <c r="Q438" s="122"/>
      <c r="R438" s="122" t="s">
        <v>135</v>
      </c>
      <c r="S438" s="122">
        <v>0</v>
      </c>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row>
    <row r="439" spans="1:47" outlineLevel="1" x14ac:dyDescent="0.2">
      <c r="A439" s="123"/>
      <c r="B439" s="123"/>
      <c r="C439" s="138" t="s">
        <v>212</v>
      </c>
      <c r="D439" s="161"/>
      <c r="E439" s="152"/>
      <c r="F439" s="125"/>
      <c r="G439" s="125"/>
      <c r="H439" s="147">
        <v>0</v>
      </c>
      <c r="I439" s="122"/>
      <c r="J439" s="122"/>
      <c r="K439" s="122"/>
      <c r="L439" s="122"/>
      <c r="M439" s="122"/>
      <c r="N439" s="122"/>
      <c r="O439" s="122"/>
      <c r="P439" s="122"/>
      <c r="Q439" s="122"/>
      <c r="R439" s="122" t="s">
        <v>135</v>
      </c>
      <c r="S439" s="122">
        <v>0</v>
      </c>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row>
    <row r="440" spans="1:47" outlineLevel="1" x14ac:dyDescent="0.2">
      <c r="A440" s="123"/>
      <c r="B440" s="123"/>
      <c r="C440" s="138" t="s">
        <v>528</v>
      </c>
      <c r="D440" s="161"/>
      <c r="E440" s="152">
        <v>0.26400000000000001</v>
      </c>
      <c r="F440" s="125"/>
      <c r="G440" s="125"/>
      <c r="H440" s="147">
        <v>0</v>
      </c>
      <c r="I440" s="122"/>
      <c r="J440" s="122"/>
      <c r="K440" s="122"/>
      <c r="L440" s="122"/>
      <c r="M440" s="122"/>
      <c r="N440" s="122"/>
      <c r="O440" s="122"/>
      <c r="P440" s="122"/>
      <c r="Q440" s="122"/>
      <c r="R440" s="122" t="s">
        <v>135</v>
      </c>
      <c r="S440" s="122">
        <v>0</v>
      </c>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row>
    <row r="441" spans="1:47" outlineLevel="1" x14ac:dyDescent="0.2">
      <c r="A441" s="123">
        <v>102</v>
      </c>
      <c r="B441" s="123" t="s">
        <v>529</v>
      </c>
      <c r="C441" s="137" t="s">
        <v>530</v>
      </c>
      <c r="D441" s="160" t="s">
        <v>188</v>
      </c>
      <c r="E441" s="125">
        <v>30.135000000000002</v>
      </c>
      <c r="F441" s="125"/>
      <c r="G441" s="125">
        <f>ROUND(E441*F441,2)</f>
        <v>0</v>
      </c>
      <c r="H441" s="147" t="s">
        <v>1624</v>
      </c>
      <c r="I441" s="122"/>
      <c r="J441" s="122"/>
      <c r="K441" s="122"/>
      <c r="L441" s="122"/>
      <c r="M441" s="122"/>
      <c r="N441" s="122"/>
      <c r="O441" s="122"/>
      <c r="P441" s="122"/>
      <c r="Q441" s="122"/>
      <c r="R441" s="122" t="s">
        <v>133</v>
      </c>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row>
    <row r="442" spans="1:47" outlineLevel="1" x14ac:dyDescent="0.2">
      <c r="A442" s="123"/>
      <c r="B442" s="123"/>
      <c r="C442" s="138" t="s">
        <v>207</v>
      </c>
      <c r="D442" s="161"/>
      <c r="E442" s="152"/>
      <c r="F442" s="125"/>
      <c r="G442" s="125"/>
      <c r="H442" s="147">
        <v>0</v>
      </c>
      <c r="I442" s="122"/>
      <c r="J442" s="122"/>
      <c r="K442" s="122"/>
      <c r="L442" s="122"/>
      <c r="M442" s="122"/>
      <c r="N442" s="122"/>
      <c r="O442" s="122"/>
      <c r="P442" s="122"/>
      <c r="Q442" s="122"/>
      <c r="R442" s="122" t="s">
        <v>135</v>
      </c>
      <c r="S442" s="122">
        <v>0</v>
      </c>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row>
    <row r="443" spans="1:47" outlineLevel="1" x14ac:dyDescent="0.2">
      <c r="A443" s="123"/>
      <c r="B443" s="123"/>
      <c r="C443" s="138" t="s">
        <v>531</v>
      </c>
      <c r="D443" s="161"/>
      <c r="E443" s="152">
        <v>15.228</v>
      </c>
      <c r="F443" s="125"/>
      <c r="G443" s="125"/>
      <c r="H443" s="147">
        <v>0</v>
      </c>
      <c r="I443" s="122"/>
      <c r="J443" s="122"/>
      <c r="K443" s="122"/>
      <c r="L443" s="122"/>
      <c r="M443" s="122"/>
      <c r="N443" s="122"/>
      <c r="O443" s="122"/>
      <c r="P443" s="122"/>
      <c r="Q443" s="122"/>
      <c r="R443" s="122" t="s">
        <v>135</v>
      </c>
      <c r="S443" s="122">
        <v>0</v>
      </c>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row>
    <row r="444" spans="1:47" outlineLevel="1" x14ac:dyDescent="0.2">
      <c r="A444" s="123"/>
      <c r="B444" s="123"/>
      <c r="C444" s="138" t="s">
        <v>532</v>
      </c>
      <c r="D444" s="161"/>
      <c r="E444" s="152">
        <v>13.125</v>
      </c>
      <c r="F444" s="125"/>
      <c r="G444" s="125"/>
      <c r="H444" s="147">
        <v>0</v>
      </c>
      <c r="I444" s="122"/>
      <c r="J444" s="122"/>
      <c r="K444" s="122"/>
      <c r="L444" s="122"/>
      <c r="M444" s="122"/>
      <c r="N444" s="122"/>
      <c r="O444" s="122"/>
      <c r="P444" s="122"/>
      <c r="Q444" s="122"/>
      <c r="R444" s="122" t="s">
        <v>135</v>
      </c>
      <c r="S444" s="122">
        <v>0</v>
      </c>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row>
    <row r="445" spans="1:47" outlineLevel="1" x14ac:dyDescent="0.2">
      <c r="A445" s="123"/>
      <c r="B445" s="123"/>
      <c r="C445" s="138" t="s">
        <v>212</v>
      </c>
      <c r="D445" s="161"/>
      <c r="E445" s="152"/>
      <c r="F445" s="125"/>
      <c r="G445" s="125"/>
      <c r="H445" s="147">
        <v>0</v>
      </c>
      <c r="I445" s="122"/>
      <c r="J445" s="122"/>
      <c r="K445" s="122"/>
      <c r="L445" s="122"/>
      <c r="M445" s="122"/>
      <c r="N445" s="122"/>
      <c r="O445" s="122"/>
      <c r="P445" s="122"/>
      <c r="Q445" s="122"/>
      <c r="R445" s="122" t="s">
        <v>135</v>
      </c>
      <c r="S445" s="122">
        <v>0</v>
      </c>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row>
    <row r="446" spans="1:47" outlineLevel="1" x14ac:dyDescent="0.2">
      <c r="A446" s="123"/>
      <c r="B446" s="123"/>
      <c r="C446" s="138" t="s">
        <v>533</v>
      </c>
      <c r="D446" s="161"/>
      <c r="E446" s="152">
        <v>1.782</v>
      </c>
      <c r="F446" s="125"/>
      <c r="G446" s="125"/>
      <c r="H446" s="147">
        <v>0</v>
      </c>
      <c r="I446" s="122"/>
      <c r="J446" s="122"/>
      <c r="K446" s="122"/>
      <c r="L446" s="122"/>
      <c r="M446" s="122"/>
      <c r="N446" s="122"/>
      <c r="O446" s="122"/>
      <c r="P446" s="122"/>
      <c r="Q446" s="122"/>
      <c r="R446" s="122" t="s">
        <v>135</v>
      </c>
      <c r="S446" s="122">
        <v>0</v>
      </c>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row>
    <row r="447" spans="1:47" outlineLevel="1" x14ac:dyDescent="0.2">
      <c r="A447" s="123">
        <v>103</v>
      </c>
      <c r="B447" s="123" t="s">
        <v>534</v>
      </c>
      <c r="C447" s="137" t="s">
        <v>535</v>
      </c>
      <c r="D447" s="160" t="s">
        <v>188</v>
      </c>
      <c r="E447" s="125">
        <v>30.135000000000002</v>
      </c>
      <c r="F447" s="125"/>
      <c r="G447" s="125">
        <f>ROUND(E447*F447,2)</f>
        <v>0</v>
      </c>
      <c r="H447" s="147" t="s">
        <v>1624</v>
      </c>
      <c r="I447" s="122"/>
      <c r="J447" s="122"/>
      <c r="K447" s="122"/>
      <c r="L447" s="122"/>
      <c r="M447" s="122"/>
      <c r="N447" s="122"/>
      <c r="O447" s="122"/>
      <c r="P447" s="122"/>
      <c r="Q447" s="122"/>
      <c r="R447" s="122" t="s">
        <v>133</v>
      </c>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row>
    <row r="448" spans="1:47" outlineLevel="1" x14ac:dyDescent="0.2">
      <c r="A448" s="123"/>
      <c r="B448" s="123"/>
      <c r="C448" s="138" t="s">
        <v>207</v>
      </c>
      <c r="D448" s="161"/>
      <c r="E448" s="152"/>
      <c r="F448" s="125"/>
      <c r="G448" s="125"/>
      <c r="H448" s="147">
        <v>0</v>
      </c>
      <c r="I448" s="122"/>
      <c r="J448" s="122"/>
      <c r="K448" s="122"/>
      <c r="L448" s="122"/>
      <c r="M448" s="122"/>
      <c r="N448" s="122"/>
      <c r="O448" s="122"/>
      <c r="P448" s="122"/>
      <c r="Q448" s="122"/>
      <c r="R448" s="122" t="s">
        <v>135</v>
      </c>
      <c r="S448" s="122">
        <v>0</v>
      </c>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row>
    <row r="449" spans="1:47" outlineLevel="1" x14ac:dyDescent="0.2">
      <c r="A449" s="123"/>
      <c r="B449" s="123"/>
      <c r="C449" s="138" t="s">
        <v>531</v>
      </c>
      <c r="D449" s="161"/>
      <c r="E449" s="152">
        <v>15.228</v>
      </c>
      <c r="F449" s="125"/>
      <c r="G449" s="125"/>
      <c r="H449" s="147">
        <v>0</v>
      </c>
      <c r="I449" s="122"/>
      <c r="J449" s="122"/>
      <c r="K449" s="122"/>
      <c r="L449" s="122"/>
      <c r="M449" s="122"/>
      <c r="N449" s="122"/>
      <c r="O449" s="122"/>
      <c r="P449" s="122"/>
      <c r="Q449" s="122"/>
      <c r="R449" s="122" t="s">
        <v>135</v>
      </c>
      <c r="S449" s="122">
        <v>0</v>
      </c>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row>
    <row r="450" spans="1:47" outlineLevel="1" x14ac:dyDescent="0.2">
      <c r="A450" s="123"/>
      <c r="B450" s="123"/>
      <c r="C450" s="138" t="s">
        <v>532</v>
      </c>
      <c r="D450" s="161"/>
      <c r="E450" s="152">
        <v>13.125</v>
      </c>
      <c r="F450" s="125"/>
      <c r="G450" s="125"/>
      <c r="H450" s="147">
        <v>0</v>
      </c>
      <c r="I450" s="122"/>
      <c r="J450" s="122"/>
      <c r="K450" s="122"/>
      <c r="L450" s="122"/>
      <c r="M450" s="122"/>
      <c r="N450" s="122"/>
      <c r="O450" s="122"/>
      <c r="P450" s="122"/>
      <c r="Q450" s="122"/>
      <c r="R450" s="122" t="s">
        <v>135</v>
      </c>
      <c r="S450" s="122">
        <v>0</v>
      </c>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row>
    <row r="451" spans="1:47" outlineLevel="1" x14ac:dyDescent="0.2">
      <c r="A451" s="123"/>
      <c r="B451" s="123"/>
      <c r="C451" s="138" t="s">
        <v>212</v>
      </c>
      <c r="D451" s="161"/>
      <c r="E451" s="152"/>
      <c r="F451" s="125"/>
      <c r="G451" s="125"/>
      <c r="H451" s="147">
        <v>0</v>
      </c>
      <c r="I451" s="122"/>
      <c r="J451" s="122"/>
      <c r="K451" s="122"/>
      <c r="L451" s="122"/>
      <c r="M451" s="122"/>
      <c r="N451" s="122"/>
      <c r="O451" s="122"/>
      <c r="P451" s="122"/>
      <c r="Q451" s="122"/>
      <c r="R451" s="122" t="s">
        <v>135</v>
      </c>
      <c r="S451" s="122">
        <v>0</v>
      </c>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row>
    <row r="452" spans="1:47" outlineLevel="1" x14ac:dyDescent="0.2">
      <c r="A452" s="123"/>
      <c r="B452" s="123"/>
      <c r="C452" s="138" t="s">
        <v>533</v>
      </c>
      <c r="D452" s="161"/>
      <c r="E452" s="152">
        <v>1.782</v>
      </c>
      <c r="F452" s="125"/>
      <c r="G452" s="125"/>
      <c r="H452" s="147">
        <v>0</v>
      </c>
      <c r="I452" s="122"/>
      <c r="J452" s="122"/>
      <c r="K452" s="122"/>
      <c r="L452" s="122"/>
      <c r="M452" s="122"/>
      <c r="N452" s="122"/>
      <c r="O452" s="122"/>
      <c r="P452" s="122"/>
      <c r="Q452" s="122"/>
      <c r="R452" s="122" t="s">
        <v>135</v>
      </c>
      <c r="S452" s="122">
        <v>0</v>
      </c>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row>
    <row r="453" spans="1:47" outlineLevel="1" x14ac:dyDescent="0.2">
      <c r="A453" s="123">
        <v>104</v>
      </c>
      <c r="B453" s="123" t="s">
        <v>536</v>
      </c>
      <c r="C453" s="137" t="s">
        <v>537</v>
      </c>
      <c r="D453" s="160" t="s">
        <v>188</v>
      </c>
      <c r="E453" s="125">
        <v>15</v>
      </c>
      <c r="F453" s="125"/>
      <c r="G453" s="125">
        <f>ROUND(E453*F453,2)</f>
        <v>0</v>
      </c>
      <c r="H453" s="147" t="s">
        <v>1624</v>
      </c>
      <c r="I453" s="122"/>
      <c r="J453" s="122"/>
      <c r="K453" s="122"/>
      <c r="L453" s="122"/>
      <c r="M453" s="122"/>
      <c r="N453" s="122"/>
      <c r="O453" s="122"/>
      <c r="P453" s="122"/>
      <c r="Q453" s="122"/>
      <c r="R453" s="122" t="s">
        <v>133</v>
      </c>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row>
    <row r="454" spans="1:47" outlineLevel="1" x14ac:dyDescent="0.2">
      <c r="A454" s="123"/>
      <c r="B454" s="123"/>
      <c r="C454" s="138" t="s">
        <v>207</v>
      </c>
      <c r="D454" s="161"/>
      <c r="E454" s="152"/>
      <c r="F454" s="125"/>
      <c r="G454" s="125"/>
      <c r="H454" s="147">
        <v>0</v>
      </c>
      <c r="I454" s="122"/>
      <c r="J454" s="122"/>
      <c r="K454" s="122"/>
      <c r="L454" s="122"/>
      <c r="M454" s="122"/>
      <c r="N454" s="122"/>
      <c r="O454" s="122"/>
      <c r="P454" s="122"/>
      <c r="Q454" s="122"/>
      <c r="R454" s="122" t="s">
        <v>135</v>
      </c>
      <c r="S454" s="122">
        <v>0</v>
      </c>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row>
    <row r="455" spans="1:47" outlineLevel="1" x14ac:dyDescent="0.2">
      <c r="A455" s="123"/>
      <c r="B455" s="123"/>
      <c r="C455" s="138" t="s">
        <v>538</v>
      </c>
      <c r="D455" s="161"/>
      <c r="E455" s="152">
        <v>6.72</v>
      </c>
      <c r="F455" s="125"/>
      <c r="G455" s="125"/>
      <c r="H455" s="147">
        <v>0</v>
      </c>
      <c r="I455" s="122"/>
      <c r="J455" s="122"/>
      <c r="K455" s="122"/>
      <c r="L455" s="122"/>
      <c r="M455" s="122"/>
      <c r="N455" s="122"/>
      <c r="O455" s="122"/>
      <c r="P455" s="122"/>
      <c r="Q455" s="122"/>
      <c r="R455" s="122" t="s">
        <v>135</v>
      </c>
      <c r="S455" s="122">
        <v>0</v>
      </c>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row>
    <row r="456" spans="1:47" outlineLevel="1" x14ac:dyDescent="0.2">
      <c r="A456" s="123"/>
      <c r="B456" s="123"/>
      <c r="C456" s="138" t="s">
        <v>539</v>
      </c>
      <c r="D456" s="161"/>
      <c r="E456" s="152">
        <v>6.3</v>
      </c>
      <c r="F456" s="125"/>
      <c r="G456" s="125"/>
      <c r="H456" s="147">
        <v>0</v>
      </c>
      <c r="I456" s="122"/>
      <c r="J456" s="122"/>
      <c r="K456" s="122"/>
      <c r="L456" s="122"/>
      <c r="M456" s="122"/>
      <c r="N456" s="122"/>
      <c r="O456" s="122"/>
      <c r="P456" s="122"/>
      <c r="Q456" s="122"/>
      <c r="R456" s="122" t="s">
        <v>135</v>
      </c>
      <c r="S456" s="122">
        <v>0</v>
      </c>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row>
    <row r="457" spans="1:47" outlineLevel="1" x14ac:dyDescent="0.2">
      <c r="A457" s="123"/>
      <c r="B457" s="123"/>
      <c r="C457" s="138" t="s">
        <v>212</v>
      </c>
      <c r="D457" s="161"/>
      <c r="E457" s="152"/>
      <c r="F457" s="125"/>
      <c r="G457" s="125"/>
      <c r="H457" s="147">
        <v>0</v>
      </c>
      <c r="I457" s="122"/>
      <c r="J457" s="122"/>
      <c r="K457" s="122"/>
      <c r="L457" s="122"/>
      <c r="M457" s="122"/>
      <c r="N457" s="122"/>
      <c r="O457" s="122"/>
      <c r="P457" s="122"/>
      <c r="Q457" s="122"/>
      <c r="R457" s="122" t="s">
        <v>135</v>
      </c>
      <c r="S457" s="122">
        <v>0</v>
      </c>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row>
    <row r="458" spans="1:47" outlineLevel="1" x14ac:dyDescent="0.2">
      <c r="A458" s="123"/>
      <c r="B458" s="123"/>
      <c r="C458" s="138" t="s">
        <v>540</v>
      </c>
      <c r="D458" s="161"/>
      <c r="E458" s="152">
        <v>1.98</v>
      </c>
      <c r="F458" s="125"/>
      <c r="G458" s="125"/>
      <c r="H458" s="147">
        <v>0</v>
      </c>
      <c r="I458" s="122"/>
      <c r="J458" s="122"/>
      <c r="K458" s="122"/>
      <c r="L458" s="122"/>
      <c r="M458" s="122"/>
      <c r="N458" s="122"/>
      <c r="O458" s="122"/>
      <c r="P458" s="122"/>
      <c r="Q458" s="122"/>
      <c r="R458" s="122" t="s">
        <v>135</v>
      </c>
      <c r="S458" s="122">
        <v>0</v>
      </c>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row>
    <row r="459" spans="1:47" outlineLevel="1" x14ac:dyDescent="0.2">
      <c r="A459" s="123">
        <v>105</v>
      </c>
      <c r="B459" s="123" t="s">
        <v>541</v>
      </c>
      <c r="C459" s="137" t="s">
        <v>542</v>
      </c>
      <c r="D459" s="160" t="s">
        <v>188</v>
      </c>
      <c r="E459" s="125">
        <v>15</v>
      </c>
      <c r="F459" s="125"/>
      <c r="G459" s="125">
        <f>ROUND(E459*F459,2)</f>
        <v>0</v>
      </c>
      <c r="H459" s="147" t="s">
        <v>1624</v>
      </c>
      <c r="I459" s="122"/>
      <c r="J459" s="122"/>
      <c r="K459" s="122"/>
      <c r="L459" s="122"/>
      <c r="M459" s="122"/>
      <c r="N459" s="122"/>
      <c r="O459" s="122"/>
      <c r="P459" s="122"/>
      <c r="Q459" s="122"/>
      <c r="R459" s="122" t="s">
        <v>133</v>
      </c>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row>
    <row r="460" spans="1:47" outlineLevel="1" x14ac:dyDescent="0.2">
      <c r="A460" s="123"/>
      <c r="B460" s="123"/>
      <c r="C460" s="138" t="s">
        <v>207</v>
      </c>
      <c r="D460" s="161"/>
      <c r="E460" s="152"/>
      <c r="F460" s="125"/>
      <c r="G460" s="125"/>
      <c r="H460" s="147">
        <v>0</v>
      </c>
      <c r="I460" s="122"/>
      <c r="J460" s="122"/>
      <c r="K460" s="122"/>
      <c r="L460" s="122"/>
      <c r="M460" s="122"/>
      <c r="N460" s="122"/>
      <c r="O460" s="122"/>
      <c r="P460" s="122"/>
      <c r="Q460" s="122"/>
      <c r="R460" s="122" t="s">
        <v>135</v>
      </c>
      <c r="S460" s="122">
        <v>0</v>
      </c>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row>
    <row r="461" spans="1:47" outlineLevel="1" x14ac:dyDescent="0.2">
      <c r="A461" s="123"/>
      <c r="B461" s="123"/>
      <c r="C461" s="138" t="s">
        <v>538</v>
      </c>
      <c r="D461" s="161"/>
      <c r="E461" s="152">
        <v>6.72</v>
      </c>
      <c r="F461" s="125"/>
      <c r="G461" s="125"/>
      <c r="H461" s="147">
        <v>0</v>
      </c>
      <c r="I461" s="122"/>
      <c r="J461" s="122"/>
      <c r="K461" s="122"/>
      <c r="L461" s="122"/>
      <c r="M461" s="122"/>
      <c r="N461" s="122"/>
      <c r="O461" s="122"/>
      <c r="P461" s="122"/>
      <c r="Q461" s="122"/>
      <c r="R461" s="122" t="s">
        <v>135</v>
      </c>
      <c r="S461" s="122">
        <v>0</v>
      </c>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row>
    <row r="462" spans="1:47" outlineLevel="1" x14ac:dyDescent="0.2">
      <c r="A462" s="123"/>
      <c r="B462" s="123"/>
      <c r="C462" s="138" t="s">
        <v>539</v>
      </c>
      <c r="D462" s="161"/>
      <c r="E462" s="152">
        <v>6.3</v>
      </c>
      <c r="F462" s="125"/>
      <c r="G462" s="125"/>
      <c r="H462" s="147">
        <v>0</v>
      </c>
      <c r="I462" s="122"/>
      <c r="J462" s="122"/>
      <c r="K462" s="122"/>
      <c r="L462" s="122"/>
      <c r="M462" s="122"/>
      <c r="N462" s="122"/>
      <c r="O462" s="122"/>
      <c r="P462" s="122"/>
      <c r="Q462" s="122"/>
      <c r="R462" s="122" t="s">
        <v>135</v>
      </c>
      <c r="S462" s="122">
        <v>0</v>
      </c>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row>
    <row r="463" spans="1:47" outlineLevel="1" x14ac:dyDescent="0.2">
      <c r="A463" s="123"/>
      <c r="B463" s="123"/>
      <c r="C463" s="138" t="s">
        <v>212</v>
      </c>
      <c r="D463" s="161"/>
      <c r="E463" s="152"/>
      <c r="F463" s="125"/>
      <c r="G463" s="125"/>
      <c r="H463" s="147">
        <v>0</v>
      </c>
      <c r="I463" s="122"/>
      <c r="J463" s="122"/>
      <c r="K463" s="122"/>
      <c r="L463" s="122"/>
      <c r="M463" s="122"/>
      <c r="N463" s="122"/>
      <c r="O463" s="122"/>
      <c r="P463" s="122"/>
      <c r="Q463" s="122"/>
      <c r="R463" s="122" t="s">
        <v>135</v>
      </c>
      <c r="S463" s="122">
        <v>0</v>
      </c>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row>
    <row r="464" spans="1:47" outlineLevel="1" x14ac:dyDescent="0.2">
      <c r="A464" s="123"/>
      <c r="B464" s="123"/>
      <c r="C464" s="138" t="s">
        <v>540</v>
      </c>
      <c r="D464" s="161"/>
      <c r="E464" s="152">
        <v>1.98</v>
      </c>
      <c r="F464" s="125"/>
      <c r="G464" s="125"/>
      <c r="H464" s="147">
        <v>0</v>
      </c>
      <c r="I464" s="122"/>
      <c r="J464" s="122"/>
      <c r="K464" s="122"/>
      <c r="L464" s="122"/>
      <c r="M464" s="122"/>
      <c r="N464" s="122"/>
      <c r="O464" s="122"/>
      <c r="P464" s="122"/>
      <c r="Q464" s="122"/>
      <c r="R464" s="122" t="s">
        <v>135</v>
      </c>
      <c r="S464" s="122">
        <v>0</v>
      </c>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row>
    <row r="465" spans="1:47" outlineLevel="1" x14ac:dyDescent="0.2">
      <c r="A465" s="123">
        <v>106</v>
      </c>
      <c r="B465" s="123" t="s">
        <v>543</v>
      </c>
      <c r="C465" s="137" t="s">
        <v>544</v>
      </c>
      <c r="D465" s="160" t="s">
        <v>188</v>
      </c>
      <c r="E465" s="125">
        <v>20.702999999999999</v>
      </c>
      <c r="F465" s="125"/>
      <c r="G465" s="125">
        <f>ROUND(E465*F465,2)</f>
        <v>0</v>
      </c>
      <c r="H465" s="147" t="s">
        <v>1624</v>
      </c>
      <c r="I465" s="122"/>
      <c r="J465" s="122"/>
      <c r="K465" s="122"/>
      <c r="L465" s="122"/>
      <c r="M465" s="122"/>
      <c r="N465" s="122"/>
      <c r="O465" s="122"/>
      <c r="P465" s="122"/>
      <c r="Q465" s="122"/>
      <c r="R465" s="122" t="s">
        <v>133</v>
      </c>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row>
    <row r="466" spans="1:47" outlineLevel="1" x14ac:dyDescent="0.2">
      <c r="A466" s="123"/>
      <c r="B466" s="123"/>
      <c r="C466" s="138" t="s">
        <v>207</v>
      </c>
      <c r="D466" s="161"/>
      <c r="E466" s="152"/>
      <c r="F466" s="125"/>
      <c r="G466" s="125"/>
      <c r="H466" s="147">
        <v>0</v>
      </c>
      <c r="I466" s="122"/>
      <c r="J466" s="122"/>
      <c r="K466" s="122"/>
      <c r="L466" s="122"/>
      <c r="M466" s="122"/>
      <c r="N466" s="122"/>
      <c r="O466" s="122"/>
      <c r="P466" s="122"/>
      <c r="Q466" s="122"/>
      <c r="R466" s="122" t="s">
        <v>135</v>
      </c>
      <c r="S466" s="122">
        <v>0</v>
      </c>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row>
    <row r="467" spans="1:47" outlineLevel="1" x14ac:dyDescent="0.2">
      <c r="A467" s="123"/>
      <c r="B467" s="123"/>
      <c r="C467" s="138" t="s">
        <v>545</v>
      </c>
      <c r="D467" s="161"/>
      <c r="E467" s="152">
        <v>11.148</v>
      </c>
      <c r="F467" s="125"/>
      <c r="G467" s="125"/>
      <c r="H467" s="147">
        <v>0</v>
      </c>
      <c r="I467" s="122"/>
      <c r="J467" s="122"/>
      <c r="K467" s="122"/>
      <c r="L467" s="122"/>
      <c r="M467" s="122"/>
      <c r="N467" s="122"/>
      <c r="O467" s="122"/>
      <c r="P467" s="122"/>
      <c r="Q467" s="122"/>
      <c r="R467" s="122" t="s">
        <v>135</v>
      </c>
      <c r="S467" s="122">
        <v>0</v>
      </c>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row>
    <row r="468" spans="1:47" outlineLevel="1" x14ac:dyDescent="0.2">
      <c r="A468" s="123"/>
      <c r="B468" s="123"/>
      <c r="C468" s="138" t="s">
        <v>546</v>
      </c>
      <c r="D468" s="161"/>
      <c r="E468" s="152">
        <v>9.5549999999999997</v>
      </c>
      <c r="F468" s="125"/>
      <c r="G468" s="125"/>
      <c r="H468" s="147">
        <v>0</v>
      </c>
      <c r="I468" s="122"/>
      <c r="J468" s="122"/>
      <c r="K468" s="122"/>
      <c r="L468" s="122"/>
      <c r="M468" s="122"/>
      <c r="N468" s="122"/>
      <c r="O468" s="122"/>
      <c r="P468" s="122"/>
      <c r="Q468" s="122"/>
      <c r="R468" s="122" t="s">
        <v>135</v>
      </c>
      <c r="S468" s="122">
        <v>0</v>
      </c>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row>
    <row r="469" spans="1:47" outlineLevel="1" x14ac:dyDescent="0.2">
      <c r="A469" s="123">
        <v>107</v>
      </c>
      <c r="B469" s="123" t="s">
        <v>547</v>
      </c>
      <c r="C469" s="137" t="s">
        <v>548</v>
      </c>
      <c r="D469" s="160" t="s">
        <v>188</v>
      </c>
      <c r="E469" s="125">
        <v>20.702999999999999</v>
      </c>
      <c r="F469" s="125"/>
      <c r="G469" s="125">
        <f>ROUND(E469*F469,2)</f>
        <v>0</v>
      </c>
      <c r="H469" s="147" t="s">
        <v>1624</v>
      </c>
      <c r="I469" s="122"/>
      <c r="J469" s="122"/>
      <c r="K469" s="122"/>
      <c r="L469" s="122"/>
      <c r="M469" s="122"/>
      <c r="N469" s="122"/>
      <c r="O469" s="122"/>
      <c r="P469" s="122"/>
      <c r="Q469" s="122"/>
      <c r="R469" s="122" t="s">
        <v>133</v>
      </c>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row>
    <row r="470" spans="1:47" outlineLevel="1" x14ac:dyDescent="0.2">
      <c r="A470" s="123"/>
      <c r="B470" s="123"/>
      <c r="C470" s="138" t="s">
        <v>207</v>
      </c>
      <c r="D470" s="161"/>
      <c r="E470" s="152"/>
      <c r="F470" s="125"/>
      <c r="G470" s="125"/>
      <c r="H470" s="147">
        <v>0</v>
      </c>
      <c r="I470" s="122"/>
      <c r="J470" s="122"/>
      <c r="K470" s="122"/>
      <c r="L470" s="122"/>
      <c r="M470" s="122"/>
      <c r="N470" s="122"/>
      <c r="O470" s="122"/>
      <c r="P470" s="122"/>
      <c r="Q470" s="122"/>
      <c r="R470" s="122" t="s">
        <v>135</v>
      </c>
      <c r="S470" s="122">
        <v>0</v>
      </c>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row>
    <row r="471" spans="1:47" outlineLevel="1" x14ac:dyDescent="0.2">
      <c r="A471" s="123"/>
      <c r="B471" s="123"/>
      <c r="C471" s="138" t="s">
        <v>545</v>
      </c>
      <c r="D471" s="161"/>
      <c r="E471" s="152">
        <v>11.148</v>
      </c>
      <c r="F471" s="125"/>
      <c r="G471" s="125"/>
      <c r="H471" s="147">
        <v>0</v>
      </c>
      <c r="I471" s="122"/>
      <c r="J471" s="122"/>
      <c r="K471" s="122"/>
      <c r="L471" s="122"/>
      <c r="M471" s="122"/>
      <c r="N471" s="122"/>
      <c r="O471" s="122"/>
      <c r="P471" s="122"/>
      <c r="Q471" s="122"/>
      <c r="R471" s="122" t="s">
        <v>135</v>
      </c>
      <c r="S471" s="122">
        <v>0</v>
      </c>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row>
    <row r="472" spans="1:47" outlineLevel="1" x14ac:dyDescent="0.2">
      <c r="A472" s="123"/>
      <c r="B472" s="123"/>
      <c r="C472" s="138" t="s">
        <v>546</v>
      </c>
      <c r="D472" s="161"/>
      <c r="E472" s="152">
        <v>9.5549999999999997</v>
      </c>
      <c r="F472" s="125"/>
      <c r="G472" s="125"/>
      <c r="H472" s="147">
        <v>0</v>
      </c>
      <c r="I472" s="122"/>
      <c r="J472" s="122"/>
      <c r="K472" s="122"/>
      <c r="L472" s="122"/>
      <c r="M472" s="122"/>
      <c r="N472" s="122"/>
      <c r="O472" s="122"/>
      <c r="P472" s="122"/>
      <c r="Q472" s="122"/>
      <c r="R472" s="122" t="s">
        <v>135</v>
      </c>
      <c r="S472" s="122">
        <v>0</v>
      </c>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row>
    <row r="473" spans="1:47" outlineLevel="1" x14ac:dyDescent="0.2">
      <c r="A473" s="123">
        <v>108</v>
      </c>
      <c r="B473" s="123" t="s">
        <v>549</v>
      </c>
      <c r="C473" s="137" t="s">
        <v>550</v>
      </c>
      <c r="D473" s="160" t="s">
        <v>201</v>
      </c>
      <c r="E473" s="125">
        <v>0.59255999999999998</v>
      </c>
      <c r="F473" s="125"/>
      <c r="G473" s="125">
        <f>ROUND(E473*F473,2)</f>
        <v>0</v>
      </c>
      <c r="H473" s="147" t="s">
        <v>1624</v>
      </c>
      <c r="I473" s="122"/>
      <c r="J473" s="122"/>
      <c r="K473" s="122"/>
      <c r="L473" s="122"/>
      <c r="M473" s="122"/>
      <c r="N473" s="122"/>
      <c r="O473" s="122"/>
      <c r="P473" s="122"/>
      <c r="Q473" s="122"/>
      <c r="R473" s="122" t="s">
        <v>133</v>
      </c>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row>
    <row r="474" spans="1:47" outlineLevel="1" x14ac:dyDescent="0.2">
      <c r="A474" s="123"/>
      <c r="B474" s="123"/>
      <c r="C474" s="138" t="s">
        <v>207</v>
      </c>
      <c r="D474" s="161"/>
      <c r="E474" s="152"/>
      <c r="F474" s="125"/>
      <c r="G474" s="125"/>
      <c r="H474" s="147">
        <v>0</v>
      </c>
      <c r="I474" s="122"/>
      <c r="J474" s="122"/>
      <c r="K474" s="122"/>
      <c r="L474" s="122"/>
      <c r="M474" s="122"/>
      <c r="N474" s="122"/>
      <c r="O474" s="122"/>
      <c r="P474" s="122"/>
      <c r="Q474" s="122"/>
      <c r="R474" s="122" t="s">
        <v>135</v>
      </c>
      <c r="S474" s="122">
        <v>0</v>
      </c>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row>
    <row r="475" spans="1:47" outlineLevel="1" x14ac:dyDescent="0.2">
      <c r="A475" s="123"/>
      <c r="B475" s="123"/>
      <c r="C475" s="140" t="s">
        <v>282</v>
      </c>
      <c r="D475" s="163"/>
      <c r="E475" s="153"/>
      <c r="F475" s="125"/>
      <c r="G475" s="125"/>
      <c r="H475" s="147">
        <v>0</v>
      </c>
      <c r="I475" s="122"/>
      <c r="J475" s="122"/>
      <c r="K475" s="122"/>
      <c r="L475" s="122"/>
      <c r="M475" s="122"/>
      <c r="N475" s="122"/>
      <c r="O475" s="122"/>
      <c r="P475" s="122"/>
      <c r="Q475" s="122"/>
      <c r="R475" s="122" t="s">
        <v>135</v>
      </c>
      <c r="S475" s="122">
        <v>2</v>
      </c>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row>
    <row r="476" spans="1:47" outlineLevel="1" x14ac:dyDescent="0.2">
      <c r="A476" s="123"/>
      <c r="B476" s="123"/>
      <c r="C476" s="141" t="s">
        <v>551</v>
      </c>
      <c r="D476" s="163"/>
      <c r="E476" s="153">
        <v>2.6160000000000001</v>
      </c>
      <c r="F476" s="125"/>
      <c r="G476" s="125"/>
      <c r="H476" s="147">
        <v>0</v>
      </c>
      <c r="I476" s="122"/>
      <c r="J476" s="122"/>
      <c r="K476" s="122"/>
      <c r="L476" s="122"/>
      <c r="M476" s="122"/>
      <c r="N476" s="122"/>
      <c r="O476" s="122"/>
      <c r="P476" s="122"/>
      <c r="Q476" s="122"/>
      <c r="R476" s="122" t="s">
        <v>135</v>
      </c>
      <c r="S476" s="122">
        <v>2</v>
      </c>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row>
    <row r="477" spans="1:47" outlineLevel="1" x14ac:dyDescent="0.2">
      <c r="A477" s="123"/>
      <c r="B477" s="123"/>
      <c r="C477" s="141" t="s">
        <v>552</v>
      </c>
      <c r="D477" s="163"/>
      <c r="E477" s="153">
        <v>2.0579999999999998</v>
      </c>
      <c r="F477" s="125"/>
      <c r="G477" s="125"/>
      <c r="H477" s="147">
        <v>0</v>
      </c>
      <c r="I477" s="122"/>
      <c r="J477" s="122"/>
      <c r="K477" s="122"/>
      <c r="L477" s="122"/>
      <c r="M477" s="122"/>
      <c r="N477" s="122"/>
      <c r="O477" s="122"/>
      <c r="P477" s="122"/>
      <c r="Q477" s="122"/>
      <c r="R477" s="122" t="s">
        <v>135</v>
      </c>
      <c r="S477" s="122">
        <v>2</v>
      </c>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row>
    <row r="478" spans="1:47" outlineLevel="1" x14ac:dyDescent="0.2">
      <c r="A478" s="123"/>
      <c r="B478" s="123"/>
      <c r="C478" s="140" t="s">
        <v>289</v>
      </c>
      <c r="D478" s="163"/>
      <c r="E478" s="153"/>
      <c r="F478" s="125"/>
      <c r="G478" s="125"/>
      <c r="H478" s="147">
        <v>0</v>
      </c>
      <c r="I478" s="122"/>
      <c r="J478" s="122"/>
      <c r="K478" s="122"/>
      <c r="L478" s="122"/>
      <c r="M478" s="122"/>
      <c r="N478" s="122"/>
      <c r="O478" s="122"/>
      <c r="P478" s="122"/>
      <c r="Q478" s="122"/>
      <c r="R478" s="122" t="s">
        <v>135</v>
      </c>
      <c r="S478" s="122">
        <v>0</v>
      </c>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row>
    <row r="479" spans="1:47" outlineLevel="1" x14ac:dyDescent="0.2">
      <c r="A479" s="123"/>
      <c r="B479" s="123"/>
      <c r="C479" s="138" t="s">
        <v>553</v>
      </c>
      <c r="D479" s="161"/>
      <c r="E479" s="152">
        <v>0.56088000000000005</v>
      </c>
      <c r="F479" s="125"/>
      <c r="G479" s="125"/>
      <c r="H479" s="147">
        <v>0</v>
      </c>
      <c r="I479" s="122"/>
      <c r="J479" s="122"/>
      <c r="K479" s="122"/>
      <c r="L479" s="122"/>
      <c r="M479" s="122"/>
      <c r="N479" s="122"/>
      <c r="O479" s="122"/>
      <c r="P479" s="122"/>
      <c r="Q479" s="122"/>
      <c r="R479" s="122" t="s">
        <v>135</v>
      </c>
      <c r="S479" s="122">
        <v>0</v>
      </c>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row>
    <row r="480" spans="1:47" outlineLevel="1" x14ac:dyDescent="0.2">
      <c r="A480" s="123"/>
      <c r="B480" s="123"/>
      <c r="C480" s="138" t="s">
        <v>212</v>
      </c>
      <c r="D480" s="161"/>
      <c r="E480" s="152"/>
      <c r="F480" s="125"/>
      <c r="G480" s="125"/>
      <c r="H480" s="147">
        <v>0</v>
      </c>
      <c r="I480" s="122"/>
      <c r="J480" s="122"/>
      <c r="K480" s="122"/>
      <c r="L480" s="122"/>
      <c r="M480" s="122"/>
      <c r="N480" s="122"/>
      <c r="O480" s="122"/>
      <c r="P480" s="122"/>
      <c r="Q480" s="122"/>
      <c r="R480" s="122" t="s">
        <v>135</v>
      </c>
      <c r="S480" s="122">
        <v>0</v>
      </c>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row>
    <row r="481" spans="1:47" outlineLevel="1" x14ac:dyDescent="0.2">
      <c r="A481" s="123"/>
      <c r="B481" s="123"/>
      <c r="C481" s="138" t="s">
        <v>554</v>
      </c>
      <c r="D481" s="161"/>
      <c r="E481" s="152">
        <v>3.168E-2</v>
      </c>
      <c r="F481" s="125"/>
      <c r="G481" s="125"/>
      <c r="H481" s="147">
        <v>0</v>
      </c>
      <c r="I481" s="122"/>
      <c r="J481" s="122"/>
      <c r="K481" s="122"/>
      <c r="L481" s="122"/>
      <c r="M481" s="122"/>
      <c r="N481" s="122"/>
      <c r="O481" s="122"/>
      <c r="P481" s="122"/>
      <c r="Q481" s="122"/>
      <c r="R481" s="122" t="s">
        <v>135</v>
      </c>
      <c r="S481" s="122">
        <v>0</v>
      </c>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row>
    <row r="482" spans="1:47" ht="22.5" outlineLevel="1" x14ac:dyDescent="0.2">
      <c r="A482" s="123">
        <v>109</v>
      </c>
      <c r="B482" s="123" t="s">
        <v>555</v>
      </c>
      <c r="C482" s="137" t="s">
        <v>556</v>
      </c>
      <c r="D482" s="160" t="s">
        <v>240</v>
      </c>
      <c r="E482" s="125">
        <v>29.5</v>
      </c>
      <c r="F482" s="125"/>
      <c r="G482" s="125">
        <f>ROUND(E482*F482,2)</f>
        <v>0</v>
      </c>
      <c r="H482" s="147" t="s">
        <v>1623</v>
      </c>
      <c r="I482" s="122"/>
      <c r="J482" s="122"/>
      <c r="K482" s="122"/>
      <c r="L482" s="122"/>
      <c r="M482" s="122"/>
      <c r="N482" s="122"/>
      <c r="O482" s="122"/>
      <c r="P482" s="122"/>
      <c r="Q482" s="122"/>
      <c r="R482" s="122" t="s">
        <v>133</v>
      </c>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row>
    <row r="483" spans="1:47" outlineLevel="1" x14ac:dyDescent="0.2">
      <c r="A483" s="123"/>
      <c r="B483" s="123"/>
      <c r="C483" s="138" t="s">
        <v>207</v>
      </c>
      <c r="D483" s="161"/>
      <c r="E483" s="152"/>
      <c r="F483" s="125"/>
      <c r="G483" s="125"/>
      <c r="H483" s="147">
        <v>0</v>
      </c>
      <c r="I483" s="122"/>
      <c r="J483" s="122"/>
      <c r="K483" s="122"/>
      <c r="L483" s="122"/>
      <c r="M483" s="122"/>
      <c r="N483" s="122"/>
      <c r="O483" s="122"/>
      <c r="P483" s="122"/>
      <c r="Q483" s="122"/>
      <c r="R483" s="122" t="s">
        <v>135</v>
      </c>
      <c r="S483" s="122">
        <v>0</v>
      </c>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row>
    <row r="484" spans="1:47" outlineLevel="1" x14ac:dyDescent="0.2">
      <c r="A484" s="123"/>
      <c r="B484" s="123"/>
      <c r="C484" s="138" t="s">
        <v>557</v>
      </c>
      <c r="D484" s="161"/>
      <c r="E484" s="152">
        <v>11.8</v>
      </c>
      <c r="F484" s="125"/>
      <c r="G484" s="125"/>
      <c r="H484" s="147">
        <v>0</v>
      </c>
      <c r="I484" s="122"/>
      <c r="J484" s="122"/>
      <c r="K484" s="122"/>
      <c r="L484" s="122"/>
      <c r="M484" s="122"/>
      <c r="N484" s="122"/>
      <c r="O484" s="122"/>
      <c r="P484" s="122"/>
      <c r="Q484" s="122"/>
      <c r="R484" s="122" t="s">
        <v>135</v>
      </c>
      <c r="S484" s="122">
        <v>0</v>
      </c>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row>
    <row r="485" spans="1:47" outlineLevel="1" x14ac:dyDescent="0.2">
      <c r="A485" s="123"/>
      <c r="B485" s="123"/>
      <c r="C485" s="138" t="s">
        <v>558</v>
      </c>
      <c r="D485" s="161"/>
      <c r="E485" s="152">
        <v>13.3</v>
      </c>
      <c r="F485" s="125"/>
      <c r="G485" s="125"/>
      <c r="H485" s="147">
        <v>0</v>
      </c>
      <c r="I485" s="122"/>
      <c r="J485" s="122"/>
      <c r="K485" s="122"/>
      <c r="L485" s="122"/>
      <c r="M485" s="122"/>
      <c r="N485" s="122"/>
      <c r="O485" s="122"/>
      <c r="P485" s="122"/>
      <c r="Q485" s="122"/>
      <c r="R485" s="122" t="s">
        <v>135</v>
      </c>
      <c r="S485" s="122">
        <v>0</v>
      </c>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row>
    <row r="486" spans="1:47" outlineLevel="1" x14ac:dyDescent="0.2">
      <c r="A486" s="123"/>
      <c r="B486" s="123"/>
      <c r="C486" s="138" t="s">
        <v>212</v>
      </c>
      <c r="D486" s="161"/>
      <c r="E486" s="152"/>
      <c r="F486" s="125"/>
      <c r="G486" s="125"/>
      <c r="H486" s="147">
        <v>0</v>
      </c>
      <c r="I486" s="122"/>
      <c r="J486" s="122"/>
      <c r="K486" s="122"/>
      <c r="L486" s="122"/>
      <c r="M486" s="122"/>
      <c r="N486" s="122"/>
      <c r="O486" s="122"/>
      <c r="P486" s="122"/>
      <c r="Q486" s="122"/>
      <c r="R486" s="122" t="s">
        <v>135</v>
      </c>
      <c r="S486" s="122">
        <v>0</v>
      </c>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row>
    <row r="487" spans="1:47" outlineLevel="1" x14ac:dyDescent="0.2">
      <c r="A487" s="123"/>
      <c r="B487" s="123"/>
      <c r="C487" s="138" t="s">
        <v>559</v>
      </c>
      <c r="D487" s="161"/>
      <c r="E487" s="152">
        <v>4.4000000000000004</v>
      </c>
      <c r="F487" s="125"/>
      <c r="G487" s="125"/>
      <c r="H487" s="147">
        <v>0</v>
      </c>
      <c r="I487" s="122"/>
      <c r="J487" s="122"/>
      <c r="K487" s="122"/>
      <c r="L487" s="122"/>
      <c r="M487" s="122"/>
      <c r="N487" s="122"/>
      <c r="O487" s="122"/>
      <c r="P487" s="122"/>
      <c r="Q487" s="122"/>
      <c r="R487" s="122" t="s">
        <v>135</v>
      </c>
      <c r="S487" s="122">
        <v>0</v>
      </c>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row>
    <row r="488" spans="1:47" ht="22.5" outlineLevel="1" x14ac:dyDescent="0.2">
      <c r="A488" s="123">
        <v>110</v>
      </c>
      <c r="B488" s="123" t="s">
        <v>560</v>
      </c>
      <c r="C488" s="137" t="s">
        <v>561</v>
      </c>
      <c r="D488" s="160" t="s">
        <v>240</v>
      </c>
      <c r="E488" s="125">
        <v>10</v>
      </c>
      <c r="F488" s="125"/>
      <c r="G488" s="125">
        <f>ROUND(E488*F488,2)</f>
        <v>0</v>
      </c>
      <c r="H488" s="147" t="s">
        <v>1623</v>
      </c>
      <c r="I488" s="122"/>
      <c r="J488" s="122"/>
      <c r="K488" s="122"/>
      <c r="L488" s="122"/>
      <c r="M488" s="122"/>
      <c r="N488" s="122"/>
      <c r="O488" s="122"/>
      <c r="P488" s="122"/>
      <c r="Q488" s="122"/>
      <c r="R488" s="122" t="s">
        <v>133</v>
      </c>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row>
    <row r="489" spans="1:47" outlineLevel="1" x14ac:dyDescent="0.2">
      <c r="A489" s="123"/>
      <c r="B489" s="123"/>
      <c r="C489" s="138" t="s">
        <v>207</v>
      </c>
      <c r="D489" s="161"/>
      <c r="E489" s="152"/>
      <c r="F489" s="125"/>
      <c r="G489" s="125"/>
      <c r="H489" s="147">
        <v>0</v>
      </c>
      <c r="I489" s="122"/>
      <c r="J489" s="122"/>
      <c r="K489" s="122"/>
      <c r="L489" s="122"/>
      <c r="M489" s="122"/>
      <c r="N489" s="122"/>
      <c r="O489" s="122"/>
      <c r="P489" s="122"/>
      <c r="Q489" s="122"/>
      <c r="R489" s="122" t="s">
        <v>135</v>
      </c>
      <c r="S489" s="122">
        <v>0</v>
      </c>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row>
    <row r="490" spans="1:47" outlineLevel="1" x14ac:dyDescent="0.2">
      <c r="A490" s="123"/>
      <c r="B490" s="123"/>
      <c r="C490" s="138" t="s">
        <v>562</v>
      </c>
      <c r="D490" s="161"/>
      <c r="E490" s="152">
        <v>6</v>
      </c>
      <c r="F490" s="125"/>
      <c r="G490" s="125"/>
      <c r="H490" s="147">
        <v>0</v>
      </c>
      <c r="I490" s="122"/>
      <c r="J490" s="122"/>
      <c r="K490" s="122"/>
      <c r="L490" s="122"/>
      <c r="M490" s="122"/>
      <c r="N490" s="122"/>
      <c r="O490" s="122"/>
      <c r="P490" s="122"/>
      <c r="Q490" s="122"/>
      <c r="R490" s="122" t="s">
        <v>135</v>
      </c>
      <c r="S490" s="122">
        <v>0</v>
      </c>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row>
    <row r="491" spans="1:47" outlineLevel="1" x14ac:dyDescent="0.2">
      <c r="A491" s="123"/>
      <c r="B491" s="123"/>
      <c r="C491" s="138" t="s">
        <v>563</v>
      </c>
      <c r="D491" s="161"/>
      <c r="E491" s="152">
        <v>4</v>
      </c>
      <c r="F491" s="125"/>
      <c r="G491" s="125"/>
      <c r="H491" s="147">
        <v>0</v>
      </c>
      <c r="I491" s="122"/>
      <c r="J491" s="122"/>
      <c r="K491" s="122"/>
      <c r="L491" s="122"/>
      <c r="M491" s="122"/>
      <c r="N491" s="122"/>
      <c r="O491" s="122"/>
      <c r="P491" s="122"/>
      <c r="Q491" s="122"/>
      <c r="R491" s="122" t="s">
        <v>135</v>
      </c>
      <c r="S491" s="122">
        <v>0</v>
      </c>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row>
    <row r="492" spans="1:47" x14ac:dyDescent="0.2">
      <c r="A492" s="124" t="s">
        <v>128</v>
      </c>
      <c r="B492" s="124" t="s">
        <v>60</v>
      </c>
      <c r="C492" s="139" t="s">
        <v>61</v>
      </c>
      <c r="D492" s="162"/>
      <c r="E492" s="126"/>
      <c r="F492" s="126"/>
      <c r="G492" s="126">
        <f>SUMIF(R493:R500,"&lt;&gt;NOR",G493:G500)</f>
        <v>0</v>
      </c>
      <c r="H492" s="148"/>
      <c r="I492" s="122"/>
      <c r="R492" t="s">
        <v>129</v>
      </c>
    </row>
    <row r="493" spans="1:47" outlineLevel="1" x14ac:dyDescent="0.2">
      <c r="A493" s="123">
        <v>111</v>
      </c>
      <c r="B493" s="123" t="s">
        <v>564</v>
      </c>
      <c r="C493" s="137" t="s">
        <v>565</v>
      </c>
      <c r="D493" s="160" t="s">
        <v>188</v>
      </c>
      <c r="E493" s="125">
        <v>15.344999999999997</v>
      </c>
      <c r="F493" s="125"/>
      <c r="G493" s="125">
        <f>ROUND(E493*F493,2)</f>
        <v>0</v>
      </c>
      <c r="H493" s="147" t="s">
        <v>1624</v>
      </c>
      <c r="I493" s="122"/>
      <c r="J493" s="122"/>
      <c r="K493" s="122"/>
      <c r="L493" s="122"/>
      <c r="M493" s="122"/>
      <c r="N493" s="122"/>
      <c r="O493" s="122"/>
      <c r="P493" s="122"/>
      <c r="Q493" s="122"/>
      <c r="R493" s="122" t="s">
        <v>133</v>
      </c>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row>
    <row r="494" spans="1:47" outlineLevel="1" x14ac:dyDescent="0.2">
      <c r="A494" s="123"/>
      <c r="B494" s="123"/>
      <c r="C494" s="138" t="s">
        <v>566</v>
      </c>
      <c r="D494" s="161"/>
      <c r="E494" s="152">
        <v>15.345000000000001</v>
      </c>
      <c r="F494" s="125"/>
      <c r="G494" s="125"/>
      <c r="H494" s="147">
        <v>0</v>
      </c>
      <c r="I494" s="122"/>
      <c r="J494" s="122"/>
      <c r="K494" s="122"/>
      <c r="L494" s="122"/>
      <c r="M494" s="122"/>
      <c r="N494" s="122"/>
      <c r="O494" s="122"/>
      <c r="P494" s="122"/>
      <c r="Q494" s="122"/>
      <c r="R494" s="122" t="s">
        <v>135</v>
      </c>
      <c r="S494" s="122">
        <v>0</v>
      </c>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row>
    <row r="495" spans="1:47" outlineLevel="1" x14ac:dyDescent="0.2">
      <c r="A495" s="123">
        <v>112</v>
      </c>
      <c r="B495" s="123" t="s">
        <v>567</v>
      </c>
      <c r="C495" s="137" t="s">
        <v>568</v>
      </c>
      <c r="D495" s="160" t="s">
        <v>188</v>
      </c>
      <c r="E495" s="125">
        <v>15.344999999999997</v>
      </c>
      <c r="F495" s="125"/>
      <c r="G495" s="125">
        <f>ROUND(E495*F495,2)</f>
        <v>0</v>
      </c>
      <c r="H495" s="147" t="s">
        <v>1624</v>
      </c>
      <c r="I495" s="122"/>
      <c r="J495" s="122"/>
      <c r="K495" s="122"/>
      <c r="L495" s="122"/>
      <c r="M495" s="122"/>
      <c r="N495" s="122"/>
      <c r="O495" s="122"/>
      <c r="P495" s="122"/>
      <c r="Q495" s="122"/>
      <c r="R495" s="122" t="s">
        <v>133</v>
      </c>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row>
    <row r="496" spans="1:47" outlineLevel="1" x14ac:dyDescent="0.2">
      <c r="A496" s="123"/>
      <c r="B496" s="123"/>
      <c r="C496" s="138" t="s">
        <v>566</v>
      </c>
      <c r="D496" s="161"/>
      <c r="E496" s="152">
        <v>15.345000000000001</v>
      </c>
      <c r="F496" s="125"/>
      <c r="G496" s="125"/>
      <c r="H496" s="147">
        <v>0</v>
      </c>
      <c r="I496" s="122"/>
      <c r="J496" s="122"/>
      <c r="K496" s="122"/>
      <c r="L496" s="122"/>
      <c r="M496" s="122"/>
      <c r="N496" s="122"/>
      <c r="O496" s="122"/>
      <c r="P496" s="122"/>
      <c r="Q496" s="122"/>
      <c r="R496" s="122" t="s">
        <v>135</v>
      </c>
      <c r="S496" s="122">
        <v>0</v>
      </c>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row>
    <row r="497" spans="1:47" outlineLevel="1" x14ac:dyDescent="0.2">
      <c r="A497" s="123">
        <v>113</v>
      </c>
      <c r="B497" s="123" t="s">
        <v>569</v>
      </c>
      <c r="C497" s="137" t="s">
        <v>570</v>
      </c>
      <c r="D497" s="160" t="s">
        <v>188</v>
      </c>
      <c r="E497" s="125">
        <v>15.344999999999997</v>
      </c>
      <c r="F497" s="125"/>
      <c r="G497" s="125">
        <f>ROUND(E497*F497,2)</f>
        <v>0</v>
      </c>
      <c r="H497" s="147" t="s">
        <v>1624</v>
      </c>
      <c r="I497" s="122"/>
      <c r="J497" s="122"/>
      <c r="K497" s="122"/>
      <c r="L497" s="122"/>
      <c r="M497" s="122"/>
      <c r="N497" s="122"/>
      <c r="O497" s="122"/>
      <c r="P497" s="122"/>
      <c r="Q497" s="122"/>
      <c r="R497" s="122" t="s">
        <v>133</v>
      </c>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row>
    <row r="498" spans="1:47" outlineLevel="1" x14ac:dyDescent="0.2">
      <c r="A498" s="123"/>
      <c r="B498" s="123"/>
      <c r="C498" s="138" t="s">
        <v>566</v>
      </c>
      <c r="D498" s="161"/>
      <c r="E498" s="152">
        <v>15.345000000000001</v>
      </c>
      <c r="F498" s="125"/>
      <c r="G498" s="125"/>
      <c r="H498" s="147">
        <v>0</v>
      </c>
      <c r="I498" s="122"/>
      <c r="J498" s="122"/>
      <c r="K498" s="122"/>
      <c r="L498" s="122"/>
      <c r="M498" s="122"/>
      <c r="N498" s="122"/>
      <c r="O498" s="122"/>
      <c r="P498" s="122"/>
      <c r="Q498" s="122"/>
      <c r="R498" s="122" t="s">
        <v>135</v>
      </c>
      <c r="S498" s="122">
        <v>0</v>
      </c>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row>
    <row r="499" spans="1:47" ht="22.5" outlineLevel="1" x14ac:dyDescent="0.2">
      <c r="A499" s="123">
        <v>114</v>
      </c>
      <c r="B499" s="123" t="s">
        <v>571</v>
      </c>
      <c r="C499" s="137" t="s">
        <v>572</v>
      </c>
      <c r="D499" s="160" t="s">
        <v>240</v>
      </c>
      <c r="E499" s="125">
        <v>35.449999999999996</v>
      </c>
      <c r="F499" s="125"/>
      <c r="G499" s="125">
        <f>ROUND(E499*F499,2)</f>
        <v>0</v>
      </c>
      <c r="H499" s="147" t="s">
        <v>1624</v>
      </c>
      <c r="I499" s="122"/>
      <c r="J499" s="122"/>
      <c r="K499" s="122"/>
      <c r="L499" s="122"/>
      <c r="M499" s="122"/>
      <c r="N499" s="122"/>
      <c r="O499" s="122"/>
      <c r="P499" s="122"/>
      <c r="Q499" s="122"/>
      <c r="R499" s="122" t="s">
        <v>133</v>
      </c>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row>
    <row r="500" spans="1:47" outlineLevel="1" x14ac:dyDescent="0.2">
      <c r="A500" s="123"/>
      <c r="B500" s="123"/>
      <c r="C500" s="138" t="s">
        <v>573</v>
      </c>
      <c r="D500" s="161"/>
      <c r="E500" s="152">
        <v>35.450000000000003</v>
      </c>
      <c r="F500" s="125"/>
      <c r="G500" s="125"/>
      <c r="H500" s="147">
        <v>0</v>
      </c>
      <c r="I500" s="122"/>
      <c r="J500" s="122"/>
      <c r="K500" s="122"/>
      <c r="L500" s="122"/>
      <c r="M500" s="122"/>
      <c r="N500" s="122"/>
      <c r="O500" s="122"/>
      <c r="P500" s="122"/>
      <c r="Q500" s="122"/>
      <c r="R500" s="122" t="s">
        <v>135</v>
      </c>
      <c r="S500" s="122">
        <v>0</v>
      </c>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row>
    <row r="501" spans="1:47" x14ac:dyDescent="0.2">
      <c r="A501" s="124" t="s">
        <v>128</v>
      </c>
      <c r="B501" s="124" t="s">
        <v>62</v>
      </c>
      <c r="C501" s="139" t="s">
        <v>63</v>
      </c>
      <c r="D501" s="162"/>
      <c r="E501" s="126"/>
      <c r="F501" s="126"/>
      <c r="G501" s="126">
        <f>SUMIF(R502:R564,"&lt;&gt;NOR",G502:G564)</f>
        <v>0</v>
      </c>
      <c r="H501" s="148"/>
      <c r="I501" s="122"/>
      <c r="R501" t="s">
        <v>129</v>
      </c>
    </row>
    <row r="502" spans="1:47" outlineLevel="1" x14ac:dyDescent="0.2">
      <c r="A502" s="123">
        <v>115</v>
      </c>
      <c r="B502" s="123" t="s">
        <v>574</v>
      </c>
      <c r="C502" s="137" t="s">
        <v>575</v>
      </c>
      <c r="D502" s="160" t="s">
        <v>188</v>
      </c>
      <c r="E502" s="125">
        <v>192.54159999999999</v>
      </c>
      <c r="F502" s="125"/>
      <c r="G502" s="125">
        <f>ROUND(E502*F502,2)</f>
        <v>0</v>
      </c>
      <c r="H502" s="147" t="s">
        <v>1624</v>
      </c>
      <c r="I502" s="122"/>
      <c r="J502" s="122"/>
      <c r="K502" s="122"/>
      <c r="L502" s="122"/>
      <c r="M502" s="122"/>
      <c r="N502" s="122"/>
      <c r="O502" s="122"/>
      <c r="P502" s="122"/>
      <c r="Q502" s="122"/>
      <c r="R502" s="122" t="s">
        <v>133</v>
      </c>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row>
    <row r="503" spans="1:47" outlineLevel="1" x14ac:dyDescent="0.2">
      <c r="A503" s="123"/>
      <c r="B503" s="123"/>
      <c r="C503" s="138" t="s">
        <v>343</v>
      </c>
      <c r="D503" s="161"/>
      <c r="E503" s="152"/>
      <c r="F503" s="125"/>
      <c r="G503" s="125"/>
      <c r="H503" s="147">
        <v>0</v>
      </c>
      <c r="I503" s="122"/>
      <c r="J503" s="122"/>
      <c r="K503" s="122"/>
      <c r="L503" s="122"/>
      <c r="M503" s="122"/>
      <c r="N503" s="122"/>
      <c r="O503" s="122"/>
      <c r="P503" s="122"/>
      <c r="Q503" s="122"/>
      <c r="R503" s="122" t="s">
        <v>135</v>
      </c>
      <c r="S503" s="122">
        <v>0</v>
      </c>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row>
    <row r="504" spans="1:47" ht="22.5" outlineLevel="1" x14ac:dyDescent="0.2">
      <c r="A504" s="123"/>
      <c r="B504" s="123"/>
      <c r="C504" s="138" t="s">
        <v>576</v>
      </c>
      <c r="D504" s="161"/>
      <c r="E504" s="152">
        <v>31.5016</v>
      </c>
      <c r="F504" s="125"/>
      <c r="G504" s="125"/>
      <c r="H504" s="147">
        <v>0</v>
      </c>
      <c r="I504" s="122"/>
      <c r="J504" s="122"/>
      <c r="K504" s="122"/>
      <c r="L504" s="122"/>
      <c r="M504" s="122"/>
      <c r="N504" s="122"/>
      <c r="O504" s="122"/>
      <c r="P504" s="122"/>
      <c r="Q504" s="122"/>
      <c r="R504" s="122" t="s">
        <v>135</v>
      </c>
      <c r="S504" s="122">
        <v>0</v>
      </c>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row>
    <row r="505" spans="1:47" ht="22.5" outlineLevel="1" x14ac:dyDescent="0.2">
      <c r="A505" s="123"/>
      <c r="B505" s="123"/>
      <c r="C505" s="138" t="s">
        <v>577</v>
      </c>
      <c r="D505" s="161"/>
      <c r="E505" s="152">
        <v>130.31</v>
      </c>
      <c r="F505" s="125"/>
      <c r="G505" s="125"/>
      <c r="H505" s="147">
        <v>0</v>
      </c>
      <c r="I505" s="122"/>
      <c r="J505" s="122"/>
      <c r="K505" s="122"/>
      <c r="L505" s="122"/>
      <c r="M505" s="122"/>
      <c r="N505" s="122"/>
      <c r="O505" s="122"/>
      <c r="P505" s="122"/>
      <c r="Q505" s="122"/>
      <c r="R505" s="122" t="s">
        <v>135</v>
      </c>
      <c r="S505" s="122">
        <v>0</v>
      </c>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row>
    <row r="506" spans="1:47" outlineLevel="1" x14ac:dyDescent="0.2">
      <c r="A506" s="123"/>
      <c r="B506" s="123"/>
      <c r="C506" s="138" t="s">
        <v>323</v>
      </c>
      <c r="D506" s="161"/>
      <c r="E506" s="152"/>
      <c r="F506" s="125"/>
      <c r="G506" s="125"/>
      <c r="H506" s="147">
        <v>0</v>
      </c>
      <c r="I506" s="122"/>
      <c r="J506" s="122"/>
      <c r="K506" s="122"/>
      <c r="L506" s="122"/>
      <c r="M506" s="122"/>
      <c r="N506" s="122"/>
      <c r="O506" s="122"/>
      <c r="P506" s="122"/>
      <c r="Q506" s="122"/>
      <c r="R506" s="122" t="s">
        <v>135</v>
      </c>
      <c r="S506" s="122">
        <v>0</v>
      </c>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row>
    <row r="507" spans="1:47" outlineLevel="1" x14ac:dyDescent="0.2">
      <c r="A507" s="123"/>
      <c r="B507" s="123"/>
      <c r="C507" s="138" t="s">
        <v>578</v>
      </c>
      <c r="D507" s="161"/>
      <c r="E507" s="152">
        <v>25.9</v>
      </c>
      <c r="F507" s="125"/>
      <c r="G507" s="125"/>
      <c r="H507" s="147">
        <v>0</v>
      </c>
      <c r="I507" s="122"/>
      <c r="J507" s="122"/>
      <c r="K507" s="122"/>
      <c r="L507" s="122"/>
      <c r="M507" s="122"/>
      <c r="N507" s="122"/>
      <c r="O507" s="122"/>
      <c r="P507" s="122"/>
      <c r="Q507" s="122"/>
      <c r="R507" s="122" t="s">
        <v>135</v>
      </c>
      <c r="S507" s="122">
        <v>0</v>
      </c>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row>
    <row r="508" spans="1:47" outlineLevel="1" x14ac:dyDescent="0.2">
      <c r="A508" s="123"/>
      <c r="B508" s="123"/>
      <c r="C508" s="138" t="s">
        <v>579</v>
      </c>
      <c r="D508" s="161"/>
      <c r="E508" s="152">
        <v>4.83</v>
      </c>
      <c r="F508" s="125"/>
      <c r="G508" s="125"/>
      <c r="H508" s="147">
        <v>0</v>
      </c>
      <c r="I508" s="122"/>
      <c r="J508" s="122"/>
      <c r="K508" s="122"/>
      <c r="L508" s="122"/>
      <c r="M508" s="122"/>
      <c r="N508" s="122"/>
      <c r="O508" s="122"/>
      <c r="P508" s="122"/>
      <c r="Q508" s="122"/>
      <c r="R508" s="122" t="s">
        <v>135</v>
      </c>
      <c r="S508" s="122">
        <v>0</v>
      </c>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row>
    <row r="509" spans="1:47" outlineLevel="1" x14ac:dyDescent="0.2">
      <c r="A509" s="123">
        <v>116</v>
      </c>
      <c r="B509" s="123" t="s">
        <v>580</v>
      </c>
      <c r="C509" s="137" t="s">
        <v>581</v>
      </c>
      <c r="D509" s="160" t="s">
        <v>240</v>
      </c>
      <c r="E509" s="125">
        <v>274.15199999999999</v>
      </c>
      <c r="F509" s="125"/>
      <c r="G509" s="125">
        <f>ROUND(E509*F509,2)</f>
        <v>0</v>
      </c>
      <c r="H509" s="147" t="s">
        <v>1624</v>
      </c>
      <c r="I509" s="122"/>
      <c r="J509" s="122"/>
      <c r="K509" s="122"/>
      <c r="L509" s="122"/>
      <c r="M509" s="122"/>
      <c r="N509" s="122"/>
      <c r="O509" s="122"/>
      <c r="P509" s="122"/>
      <c r="Q509" s="122"/>
      <c r="R509" s="122" t="s">
        <v>178</v>
      </c>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row>
    <row r="510" spans="1:47" outlineLevel="1" x14ac:dyDescent="0.2">
      <c r="A510" s="123"/>
      <c r="B510" s="123"/>
      <c r="C510" s="138" t="s">
        <v>343</v>
      </c>
      <c r="D510" s="161"/>
      <c r="E510" s="152"/>
      <c r="F510" s="125"/>
      <c r="G510" s="125"/>
      <c r="H510" s="147">
        <v>0</v>
      </c>
      <c r="I510" s="122"/>
      <c r="J510" s="122"/>
      <c r="K510" s="122"/>
      <c r="L510" s="122"/>
      <c r="M510" s="122"/>
      <c r="N510" s="122"/>
      <c r="O510" s="122"/>
      <c r="P510" s="122"/>
      <c r="Q510" s="122"/>
      <c r="R510" s="122" t="s">
        <v>135</v>
      </c>
      <c r="S510" s="122">
        <v>0</v>
      </c>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row>
    <row r="511" spans="1:47" ht="22.5" outlineLevel="1" x14ac:dyDescent="0.2">
      <c r="A511" s="123"/>
      <c r="B511" s="123"/>
      <c r="C511" s="138" t="s">
        <v>582</v>
      </c>
      <c r="D511" s="161"/>
      <c r="E511" s="152">
        <v>75.3</v>
      </c>
      <c r="F511" s="125"/>
      <c r="G511" s="125"/>
      <c r="H511" s="147">
        <v>0</v>
      </c>
      <c r="I511" s="122"/>
      <c r="J511" s="122"/>
      <c r="K511" s="122"/>
      <c r="L511" s="122"/>
      <c r="M511" s="122"/>
      <c r="N511" s="122"/>
      <c r="O511" s="122"/>
      <c r="P511" s="122"/>
      <c r="Q511" s="122"/>
      <c r="R511" s="122" t="s">
        <v>135</v>
      </c>
      <c r="S511" s="122">
        <v>0</v>
      </c>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row>
    <row r="512" spans="1:47" ht="22.5" outlineLevel="1" x14ac:dyDescent="0.2">
      <c r="A512" s="123"/>
      <c r="B512" s="123"/>
      <c r="C512" s="138" t="s">
        <v>583</v>
      </c>
      <c r="D512" s="161"/>
      <c r="E512" s="152">
        <v>145.352</v>
      </c>
      <c r="F512" s="125"/>
      <c r="G512" s="125"/>
      <c r="H512" s="147">
        <v>0</v>
      </c>
      <c r="I512" s="122"/>
      <c r="J512" s="122"/>
      <c r="K512" s="122"/>
      <c r="L512" s="122"/>
      <c r="M512" s="122"/>
      <c r="N512" s="122"/>
      <c r="O512" s="122"/>
      <c r="P512" s="122"/>
      <c r="Q512" s="122"/>
      <c r="R512" s="122" t="s">
        <v>135</v>
      </c>
      <c r="S512" s="122">
        <v>0</v>
      </c>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row>
    <row r="513" spans="1:47" outlineLevel="1" x14ac:dyDescent="0.2">
      <c r="A513" s="123"/>
      <c r="B513" s="123"/>
      <c r="C513" s="138" t="s">
        <v>323</v>
      </c>
      <c r="D513" s="161"/>
      <c r="E513" s="152"/>
      <c r="F513" s="125"/>
      <c r="G513" s="125"/>
      <c r="H513" s="147">
        <v>0</v>
      </c>
      <c r="I513" s="122"/>
      <c r="J513" s="122"/>
      <c r="K513" s="122"/>
      <c r="L513" s="122"/>
      <c r="M513" s="122"/>
      <c r="N513" s="122"/>
      <c r="O513" s="122"/>
      <c r="P513" s="122"/>
      <c r="Q513" s="122"/>
      <c r="R513" s="122" t="s">
        <v>135</v>
      </c>
      <c r="S513" s="122">
        <v>0</v>
      </c>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row>
    <row r="514" spans="1:47" outlineLevel="1" x14ac:dyDescent="0.2">
      <c r="A514" s="123"/>
      <c r="B514" s="123"/>
      <c r="C514" s="138" t="s">
        <v>584</v>
      </c>
      <c r="D514" s="161"/>
      <c r="E514" s="152">
        <v>42.8</v>
      </c>
      <c r="F514" s="125"/>
      <c r="G514" s="125"/>
      <c r="H514" s="147">
        <v>0</v>
      </c>
      <c r="I514" s="122"/>
      <c r="J514" s="122"/>
      <c r="K514" s="122"/>
      <c r="L514" s="122"/>
      <c r="M514" s="122"/>
      <c r="N514" s="122"/>
      <c r="O514" s="122"/>
      <c r="P514" s="122"/>
      <c r="Q514" s="122"/>
      <c r="R514" s="122" t="s">
        <v>135</v>
      </c>
      <c r="S514" s="122">
        <v>0</v>
      </c>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row>
    <row r="515" spans="1:47" outlineLevel="1" x14ac:dyDescent="0.2">
      <c r="A515" s="123"/>
      <c r="B515" s="123"/>
      <c r="C515" s="138" t="s">
        <v>585</v>
      </c>
      <c r="D515" s="161"/>
      <c r="E515" s="152">
        <v>10.7</v>
      </c>
      <c r="F515" s="125"/>
      <c r="G515" s="125"/>
      <c r="H515" s="147">
        <v>0</v>
      </c>
      <c r="I515" s="122"/>
      <c r="J515" s="122"/>
      <c r="K515" s="122"/>
      <c r="L515" s="122"/>
      <c r="M515" s="122"/>
      <c r="N515" s="122"/>
      <c r="O515" s="122"/>
      <c r="P515" s="122"/>
      <c r="Q515" s="122"/>
      <c r="R515" s="122" t="s">
        <v>135</v>
      </c>
      <c r="S515" s="122">
        <v>0</v>
      </c>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row>
    <row r="516" spans="1:47" outlineLevel="1" x14ac:dyDescent="0.2">
      <c r="A516" s="123">
        <v>117</v>
      </c>
      <c r="B516" s="123" t="s">
        <v>586</v>
      </c>
      <c r="C516" s="137" t="s">
        <v>587</v>
      </c>
      <c r="D516" s="160" t="s">
        <v>240</v>
      </c>
      <c r="E516" s="125">
        <v>274.15199999999999</v>
      </c>
      <c r="F516" s="125"/>
      <c r="G516" s="125">
        <f>ROUND(E516*F516,2)</f>
        <v>0</v>
      </c>
      <c r="H516" s="147" t="s">
        <v>1624</v>
      </c>
      <c r="I516" s="122"/>
      <c r="J516" s="122"/>
      <c r="K516" s="122"/>
      <c r="L516" s="122"/>
      <c r="M516" s="122"/>
      <c r="N516" s="122"/>
      <c r="O516" s="122"/>
      <c r="P516" s="122"/>
      <c r="Q516" s="122"/>
      <c r="R516" s="122" t="s">
        <v>133</v>
      </c>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row>
    <row r="517" spans="1:47" outlineLevel="1" x14ac:dyDescent="0.2">
      <c r="A517" s="123"/>
      <c r="B517" s="123"/>
      <c r="C517" s="138" t="s">
        <v>343</v>
      </c>
      <c r="D517" s="161"/>
      <c r="E517" s="152"/>
      <c r="F517" s="125"/>
      <c r="G517" s="125"/>
      <c r="H517" s="147">
        <v>0</v>
      </c>
      <c r="I517" s="122"/>
      <c r="J517" s="122"/>
      <c r="K517" s="122"/>
      <c r="L517" s="122"/>
      <c r="M517" s="122"/>
      <c r="N517" s="122"/>
      <c r="O517" s="122"/>
      <c r="P517" s="122"/>
      <c r="Q517" s="122"/>
      <c r="R517" s="122" t="s">
        <v>135</v>
      </c>
      <c r="S517" s="122">
        <v>0</v>
      </c>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row>
    <row r="518" spans="1:47" ht="22.5" outlineLevel="1" x14ac:dyDescent="0.2">
      <c r="A518" s="123"/>
      <c r="B518" s="123"/>
      <c r="C518" s="138" t="s">
        <v>582</v>
      </c>
      <c r="D518" s="161"/>
      <c r="E518" s="152">
        <v>75.3</v>
      </c>
      <c r="F518" s="125"/>
      <c r="G518" s="125"/>
      <c r="H518" s="147">
        <v>0</v>
      </c>
      <c r="I518" s="122"/>
      <c r="J518" s="122"/>
      <c r="K518" s="122"/>
      <c r="L518" s="122"/>
      <c r="M518" s="122"/>
      <c r="N518" s="122"/>
      <c r="O518" s="122"/>
      <c r="P518" s="122"/>
      <c r="Q518" s="122"/>
      <c r="R518" s="122" t="s">
        <v>135</v>
      </c>
      <c r="S518" s="122">
        <v>0</v>
      </c>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row>
    <row r="519" spans="1:47" ht="22.5" outlineLevel="1" x14ac:dyDescent="0.2">
      <c r="A519" s="123"/>
      <c r="B519" s="123"/>
      <c r="C519" s="138" t="s">
        <v>583</v>
      </c>
      <c r="D519" s="161"/>
      <c r="E519" s="152">
        <v>145.352</v>
      </c>
      <c r="F519" s="125"/>
      <c r="G519" s="125"/>
      <c r="H519" s="147">
        <v>0</v>
      </c>
      <c r="I519" s="122"/>
      <c r="J519" s="122"/>
      <c r="K519" s="122"/>
      <c r="L519" s="122"/>
      <c r="M519" s="122"/>
      <c r="N519" s="122"/>
      <c r="O519" s="122"/>
      <c r="P519" s="122"/>
      <c r="Q519" s="122"/>
      <c r="R519" s="122" t="s">
        <v>135</v>
      </c>
      <c r="S519" s="122">
        <v>0</v>
      </c>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row>
    <row r="520" spans="1:47" outlineLevel="1" x14ac:dyDescent="0.2">
      <c r="A520" s="123"/>
      <c r="B520" s="123"/>
      <c r="C520" s="138" t="s">
        <v>323</v>
      </c>
      <c r="D520" s="161"/>
      <c r="E520" s="152"/>
      <c r="F520" s="125"/>
      <c r="G520" s="125"/>
      <c r="H520" s="147">
        <v>0</v>
      </c>
      <c r="I520" s="122"/>
      <c r="J520" s="122"/>
      <c r="K520" s="122"/>
      <c r="L520" s="122"/>
      <c r="M520" s="122"/>
      <c r="N520" s="122"/>
      <c r="O520" s="122"/>
      <c r="P520" s="122"/>
      <c r="Q520" s="122"/>
      <c r="R520" s="122" t="s">
        <v>135</v>
      </c>
      <c r="S520" s="122">
        <v>0</v>
      </c>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row>
    <row r="521" spans="1:47" outlineLevel="1" x14ac:dyDescent="0.2">
      <c r="A521" s="123"/>
      <c r="B521" s="123"/>
      <c r="C521" s="138" t="s">
        <v>584</v>
      </c>
      <c r="D521" s="161"/>
      <c r="E521" s="152">
        <v>42.8</v>
      </c>
      <c r="F521" s="125"/>
      <c r="G521" s="125"/>
      <c r="H521" s="147">
        <v>0</v>
      </c>
      <c r="I521" s="122"/>
      <c r="J521" s="122"/>
      <c r="K521" s="122"/>
      <c r="L521" s="122"/>
      <c r="M521" s="122"/>
      <c r="N521" s="122"/>
      <c r="O521" s="122"/>
      <c r="P521" s="122"/>
      <c r="Q521" s="122"/>
      <c r="R521" s="122" t="s">
        <v>135</v>
      </c>
      <c r="S521" s="122">
        <v>0</v>
      </c>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row>
    <row r="522" spans="1:47" outlineLevel="1" x14ac:dyDescent="0.2">
      <c r="A522" s="123"/>
      <c r="B522" s="123"/>
      <c r="C522" s="138" t="s">
        <v>585</v>
      </c>
      <c r="D522" s="161"/>
      <c r="E522" s="152">
        <v>10.7</v>
      </c>
      <c r="F522" s="125"/>
      <c r="G522" s="125"/>
      <c r="H522" s="147">
        <v>0</v>
      </c>
      <c r="I522" s="122"/>
      <c r="J522" s="122"/>
      <c r="K522" s="122"/>
      <c r="L522" s="122"/>
      <c r="M522" s="122"/>
      <c r="N522" s="122"/>
      <c r="O522" s="122"/>
      <c r="P522" s="122"/>
      <c r="Q522" s="122"/>
      <c r="R522" s="122" t="s">
        <v>135</v>
      </c>
      <c r="S522" s="122">
        <v>0</v>
      </c>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row>
    <row r="523" spans="1:47" outlineLevel="1" x14ac:dyDescent="0.2">
      <c r="A523" s="123">
        <v>118</v>
      </c>
      <c r="B523" s="123" t="s">
        <v>588</v>
      </c>
      <c r="C523" s="137" t="s">
        <v>589</v>
      </c>
      <c r="D523" s="160" t="s">
        <v>188</v>
      </c>
      <c r="E523" s="125">
        <v>66.069999999999993</v>
      </c>
      <c r="F523" s="125"/>
      <c r="G523" s="125">
        <f>ROUND(E523*F523,2)</f>
        <v>0</v>
      </c>
      <c r="H523" s="147" t="s">
        <v>1624</v>
      </c>
      <c r="I523" s="122"/>
      <c r="J523" s="122"/>
      <c r="K523" s="122"/>
      <c r="L523" s="122"/>
      <c r="M523" s="122"/>
      <c r="N523" s="122"/>
      <c r="O523" s="122"/>
      <c r="P523" s="122"/>
      <c r="Q523" s="122"/>
      <c r="R523" s="122" t="s">
        <v>133</v>
      </c>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row>
    <row r="524" spans="1:47" outlineLevel="1" x14ac:dyDescent="0.2">
      <c r="A524" s="123"/>
      <c r="B524" s="123"/>
      <c r="C524" s="138" t="s">
        <v>590</v>
      </c>
      <c r="D524" s="161"/>
      <c r="E524" s="152">
        <v>45.76</v>
      </c>
      <c r="F524" s="125"/>
      <c r="G524" s="125"/>
      <c r="H524" s="147">
        <v>0</v>
      </c>
      <c r="I524" s="122"/>
      <c r="J524" s="122"/>
      <c r="K524" s="122"/>
      <c r="L524" s="122"/>
      <c r="M524" s="122"/>
      <c r="N524" s="122"/>
      <c r="O524" s="122"/>
      <c r="P524" s="122"/>
      <c r="Q524" s="122"/>
      <c r="R524" s="122" t="s">
        <v>135</v>
      </c>
      <c r="S524" s="122">
        <v>0</v>
      </c>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row>
    <row r="525" spans="1:47" outlineLevel="1" x14ac:dyDescent="0.2">
      <c r="A525" s="123"/>
      <c r="B525" s="123"/>
      <c r="C525" s="138" t="s">
        <v>591</v>
      </c>
      <c r="D525" s="161"/>
      <c r="E525" s="152">
        <v>20.309999999999999</v>
      </c>
      <c r="F525" s="125"/>
      <c r="G525" s="125"/>
      <c r="H525" s="147">
        <v>0</v>
      </c>
      <c r="I525" s="122"/>
      <c r="J525" s="122"/>
      <c r="K525" s="122"/>
      <c r="L525" s="122"/>
      <c r="M525" s="122"/>
      <c r="N525" s="122"/>
      <c r="O525" s="122"/>
      <c r="P525" s="122"/>
      <c r="Q525" s="122"/>
      <c r="R525" s="122" t="s">
        <v>135</v>
      </c>
      <c r="S525" s="122">
        <v>0</v>
      </c>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row>
    <row r="526" spans="1:47" outlineLevel="1" x14ac:dyDescent="0.2">
      <c r="A526" s="123">
        <v>119</v>
      </c>
      <c r="B526" s="123" t="s">
        <v>592</v>
      </c>
      <c r="C526" s="137" t="s">
        <v>593</v>
      </c>
      <c r="D526" s="160" t="s">
        <v>188</v>
      </c>
      <c r="E526" s="125">
        <v>3893.19</v>
      </c>
      <c r="F526" s="125"/>
      <c r="G526" s="125">
        <f>ROUND(E526*F526,2)</f>
        <v>0</v>
      </c>
      <c r="H526" s="147" t="s">
        <v>1624</v>
      </c>
      <c r="I526" s="122"/>
      <c r="J526" s="122"/>
      <c r="K526" s="122"/>
      <c r="L526" s="122"/>
      <c r="M526" s="122"/>
      <c r="N526" s="122"/>
      <c r="O526" s="122"/>
      <c r="P526" s="122"/>
      <c r="Q526" s="122"/>
      <c r="R526" s="122" t="s">
        <v>133</v>
      </c>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row>
    <row r="527" spans="1:47" outlineLevel="1" x14ac:dyDescent="0.2">
      <c r="A527" s="123"/>
      <c r="B527" s="123"/>
      <c r="C527" s="138" t="s">
        <v>594</v>
      </c>
      <c r="D527" s="161"/>
      <c r="E527" s="152">
        <v>98.53</v>
      </c>
      <c r="F527" s="125"/>
      <c r="G527" s="125"/>
      <c r="H527" s="147">
        <v>0</v>
      </c>
      <c r="I527" s="122"/>
      <c r="J527" s="122"/>
      <c r="K527" s="122"/>
      <c r="L527" s="122"/>
      <c r="M527" s="122"/>
      <c r="N527" s="122"/>
      <c r="O527" s="122"/>
      <c r="P527" s="122"/>
      <c r="Q527" s="122"/>
      <c r="R527" s="122" t="s">
        <v>135</v>
      </c>
      <c r="S527" s="122">
        <v>0</v>
      </c>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row>
    <row r="528" spans="1:47" outlineLevel="1" x14ac:dyDescent="0.2">
      <c r="A528" s="123"/>
      <c r="B528" s="123"/>
      <c r="C528" s="138" t="s">
        <v>595</v>
      </c>
      <c r="D528" s="161"/>
      <c r="E528" s="152">
        <v>52.16</v>
      </c>
      <c r="F528" s="125"/>
      <c r="G528" s="125"/>
      <c r="H528" s="147">
        <v>0</v>
      </c>
      <c r="I528" s="122"/>
      <c r="J528" s="122"/>
      <c r="K528" s="122"/>
      <c r="L528" s="122"/>
      <c r="M528" s="122"/>
      <c r="N528" s="122"/>
      <c r="O528" s="122"/>
      <c r="P528" s="122"/>
      <c r="Q528" s="122"/>
      <c r="R528" s="122" t="s">
        <v>135</v>
      </c>
      <c r="S528" s="122">
        <v>0</v>
      </c>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row>
    <row r="529" spans="1:47" outlineLevel="1" x14ac:dyDescent="0.2">
      <c r="A529" s="123"/>
      <c r="B529" s="123"/>
      <c r="C529" s="138" t="s">
        <v>596</v>
      </c>
      <c r="D529" s="161"/>
      <c r="E529" s="152">
        <v>3742.5</v>
      </c>
      <c r="F529" s="125"/>
      <c r="G529" s="125"/>
      <c r="H529" s="147">
        <v>0</v>
      </c>
      <c r="I529" s="122"/>
      <c r="J529" s="122"/>
      <c r="K529" s="122"/>
      <c r="L529" s="122"/>
      <c r="M529" s="122"/>
      <c r="N529" s="122"/>
      <c r="O529" s="122"/>
      <c r="P529" s="122"/>
      <c r="Q529" s="122"/>
      <c r="R529" s="122" t="s">
        <v>135</v>
      </c>
      <c r="S529" s="122">
        <v>0</v>
      </c>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row>
    <row r="530" spans="1:47" ht="22.5" outlineLevel="1" x14ac:dyDescent="0.2">
      <c r="A530" s="123">
        <v>120</v>
      </c>
      <c r="B530" s="123" t="s">
        <v>597</v>
      </c>
      <c r="C530" s="137" t="s">
        <v>598</v>
      </c>
      <c r="D530" s="160" t="s">
        <v>188</v>
      </c>
      <c r="E530" s="125">
        <v>778.63800000000003</v>
      </c>
      <c r="F530" s="125"/>
      <c r="G530" s="125">
        <f>ROUND(E530*F530,2)</f>
        <v>0</v>
      </c>
      <c r="H530" s="147" t="s">
        <v>1624</v>
      </c>
      <c r="I530" s="122"/>
      <c r="J530" s="122"/>
      <c r="K530" s="122"/>
      <c r="L530" s="122"/>
      <c r="M530" s="122"/>
      <c r="N530" s="122"/>
      <c r="O530" s="122"/>
      <c r="P530" s="122"/>
      <c r="Q530" s="122"/>
      <c r="R530" s="122" t="s">
        <v>133</v>
      </c>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row>
    <row r="531" spans="1:47" outlineLevel="1" x14ac:dyDescent="0.2">
      <c r="A531" s="123"/>
      <c r="B531" s="123"/>
      <c r="C531" s="138" t="s">
        <v>599</v>
      </c>
      <c r="D531" s="161"/>
      <c r="E531" s="152"/>
      <c r="F531" s="125"/>
      <c r="G531" s="125"/>
      <c r="H531" s="147">
        <v>0</v>
      </c>
      <c r="I531" s="122"/>
      <c r="J531" s="122"/>
      <c r="K531" s="122"/>
      <c r="L531" s="122"/>
      <c r="M531" s="122"/>
      <c r="N531" s="122"/>
      <c r="O531" s="122"/>
      <c r="P531" s="122"/>
      <c r="Q531" s="122"/>
      <c r="R531" s="122" t="s">
        <v>135</v>
      </c>
      <c r="S531" s="122">
        <v>0</v>
      </c>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row>
    <row r="532" spans="1:47" outlineLevel="1" x14ac:dyDescent="0.2">
      <c r="A532" s="123"/>
      <c r="B532" s="123"/>
      <c r="C532" s="140" t="s">
        <v>282</v>
      </c>
      <c r="D532" s="163"/>
      <c r="E532" s="153"/>
      <c r="F532" s="125"/>
      <c r="G532" s="125"/>
      <c r="H532" s="147">
        <v>0</v>
      </c>
      <c r="I532" s="122"/>
      <c r="J532" s="122"/>
      <c r="K532" s="122"/>
      <c r="L532" s="122"/>
      <c r="M532" s="122"/>
      <c r="N532" s="122"/>
      <c r="O532" s="122"/>
      <c r="P532" s="122"/>
      <c r="Q532" s="122"/>
      <c r="R532" s="122" t="s">
        <v>135</v>
      </c>
      <c r="S532" s="122">
        <v>2</v>
      </c>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row>
    <row r="533" spans="1:47" outlineLevel="1" x14ac:dyDescent="0.2">
      <c r="A533" s="123"/>
      <c r="B533" s="123"/>
      <c r="C533" s="141" t="s">
        <v>600</v>
      </c>
      <c r="D533" s="163"/>
      <c r="E533" s="153">
        <v>98.53</v>
      </c>
      <c r="F533" s="125"/>
      <c r="G533" s="125"/>
      <c r="H533" s="147">
        <v>0</v>
      </c>
      <c r="I533" s="122"/>
      <c r="J533" s="122"/>
      <c r="K533" s="122"/>
      <c r="L533" s="122"/>
      <c r="M533" s="122"/>
      <c r="N533" s="122"/>
      <c r="O533" s="122"/>
      <c r="P533" s="122"/>
      <c r="Q533" s="122"/>
      <c r="R533" s="122" t="s">
        <v>135</v>
      </c>
      <c r="S533" s="122">
        <v>2</v>
      </c>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row>
    <row r="534" spans="1:47" outlineLevel="1" x14ac:dyDescent="0.2">
      <c r="A534" s="123"/>
      <c r="B534" s="123"/>
      <c r="C534" s="141" t="s">
        <v>601</v>
      </c>
      <c r="D534" s="163"/>
      <c r="E534" s="153">
        <v>52.16</v>
      </c>
      <c r="F534" s="125"/>
      <c r="G534" s="125"/>
      <c r="H534" s="147">
        <v>0</v>
      </c>
      <c r="I534" s="122"/>
      <c r="J534" s="122"/>
      <c r="K534" s="122"/>
      <c r="L534" s="122"/>
      <c r="M534" s="122"/>
      <c r="N534" s="122"/>
      <c r="O534" s="122"/>
      <c r="P534" s="122"/>
      <c r="Q534" s="122"/>
      <c r="R534" s="122" t="s">
        <v>135</v>
      </c>
      <c r="S534" s="122">
        <v>2</v>
      </c>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row>
    <row r="535" spans="1:47" outlineLevel="1" x14ac:dyDescent="0.2">
      <c r="A535" s="123"/>
      <c r="B535" s="123"/>
      <c r="C535" s="141" t="s">
        <v>602</v>
      </c>
      <c r="D535" s="163"/>
      <c r="E535" s="153">
        <v>3742.5</v>
      </c>
      <c r="F535" s="125"/>
      <c r="G535" s="125"/>
      <c r="H535" s="147">
        <v>0</v>
      </c>
      <c r="I535" s="122"/>
      <c r="J535" s="122"/>
      <c r="K535" s="122"/>
      <c r="L535" s="122"/>
      <c r="M535" s="122"/>
      <c r="N535" s="122"/>
      <c r="O535" s="122"/>
      <c r="P535" s="122"/>
      <c r="Q535" s="122"/>
      <c r="R535" s="122" t="s">
        <v>135</v>
      </c>
      <c r="S535" s="122">
        <v>2</v>
      </c>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row>
    <row r="536" spans="1:47" outlineLevel="1" x14ac:dyDescent="0.2">
      <c r="A536" s="123"/>
      <c r="B536" s="123"/>
      <c r="C536" s="140" t="s">
        <v>289</v>
      </c>
      <c r="D536" s="163"/>
      <c r="E536" s="153"/>
      <c r="F536" s="125"/>
      <c r="G536" s="125"/>
      <c r="H536" s="147">
        <v>0</v>
      </c>
      <c r="I536" s="122"/>
      <c r="J536" s="122"/>
      <c r="K536" s="122"/>
      <c r="L536" s="122"/>
      <c r="M536" s="122"/>
      <c r="N536" s="122"/>
      <c r="O536" s="122"/>
      <c r="P536" s="122"/>
      <c r="Q536" s="122"/>
      <c r="R536" s="122" t="s">
        <v>135</v>
      </c>
      <c r="S536" s="122">
        <v>0</v>
      </c>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row>
    <row r="537" spans="1:47" outlineLevel="1" x14ac:dyDescent="0.2">
      <c r="A537" s="123"/>
      <c r="B537" s="123"/>
      <c r="C537" s="138" t="s">
        <v>603</v>
      </c>
      <c r="D537" s="161"/>
      <c r="E537" s="152">
        <v>778.63800000000003</v>
      </c>
      <c r="F537" s="125"/>
      <c r="G537" s="125"/>
      <c r="H537" s="147">
        <v>0</v>
      </c>
      <c r="I537" s="122"/>
      <c r="J537" s="122"/>
      <c r="K537" s="122"/>
      <c r="L537" s="122"/>
      <c r="M537" s="122"/>
      <c r="N537" s="122"/>
      <c r="O537" s="122"/>
      <c r="P537" s="122"/>
      <c r="Q537" s="122"/>
      <c r="R537" s="122" t="s">
        <v>135</v>
      </c>
      <c r="S537" s="122">
        <v>0</v>
      </c>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row>
    <row r="538" spans="1:47" outlineLevel="1" x14ac:dyDescent="0.2">
      <c r="A538" s="123">
        <v>121</v>
      </c>
      <c r="B538" s="123" t="s">
        <v>604</v>
      </c>
      <c r="C538" s="137" t="s">
        <v>605</v>
      </c>
      <c r="D538" s="160" t="s">
        <v>188</v>
      </c>
      <c r="E538" s="125">
        <v>727.26</v>
      </c>
      <c r="F538" s="125"/>
      <c r="G538" s="125">
        <f>ROUND(E538*F538,2)</f>
        <v>0</v>
      </c>
      <c r="H538" s="147" t="s">
        <v>1624</v>
      </c>
      <c r="I538" s="122"/>
      <c r="J538" s="122"/>
      <c r="K538" s="122"/>
      <c r="L538" s="122"/>
      <c r="M538" s="122"/>
      <c r="N538" s="122"/>
      <c r="O538" s="122"/>
      <c r="P538" s="122"/>
      <c r="Q538" s="122"/>
      <c r="R538" s="122" t="s">
        <v>133</v>
      </c>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row>
    <row r="539" spans="1:47" outlineLevel="1" x14ac:dyDescent="0.2">
      <c r="A539" s="123"/>
      <c r="B539" s="123"/>
      <c r="C539" s="138" t="s">
        <v>606</v>
      </c>
      <c r="D539" s="161"/>
      <c r="E539" s="152"/>
      <c r="F539" s="125"/>
      <c r="G539" s="125"/>
      <c r="H539" s="147">
        <v>0</v>
      </c>
      <c r="I539" s="122"/>
      <c r="J539" s="122"/>
      <c r="K539" s="122"/>
      <c r="L539" s="122"/>
      <c r="M539" s="122"/>
      <c r="N539" s="122"/>
      <c r="O539" s="122"/>
      <c r="P539" s="122"/>
      <c r="Q539" s="122"/>
      <c r="R539" s="122" t="s">
        <v>135</v>
      </c>
      <c r="S539" s="122">
        <v>0</v>
      </c>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row>
    <row r="540" spans="1:47" outlineLevel="1" x14ac:dyDescent="0.2">
      <c r="A540" s="123"/>
      <c r="B540" s="123"/>
      <c r="C540" s="138" t="s">
        <v>343</v>
      </c>
      <c r="D540" s="161"/>
      <c r="E540" s="152"/>
      <c r="F540" s="125"/>
      <c r="G540" s="125"/>
      <c r="H540" s="147">
        <v>0</v>
      </c>
      <c r="I540" s="122"/>
      <c r="J540" s="122"/>
      <c r="K540" s="122"/>
      <c r="L540" s="122"/>
      <c r="M540" s="122"/>
      <c r="N540" s="122"/>
      <c r="O540" s="122"/>
      <c r="P540" s="122"/>
      <c r="Q540" s="122"/>
      <c r="R540" s="122" t="s">
        <v>135</v>
      </c>
      <c r="S540" s="122">
        <v>0</v>
      </c>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row>
    <row r="541" spans="1:47" outlineLevel="1" x14ac:dyDescent="0.2">
      <c r="A541" s="123"/>
      <c r="B541" s="123"/>
      <c r="C541" s="138" t="s">
        <v>607</v>
      </c>
      <c r="D541" s="161"/>
      <c r="E541" s="152">
        <v>10.8</v>
      </c>
      <c r="F541" s="125"/>
      <c r="G541" s="125"/>
      <c r="H541" s="147">
        <v>0</v>
      </c>
      <c r="I541" s="122"/>
      <c r="J541" s="122"/>
      <c r="K541" s="122"/>
      <c r="L541" s="122"/>
      <c r="M541" s="122"/>
      <c r="N541" s="122"/>
      <c r="O541" s="122"/>
      <c r="P541" s="122"/>
      <c r="Q541" s="122"/>
      <c r="R541" s="122" t="s">
        <v>135</v>
      </c>
      <c r="S541" s="122">
        <v>0</v>
      </c>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row>
    <row r="542" spans="1:47" ht="22.5" outlineLevel="1" x14ac:dyDescent="0.2">
      <c r="A542" s="123"/>
      <c r="B542" s="123"/>
      <c r="C542" s="138" t="s">
        <v>608</v>
      </c>
      <c r="D542" s="161"/>
      <c r="E542" s="152">
        <v>265.11</v>
      </c>
      <c r="F542" s="125"/>
      <c r="G542" s="125"/>
      <c r="H542" s="147">
        <v>0</v>
      </c>
      <c r="I542" s="122"/>
      <c r="J542" s="122"/>
      <c r="K542" s="122"/>
      <c r="L542" s="122"/>
      <c r="M542" s="122"/>
      <c r="N542" s="122"/>
      <c r="O542" s="122"/>
      <c r="P542" s="122"/>
      <c r="Q542" s="122"/>
      <c r="R542" s="122" t="s">
        <v>135</v>
      </c>
      <c r="S542" s="122">
        <v>0</v>
      </c>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row>
    <row r="543" spans="1:47" ht="33.75" outlineLevel="1" x14ac:dyDescent="0.2">
      <c r="A543" s="123"/>
      <c r="B543" s="123"/>
      <c r="C543" s="138" t="s">
        <v>609</v>
      </c>
      <c r="D543" s="161"/>
      <c r="E543" s="152">
        <v>390.03</v>
      </c>
      <c r="F543" s="125"/>
      <c r="G543" s="125"/>
      <c r="H543" s="147">
        <v>0</v>
      </c>
      <c r="I543" s="122"/>
      <c r="J543" s="122"/>
      <c r="K543" s="122"/>
      <c r="L543" s="122"/>
      <c r="M543" s="122"/>
      <c r="N543" s="122"/>
      <c r="O543" s="122"/>
      <c r="P543" s="122"/>
      <c r="Q543" s="122"/>
      <c r="R543" s="122" t="s">
        <v>135</v>
      </c>
      <c r="S543" s="122">
        <v>0</v>
      </c>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row>
    <row r="544" spans="1:47" outlineLevel="1" x14ac:dyDescent="0.2">
      <c r="A544" s="123"/>
      <c r="B544" s="123"/>
      <c r="C544" s="138" t="s">
        <v>323</v>
      </c>
      <c r="D544" s="161"/>
      <c r="E544" s="152"/>
      <c r="F544" s="125"/>
      <c r="G544" s="125"/>
      <c r="H544" s="147">
        <v>0</v>
      </c>
      <c r="I544" s="122"/>
      <c r="J544" s="122"/>
      <c r="K544" s="122"/>
      <c r="L544" s="122"/>
      <c r="M544" s="122"/>
      <c r="N544" s="122"/>
      <c r="O544" s="122"/>
      <c r="P544" s="122"/>
      <c r="Q544" s="122"/>
      <c r="R544" s="122" t="s">
        <v>135</v>
      </c>
      <c r="S544" s="122">
        <v>0</v>
      </c>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row>
    <row r="545" spans="1:47" outlineLevel="1" x14ac:dyDescent="0.2">
      <c r="A545" s="123"/>
      <c r="B545" s="123"/>
      <c r="C545" s="138" t="s">
        <v>610</v>
      </c>
      <c r="D545" s="161"/>
      <c r="E545" s="152">
        <v>61.32</v>
      </c>
      <c r="F545" s="125"/>
      <c r="G545" s="125"/>
      <c r="H545" s="147">
        <v>0</v>
      </c>
      <c r="I545" s="122"/>
      <c r="J545" s="122"/>
      <c r="K545" s="122"/>
      <c r="L545" s="122"/>
      <c r="M545" s="122"/>
      <c r="N545" s="122"/>
      <c r="O545" s="122"/>
      <c r="P545" s="122"/>
      <c r="Q545" s="122"/>
      <c r="R545" s="122" t="s">
        <v>135</v>
      </c>
      <c r="S545" s="122">
        <v>0</v>
      </c>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row>
    <row r="546" spans="1:47" outlineLevel="1" x14ac:dyDescent="0.2">
      <c r="A546" s="123">
        <v>122</v>
      </c>
      <c r="B546" s="123" t="s">
        <v>611</v>
      </c>
      <c r="C546" s="137" t="s">
        <v>612</v>
      </c>
      <c r="D546" s="160" t="s">
        <v>188</v>
      </c>
      <c r="E546" s="125">
        <v>3165.9300000000003</v>
      </c>
      <c r="F546" s="125"/>
      <c r="G546" s="125">
        <f>ROUND(E546*F546,2)</f>
        <v>0</v>
      </c>
      <c r="H546" s="147" t="s">
        <v>1624</v>
      </c>
      <c r="I546" s="122"/>
      <c r="J546" s="122"/>
      <c r="K546" s="122"/>
      <c r="L546" s="122"/>
      <c r="M546" s="122"/>
      <c r="N546" s="122"/>
      <c r="O546" s="122"/>
      <c r="P546" s="122"/>
      <c r="Q546" s="122"/>
      <c r="R546" s="122" t="s">
        <v>133</v>
      </c>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row>
    <row r="547" spans="1:47" outlineLevel="1" x14ac:dyDescent="0.2">
      <c r="A547" s="123"/>
      <c r="B547" s="123"/>
      <c r="C547" s="138" t="s">
        <v>594</v>
      </c>
      <c r="D547" s="161"/>
      <c r="E547" s="152">
        <v>98.53</v>
      </c>
      <c r="F547" s="125"/>
      <c r="G547" s="125"/>
      <c r="H547" s="147">
        <v>0</v>
      </c>
      <c r="I547" s="122"/>
      <c r="J547" s="122"/>
      <c r="K547" s="122"/>
      <c r="L547" s="122"/>
      <c r="M547" s="122"/>
      <c r="N547" s="122"/>
      <c r="O547" s="122"/>
      <c r="P547" s="122"/>
      <c r="Q547" s="122"/>
      <c r="R547" s="122" t="s">
        <v>135</v>
      </c>
      <c r="S547" s="122">
        <v>0</v>
      </c>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row>
    <row r="548" spans="1:47" outlineLevel="1" x14ac:dyDescent="0.2">
      <c r="A548" s="123"/>
      <c r="B548" s="123"/>
      <c r="C548" s="138" t="s">
        <v>595</v>
      </c>
      <c r="D548" s="161"/>
      <c r="E548" s="152">
        <v>52.16</v>
      </c>
      <c r="F548" s="125"/>
      <c r="G548" s="125"/>
      <c r="H548" s="147">
        <v>0</v>
      </c>
      <c r="I548" s="122"/>
      <c r="J548" s="122"/>
      <c r="K548" s="122"/>
      <c r="L548" s="122"/>
      <c r="M548" s="122"/>
      <c r="N548" s="122"/>
      <c r="O548" s="122"/>
      <c r="P548" s="122"/>
      <c r="Q548" s="122"/>
      <c r="R548" s="122" t="s">
        <v>135</v>
      </c>
      <c r="S548" s="122">
        <v>0</v>
      </c>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row>
    <row r="549" spans="1:47" outlineLevel="1" x14ac:dyDescent="0.2">
      <c r="A549" s="123"/>
      <c r="B549" s="123"/>
      <c r="C549" s="138" t="s">
        <v>596</v>
      </c>
      <c r="D549" s="161"/>
      <c r="E549" s="152">
        <v>3742.5</v>
      </c>
      <c r="F549" s="125"/>
      <c r="G549" s="125"/>
      <c r="H549" s="147">
        <v>0</v>
      </c>
      <c r="I549" s="122"/>
      <c r="J549" s="122"/>
      <c r="K549" s="122"/>
      <c r="L549" s="122"/>
      <c r="M549" s="122"/>
      <c r="N549" s="122"/>
      <c r="O549" s="122"/>
      <c r="P549" s="122"/>
      <c r="Q549" s="122"/>
      <c r="R549" s="122" t="s">
        <v>135</v>
      </c>
      <c r="S549" s="122">
        <v>0</v>
      </c>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row>
    <row r="550" spans="1:47" outlineLevel="1" x14ac:dyDescent="0.2">
      <c r="A550" s="123"/>
      <c r="B550" s="123"/>
      <c r="C550" s="138" t="s">
        <v>613</v>
      </c>
      <c r="D550" s="161"/>
      <c r="E550" s="152">
        <v>-727.26</v>
      </c>
      <c r="F550" s="125"/>
      <c r="G550" s="125"/>
      <c r="H550" s="147">
        <v>0</v>
      </c>
      <c r="I550" s="122"/>
      <c r="J550" s="122"/>
      <c r="K550" s="122"/>
      <c r="L550" s="122"/>
      <c r="M550" s="122"/>
      <c r="N550" s="122"/>
      <c r="O550" s="122"/>
      <c r="P550" s="122"/>
      <c r="Q550" s="122"/>
      <c r="R550" s="122" t="s">
        <v>135</v>
      </c>
      <c r="S550" s="122">
        <v>0</v>
      </c>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row>
    <row r="551" spans="1:47" outlineLevel="1" x14ac:dyDescent="0.2">
      <c r="A551" s="123">
        <v>123</v>
      </c>
      <c r="B551" s="123" t="s">
        <v>614</v>
      </c>
      <c r="C551" s="137" t="s">
        <v>615</v>
      </c>
      <c r="D551" s="160" t="s">
        <v>188</v>
      </c>
      <c r="E551" s="125">
        <v>45.76</v>
      </c>
      <c r="F551" s="125"/>
      <c r="G551" s="125">
        <f>ROUND(E551*F551,2)</f>
        <v>0</v>
      </c>
      <c r="H551" s="147" t="s">
        <v>1624</v>
      </c>
      <c r="I551" s="122"/>
      <c r="J551" s="122"/>
      <c r="K551" s="122"/>
      <c r="L551" s="122"/>
      <c r="M551" s="122"/>
      <c r="N551" s="122"/>
      <c r="O551" s="122"/>
      <c r="P551" s="122"/>
      <c r="Q551" s="122"/>
      <c r="R551" s="122" t="s">
        <v>133</v>
      </c>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row>
    <row r="552" spans="1:47" outlineLevel="1" x14ac:dyDescent="0.2">
      <c r="A552" s="123"/>
      <c r="B552" s="123"/>
      <c r="C552" s="138" t="s">
        <v>590</v>
      </c>
      <c r="D552" s="161"/>
      <c r="E552" s="152">
        <v>45.76</v>
      </c>
      <c r="F552" s="125"/>
      <c r="G552" s="125"/>
      <c r="H552" s="147">
        <v>0</v>
      </c>
      <c r="I552" s="122"/>
      <c r="J552" s="122"/>
      <c r="K552" s="122"/>
      <c r="L552" s="122"/>
      <c r="M552" s="122"/>
      <c r="N552" s="122"/>
      <c r="O552" s="122"/>
      <c r="P552" s="122"/>
      <c r="Q552" s="122"/>
      <c r="R552" s="122" t="s">
        <v>135</v>
      </c>
      <c r="S552" s="122">
        <v>0</v>
      </c>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row>
    <row r="553" spans="1:47" outlineLevel="1" x14ac:dyDescent="0.2">
      <c r="A553" s="123">
        <v>124</v>
      </c>
      <c r="B553" s="123" t="s">
        <v>616</v>
      </c>
      <c r="C553" s="137" t="s">
        <v>617</v>
      </c>
      <c r="D553" s="160" t="s">
        <v>188</v>
      </c>
      <c r="E553" s="125">
        <v>20.309999999999999</v>
      </c>
      <c r="F553" s="125"/>
      <c r="G553" s="125">
        <f>ROUND(E553*F553,2)</f>
        <v>0</v>
      </c>
      <c r="H553" s="147" t="s">
        <v>1624</v>
      </c>
      <c r="I553" s="122"/>
      <c r="J553" s="122"/>
      <c r="K553" s="122"/>
      <c r="L553" s="122"/>
      <c r="M553" s="122"/>
      <c r="N553" s="122"/>
      <c r="O553" s="122"/>
      <c r="P553" s="122"/>
      <c r="Q553" s="122"/>
      <c r="R553" s="122" t="s">
        <v>133</v>
      </c>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row>
    <row r="554" spans="1:47" outlineLevel="1" x14ac:dyDescent="0.2">
      <c r="A554" s="123"/>
      <c r="B554" s="123"/>
      <c r="C554" s="138" t="s">
        <v>591</v>
      </c>
      <c r="D554" s="161"/>
      <c r="E554" s="152">
        <v>20.309999999999999</v>
      </c>
      <c r="F554" s="125"/>
      <c r="G554" s="125"/>
      <c r="H554" s="147">
        <v>0</v>
      </c>
      <c r="I554" s="122"/>
      <c r="J554" s="122"/>
      <c r="K554" s="122"/>
      <c r="L554" s="122"/>
      <c r="M554" s="122"/>
      <c r="N554" s="122"/>
      <c r="O554" s="122"/>
      <c r="P554" s="122"/>
      <c r="Q554" s="122"/>
      <c r="R554" s="122" t="s">
        <v>135</v>
      </c>
      <c r="S554" s="122">
        <v>0</v>
      </c>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row>
    <row r="555" spans="1:47" outlineLevel="1" x14ac:dyDescent="0.2">
      <c r="A555" s="123">
        <v>125</v>
      </c>
      <c r="B555" s="123" t="s">
        <v>618</v>
      </c>
      <c r="C555" s="137" t="s">
        <v>619</v>
      </c>
      <c r="D555" s="160" t="s">
        <v>188</v>
      </c>
      <c r="E555" s="125">
        <v>3893.19</v>
      </c>
      <c r="F555" s="125"/>
      <c r="G555" s="125">
        <f>ROUND(E555*F555,2)</f>
        <v>0</v>
      </c>
      <c r="H555" s="147" t="s">
        <v>1624</v>
      </c>
      <c r="I555" s="122"/>
      <c r="J555" s="122"/>
      <c r="K555" s="122"/>
      <c r="L555" s="122"/>
      <c r="M555" s="122"/>
      <c r="N555" s="122"/>
      <c r="O555" s="122"/>
      <c r="P555" s="122"/>
      <c r="Q555" s="122"/>
      <c r="R555" s="122" t="s">
        <v>133</v>
      </c>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row>
    <row r="556" spans="1:47" outlineLevel="1" x14ac:dyDescent="0.2">
      <c r="A556" s="123"/>
      <c r="B556" s="123"/>
      <c r="C556" s="138" t="s">
        <v>594</v>
      </c>
      <c r="D556" s="161"/>
      <c r="E556" s="152">
        <v>98.53</v>
      </c>
      <c r="F556" s="125"/>
      <c r="G556" s="125"/>
      <c r="H556" s="147">
        <v>0</v>
      </c>
      <c r="I556" s="122"/>
      <c r="J556" s="122"/>
      <c r="K556" s="122"/>
      <c r="L556" s="122"/>
      <c r="M556" s="122"/>
      <c r="N556" s="122"/>
      <c r="O556" s="122"/>
      <c r="P556" s="122"/>
      <c r="Q556" s="122"/>
      <c r="R556" s="122" t="s">
        <v>135</v>
      </c>
      <c r="S556" s="122">
        <v>0</v>
      </c>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row>
    <row r="557" spans="1:47" outlineLevel="1" x14ac:dyDescent="0.2">
      <c r="A557" s="123"/>
      <c r="B557" s="123"/>
      <c r="C557" s="138" t="s">
        <v>595</v>
      </c>
      <c r="D557" s="161"/>
      <c r="E557" s="152">
        <v>52.16</v>
      </c>
      <c r="F557" s="125"/>
      <c r="G557" s="125"/>
      <c r="H557" s="147">
        <v>0</v>
      </c>
      <c r="I557" s="122"/>
      <c r="J557" s="122"/>
      <c r="K557" s="122"/>
      <c r="L557" s="122"/>
      <c r="M557" s="122"/>
      <c r="N557" s="122"/>
      <c r="O557" s="122"/>
      <c r="P557" s="122"/>
      <c r="Q557" s="122"/>
      <c r="R557" s="122" t="s">
        <v>135</v>
      </c>
      <c r="S557" s="122">
        <v>0</v>
      </c>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row>
    <row r="558" spans="1:47" outlineLevel="1" x14ac:dyDescent="0.2">
      <c r="A558" s="123"/>
      <c r="B558" s="123"/>
      <c r="C558" s="138" t="s">
        <v>596</v>
      </c>
      <c r="D558" s="161"/>
      <c r="E558" s="152">
        <v>3742.5</v>
      </c>
      <c r="F558" s="125"/>
      <c r="G558" s="125"/>
      <c r="H558" s="147">
        <v>0</v>
      </c>
      <c r="I558" s="122"/>
      <c r="J558" s="122"/>
      <c r="K558" s="122"/>
      <c r="L558" s="122"/>
      <c r="M558" s="122"/>
      <c r="N558" s="122"/>
      <c r="O558" s="122"/>
      <c r="P558" s="122"/>
      <c r="Q558" s="122"/>
      <c r="R558" s="122" t="s">
        <v>135</v>
      </c>
      <c r="S558" s="122">
        <v>0</v>
      </c>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row>
    <row r="559" spans="1:47" outlineLevel="1" x14ac:dyDescent="0.2">
      <c r="A559" s="123">
        <v>126</v>
      </c>
      <c r="B559" s="123" t="s">
        <v>620</v>
      </c>
      <c r="C559" s="137" t="s">
        <v>621</v>
      </c>
      <c r="D559" s="160" t="s">
        <v>240</v>
      </c>
      <c r="E559" s="125">
        <v>1188.5</v>
      </c>
      <c r="F559" s="125"/>
      <c r="G559" s="125">
        <f>ROUND(E559*F559,2)</f>
        <v>0</v>
      </c>
      <c r="H559" s="147" t="s">
        <v>1624</v>
      </c>
      <c r="I559" s="122"/>
      <c r="J559" s="122"/>
      <c r="K559" s="122"/>
      <c r="L559" s="122"/>
      <c r="M559" s="122"/>
      <c r="N559" s="122"/>
      <c r="O559" s="122"/>
      <c r="P559" s="122"/>
      <c r="Q559" s="122"/>
      <c r="R559" s="122" t="s">
        <v>133</v>
      </c>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row>
    <row r="560" spans="1:47" outlineLevel="1" x14ac:dyDescent="0.2">
      <c r="A560" s="123"/>
      <c r="B560" s="123"/>
      <c r="C560" s="138" t="s">
        <v>622</v>
      </c>
      <c r="D560" s="161"/>
      <c r="E560" s="152">
        <v>1188.5</v>
      </c>
      <c r="F560" s="125"/>
      <c r="G560" s="125"/>
      <c r="H560" s="147">
        <v>0</v>
      </c>
      <c r="I560" s="122"/>
      <c r="J560" s="122"/>
      <c r="K560" s="122"/>
      <c r="L560" s="122"/>
      <c r="M560" s="122"/>
      <c r="N560" s="122"/>
      <c r="O560" s="122"/>
      <c r="P560" s="122"/>
      <c r="Q560" s="122"/>
      <c r="R560" s="122" t="s">
        <v>135</v>
      </c>
      <c r="S560" s="122">
        <v>0</v>
      </c>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row>
    <row r="561" spans="1:47" outlineLevel="1" x14ac:dyDescent="0.2">
      <c r="A561" s="123">
        <v>127</v>
      </c>
      <c r="B561" s="123" t="s">
        <v>623</v>
      </c>
      <c r="C561" s="137" t="s">
        <v>624</v>
      </c>
      <c r="D561" s="160" t="s">
        <v>240</v>
      </c>
      <c r="E561" s="125">
        <v>650</v>
      </c>
      <c r="F561" s="125"/>
      <c r="G561" s="125">
        <f>ROUND(E561*F561,2)</f>
        <v>0</v>
      </c>
      <c r="H561" s="147" t="s">
        <v>1624</v>
      </c>
      <c r="I561" s="122"/>
      <c r="J561" s="122"/>
      <c r="K561" s="122"/>
      <c r="L561" s="122"/>
      <c r="M561" s="122"/>
      <c r="N561" s="122"/>
      <c r="O561" s="122"/>
      <c r="P561" s="122"/>
      <c r="Q561" s="122"/>
      <c r="R561" s="122" t="s">
        <v>133</v>
      </c>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row>
    <row r="562" spans="1:47" outlineLevel="1" x14ac:dyDescent="0.2">
      <c r="A562" s="123"/>
      <c r="B562" s="123"/>
      <c r="C562" s="138" t="s">
        <v>625</v>
      </c>
      <c r="D562" s="161"/>
      <c r="E562" s="152">
        <v>650</v>
      </c>
      <c r="F562" s="125"/>
      <c r="G562" s="125"/>
      <c r="H562" s="147">
        <v>0</v>
      </c>
      <c r="I562" s="122"/>
      <c r="J562" s="122"/>
      <c r="K562" s="122"/>
      <c r="L562" s="122"/>
      <c r="M562" s="122"/>
      <c r="N562" s="122"/>
      <c r="O562" s="122"/>
      <c r="P562" s="122"/>
      <c r="Q562" s="122"/>
      <c r="R562" s="122" t="s">
        <v>135</v>
      </c>
      <c r="S562" s="122">
        <v>0</v>
      </c>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row>
    <row r="563" spans="1:47" outlineLevel="1" x14ac:dyDescent="0.2">
      <c r="A563" s="123">
        <v>128</v>
      </c>
      <c r="B563" s="123" t="s">
        <v>626</v>
      </c>
      <c r="C563" s="137" t="s">
        <v>627</v>
      </c>
      <c r="D563" s="160" t="s">
        <v>240</v>
      </c>
      <c r="E563" s="125">
        <v>350</v>
      </c>
      <c r="F563" s="125"/>
      <c r="G563" s="125">
        <f>ROUND(E563*F563,2)</f>
        <v>0</v>
      </c>
      <c r="H563" s="147" t="s">
        <v>1624</v>
      </c>
      <c r="I563" s="122"/>
      <c r="J563" s="122"/>
      <c r="K563" s="122"/>
      <c r="L563" s="122"/>
      <c r="M563" s="122"/>
      <c r="N563" s="122"/>
      <c r="O563" s="122"/>
      <c r="P563" s="122"/>
      <c r="Q563" s="122"/>
      <c r="R563" s="122" t="s">
        <v>133</v>
      </c>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row>
    <row r="564" spans="1:47" outlineLevel="1" x14ac:dyDescent="0.2">
      <c r="A564" s="123"/>
      <c r="B564" s="123"/>
      <c r="C564" s="138" t="s">
        <v>628</v>
      </c>
      <c r="D564" s="161"/>
      <c r="E564" s="152">
        <v>350</v>
      </c>
      <c r="F564" s="125"/>
      <c r="G564" s="125"/>
      <c r="H564" s="147">
        <v>0</v>
      </c>
      <c r="I564" s="122"/>
      <c r="J564" s="122"/>
      <c r="K564" s="122"/>
      <c r="L564" s="122"/>
      <c r="M564" s="122"/>
      <c r="N564" s="122"/>
      <c r="O564" s="122"/>
      <c r="P564" s="122"/>
      <c r="Q564" s="122"/>
      <c r="R564" s="122" t="s">
        <v>135</v>
      </c>
      <c r="S564" s="122">
        <v>0</v>
      </c>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row>
    <row r="565" spans="1:47" x14ac:dyDescent="0.2">
      <c r="A565" s="124" t="s">
        <v>128</v>
      </c>
      <c r="B565" s="124" t="s">
        <v>64</v>
      </c>
      <c r="C565" s="139" t="s">
        <v>65</v>
      </c>
      <c r="D565" s="162"/>
      <c r="E565" s="126"/>
      <c r="F565" s="126"/>
      <c r="G565" s="126">
        <f>SUMIF(R566:R666,"&lt;&gt;NOR",G566:G666)</f>
        <v>0</v>
      </c>
      <c r="H565" s="148"/>
      <c r="I565" s="122"/>
      <c r="R565" t="s">
        <v>129</v>
      </c>
    </row>
    <row r="566" spans="1:47" outlineLevel="1" x14ac:dyDescent="0.2">
      <c r="A566" s="123">
        <v>129</v>
      </c>
      <c r="B566" s="123" t="s">
        <v>629</v>
      </c>
      <c r="C566" s="137" t="s">
        <v>630</v>
      </c>
      <c r="D566" s="160" t="s">
        <v>188</v>
      </c>
      <c r="E566" s="125">
        <v>192.54159999999999</v>
      </c>
      <c r="F566" s="125"/>
      <c r="G566" s="125">
        <f>ROUND(E566*F566,2)</f>
        <v>0</v>
      </c>
      <c r="H566" s="147" t="s">
        <v>1624</v>
      </c>
      <c r="I566" s="122"/>
      <c r="J566" s="122"/>
      <c r="K566" s="122"/>
      <c r="L566" s="122"/>
      <c r="M566" s="122"/>
      <c r="N566" s="122"/>
      <c r="O566" s="122"/>
      <c r="P566" s="122"/>
      <c r="Q566" s="122"/>
      <c r="R566" s="122" t="s">
        <v>133</v>
      </c>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row>
    <row r="567" spans="1:47" outlineLevel="1" x14ac:dyDescent="0.2">
      <c r="A567" s="123"/>
      <c r="B567" s="123"/>
      <c r="C567" s="138" t="s">
        <v>343</v>
      </c>
      <c r="D567" s="161"/>
      <c r="E567" s="152"/>
      <c r="F567" s="125"/>
      <c r="G567" s="125"/>
      <c r="H567" s="147">
        <v>0</v>
      </c>
      <c r="I567" s="122"/>
      <c r="J567" s="122"/>
      <c r="K567" s="122"/>
      <c r="L567" s="122"/>
      <c r="M567" s="122"/>
      <c r="N567" s="122"/>
      <c r="O567" s="122"/>
      <c r="P567" s="122"/>
      <c r="Q567" s="122"/>
      <c r="R567" s="122" t="s">
        <v>135</v>
      </c>
      <c r="S567" s="122">
        <v>0</v>
      </c>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row>
    <row r="568" spans="1:47" ht="22.5" outlineLevel="1" x14ac:dyDescent="0.2">
      <c r="A568" s="123"/>
      <c r="B568" s="123"/>
      <c r="C568" s="138" t="s">
        <v>576</v>
      </c>
      <c r="D568" s="161"/>
      <c r="E568" s="152">
        <v>31.5016</v>
      </c>
      <c r="F568" s="125"/>
      <c r="G568" s="125"/>
      <c r="H568" s="147">
        <v>0</v>
      </c>
      <c r="I568" s="122"/>
      <c r="J568" s="122"/>
      <c r="K568" s="122"/>
      <c r="L568" s="122"/>
      <c r="M568" s="122"/>
      <c r="N568" s="122"/>
      <c r="O568" s="122"/>
      <c r="P568" s="122"/>
      <c r="Q568" s="122"/>
      <c r="R568" s="122" t="s">
        <v>135</v>
      </c>
      <c r="S568" s="122">
        <v>0</v>
      </c>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row>
    <row r="569" spans="1:47" ht="22.5" outlineLevel="1" x14ac:dyDescent="0.2">
      <c r="A569" s="123"/>
      <c r="B569" s="123"/>
      <c r="C569" s="138" t="s">
        <v>577</v>
      </c>
      <c r="D569" s="161"/>
      <c r="E569" s="152">
        <v>130.31</v>
      </c>
      <c r="F569" s="125"/>
      <c r="G569" s="125"/>
      <c r="H569" s="147">
        <v>0</v>
      </c>
      <c r="I569" s="122"/>
      <c r="J569" s="122"/>
      <c r="K569" s="122"/>
      <c r="L569" s="122"/>
      <c r="M569" s="122"/>
      <c r="N569" s="122"/>
      <c r="O569" s="122"/>
      <c r="P569" s="122"/>
      <c r="Q569" s="122"/>
      <c r="R569" s="122" t="s">
        <v>135</v>
      </c>
      <c r="S569" s="122">
        <v>0</v>
      </c>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row>
    <row r="570" spans="1:47" outlineLevel="1" x14ac:dyDescent="0.2">
      <c r="A570" s="123"/>
      <c r="B570" s="123"/>
      <c r="C570" s="138" t="s">
        <v>323</v>
      </c>
      <c r="D570" s="161"/>
      <c r="E570" s="152"/>
      <c r="F570" s="125"/>
      <c r="G570" s="125"/>
      <c r="H570" s="147">
        <v>0</v>
      </c>
      <c r="I570" s="122"/>
      <c r="J570" s="122"/>
      <c r="K570" s="122"/>
      <c r="L570" s="122"/>
      <c r="M570" s="122"/>
      <c r="N570" s="122"/>
      <c r="O570" s="122"/>
      <c r="P570" s="122"/>
      <c r="Q570" s="122"/>
      <c r="R570" s="122" t="s">
        <v>135</v>
      </c>
      <c r="S570" s="122">
        <v>0</v>
      </c>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row>
    <row r="571" spans="1:47" outlineLevel="1" x14ac:dyDescent="0.2">
      <c r="A571" s="123"/>
      <c r="B571" s="123"/>
      <c r="C571" s="138" t="s">
        <v>578</v>
      </c>
      <c r="D571" s="161"/>
      <c r="E571" s="152">
        <v>25.9</v>
      </c>
      <c r="F571" s="125"/>
      <c r="G571" s="125"/>
      <c r="H571" s="147">
        <v>0</v>
      </c>
      <c r="I571" s="122"/>
      <c r="J571" s="122"/>
      <c r="K571" s="122"/>
      <c r="L571" s="122"/>
      <c r="M571" s="122"/>
      <c r="N571" s="122"/>
      <c r="O571" s="122"/>
      <c r="P571" s="122"/>
      <c r="Q571" s="122"/>
      <c r="R571" s="122" t="s">
        <v>135</v>
      </c>
      <c r="S571" s="122">
        <v>0</v>
      </c>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row>
    <row r="572" spans="1:47" outlineLevel="1" x14ac:dyDescent="0.2">
      <c r="A572" s="123"/>
      <c r="B572" s="123"/>
      <c r="C572" s="138" t="s">
        <v>579</v>
      </c>
      <c r="D572" s="161"/>
      <c r="E572" s="152">
        <v>4.83</v>
      </c>
      <c r="F572" s="125"/>
      <c r="G572" s="125"/>
      <c r="H572" s="147">
        <v>0</v>
      </c>
      <c r="I572" s="122"/>
      <c r="J572" s="122"/>
      <c r="K572" s="122"/>
      <c r="L572" s="122"/>
      <c r="M572" s="122"/>
      <c r="N572" s="122"/>
      <c r="O572" s="122"/>
      <c r="P572" s="122"/>
      <c r="Q572" s="122"/>
      <c r="R572" s="122" t="s">
        <v>135</v>
      </c>
      <c r="S572" s="122">
        <v>0</v>
      </c>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row>
    <row r="573" spans="1:47" outlineLevel="1" x14ac:dyDescent="0.2">
      <c r="A573" s="123">
        <v>130</v>
      </c>
      <c r="B573" s="123" t="s">
        <v>631</v>
      </c>
      <c r="C573" s="137" t="s">
        <v>632</v>
      </c>
      <c r="D573" s="160" t="s">
        <v>188</v>
      </c>
      <c r="E573" s="125">
        <v>1486.9346799999998</v>
      </c>
      <c r="F573" s="125"/>
      <c r="G573" s="125">
        <f>ROUND(E573*F573,2)</f>
        <v>0</v>
      </c>
      <c r="H573" s="147" t="s">
        <v>1624</v>
      </c>
      <c r="I573" s="122"/>
      <c r="J573" s="122"/>
      <c r="K573" s="122"/>
      <c r="L573" s="122"/>
      <c r="M573" s="122"/>
      <c r="N573" s="122"/>
      <c r="O573" s="122"/>
      <c r="P573" s="122"/>
      <c r="Q573" s="122"/>
      <c r="R573" s="122" t="s">
        <v>133</v>
      </c>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row>
    <row r="574" spans="1:47" outlineLevel="1" x14ac:dyDescent="0.2">
      <c r="A574" s="123"/>
      <c r="B574" s="123"/>
      <c r="C574" s="138" t="s">
        <v>633</v>
      </c>
      <c r="D574" s="161"/>
      <c r="E574" s="152"/>
      <c r="F574" s="125"/>
      <c r="G574" s="125"/>
      <c r="H574" s="147">
        <v>0</v>
      </c>
      <c r="I574" s="122"/>
      <c r="J574" s="122"/>
      <c r="K574" s="122"/>
      <c r="L574" s="122"/>
      <c r="M574" s="122"/>
      <c r="N574" s="122"/>
      <c r="O574" s="122"/>
      <c r="P574" s="122"/>
      <c r="Q574" s="122"/>
      <c r="R574" s="122" t="s">
        <v>135</v>
      </c>
      <c r="S574" s="122">
        <v>0</v>
      </c>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row>
    <row r="575" spans="1:47" ht="22.5" outlineLevel="1" x14ac:dyDescent="0.2">
      <c r="A575" s="123"/>
      <c r="B575" s="123"/>
      <c r="C575" s="138" t="s">
        <v>214</v>
      </c>
      <c r="D575" s="161"/>
      <c r="E575" s="152"/>
      <c r="F575" s="125"/>
      <c r="G575" s="125"/>
      <c r="H575" s="147">
        <v>0</v>
      </c>
      <c r="I575" s="122"/>
      <c r="J575" s="122"/>
      <c r="K575" s="122"/>
      <c r="L575" s="122"/>
      <c r="M575" s="122"/>
      <c r="N575" s="122"/>
      <c r="O575" s="122"/>
      <c r="P575" s="122"/>
      <c r="Q575" s="122"/>
      <c r="R575" s="122" t="s">
        <v>135</v>
      </c>
      <c r="S575" s="122">
        <v>0</v>
      </c>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row>
    <row r="576" spans="1:47" ht="22.5" outlineLevel="1" x14ac:dyDescent="0.2">
      <c r="A576" s="123"/>
      <c r="B576" s="123"/>
      <c r="C576" s="138" t="s">
        <v>634</v>
      </c>
      <c r="D576" s="161"/>
      <c r="E576" s="152">
        <v>986.03499999999997</v>
      </c>
      <c r="F576" s="125"/>
      <c r="G576" s="125"/>
      <c r="H576" s="147">
        <v>0</v>
      </c>
      <c r="I576" s="122"/>
      <c r="J576" s="122"/>
      <c r="K576" s="122"/>
      <c r="L576" s="122"/>
      <c r="M576" s="122"/>
      <c r="N576" s="122"/>
      <c r="O576" s="122"/>
      <c r="P576" s="122"/>
      <c r="Q576" s="122"/>
      <c r="R576" s="122" t="s">
        <v>135</v>
      </c>
      <c r="S576" s="122">
        <v>0</v>
      </c>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row>
    <row r="577" spans="1:47" outlineLevel="1" x14ac:dyDescent="0.2">
      <c r="A577" s="123"/>
      <c r="B577" s="123"/>
      <c r="C577" s="138" t="s">
        <v>343</v>
      </c>
      <c r="D577" s="161"/>
      <c r="E577" s="152"/>
      <c r="F577" s="125"/>
      <c r="G577" s="125"/>
      <c r="H577" s="147">
        <v>0</v>
      </c>
      <c r="I577" s="122"/>
      <c r="J577" s="122"/>
      <c r="K577" s="122"/>
      <c r="L577" s="122"/>
      <c r="M577" s="122"/>
      <c r="N577" s="122"/>
      <c r="O577" s="122"/>
      <c r="P577" s="122"/>
      <c r="Q577" s="122"/>
      <c r="R577" s="122" t="s">
        <v>135</v>
      </c>
      <c r="S577" s="122">
        <v>0</v>
      </c>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row>
    <row r="578" spans="1:47" ht="33.75" outlineLevel="1" x14ac:dyDescent="0.2">
      <c r="A578" s="123"/>
      <c r="B578" s="123"/>
      <c r="C578" s="138" t="s">
        <v>308</v>
      </c>
      <c r="D578" s="161"/>
      <c r="E578" s="152">
        <v>-31.5016</v>
      </c>
      <c r="F578" s="125"/>
      <c r="G578" s="125"/>
      <c r="H578" s="147">
        <v>0</v>
      </c>
      <c r="I578" s="122"/>
      <c r="J578" s="122"/>
      <c r="K578" s="122"/>
      <c r="L578" s="122"/>
      <c r="M578" s="122"/>
      <c r="N578" s="122"/>
      <c r="O578" s="122"/>
      <c r="P578" s="122"/>
      <c r="Q578" s="122"/>
      <c r="R578" s="122" t="s">
        <v>135</v>
      </c>
      <c r="S578" s="122">
        <v>0</v>
      </c>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row>
    <row r="579" spans="1:47" ht="33.75" outlineLevel="1" x14ac:dyDescent="0.2">
      <c r="A579" s="123"/>
      <c r="B579" s="123"/>
      <c r="C579" s="138" t="s">
        <v>309</v>
      </c>
      <c r="D579" s="161"/>
      <c r="E579" s="152">
        <v>-130.31</v>
      </c>
      <c r="F579" s="125"/>
      <c r="G579" s="125"/>
      <c r="H579" s="147">
        <v>0</v>
      </c>
      <c r="I579" s="122"/>
      <c r="J579" s="122"/>
      <c r="K579" s="122"/>
      <c r="L579" s="122"/>
      <c r="M579" s="122"/>
      <c r="N579" s="122"/>
      <c r="O579" s="122"/>
      <c r="P579" s="122"/>
      <c r="Q579" s="122"/>
      <c r="R579" s="122" t="s">
        <v>135</v>
      </c>
      <c r="S579" s="122">
        <v>0</v>
      </c>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row>
    <row r="580" spans="1:47" outlineLevel="1" x14ac:dyDescent="0.2">
      <c r="A580" s="123"/>
      <c r="B580" s="123"/>
      <c r="C580" s="138" t="s">
        <v>323</v>
      </c>
      <c r="D580" s="161"/>
      <c r="E580" s="152"/>
      <c r="F580" s="125"/>
      <c r="G580" s="125"/>
      <c r="H580" s="147">
        <v>0</v>
      </c>
      <c r="I580" s="122"/>
      <c r="J580" s="122"/>
      <c r="K580" s="122"/>
      <c r="L580" s="122"/>
      <c r="M580" s="122"/>
      <c r="N580" s="122"/>
      <c r="O580" s="122"/>
      <c r="P580" s="122"/>
      <c r="Q580" s="122"/>
      <c r="R580" s="122" t="s">
        <v>135</v>
      </c>
      <c r="S580" s="122">
        <v>0</v>
      </c>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row>
    <row r="581" spans="1:47" outlineLevel="1" x14ac:dyDescent="0.2">
      <c r="A581" s="123"/>
      <c r="B581" s="123"/>
      <c r="C581" s="138" t="s">
        <v>635</v>
      </c>
      <c r="D581" s="161"/>
      <c r="E581" s="152">
        <v>-25.9</v>
      </c>
      <c r="F581" s="125"/>
      <c r="G581" s="125"/>
      <c r="H581" s="147">
        <v>0</v>
      </c>
      <c r="I581" s="122"/>
      <c r="J581" s="122"/>
      <c r="K581" s="122"/>
      <c r="L581" s="122"/>
      <c r="M581" s="122"/>
      <c r="N581" s="122"/>
      <c r="O581" s="122"/>
      <c r="P581" s="122"/>
      <c r="Q581" s="122"/>
      <c r="R581" s="122" t="s">
        <v>135</v>
      </c>
      <c r="S581" s="122">
        <v>0</v>
      </c>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row>
    <row r="582" spans="1:47" outlineLevel="1" x14ac:dyDescent="0.2">
      <c r="A582" s="123"/>
      <c r="B582" s="123"/>
      <c r="C582" s="138" t="s">
        <v>636</v>
      </c>
      <c r="D582" s="161"/>
      <c r="E582" s="152">
        <v>-4.83</v>
      </c>
      <c r="F582" s="125"/>
      <c r="G582" s="125"/>
      <c r="H582" s="147">
        <v>0</v>
      </c>
      <c r="I582" s="122"/>
      <c r="J582" s="122"/>
      <c r="K582" s="122"/>
      <c r="L582" s="122"/>
      <c r="M582" s="122"/>
      <c r="N582" s="122"/>
      <c r="O582" s="122"/>
      <c r="P582" s="122"/>
      <c r="Q582" s="122"/>
      <c r="R582" s="122" t="s">
        <v>135</v>
      </c>
      <c r="S582" s="122">
        <v>0</v>
      </c>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row>
    <row r="583" spans="1:47" outlineLevel="1" x14ac:dyDescent="0.2">
      <c r="A583" s="123"/>
      <c r="B583" s="123"/>
      <c r="C583" s="138" t="s">
        <v>637</v>
      </c>
      <c r="D583" s="161"/>
      <c r="E583" s="152"/>
      <c r="F583" s="125"/>
      <c r="G583" s="125"/>
      <c r="H583" s="147">
        <v>0</v>
      </c>
      <c r="I583" s="122"/>
      <c r="J583" s="122"/>
      <c r="K583" s="122"/>
      <c r="L583" s="122"/>
      <c r="M583" s="122"/>
      <c r="N583" s="122"/>
      <c r="O583" s="122"/>
      <c r="P583" s="122"/>
      <c r="Q583" s="122"/>
      <c r="R583" s="122" t="s">
        <v>135</v>
      </c>
      <c r="S583" s="122">
        <v>0</v>
      </c>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row>
    <row r="584" spans="1:47" outlineLevel="1" x14ac:dyDescent="0.2">
      <c r="A584" s="123"/>
      <c r="B584" s="123"/>
      <c r="C584" s="138" t="s">
        <v>343</v>
      </c>
      <c r="D584" s="161"/>
      <c r="E584" s="152"/>
      <c r="F584" s="125"/>
      <c r="G584" s="125"/>
      <c r="H584" s="147">
        <v>0</v>
      </c>
      <c r="I584" s="122"/>
      <c r="J584" s="122"/>
      <c r="K584" s="122"/>
      <c r="L584" s="122"/>
      <c r="M584" s="122"/>
      <c r="N584" s="122"/>
      <c r="O584" s="122"/>
      <c r="P584" s="122"/>
      <c r="Q584" s="122"/>
      <c r="R584" s="122" t="s">
        <v>135</v>
      </c>
      <c r="S584" s="122">
        <v>0</v>
      </c>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row>
    <row r="585" spans="1:47" ht="22.5" outlineLevel="1" x14ac:dyDescent="0.2">
      <c r="A585" s="123"/>
      <c r="B585" s="123"/>
      <c r="C585" s="138" t="s">
        <v>638</v>
      </c>
      <c r="D585" s="161"/>
      <c r="E585" s="152">
        <v>10.542</v>
      </c>
      <c r="F585" s="125"/>
      <c r="G585" s="125"/>
      <c r="H585" s="147">
        <v>0</v>
      </c>
      <c r="I585" s="122"/>
      <c r="J585" s="122"/>
      <c r="K585" s="122"/>
      <c r="L585" s="122"/>
      <c r="M585" s="122"/>
      <c r="N585" s="122"/>
      <c r="O585" s="122"/>
      <c r="P585" s="122"/>
      <c r="Q585" s="122"/>
      <c r="R585" s="122" t="s">
        <v>135</v>
      </c>
      <c r="S585" s="122">
        <v>0</v>
      </c>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row>
    <row r="586" spans="1:47" ht="22.5" outlineLevel="1" x14ac:dyDescent="0.2">
      <c r="A586" s="123"/>
      <c r="B586" s="123"/>
      <c r="C586" s="138" t="s">
        <v>639</v>
      </c>
      <c r="D586" s="161"/>
      <c r="E586" s="152">
        <v>20.34928</v>
      </c>
      <c r="F586" s="125"/>
      <c r="G586" s="125"/>
      <c r="H586" s="147">
        <v>0</v>
      </c>
      <c r="I586" s="122"/>
      <c r="J586" s="122"/>
      <c r="K586" s="122"/>
      <c r="L586" s="122"/>
      <c r="M586" s="122"/>
      <c r="N586" s="122"/>
      <c r="O586" s="122"/>
      <c r="P586" s="122"/>
      <c r="Q586" s="122"/>
      <c r="R586" s="122" t="s">
        <v>135</v>
      </c>
      <c r="S586" s="122">
        <v>0</v>
      </c>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row>
    <row r="587" spans="1:47" outlineLevel="1" x14ac:dyDescent="0.2">
      <c r="A587" s="123"/>
      <c r="B587" s="123"/>
      <c r="C587" s="138" t="s">
        <v>323</v>
      </c>
      <c r="D587" s="161"/>
      <c r="E587" s="152"/>
      <c r="F587" s="125"/>
      <c r="G587" s="125"/>
      <c r="H587" s="147">
        <v>0</v>
      </c>
      <c r="I587" s="122"/>
      <c r="J587" s="122"/>
      <c r="K587" s="122"/>
      <c r="L587" s="122"/>
      <c r="M587" s="122"/>
      <c r="N587" s="122"/>
      <c r="O587" s="122"/>
      <c r="P587" s="122"/>
      <c r="Q587" s="122"/>
      <c r="R587" s="122" t="s">
        <v>135</v>
      </c>
      <c r="S587" s="122">
        <v>0</v>
      </c>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row>
    <row r="588" spans="1:47" outlineLevel="1" x14ac:dyDescent="0.2">
      <c r="A588" s="123"/>
      <c r="B588" s="123"/>
      <c r="C588" s="138" t="s">
        <v>640</v>
      </c>
      <c r="D588" s="161"/>
      <c r="E588" s="152">
        <v>5.992</v>
      </c>
      <c r="F588" s="125"/>
      <c r="G588" s="125"/>
      <c r="H588" s="147">
        <v>0</v>
      </c>
      <c r="I588" s="122"/>
      <c r="J588" s="122"/>
      <c r="K588" s="122"/>
      <c r="L588" s="122"/>
      <c r="M588" s="122"/>
      <c r="N588" s="122"/>
      <c r="O588" s="122"/>
      <c r="P588" s="122"/>
      <c r="Q588" s="122"/>
      <c r="R588" s="122" t="s">
        <v>135</v>
      </c>
      <c r="S588" s="122">
        <v>0</v>
      </c>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row>
    <row r="589" spans="1:47" outlineLevel="1" x14ac:dyDescent="0.2">
      <c r="A589" s="123"/>
      <c r="B589" s="123"/>
      <c r="C589" s="138" t="s">
        <v>641</v>
      </c>
      <c r="D589" s="161"/>
      <c r="E589" s="152">
        <v>1.498</v>
      </c>
      <c r="F589" s="125"/>
      <c r="G589" s="125"/>
      <c r="H589" s="147">
        <v>0</v>
      </c>
      <c r="I589" s="122"/>
      <c r="J589" s="122"/>
      <c r="K589" s="122"/>
      <c r="L589" s="122"/>
      <c r="M589" s="122"/>
      <c r="N589" s="122"/>
      <c r="O589" s="122"/>
      <c r="P589" s="122"/>
      <c r="Q589" s="122"/>
      <c r="R589" s="122" t="s">
        <v>135</v>
      </c>
      <c r="S589" s="122">
        <v>0</v>
      </c>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row>
    <row r="590" spans="1:47" ht="22.5" outlineLevel="1" x14ac:dyDescent="0.2">
      <c r="A590" s="123"/>
      <c r="B590" s="123"/>
      <c r="C590" s="138" t="s">
        <v>642</v>
      </c>
      <c r="D590" s="161"/>
      <c r="E590" s="152">
        <v>47.73</v>
      </c>
      <c r="F590" s="125"/>
      <c r="G590" s="125"/>
      <c r="H590" s="147">
        <v>0</v>
      </c>
      <c r="I590" s="122"/>
      <c r="J590" s="122"/>
      <c r="K590" s="122"/>
      <c r="L590" s="122"/>
      <c r="M590" s="122"/>
      <c r="N590" s="122"/>
      <c r="O590" s="122"/>
      <c r="P590" s="122"/>
      <c r="Q590" s="122"/>
      <c r="R590" s="122" t="s">
        <v>135</v>
      </c>
      <c r="S590" s="122">
        <v>0</v>
      </c>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row>
    <row r="591" spans="1:47" outlineLevel="1" x14ac:dyDescent="0.2">
      <c r="A591" s="123"/>
      <c r="B591" s="123"/>
      <c r="C591" s="138" t="s">
        <v>643</v>
      </c>
      <c r="D591" s="161"/>
      <c r="E591" s="152">
        <v>183.8</v>
      </c>
      <c r="F591" s="125"/>
      <c r="G591" s="125"/>
      <c r="H591" s="147">
        <v>0</v>
      </c>
      <c r="I591" s="122"/>
      <c r="J591" s="122"/>
      <c r="K591" s="122"/>
      <c r="L591" s="122"/>
      <c r="M591" s="122"/>
      <c r="N591" s="122"/>
      <c r="O591" s="122"/>
      <c r="P591" s="122"/>
      <c r="Q591" s="122"/>
      <c r="R591" s="122" t="s">
        <v>135</v>
      </c>
      <c r="S591" s="122">
        <v>0</v>
      </c>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row>
    <row r="592" spans="1:47" outlineLevel="1" x14ac:dyDescent="0.2">
      <c r="A592" s="123"/>
      <c r="B592" s="123"/>
      <c r="C592" s="138" t="s">
        <v>644</v>
      </c>
      <c r="D592" s="161"/>
      <c r="E592" s="152">
        <v>41.03</v>
      </c>
      <c r="F592" s="125"/>
      <c r="G592" s="125"/>
      <c r="H592" s="147">
        <v>0</v>
      </c>
      <c r="I592" s="122"/>
      <c r="J592" s="122"/>
      <c r="K592" s="122"/>
      <c r="L592" s="122"/>
      <c r="M592" s="122"/>
      <c r="N592" s="122"/>
      <c r="O592" s="122"/>
      <c r="P592" s="122"/>
      <c r="Q592" s="122"/>
      <c r="R592" s="122" t="s">
        <v>135</v>
      </c>
      <c r="S592" s="122">
        <v>0</v>
      </c>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row>
    <row r="593" spans="1:47" outlineLevel="1" x14ac:dyDescent="0.2">
      <c r="A593" s="123"/>
      <c r="B593" s="123"/>
      <c r="C593" s="138" t="s">
        <v>645</v>
      </c>
      <c r="D593" s="161"/>
      <c r="E593" s="152">
        <v>57.5</v>
      </c>
      <c r="F593" s="125"/>
      <c r="G593" s="125"/>
      <c r="H593" s="147">
        <v>0</v>
      </c>
      <c r="I593" s="122"/>
      <c r="J593" s="122"/>
      <c r="K593" s="122"/>
      <c r="L593" s="122"/>
      <c r="M593" s="122"/>
      <c r="N593" s="122"/>
      <c r="O593" s="122"/>
      <c r="P593" s="122"/>
      <c r="Q593" s="122"/>
      <c r="R593" s="122" t="s">
        <v>135</v>
      </c>
      <c r="S593" s="122">
        <v>0</v>
      </c>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row>
    <row r="594" spans="1:47" outlineLevel="1" x14ac:dyDescent="0.2">
      <c r="A594" s="123"/>
      <c r="B594" s="123"/>
      <c r="C594" s="138" t="s">
        <v>646</v>
      </c>
      <c r="D594" s="161"/>
      <c r="E594" s="152"/>
      <c r="F594" s="125"/>
      <c r="G594" s="125"/>
      <c r="H594" s="147">
        <v>0</v>
      </c>
      <c r="I594" s="122"/>
      <c r="J594" s="122"/>
      <c r="K594" s="122"/>
      <c r="L594" s="122"/>
      <c r="M594" s="122"/>
      <c r="N594" s="122"/>
      <c r="O594" s="122"/>
      <c r="P594" s="122"/>
      <c r="Q594" s="122"/>
      <c r="R594" s="122" t="s">
        <v>135</v>
      </c>
      <c r="S594" s="122">
        <v>0</v>
      </c>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row>
    <row r="595" spans="1:47" outlineLevel="1" x14ac:dyDescent="0.2">
      <c r="A595" s="123"/>
      <c r="B595" s="123"/>
      <c r="C595" s="138" t="s">
        <v>647</v>
      </c>
      <c r="D595" s="161"/>
      <c r="E595" s="152">
        <v>28.4</v>
      </c>
      <c r="F595" s="125"/>
      <c r="G595" s="125"/>
      <c r="H595" s="147">
        <v>0</v>
      </c>
      <c r="I595" s="122"/>
      <c r="J595" s="122"/>
      <c r="K595" s="122"/>
      <c r="L595" s="122"/>
      <c r="M595" s="122"/>
      <c r="N595" s="122"/>
      <c r="O595" s="122"/>
      <c r="P595" s="122"/>
      <c r="Q595" s="122"/>
      <c r="R595" s="122" t="s">
        <v>135</v>
      </c>
      <c r="S595" s="122">
        <v>0</v>
      </c>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row>
    <row r="596" spans="1:47" outlineLevel="1" x14ac:dyDescent="0.2">
      <c r="A596" s="123"/>
      <c r="B596" s="123"/>
      <c r="C596" s="138" t="s">
        <v>648</v>
      </c>
      <c r="D596" s="161"/>
      <c r="E596" s="152">
        <v>81.12</v>
      </c>
      <c r="F596" s="125"/>
      <c r="G596" s="125"/>
      <c r="H596" s="147">
        <v>0</v>
      </c>
      <c r="I596" s="122"/>
      <c r="J596" s="122"/>
      <c r="K596" s="122"/>
      <c r="L596" s="122"/>
      <c r="M596" s="122"/>
      <c r="N596" s="122"/>
      <c r="O596" s="122"/>
      <c r="P596" s="122"/>
      <c r="Q596" s="122"/>
      <c r="R596" s="122" t="s">
        <v>135</v>
      </c>
      <c r="S596" s="122">
        <v>0</v>
      </c>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row>
    <row r="597" spans="1:47" outlineLevel="1" x14ac:dyDescent="0.2">
      <c r="A597" s="123"/>
      <c r="B597" s="123"/>
      <c r="C597" s="138" t="s">
        <v>649</v>
      </c>
      <c r="D597" s="161"/>
      <c r="E597" s="152"/>
      <c r="F597" s="125"/>
      <c r="G597" s="125"/>
      <c r="H597" s="147">
        <v>0</v>
      </c>
      <c r="I597" s="122"/>
      <c r="J597" s="122"/>
      <c r="K597" s="122"/>
      <c r="L597" s="122"/>
      <c r="M597" s="122"/>
      <c r="N597" s="122"/>
      <c r="O597" s="122"/>
      <c r="P597" s="122"/>
      <c r="Q597" s="122"/>
      <c r="R597" s="122" t="s">
        <v>135</v>
      </c>
      <c r="S597" s="122">
        <v>0</v>
      </c>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row>
    <row r="598" spans="1:47" outlineLevel="1" x14ac:dyDescent="0.2">
      <c r="A598" s="123"/>
      <c r="B598" s="123"/>
      <c r="C598" s="138" t="s">
        <v>212</v>
      </c>
      <c r="D598" s="161"/>
      <c r="E598" s="152"/>
      <c r="F598" s="125"/>
      <c r="G598" s="125"/>
      <c r="H598" s="147">
        <v>0</v>
      </c>
      <c r="I598" s="122"/>
      <c r="J598" s="122"/>
      <c r="K598" s="122"/>
      <c r="L598" s="122"/>
      <c r="M598" s="122"/>
      <c r="N598" s="122"/>
      <c r="O598" s="122"/>
      <c r="P598" s="122"/>
      <c r="Q598" s="122"/>
      <c r="R598" s="122" t="s">
        <v>135</v>
      </c>
      <c r="S598" s="122">
        <v>0</v>
      </c>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row>
    <row r="599" spans="1:47" outlineLevel="1" x14ac:dyDescent="0.2">
      <c r="A599" s="123"/>
      <c r="B599" s="123"/>
      <c r="C599" s="138" t="s">
        <v>650</v>
      </c>
      <c r="D599" s="161"/>
      <c r="E599" s="152">
        <v>71.3</v>
      </c>
      <c r="F599" s="125"/>
      <c r="G599" s="125"/>
      <c r="H599" s="147">
        <v>0</v>
      </c>
      <c r="I599" s="122"/>
      <c r="J599" s="122"/>
      <c r="K599" s="122"/>
      <c r="L599" s="122"/>
      <c r="M599" s="122"/>
      <c r="N599" s="122"/>
      <c r="O599" s="122"/>
      <c r="P599" s="122"/>
      <c r="Q599" s="122"/>
      <c r="R599" s="122" t="s">
        <v>135</v>
      </c>
      <c r="S599" s="122">
        <v>0</v>
      </c>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row>
    <row r="600" spans="1:47" outlineLevel="1" x14ac:dyDescent="0.2">
      <c r="A600" s="123"/>
      <c r="B600" s="123"/>
      <c r="C600" s="138" t="s">
        <v>651</v>
      </c>
      <c r="D600" s="161"/>
      <c r="E600" s="152">
        <v>14.85</v>
      </c>
      <c r="F600" s="125"/>
      <c r="G600" s="125"/>
      <c r="H600" s="147">
        <v>0</v>
      </c>
      <c r="I600" s="122"/>
      <c r="J600" s="122"/>
      <c r="K600" s="122"/>
      <c r="L600" s="122"/>
      <c r="M600" s="122"/>
      <c r="N600" s="122"/>
      <c r="O600" s="122"/>
      <c r="P600" s="122"/>
      <c r="Q600" s="122"/>
      <c r="R600" s="122" t="s">
        <v>135</v>
      </c>
      <c r="S600" s="122">
        <v>0</v>
      </c>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row>
    <row r="601" spans="1:47" outlineLevel="1" x14ac:dyDescent="0.2">
      <c r="A601" s="123"/>
      <c r="B601" s="123"/>
      <c r="C601" s="138" t="s">
        <v>652</v>
      </c>
      <c r="D601" s="161"/>
      <c r="E601" s="152">
        <v>129.33000000000001</v>
      </c>
      <c r="F601" s="125"/>
      <c r="G601" s="125"/>
      <c r="H601" s="147">
        <v>0</v>
      </c>
      <c r="I601" s="122"/>
      <c r="J601" s="122"/>
      <c r="K601" s="122"/>
      <c r="L601" s="122"/>
      <c r="M601" s="122"/>
      <c r="N601" s="122"/>
      <c r="O601" s="122"/>
      <c r="P601" s="122"/>
      <c r="Q601" s="122"/>
      <c r="R601" s="122" t="s">
        <v>135</v>
      </c>
      <c r="S601" s="122">
        <v>0</v>
      </c>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row>
    <row r="602" spans="1:47" outlineLevel="1" x14ac:dyDescent="0.2">
      <c r="A602" s="123">
        <v>131</v>
      </c>
      <c r="B602" s="123" t="s">
        <v>653</v>
      </c>
      <c r="C602" s="137" t="s">
        <v>654</v>
      </c>
      <c r="D602" s="160" t="s">
        <v>240</v>
      </c>
      <c r="E602" s="125">
        <v>159.10000000000002</v>
      </c>
      <c r="F602" s="125"/>
      <c r="G602" s="125">
        <f>ROUND(E602*F602,2)</f>
        <v>0</v>
      </c>
      <c r="H602" s="147" t="s">
        <v>1624</v>
      </c>
      <c r="I602" s="122"/>
      <c r="J602" s="122"/>
      <c r="K602" s="122"/>
      <c r="L602" s="122"/>
      <c r="M602" s="122"/>
      <c r="N602" s="122"/>
      <c r="O602" s="122"/>
      <c r="P602" s="122"/>
      <c r="Q602" s="122"/>
      <c r="R602" s="122" t="s">
        <v>133</v>
      </c>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row>
    <row r="603" spans="1:47" outlineLevel="1" x14ac:dyDescent="0.2">
      <c r="A603" s="123"/>
      <c r="B603" s="123"/>
      <c r="C603" s="138" t="s">
        <v>633</v>
      </c>
      <c r="D603" s="161"/>
      <c r="E603" s="152"/>
      <c r="F603" s="125"/>
      <c r="G603" s="125"/>
      <c r="H603" s="147">
        <v>0</v>
      </c>
      <c r="I603" s="122"/>
      <c r="J603" s="122"/>
      <c r="K603" s="122"/>
      <c r="L603" s="122"/>
      <c r="M603" s="122"/>
      <c r="N603" s="122"/>
      <c r="O603" s="122"/>
      <c r="P603" s="122"/>
      <c r="Q603" s="122"/>
      <c r="R603" s="122" t="s">
        <v>135</v>
      </c>
      <c r="S603" s="122">
        <v>0</v>
      </c>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row>
    <row r="604" spans="1:47" ht="22.5" outlineLevel="1" x14ac:dyDescent="0.2">
      <c r="A604" s="123"/>
      <c r="B604" s="123"/>
      <c r="C604" s="138" t="s">
        <v>214</v>
      </c>
      <c r="D604" s="161"/>
      <c r="E604" s="152"/>
      <c r="F604" s="125"/>
      <c r="G604" s="125"/>
      <c r="H604" s="147">
        <v>0</v>
      </c>
      <c r="I604" s="122"/>
      <c r="J604" s="122"/>
      <c r="K604" s="122"/>
      <c r="L604" s="122"/>
      <c r="M604" s="122"/>
      <c r="N604" s="122"/>
      <c r="O604" s="122"/>
      <c r="P604" s="122"/>
      <c r="Q604" s="122"/>
      <c r="R604" s="122" t="s">
        <v>135</v>
      </c>
      <c r="S604" s="122">
        <v>0</v>
      </c>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row>
    <row r="605" spans="1:47" outlineLevel="1" x14ac:dyDescent="0.2">
      <c r="A605" s="123"/>
      <c r="B605" s="123"/>
      <c r="C605" s="138" t="s">
        <v>655</v>
      </c>
      <c r="D605" s="161"/>
      <c r="E605" s="152">
        <v>159.1</v>
      </c>
      <c r="F605" s="125"/>
      <c r="G605" s="125"/>
      <c r="H605" s="147">
        <v>0</v>
      </c>
      <c r="I605" s="122"/>
      <c r="J605" s="122"/>
      <c r="K605" s="122"/>
      <c r="L605" s="122"/>
      <c r="M605" s="122"/>
      <c r="N605" s="122"/>
      <c r="O605" s="122"/>
      <c r="P605" s="122"/>
      <c r="Q605" s="122"/>
      <c r="R605" s="122" t="s">
        <v>135</v>
      </c>
      <c r="S605" s="122">
        <v>0</v>
      </c>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row>
    <row r="606" spans="1:47" outlineLevel="1" x14ac:dyDescent="0.2">
      <c r="A606" s="123">
        <v>132</v>
      </c>
      <c r="B606" s="123" t="s">
        <v>656</v>
      </c>
      <c r="C606" s="137" t="s">
        <v>657</v>
      </c>
      <c r="D606" s="160" t="s">
        <v>188</v>
      </c>
      <c r="E606" s="125">
        <v>183.8</v>
      </c>
      <c r="F606" s="125"/>
      <c r="G606" s="125">
        <f>ROUND(E606*F606,2)</f>
        <v>0</v>
      </c>
      <c r="H606" s="147" t="s">
        <v>1624</v>
      </c>
      <c r="I606" s="122"/>
      <c r="J606" s="122"/>
      <c r="K606" s="122"/>
      <c r="L606" s="122"/>
      <c r="M606" s="122"/>
      <c r="N606" s="122"/>
      <c r="O606" s="122"/>
      <c r="P606" s="122"/>
      <c r="Q606" s="122"/>
      <c r="R606" s="122" t="s">
        <v>133</v>
      </c>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row>
    <row r="607" spans="1:47" outlineLevel="1" x14ac:dyDescent="0.2">
      <c r="A607" s="123"/>
      <c r="B607" s="123"/>
      <c r="C607" s="138" t="s">
        <v>633</v>
      </c>
      <c r="D607" s="161"/>
      <c r="E607" s="152"/>
      <c r="F607" s="125"/>
      <c r="G607" s="125"/>
      <c r="H607" s="147">
        <v>0</v>
      </c>
      <c r="I607" s="122"/>
      <c r="J607" s="122"/>
      <c r="K607" s="122"/>
      <c r="L607" s="122"/>
      <c r="M607" s="122"/>
      <c r="N607" s="122"/>
      <c r="O607" s="122"/>
      <c r="P607" s="122"/>
      <c r="Q607" s="122"/>
      <c r="R607" s="122" t="s">
        <v>135</v>
      </c>
      <c r="S607" s="122">
        <v>0</v>
      </c>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row>
    <row r="608" spans="1:47" ht="22.5" outlineLevel="1" x14ac:dyDescent="0.2">
      <c r="A608" s="123"/>
      <c r="B608" s="123"/>
      <c r="C608" s="138" t="s">
        <v>214</v>
      </c>
      <c r="D608" s="161"/>
      <c r="E608" s="152"/>
      <c r="F608" s="125"/>
      <c r="G608" s="125"/>
      <c r="H608" s="147">
        <v>0</v>
      </c>
      <c r="I608" s="122"/>
      <c r="J608" s="122"/>
      <c r="K608" s="122"/>
      <c r="L608" s="122"/>
      <c r="M608" s="122"/>
      <c r="N608" s="122"/>
      <c r="O608" s="122"/>
      <c r="P608" s="122"/>
      <c r="Q608" s="122"/>
      <c r="R608" s="122" t="s">
        <v>135</v>
      </c>
      <c r="S608" s="122">
        <v>0</v>
      </c>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row>
    <row r="609" spans="1:47" outlineLevel="1" x14ac:dyDescent="0.2">
      <c r="A609" s="123"/>
      <c r="B609" s="123"/>
      <c r="C609" s="138" t="s">
        <v>643</v>
      </c>
      <c r="D609" s="161"/>
      <c r="E609" s="152">
        <v>183.8</v>
      </c>
      <c r="F609" s="125"/>
      <c r="G609" s="125"/>
      <c r="H609" s="147">
        <v>0</v>
      </c>
      <c r="I609" s="122"/>
      <c r="J609" s="122"/>
      <c r="K609" s="122"/>
      <c r="L609" s="122"/>
      <c r="M609" s="122"/>
      <c r="N609" s="122"/>
      <c r="O609" s="122"/>
      <c r="P609" s="122"/>
      <c r="Q609" s="122"/>
      <c r="R609" s="122" t="s">
        <v>135</v>
      </c>
      <c r="S609" s="122">
        <v>0</v>
      </c>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row>
    <row r="610" spans="1:47" ht="22.5" outlineLevel="1" x14ac:dyDescent="0.2">
      <c r="A610" s="123">
        <v>133</v>
      </c>
      <c r="B610" s="123" t="s">
        <v>658</v>
      </c>
      <c r="C610" s="334" t="s">
        <v>5066</v>
      </c>
      <c r="D610" s="160" t="s">
        <v>188</v>
      </c>
      <c r="E610" s="125">
        <v>47.730000000000004</v>
      </c>
      <c r="F610" s="125"/>
      <c r="G610" s="125">
        <f>ROUND(E610*F610,2)</f>
        <v>0</v>
      </c>
      <c r="H610" s="147" t="s">
        <v>1623</v>
      </c>
      <c r="I610" s="122"/>
      <c r="J610" s="122"/>
      <c r="K610" s="122"/>
      <c r="L610" s="122"/>
      <c r="M610" s="122"/>
      <c r="N610" s="122"/>
      <c r="O610" s="122"/>
      <c r="P610" s="122"/>
      <c r="Q610" s="122"/>
      <c r="R610" s="122" t="s">
        <v>133</v>
      </c>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row>
    <row r="611" spans="1:47" ht="22.5" outlineLevel="1" x14ac:dyDescent="0.2">
      <c r="A611" s="123">
        <v>134</v>
      </c>
      <c r="B611" s="123" t="s">
        <v>659</v>
      </c>
      <c r="C611" s="334" t="s">
        <v>5067</v>
      </c>
      <c r="D611" s="160" t="s">
        <v>188</v>
      </c>
      <c r="E611" s="125">
        <v>30.891280000000002</v>
      </c>
      <c r="F611" s="125"/>
      <c r="G611" s="125">
        <f>ROUND(E611*F611,2)</f>
        <v>0</v>
      </c>
      <c r="H611" s="147" t="s">
        <v>1623</v>
      </c>
      <c r="I611" s="122"/>
      <c r="J611" s="122"/>
      <c r="K611" s="122"/>
      <c r="L611" s="122"/>
      <c r="M611" s="122"/>
      <c r="N611" s="122"/>
      <c r="O611" s="122"/>
      <c r="P611" s="122"/>
      <c r="Q611" s="122"/>
      <c r="R611" s="122" t="s">
        <v>133</v>
      </c>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row>
    <row r="612" spans="1:47" outlineLevel="1" x14ac:dyDescent="0.2">
      <c r="A612" s="123"/>
      <c r="B612" s="123"/>
      <c r="C612" s="138" t="s">
        <v>633</v>
      </c>
      <c r="D612" s="161"/>
      <c r="E612" s="152"/>
      <c r="F612" s="125"/>
      <c r="G612" s="125"/>
      <c r="H612" s="147">
        <v>0</v>
      </c>
      <c r="I612" s="122"/>
      <c r="J612" s="122"/>
      <c r="K612" s="122"/>
      <c r="L612" s="122"/>
      <c r="M612" s="122"/>
      <c r="N612" s="122"/>
      <c r="O612" s="122"/>
      <c r="P612" s="122"/>
      <c r="Q612" s="122"/>
      <c r="R612" s="122" t="s">
        <v>135</v>
      </c>
      <c r="S612" s="122">
        <v>0</v>
      </c>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row>
    <row r="613" spans="1:47" ht="22.5" outlineLevel="1" x14ac:dyDescent="0.2">
      <c r="A613" s="123"/>
      <c r="B613" s="123"/>
      <c r="C613" s="138" t="s">
        <v>214</v>
      </c>
      <c r="D613" s="161"/>
      <c r="E613" s="152"/>
      <c r="F613" s="125"/>
      <c r="G613" s="125"/>
      <c r="H613" s="147">
        <v>0</v>
      </c>
      <c r="I613" s="122"/>
      <c r="J613" s="122"/>
      <c r="K613" s="122"/>
      <c r="L613" s="122"/>
      <c r="M613" s="122"/>
      <c r="N613" s="122"/>
      <c r="O613" s="122"/>
      <c r="P613" s="122"/>
      <c r="Q613" s="122"/>
      <c r="R613" s="122" t="s">
        <v>135</v>
      </c>
      <c r="S613" s="122">
        <v>0</v>
      </c>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row>
    <row r="614" spans="1:47" outlineLevel="1" x14ac:dyDescent="0.2">
      <c r="A614" s="123"/>
      <c r="B614" s="123"/>
      <c r="C614" s="138" t="s">
        <v>660</v>
      </c>
      <c r="D614" s="161"/>
      <c r="E614" s="152"/>
      <c r="F614" s="125"/>
      <c r="G614" s="125"/>
      <c r="H614" s="147">
        <v>0</v>
      </c>
      <c r="I614" s="122"/>
      <c r="J614" s="122"/>
      <c r="K614" s="122"/>
      <c r="L614" s="122"/>
      <c r="M614" s="122"/>
      <c r="N614" s="122"/>
      <c r="O614" s="122"/>
      <c r="P614" s="122"/>
      <c r="Q614" s="122"/>
      <c r="R614" s="122" t="s">
        <v>135</v>
      </c>
      <c r="S614" s="122">
        <v>0</v>
      </c>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row>
    <row r="615" spans="1:47" outlineLevel="1" x14ac:dyDescent="0.2">
      <c r="A615" s="123"/>
      <c r="B615" s="123"/>
      <c r="C615" s="138" t="s">
        <v>637</v>
      </c>
      <c r="D615" s="161"/>
      <c r="E615" s="152"/>
      <c r="F615" s="125"/>
      <c r="G615" s="125"/>
      <c r="H615" s="147">
        <v>0</v>
      </c>
      <c r="I615" s="122"/>
      <c r="J615" s="122"/>
      <c r="K615" s="122"/>
      <c r="L615" s="122"/>
      <c r="M615" s="122"/>
      <c r="N615" s="122"/>
      <c r="O615" s="122"/>
      <c r="P615" s="122"/>
      <c r="Q615" s="122"/>
      <c r="R615" s="122" t="s">
        <v>135</v>
      </c>
      <c r="S615" s="122">
        <v>0</v>
      </c>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row>
    <row r="616" spans="1:47" outlineLevel="1" x14ac:dyDescent="0.2">
      <c r="A616" s="123"/>
      <c r="B616" s="123"/>
      <c r="C616" s="138" t="s">
        <v>343</v>
      </c>
      <c r="D616" s="161"/>
      <c r="E616" s="152"/>
      <c r="F616" s="125"/>
      <c r="G616" s="125"/>
      <c r="H616" s="147">
        <v>0</v>
      </c>
      <c r="I616" s="122"/>
      <c r="J616" s="122"/>
      <c r="K616" s="122"/>
      <c r="L616" s="122"/>
      <c r="M616" s="122"/>
      <c r="N616" s="122"/>
      <c r="O616" s="122"/>
      <c r="P616" s="122"/>
      <c r="Q616" s="122"/>
      <c r="R616" s="122" t="s">
        <v>135</v>
      </c>
      <c r="S616" s="122">
        <v>0</v>
      </c>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row>
    <row r="617" spans="1:47" ht="22.5" outlineLevel="1" x14ac:dyDescent="0.2">
      <c r="A617" s="123"/>
      <c r="B617" s="123"/>
      <c r="C617" s="138" t="s">
        <v>638</v>
      </c>
      <c r="D617" s="161"/>
      <c r="E617" s="152">
        <v>10.542</v>
      </c>
      <c r="F617" s="125"/>
      <c r="G617" s="125"/>
      <c r="H617" s="147">
        <v>0</v>
      </c>
      <c r="I617" s="122"/>
      <c r="J617" s="122"/>
      <c r="K617" s="122"/>
      <c r="L617" s="122"/>
      <c r="M617" s="122"/>
      <c r="N617" s="122"/>
      <c r="O617" s="122"/>
      <c r="P617" s="122"/>
      <c r="Q617" s="122"/>
      <c r="R617" s="122" t="s">
        <v>135</v>
      </c>
      <c r="S617" s="122">
        <v>0</v>
      </c>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row>
    <row r="618" spans="1:47" ht="22.5" outlineLevel="1" x14ac:dyDescent="0.2">
      <c r="A618" s="123"/>
      <c r="B618" s="123"/>
      <c r="C618" s="138" t="s">
        <v>639</v>
      </c>
      <c r="D618" s="161"/>
      <c r="E618" s="152">
        <v>20.34928</v>
      </c>
      <c r="F618" s="125"/>
      <c r="G618" s="125"/>
      <c r="H618" s="147">
        <v>0</v>
      </c>
      <c r="I618" s="122"/>
      <c r="J618" s="122"/>
      <c r="K618" s="122"/>
      <c r="L618" s="122"/>
      <c r="M618" s="122"/>
      <c r="N618" s="122"/>
      <c r="O618" s="122"/>
      <c r="P618" s="122"/>
      <c r="Q618" s="122"/>
      <c r="R618" s="122" t="s">
        <v>135</v>
      </c>
      <c r="S618" s="122">
        <v>0</v>
      </c>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row>
    <row r="619" spans="1:47" ht="22.5" outlineLevel="1" x14ac:dyDescent="0.2">
      <c r="A619" s="123">
        <v>135</v>
      </c>
      <c r="B619" s="123" t="s">
        <v>661</v>
      </c>
      <c r="C619" s="334" t="s">
        <v>5068</v>
      </c>
      <c r="D619" s="160" t="s">
        <v>188</v>
      </c>
      <c r="E619" s="125">
        <v>889.46340000000009</v>
      </c>
      <c r="F619" s="125"/>
      <c r="G619" s="125">
        <f>ROUND(E619*F619,2)</f>
        <v>0</v>
      </c>
      <c r="H619" s="147" t="s">
        <v>1623</v>
      </c>
      <c r="I619" s="122"/>
      <c r="J619" s="122"/>
      <c r="K619" s="122"/>
      <c r="L619" s="122"/>
      <c r="M619" s="122"/>
      <c r="N619" s="122"/>
      <c r="O619" s="122"/>
      <c r="P619" s="122"/>
      <c r="Q619" s="122"/>
      <c r="R619" s="122" t="s">
        <v>133</v>
      </c>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row>
    <row r="620" spans="1:47" outlineLevel="1" x14ac:dyDescent="0.2">
      <c r="A620" s="123"/>
      <c r="B620" s="123"/>
      <c r="C620" s="138" t="s">
        <v>633</v>
      </c>
      <c r="D620" s="161"/>
      <c r="E620" s="152"/>
      <c r="F620" s="125"/>
      <c r="G620" s="125"/>
      <c r="H620" s="147">
        <v>0</v>
      </c>
      <c r="I620" s="122"/>
      <c r="J620" s="122"/>
      <c r="K620" s="122"/>
      <c r="L620" s="122"/>
      <c r="M620" s="122"/>
      <c r="N620" s="122"/>
      <c r="O620" s="122"/>
      <c r="P620" s="122"/>
      <c r="Q620" s="122"/>
      <c r="R620" s="122" t="s">
        <v>135</v>
      </c>
      <c r="S620" s="122">
        <v>0</v>
      </c>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row>
    <row r="621" spans="1:47" ht="22.5" outlineLevel="1" x14ac:dyDescent="0.2">
      <c r="A621" s="123"/>
      <c r="B621" s="123"/>
      <c r="C621" s="138" t="s">
        <v>214</v>
      </c>
      <c r="D621" s="161"/>
      <c r="E621" s="152"/>
      <c r="F621" s="125"/>
      <c r="G621" s="125"/>
      <c r="H621" s="147">
        <v>0</v>
      </c>
      <c r="I621" s="122"/>
      <c r="J621" s="122"/>
      <c r="K621" s="122"/>
      <c r="L621" s="122"/>
      <c r="M621" s="122"/>
      <c r="N621" s="122"/>
      <c r="O621" s="122"/>
      <c r="P621" s="122"/>
      <c r="Q621" s="122"/>
      <c r="R621" s="122" t="s">
        <v>135</v>
      </c>
      <c r="S621" s="122">
        <v>0</v>
      </c>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row>
    <row r="622" spans="1:47" ht="22.5" outlineLevel="1" x14ac:dyDescent="0.2">
      <c r="A622" s="123"/>
      <c r="B622" s="123"/>
      <c r="C622" s="138" t="s">
        <v>634</v>
      </c>
      <c r="D622" s="161"/>
      <c r="E622" s="152">
        <v>986.03499999999997</v>
      </c>
      <c r="F622" s="125"/>
      <c r="G622" s="125"/>
      <c r="H622" s="147">
        <v>0</v>
      </c>
      <c r="I622" s="122"/>
      <c r="J622" s="122"/>
      <c r="K622" s="122"/>
      <c r="L622" s="122"/>
      <c r="M622" s="122"/>
      <c r="N622" s="122"/>
      <c r="O622" s="122"/>
      <c r="P622" s="122"/>
      <c r="Q622" s="122"/>
      <c r="R622" s="122" t="s">
        <v>135</v>
      </c>
      <c r="S622" s="122">
        <v>0</v>
      </c>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row>
    <row r="623" spans="1:47" outlineLevel="1" x14ac:dyDescent="0.2">
      <c r="A623" s="123"/>
      <c r="B623" s="123"/>
      <c r="C623" s="138" t="s">
        <v>343</v>
      </c>
      <c r="D623" s="161"/>
      <c r="E623" s="152"/>
      <c r="F623" s="125"/>
      <c r="G623" s="125"/>
      <c r="H623" s="147">
        <v>0</v>
      </c>
      <c r="I623" s="122"/>
      <c r="J623" s="122"/>
      <c r="K623" s="122"/>
      <c r="L623" s="122"/>
      <c r="M623" s="122"/>
      <c r="N623" s="122"/>
      <c r="O623" s="122"/>
      <c r="P623" s="122"/>
      <c r="Q623" s="122"/>
      <c r="R623" s="122" t="s">
        <v>135</v>
      </c>
      <c r="S623" s="122">
        <v>0</v>
      </c>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row>
    <row r="624" spans="1:47" ht="33.75" outlineLevel="1" x14ac:dyDescent="0.2">
      <c r="A624" s="123"/>
      <c r="B624" s="123"/>
      <c r="C624" s="138" t="s">
        <v>308</v>
      </c>
      <c r="D624" s="161"/>
      <c r="E624" s="152">
        <v>-31.5016</v>
      </c>
      <c r="F624" s="125"/>
      <c r="G624" s="125"/>
      <c r="H624" s="147">
        <v>0</v>
      </c>
      <c r="I624" s="122"/>
      <c r="J624" s="122"/>
      <c r="K624" s="122"/>
      <c r="L624" s="122"/>
      <c r="M624" s="122"/>
      <c r="N624" s="122"/>
      <c r="O624" s="122"/>
      <c r="P624" s="122"/>
      <c r="Q624" s="122"/>
      <c r="R624" s="122" t="s">
        <v>135</v>
      </c>
      <c r="S624" s="122">
        <v>0</v>
      </c>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row>
    <row r="625" spans="1:47" ht="33.75" outlineLevel="1" x14ac:dyDescent="0.2">
      <c r="A625" s="123"/>
      <c r="B625" s="123"/>
      <c r="C625" s="138" t="s">
        <v>309</v>
      </c>
      <c r="D625" s="161"/>
      <c r="E625" s="152">
        <v>-130.31</v>
      </c>
      <c r="F625" s="125"/>
      <c r="G625" s="125"/>
      <c r="H625" s="147">
        <v>0</v>
      </c>
      <c r="I625" s="122"/>
      <c r="J625" s="122"/>
      <c r="K625" s="122"/>
      <c r="L625" s="122"/>
      <c r="M625" s="122"/>
      <c r="N625" s="122"/>
      <c r="O625" s="122"/>
      <c r="P625" s="122"/>
      <c r="Q625" s="122"/>
      <c r="R625" s="122" t="s">
        <v>135</v>
      </c>
      <c r="S625" s="122">
        <v>0</v>
      </c>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row>
    <row r="626" spans="1:47" outlineLevel="1" x14ac:dyDescent="0.2">
      <c r="A626" s="123"/>
      <c r="B626" s="123"/>
      <c r="C626" s="138" t="s">
        <v>323</v>
      </c>
      <c r="D626" s="161"/>
      <c r="E626" s="152"/>
      <c r="F626" s="125"/>
      <c r="G626" s="125"/>
      <c r="H626" s="147">
        <v>0</v>
      </c>
      <c r="I626" s="122"/>
      <c r="J626" s="122"/>
      <c r="K626" s="122"/>
      <c r="L626" s="122"/>
      <c r="M626" s="122"/>
      <c r="N626" s="122"/>
      <c r="O626" s="122"/>
      <c r="P626" s="122"/>
      <c r="Q626" s="122"/>
      <c r="R626" s="122" t="s">
        <v>135</v>
      </c>
      <c r="S626" s="122">
        <v>0</v>
      </c>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row>
    <row r="627" spans="1:47" outlineLevel="1" x14ac:dyDescent="0.2">
      <c r="A627" s="123"/>
      <c r="B627" s="123"/>
      <c r="C627" s="138" t="s">
        <v>635</v>
      </c>
      <c r="D627" s="161"/>
      <c r="E627" s="152">
        <v>-25.9</v>
      </c>
      <c r="F627" s="125"/>
      <c r="G627" s="125"/>
      <c r="H627" s="147">
        <v>0</v>
      </c>
      <c r="I627" s="122"/>
      <c r="J627" s="122"/>
      <c r="K627" s="122"/>
      <c r="L627" s="122"/>
      <c r="M627" s="122"/>
      <c r="N627" s="122"/>
      <c r="O627" s="122"/>
      <c r="P627" s="122"/>
      <c r="Q627" s="122"/>
      <c r="R627" s="122" t="s">
        <v>135</v>
      </c>
      <c r="S627" s="122">
        <v>0</v>
      </c>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row>
    <row r="628" spans="1:47" outlineLevel="1" x14ac:dyDescent="0.2">
      <c r="A628" s="123"/>
      <c r="B628" s="123"/>
      <c r="C628" s="138" t="s">
        <v>636</v>
      </c>
      <c r="D628" s="161"/>
      <c r="E628" s="152">
        <v>-4.83</v>
      </c>
      <c r="F628" s="125"/>
      <c r="G628" s="125"/>
      <c r="H628" s="147">
        <v>0</v>
      </c>
      <c r="I628" s="122"/>
      <c r="J628" s="122"/>
      <c r="K628" s="122"/>
      <c r="L628" s="122"/>
      <c r="M628" s="122"/>
      <c r="N628" s="122"/>
      <c r="O628" s="122"/>
      <c r="P628" s="122"/>
      <c r="Q628" s="122"/>
      <c r="R628" s="122" t="s">
        <v>135</v>
      </c>
      <c r="S628" s="122">
        <v>0</v>
      </c>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row>
    <row r="629" spans="1:47" outlineLevel="1" x14ac:dyDescent="0.2">
      <c r="A629" s="123"/>
      <c r="B629" s="123"/>
      <c r="C629" s="138" t="s">
        <v>648</v>
      </c>
      <c r="D629" s="161"/>
      <c r="E629" s="152">
        <v>81.12</v>
      </c>
      <c r="F629" s="125"/>
      <c r="G629" s="125"/>
      <c r="H629" s="147">
        <v>0</v>
      </c>
      <c r="I629" s="122"/>
      <c r="J629" s="122"/>
      <c r="K629" s="122"/>
      <c r="L629" s="122"/>
      <c r="M629" s="122"/>
      <c r="N629" s="122"/>
      <c r="O629" s="122"/>
      <c r="P629" s="122"/>
      <c r="Q629" s="122"/>
      <c r="R629" s="122" t="s">
        <v>135</v>
      </c>
      <c r="S629" s="122">
        <v>0</v>
      </c>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row>
    <row r="630" spans="1:47" outlineLevel="1" x14ac:dyDescent="0.2">
      <c r="A630" s="123"/>
      <c r="B630" s="123"/>
      <c r="C630" s="138" t="s">
        <v>651</v>
      </c>
      <c r="D630" s="161"/>
      <c r="E630" s="152">
        <v>14.85</v>
      </c>
      <c r="F630" s="125"/>
      <c r="G630" s="125"/>
      <c r="H630" s="147">
        <v>0</v>
      </c>
      <c r="I630" s="122"/>
      <c r="J630" s="122"/>
      <c r="K630" s="122"/>
      <c r="L630" s="122"/>
      <c r="M630" s="122"/>
      <c r="N630" s="122"/>
      <c r="O630" s="122"/>
      <c r="P630" s="122"/>
      <c r="Q630" s="122"/>
      <c r="R630" s="122" t="s">
        <v>135</v>
      </c>
      <c r="S630" s="122">
        <v>0</v>
      </c>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row>
    <row r="631" spans="1:47" outlineLevel="1" x14ac:dyDescent="0.2">
      <c r="A631" s="123">
        <v>136</v>
      </c>
      <c r="B631" s="123" t="s">
        <v>662</v>
      </c>
      <c r="C631" s="137" t="s">
        <v>663</v>
      </c>
      <c r="D631" s="160" t="s">
        <v>240</v>
      </c>
      <c r="E631" s="125">
        <v>274.15199999999999</v>
      </c>
      <c r="F631" s="125"/>
      <c r="G631" s="125">
        <f>ROUND(E631*F631,2)</f>
        <v>0</v>
      </c>
      <c r="H631" s="147" t="s">
        <v>1624</v>
      </c>
      <c r="I631" s="122"/>
      <c r="J631" s="122"/>
      <c r="K631" s="122"/>
      <c r="L631" s="122"/>
      <c r="M631" s="122"/>
      <c r="N631" s="122"/>
      <c r="O631" s="122"/>
      <c r="P631" s="122"/>
      <c r="Q631" s="122"/>
      <c r="R631" s="122" t="s">
        <v>133</v>
      </c>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row>
    <row r="632" spans="1:47" outlineLevel="1" x14ac:dyDescent="0.2">
      <c r="A632" s="123"/>
      <c r="B632" s="123"/>
      <c r="C632" s="138" t="s">
        <v>343</v>
      </c>
      <c r="D632" s="161"/>
      <c r="E632" s="152"/>
      <c r="F632" s="125"/>
      <c r="G632" s="125"/>
      <c r="H632" s="147">
        <v>0</v>
      </c>
      <c r="I632" s="122"/>
      <c r="J632" s="122"/>
      <c r="K632" s="122"/>
      <c r="L632" s="122"/>
      <c r="M632" s="122"/>
      <c r="N632" s="122"/>
      <c r="O632" s="122"/>
      <c r="P632" s="122"/>
      <c r="Q632" s="122"/>
      <c r="R632" s="122" t="s">
        <v>135</v>
      </c>
      <c r="S632" s="122">
        <v>0</v>
      </c>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row>
    <row r="633" spans="1:47" ht="22.5" outlineLevel="1" x14ac:dyDescent="0.2">
      <c r="A633" s="123"/>
      <c r="B633" s="123"/>
      <c r="C633" s="138" t="s">
        <v>582</v>
      </c>
      <c r="D633" s="161"/>
      <c r="E633" s="152">
        <v>75.3</v>
      </c>
      <c r="F633" s="125"/>
      <c r="G633" s="125"/>
      <c r="H633" s="147">
        <v>0</v>
      </c>
      <c r="I633" s="122"/>
      <c r="J633" s="122"/>
      <c r="K633" s="122"/>
      <c r="L633" s="122"/>
      <c r="M633" s="122"/>
      <c r="N633" s="122"/>
      <c r="O633" s="122"/>
      <c r="P633" s="122"/>
      <c r="Q633" s="122"/>
      <c r="R633" s="122" t="s">
        <v>135</v>
      </c>
      <c r="S633" s="122">
        <v>0</v>
      </c>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row>
    <row r="634" spans="1:47" ht="22.5" outlineLevel="1" x14ac:dyDescent="0.2">
      <c r="A634" s="123"/>
      <c r="B634" s="123"/>
      <c r="C634" s="138" t="s">
        <v>583</v>
      </c>
      <c r="D634" s="161"/>
      <c r="E634" s="152">
        <v>145.352</v>
      </c>
      <c r="F634" s="125"/>
      <c r="G634" s="125"/>
      <c r="H634" s="147">
        <v>0</v>
      </c>
      <c r="I634" s="122"/>
      <c r="J634" s="122"/>
      <c r="K634" s="122"/>
      <c r="L634" s="122"/>
      <c r="M634" s="122"/>
      <c r="N634" s="122"/>
      <c r="O634" s="122"/>
      <c r="P634" s="122"/>
      <c r="Q634" s="122"/>
      <c r="R634" s="122" t="s">
        <v>135</v>
      </c>
      <c r="S634" s="122">
        <v>0</v>
      </c>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row>
    <row r="635" spans="1:47" outlineLevel="1" x14ac:dyDescent="0.2">
      <c r="A635" s="123"/>
      <c r="B635" s="123"/>
      <c r="C635" s="138" t="s">
        <v>323</v>
      </c>
      <c r="D635" s="161"/>
      <c r="E635" s="152"/>
      <c r="F635" s="125"/>
      <c r="G635" s="125"/>
      <c r="H635" s="147">
        <v>0</v>
      </c>
      <c r="I635" s="122"/>
      <c r="J635" s="122"/>
      <c r="K635" s="122"/>
      <c r="L635" s="122"/>
      <c r="M635" s="122"/>
      <c r="N635" s="122"/>
      <c r="O635" s="122"/>
      <c r="P635" s="122"/>
      <c r="Q635" s="122"/>
      <c r="R635" s="122" t="s">
        <v>135</v>
      </c>
      <c r="S635" s="122">
        <v>0</v>
      </c>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row>
    <row r="636" spans="1:47" outlineLevel="1" x14ac:dyDescent="0.2">
      <c r="A636" s="123"/>
      <c r="B636" s="123"/>
      <c r="C636" s="138" t="s">
        <v>584</v>
      </c>
      <c r="D636" s="161"/>
      <c r="E636" s="152">
        <v>42.8</v>
      </c>
      <c r="F636" s="125"/>
      <c r="G636" s="125"/>
      <c r="H636" s="147">
        <v>0</v>
      </c>
      <c r="I636" s="122"/>
      <c r="J636" s="122"/>
      <c r="K636" s="122"/>
      <c r="L636" s="122"/>
      <c r="M636" s="122"/>
      <c r="N636" s="122"/>
      <c r="O636" s="122"/>
      <c r="P636" s="122"/>
      <c r="Q636" s="122"/>
      <c r="R636" s="122" t="s">
        <v>135</v>
      </c>
      <c r="S636" s="122">
        <v>0</v>
      </c>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row>
    <row r="637" spans="1:47" outlineLevel="1" x14ac:dyDescent="0.2">
      <c r="A637" s="123"/>
      <c r="B637" s="123"/>
      <c r="C637" s="138" t="s">
        <v>585</v>
      </c>
      <c r="D637" s="161"/>
      <c r="E637" s="152">
        <v>10.7</v>
      </c>
      <c r="F637" s="125"/>
      <c r="G637" s="125"/>
      <c r="H637" s="147">
        <v>0</v>
      </c>
      <c r="I637" s="122"/>
      <c r="J637" s="122"/>
      <c r="K637" s="122"/>
      <c r="L637" s="122"/>
      <c r="M637" s="122"/>
      <c r="N637" s="122"/>
      <c r="O637" s="122"/>
      <c r="P637" s="122"/>
      <c r="Q637" s="122"/>
      <c r="R637" s="122" t="s">
        <v>135</v>
      </c>
      <c r="S637" s="122">
        <v>0</v>
      </c>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row>
    <row r="638" spans="1:47" outlineLevel="1" x14ac:dyDescent="0.2">
      <c r="A638" s="123">
        <v>137</v>
      </c>
      <c r="B638" s="123" t="s">
        <v>664</v>
      </c>
      <c r="C638" s="137" t="s">
        <v>665</v>
      </c>
      <c r="D638" s="160" t="s">
        <v>240</v>
      </c>
      <c r="E638" s="125">
        <v>475.15199999999993</v>
      </c>
      <c r="F638" s="125"/>
      <c r="G638" s="125">
        <f>ROUND(E638*F638,2)</f>
        <v>0</v>
      </c>
      <c r="H638" s="147" t="s">
        <v>1624</v>
      </c>
      <c r="I638" s="122"/>
      <c r="J638" s="122"/>
      <c r="K638" s="122"/>
      <c r="L638" s="122"/>
      <c r="M638" s="122"/>
      <c r="N638" s="122"/>
      <c r="O638" s="122"/>
      <c r="P638" s="122"/>
      <c r="Q638" s="122"/>
      <c r="R638" s="122" t="s">
        <v>133</v>
      </c>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row>
    <row r="639" spans="1:47" outlineLevel="1" x14ac:dyDescent="0.2">
      <c r="A639" s="123"/>
      <c r="B639" s="123"/>
      <c r="C639" s="138" t="s">
        <v>343</v>
      </c>
      <c r="D639" s="161"/>
      <c r="E639" s="152"/>
      <c r="F639" s="125"/>
      <c r="G639" s="125"/>
      <c r="H639" s="147">
        <v>0</v>
      </c>
      <c r="I639" s="122"/>
      <c r="J639" s="122"/>
      <c r="K639" s="122"/>
      <c r="L639" s="122"/>
      <c r="M639" s="122"/>
      <c r="N639" s="122"/>
      <c r="O639" s="122"/>
      <c r="P639" s="122"/>
      <c r="Q639" s="122"/>
      <c r="R639" s="122" t="s">
        <v>135</v>
      </c>
      <c r="S639" s="122">
        <v>0</v>
      </c>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row>
    <row r="640" spans="1:47" ht="22.5" outlineLevel="1" x14ac:dyDescent="0.2">
      <c r="A640" s="123"/>
      <c r="B640" s="123"/>
      <c r="C640" s="138" t="s">
        <v>582</v>
      </c>
      <c r="D640" s="161"/>
      <c r="E640" s="152">
        <v>75.3</v>
      </c>
      <c r="F640" s="125"/>
      <c r="G640" s="125"/>
      <c r="H640" s="147">
        <v>0</v>
      </c>
      <c r="I640" s="122"/>
      <c r="J640" s="122"/>
      <c r="K640" s="122"/>
      <c r="L640" s="122"/>
      <c r="M640" s="122"/>
      <c r="N640" s="122"/>
      <c r="O640" s="122"/>
      <c r="P640" s="122"/>
      <c r="Q640" s="122"/>
      <c r="R640" s="122" t="s">
        <v>135</v>
      </c>
      <c r="S640" s="122">
        <v>0</v>
      </c>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row>
    <row r="641" spans="1:47" ht="22.5" outlineLevel="1" x14ac:dyDescent="0.2">
      <c r="A641" s="123"/>
      <c r="B641" s="123"/>
      <c r="C641" s="138" t="s">
        <v>583</v>
      </c>
      <c r="D641" s="161"/>
      <c r="E641" s="152">
        <v>145.352</v>
      </c>
      <c r="F641" s="125"/>
      <c r="G641" s="125"/>
      <c r="H641" s="147">
        <v>0</v>
      </c>
      <c r="I641" s="122"/>
      <c r="J641" s="122"/>
      <c r="K641" s="122"/>
      <c r="L641" s="122"/>
      <c r="M641" s="122"/>
      <c r="N641" s="122"/>
      <c r="O641" s="122"/>
      <c r="P641" s="122"/>
      <c r="Q641" s="122"/>
      <c r="R641" s="122" t="s">
        <v>135</v>
      </c>
      <c r="S641" s="122">
        <v>0</v>
      </c>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row>
    <row r="642" spans="1:47" outlineLevel="1" x14ac:dyDescent="0.2">
      <c r="A642" s="123"/>
      <c r="B642" s="123"/>
      <c r="C642" s="138" t="s">
        <v>323</v>
      </c>
      <c r="D642" s="161"/>
      <c r="E642" s="152"/>
      <c r="F642" s="125"/>
      <c r="G642" s="125"/>
      <c r="H642" s="147">
        <v>0</v>
      </c>
      <c r="I642" s="122"/>
      <c r="J642" s="122"/>
      <c r="K642" s="122"/>
      <c r="L642" s="122"/>
      <c r="M642" s="122"/>
      <c r="N642" s="122"/>
      <c r="O642" s="122"/>
      <c r="P642" s="122"/>
      <c r="Q642" s="122"/>
      <c r="R642" s="122" t="s">
        <v>135</v>
      </c>
      <c r="S642" s="122">
        <v>0</v>
      </c>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row>
    <row r="643" spans="1:47" outlineLevel="1" x14ac:dyDescent="0.2">
      <c r="A643" s="123"/>
      <c r="B643" s="123"/>
      <c r="C643" s="138" t="s">
        <v>584</v>
      </c>
      <c r="D643" s="161"/>
      <c r="E643" s="152">
        <v>42.8</v>
      </c>
      <c r="F643" s="125"/>
      <c r="G643" s="125"/>
      <c r="H643" s="147">
        <v>0</v>
      </c>
      <c r="I643" s="122"/>
      <c r="J643" s="122"/>
      <c r="K643" s="122"/>
      <c r="L643" s="122"/>
      <c r="M643" s="122"/>
      <c r="N643" s="122"/>
      <c r="O643" s="122"/>
      <c r="P643" s="122"/>
      <c r="Q643" s="122"/>
      <c r="R643" s="122" t="s">
        <v>135</v>
      </c>
      <c r="S643" s="122">
        <v>0</v>
      </c>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row>
    <row r="644" spans="1:47" outlineLevel="1" x14ac:dyDescent="0.2">
      <c r="A644" s="123"/>
      <c r="B644" s="123"/>
      <c r="C644" s="138" t="s">
        <v>585</v>
      </c>
      <c r="D644" s="161"/>
      <c r="E644" s="152">
        <v>10.7</v>
      </c>
      <c r="F644" s="125"/>
      <c r="G644" s="125"/>
      <c r="H644" s="147">
        <v>0</v>
      </c>
      <c r="I644" s="122"/>
      <c r="J644" s="122"/>
      <c r="K644" s="122"/>
      <c r="L644" s="122"/>
      <c r="M644" s="122"/>
      <c r="N644" s="122"/>
      <c r="O644" s="122"/>
      <c r="P644" s="122"/>
      <c r="Q644" s="122"/>
      <c r="R644" s="122" t="s">
        <v>135</v>
      </c>
      <c r="S644" s="122">
        <v>0</v>
      </c>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row>
    <row r="645" spans="1:47" outlineLevel="1" x14ac:dyDescent="0.2">
      <c r="A645" s="123"/>
      <c r="B645" s="123"/>
      <c r="C645" s="138" t="s">
        <v>212</v>
      </c>
      <c r="D645" s="161"/>
      <c r="E645" s="152"/>
      <c r="F645" s="125"/>
      <c r="G645" s="125"/>
      <c r="H645" s="147">
        <v>0</v>
      </c>
      <c r="I645" s="122"/>
      <c r="J645" s="122"/>
      <c r="K645" s="122"/>
      <c r="L645" s="122"/>
      <c r="M645" s="122"/>
      <c r="N645" s="122"/>
      <c r="O645" s="122"/>
      <c r="P645" s="122"/>
      <c r="Q645" s="122"/>
      <c r="R645" s="122" t="s">
        <v>135</v>
      </c>
      <c r="S645" s="122">
        <v>0</v>
      </c>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row>
    <row r="646" spans="1:47" outlineLevel="1" x14ac:dyDescent="0.2">
      <c r="A646" s="123"/>
      <c r="B646" s="123"/>
      <c r="C646" s="138" t="s">
        <v>666</v>
      </c>
      <c r="D646" s="161"/>
      <c r="E646" s="152">
        <v>58.4</v>
      </c>
      <c r="F646" s="125"/>
      <c r="G646" s="125"/>
      <c r="H646" s="147">
        <v>0</v>
      </c>
      <c r="I646" s="122"/>
      <c r="J646" s="122"/>
      <c r="K646" s="122"/>
      <c r="L646" s="122"/>
      <c r="M646" s="122"/>
      <c r="N646" s="122"/>
      <c r="O646" s="122"/>
      <c r="P646" s="122"/>
      <c r="Q646" s="122"/>
      <c r="R646" s="122" t="s">
        <v>135</v>
      </c>
      <c r="S646" s="122">
        <v>0</v>
      </c>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row>
    <row r="647" spans="1:47" outlineLevel="1" x14ac:dyDescent="0.2">
      <c r="A647" s="123"/>
      <c r="B647" s="123"/>
      <c r="C647" s="138" t="s">
        <v>667</v>
      </c>
      <c r="D647" s="161"/>
      <c r="E647" s="152">
        <v>142.6</v>
      </c>
      <c r="F647" s="125"/>
      <c r="G647" s="125"/>
      <c r="H647" s="147">
        <v>0</v>
      </c>
      <c r="I647" s="122"/>
      <c r="J647" s="122"/>
      <c r="K647" s="122"/>
      <c r="L647" s="122"/>
      <c r="M647" s="122"/>
      <c r="N647" s="122"/>
      <c r="O647" s="122"/>
      <c r="P647" s="122"/>
      <c r="Q647" s="122"/>
      <c r="R647" s="122" t="s">
        <v>135</v>
      </c>
      <c r="S647" s="122">
        <v>0</v>
      </c>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row>
    <row r="648" spans="1:47" outlineLevel="1" x14ac:dyDescent="0.2">
      <c r="A648" s="123">
        <v>138</v>
      </c>
      <c r="B648" s="123" t="s">
        <v>668</v>
      </c>
      <c r="C648" s="137" t="s">
        <v>669</v>
      </c>
      <c r="D648" s="160" t="s">
        <v>240</v>
      </c>
      <c r="E648" s="125">
        <v>37.83</v>
      </c>
      <c r="F648" s="125"/>
      <c r="G648" s="125">
        <f>ROUND(E648*F648,2)</f>
        <v>0</v>
      </c>
      <c r="H648" s="147" t="s">
        <v>1624</v>
      </c>
      <c r="I648" s="122"/>
      <c r="J648" s="122"/>
      <c r="K648" s="122"/>
      <c r="L648" s="122"/>
      <c r="M648" s="122"/>
      <c r="N648" s="122"/>
      <c r="O648" s="122"/>
      <c r="P648" s="122"/>
      <c r="Q648" s="122"/>
      <c r="R648" s="122" t="s">
        <v>133</v>
      </c>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row>
    <row r="649" spans="1:47" outlineLevel="1" x14ac:dyDescent="0.2">
      <c r="A649" s="123"/>
      <c r="B649" s="123"/>
      <c r="C649" s="138" t="s">
        <v>343</v>
      </c>
      <c r="D649" s="161"/>
      <c r="E649" s="152"/>
      <c r="F649" s="125"/>
      <c r="G649" s="125"/>
      <c r="H649" s="147">
        <v>0</v>
      </c>
      <c r="I649" s="122"/>
      <c r="J649" s="122"/>
      <c r="K649" s="122"/>
      <c r="L649" s="122"/>
      <c r="M649" s="122"/>
      <c r="N649" s="122"/>
      <c r="O649" s="122"/>
      <c r="P649" s="122"/>
      <c r="Q649" s="122"/>
      <c r="R649" s="122" t="s">
        <v>135</v>
      </c>
      <c r="S649" s="122">
        <v>0</v>
      </c>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row>
    <row r="650" spans="1:47" outlineLevel="1" x14ac:dyDescent="0.2">
      <c r="A650" s="123"/>
      <c r="B650" s="123"/>
      <c r="C650" s="138" t="s">
        <v>670</v>
      </c>
      <c r="D650" s="161"/>
      <c r="E650" s="152">
        <v>23.83</v>
      </c>
      <c r="F650" s="125"/>
      <c r="G650" s="125"/>
      <c r="H650" s="147">
        <v>0</v>
      </c>
      <c r="I650" s="122"/>
      <c r="J650" s="122"/>
      <c r="K650" s="122"/>
      <c r="L650" s="122"/>
      <c r="M650" s="122"/>
      <c r="N650" s="122"/>
      <c r="O650" s="122"/>
      <c r="P650" s="122"/>
      <c r="Q650" s="122"/>
      <c r="R650" s="122" t="s">
        <v>135</v>
      </c>
      <c r="S650" s="122">
        <v>0</v>
      </c>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row>
    <row r="651" spans="1:47" outlineLevel="1" x14ac:dyDescent="0.2">
      <c r="A651" s="123"/>
      <c r="B651" s="123"/>
      <c r="C651" s="138" t="s">
        <v>323</v>
      </c>
      <c r="D651" s="161"/>
      <c r="E651" s="152"/>
      <c r="F651" s="125"/>
      <c r="G651" s="125"/>
      <c r="H651" s="147">
        <v>0</v>
      </c>
      <c r="I651" s="122"/>
      <c r="J651" s="122"/>
      <c r="K651" s="122"/>
      <c r="L651" s="122"/>
      <c r="M651" s="122"/>
      <c r="N651" s="122"/>
      <c r="O651" s="122"/>
      <c r="P651" s="122"/>
      <c r="Q651" s="122"/>
      <c r="R651" s="122" t="s">
        <v>135</v>
      </c>
      <c r="S651" s="122">
        <v>0</v>
      </c>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row>
    <row r="652" spans="1:47" outlineLevel="1" x14ac:dyDescent="0.2">
      <c r="A652" s="123"/>
      <c r="B652" s="123"/>
      <c r="C652" s="138" t="s">
        <v>671</v>
      </c>
      <c r="D652" s="161"/>
      <c r="E652" s="152">
        <v>14</v>
      </c>
      <c r="F652" s="125"/>
      <c r="G652" s="125"/>
      <c r="H652" s="147">
        <v>0</v>
      </c>
      <c r="I652" s="122"/>
      <c r="J652" s="122"/>
      <c r="K652" s="122"/>
      <c r="L652" s="122"/>
      <c r="M652" s="122"/>
      <c r="N652" s="122"/>
      <c r="O652" s="122"/>
      <c r="P652" s="122"/>
      <c r="Q652" s="122"/>
      <c r="R652" s="122" t="s">
        <v>135</v>
      </c>
      <c r="S652" s="122">
        <v>0</v>
      </c>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row>
    <row r="653" spans="1:47" ht="22.5" outlineLevel="1" x14ac:dyDescent="0.2">
      <c r="A653" s="123">
        <v>139</v>
      </c>
      <c r="B653" s="123" t="s">
        <v>672</v>
      </c>
      <c r="C653" s="137" t="s">
        <v>673</v>
      </c>
      <c r="D653" s="160" t="s">
        <v>188</v>
      </c>
      <c r="E653" s="125">
        <v>229.03000000000003</v>
      </c>
      <c r="F653" s="125"/>
      <c r="G653" s="125">
        <f>ROUND(E653*F653,2)</f>
        <v>0</v>
      </c>
      <c r="H653" s="147" t="s">
        <v>1624</v>
      </c>
      <c r="I653" s="122"/>
      <c r="J653" s="122"/>
      <c r="K653" s="122"/>
      <c r="L653" s="122"/>
      <c r="M653" s="122"/>
      <c r="N653" s="122"/>
      <c r="O653" s="122"/>
      <c r="P653" s="122"/>
      <c r="Q653" s="122"/>
      <c r="R653" s="122" t="s">
        <v>133</v>
      </c>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row>
    <row r="654" spans="1:47" outlineLevel="1" x14ac:dyDescent="0.2">
      <c r="A654" s="123"/>
      <c r="B654" s="123"/>
      <c r="C654" s="138" t="s">
        <v>633</v>
      </c>
      <c r="D654" s="161"/>
      <c r="E654" s="152"/>
      <c r="F654" s="125"/>
      <c r="G654" s="125"/>
      <c r="H654" s="147">
        <v>0</v>
      </c>
      <c r="I654" s="122"/>
      <c r="J654" s="122"/>
      <c r="K654" s="122"/>
      <c r="L654" s="122"/>
      <c r="M654" s="122"/>
      <c r="N654" s="122"/>
      <c r="O654" s="122"/>
      <c r="P654" s="122"/>
      <c r="Q654" s="122"/>
      <c r="R654" s="122" t="s">
        <v>135</v>
      </c>
      <c r="S654" s="122">
        <v>0</v>
      </c>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row>
    <row r="655" spans="1:47" ht="22.5" outlineLevel="1" x14ac:dyDescent="0.2">
      <c r="A655" s="123"/>
      <c r="B655" s="123"/>
      <c r="C655" s="138" t="s">
        <v>214</v>
      </c>
      <c r="D655" s="161"/>
      <c r="E655" s="152"/>
      <c r="F655" s="125"/>
      <c r="G655" s="125"/>
      <c r="H655" s="147">
        <v>0</v>
      </c>
      <c r="I655" s="122"/>
      <c r="J655" s="122"/>
      <c r="K655" s="122"/>
      <c r="L655" s="122"/>
      <c r="M655" s="122"/>
      <c r="N655" s="122"/>
      <c r="O655" s="122"/>
      <c r="P655" s="122"/>
      <c r="Q655" s="122"/>
      <c r="R655" s="122" t="s">
        <v>135</v>
      </c>
      <c r="S655" s="122">
        <v>0</v>
      </c>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row>
    <row r="656" spans="1:47" outlineLevel="1" x14ac:dyDescent="0.2">
      <c r="A656" s="123"/>
      <c r="B656" s="123"/>
      <c r="C656" s="138" t="s">
        <v>647</v>
      </c>
      <c r="D656" s="161"/>
      <c r="E656" s="152">
        <v>28.4</v>
      </c>
      <c r="F656" s="125"/>
      <c r="G656" s="125"/>
      <c r="H656" s="147">
        <v>0</v>
      </c>
      <c r="I656" s="122"/>
      <c r="J656" s="122"/>
      <c r="K656" s="122"/>
      <c r="L656" s="122"/>
      <c r="M656" s="122"/>
      <c r="N656" s="122"/>
      <c r="O656" s="122"/>
      <c r="P656" s="122"/>
      <c r="Q656" s="122"/>
      <c r="R656" s="122" t="s">
        <v>135</v>
      </c>
      <c r="S656" s="122">
        <v>0</v>
      </c>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row>
    <row r="657" spans="1:47" outlineLevel="1" x14ac:dyDescent="0.2">
      <c r="A657" s="123"/>
      <c r="B657" s="123"/>
      <c r="C657" s="138" t="s">
        <v>652</v>
      </c>
      <c r="D657" s="161"/>
      <c r="E657" s="152">
        <v>129.33000000000001</v>
      </c>
      <c r="F657" s="125"/>
      <c r="G657" s="125"/>
      <c r="H657" s="147">
        <v>0</v>
      </c>
      <c r="I657" s="122"/>
      <c r="J657" s="122"/>
      <c r="K657" s="122"/>
      <c r="L657" s="122"/>
      <c r="M657" s="122"/>
      <c r="N657" s="122"/>
      <c r="O657" s="122"/>
      <c r="P657" s="122"/>
      <c r="Q657" s="122"/>
      <c r="R657" s="122" t="s">
        <v>135</v>
      </c>
      <c r="S657" s="122">
        <v>0</v>
      </c>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row>
    <row r="658" spans="1:47" outlineLevel="1" x14ac:dyDescent="0.2">
      <c r="A658" s="123"/>
      <c r="B658" s="123"/>
      <c r="C658" s="138" t="s">
        <v>650</v>
      </c>
      <c r="D658" s="161"/>
      <c r="E658" s="152">
        <v>71.3</v>
      </c>
      <c r="F658" s="125"/>
      <c r="G658" s="125"/>
      <c r="H658" s="147">
        <v>0</v>
      </c>
      <c r="I658" s="122"/>
      <c r="J658" s="122"/>
      <c r="K658" s="122"/>
      <c r="L658" s="122"/>
      <c r="M658" s="122"/>
      <c r="N658" s="122"/>
      <c r="O658" s="122"/>
      <c r="P658" s="122"/>
      <c r="Q658" s="122"/>
      <c r="R658" s="122" t="s">
        <v>135</v>
      </c>
      <c r="S658" s="122">
        <v>0</v>
      </c>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row>
    <row r="659" spans="1:47" ht="22.5" outlineLevel="1" x14ac:dyDescent="0.2">
      <c r="A659" s="123">
        <v>140</v>
      </c>
      <c r="B659" s="123" t="s">
        <v>674</v>
      </c>
      <c r="C659" s="334" t="s">
        <v>5069</v>
      </c>
      <c r="D659" s="160" t="s">
        <v>188</v>
      </c>
      <c r="E659" s="125">
        <v>229.03000000000003</v>
      </c>
      <c r="F659" s="125"/>
      <c r="G659" s="125">
        <f>ROUND(E659*F659,2)</f>
        <v>0</v>
      </c>
      <c r="H659" s="147" t="s">
        <v>1624</v>
      </c>
      <c r="I659" s="122"/>
      <c r="J659" s="122"/>
      <c r="K659" s="122"/>
      <c r="L659" s="122"/>
      <c r="M659" s="122"/>
      <c r="N659" s="122"/>
      <c r="O659" s="122"/>
      <c r="P659" s="122"/>
      <c r="Q659" s="122"/>
      <c r="R659" s="122" t="s">
        <v>133</v>
      </c>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row>
    <row r="660" spans="1:47" outlineLevel="1" x14ac:dyDescent="0.2">
      <c r="A660" s="123"/>
      <c r="B660" s="123"/>
      <c r="C660" s="138" t="s">
        <v>633</v>
      </c>
      <c r="D660" s="161"/>
      <c r="E660" s="152"/>
      <c r="F660" s="125"/>
      <c r="G660" s="125"/>
      <c r="H660" s="147">
        <v>0</v>
      </c>
      <c r="I660" s="122"/>
      <c r="J660" s="122"/>
      <c r="K660" s="122"/>
      <c r="L660" s="122"/>
      <c r="M660" s="122"/>
      <c r="N660" s="122"/>
      <c r="O660" s="122"/>
      <c r="P660" s="122"/>
      <c r="Q660" s="122"/>
      <c r="R660" s="122" t="s">
        <v>135</v>
      </c>
      <c r="S660" s="122">
        <v>0</v>
      </c>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row>
    <row r="661" spans="1:47" ht="22.5" outlineLevel="1" x14ac:dyDescent="0.2">
      <c r="A661" s="123"/>
      <c r="B661" s="123"/>
      <c r="C661" s="138" t="s">
        <v>214</v>
      </c>
      <c r="D661" s="161"/>
      <c r="E661" s="152"/>
      <c r="F661" s="125"/>
      <c r="G661" s="125"/>
      <c r="H661" s="147">
        <v>0</v>
      </c>
      <c r="I661" s="122"/>
      <c r="J661" s="122"/>
      <c r="K661" s="122"/>
      <c r="L661" s="122"/>
      <c r="M661" s="122"/>
      <c r="N661" s="122"/>
      <c r="O661" s="122"/>
      <c r="P661" s="122"/>
      <c r="Q661" s="122"/>
      <c r="R661" s="122" t="s">
        <v>135</v>
      </c>
      <c r="S661" s="122">
        <v>0</v>
      </c>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row>
    <row r="662" spans="1:47" outlineLevel="1" x14ac:dyDescent="0.2">
      <c r="A662" s="123"/>
      <c r="B662" s="123"/>
      <c r="C662" s="138" t="s">
        <v>647</v>
      </c>
      <c r="D662" s="161"/>
      <c r="E662" s="152">
        <v>28.4</v>
      </c>
      <c r="F662" s="125"/>
      <c r="G662" s="125"/>
      <c r="H662" s="147">
        <v>0</v>
      </c>
      <c r="I662" s="122"/>
      <c r="J662" s="122"/>
      <c r="K662" s="122"/>
      <c r="L662" s="122"/>
      <c r="M662" s="122"/>
      <c r="N662" s="122"/>
      <c r="O662" s="122"/>
      <c r="P662" s="122"/>
      <c r="Q662" s="122"/>
      <c r="R662" s="122" t="s">
        <v>135</v>
      </c>
      <c r="S662" s="122">
        <v>0</v>
      </c>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row>
    <row r="663" spans="1:47" outlineLevel="1" x14ac:dyDescent="0.2">
      <c r="A663" s="123"/>
      <c r="B663" s="123"/>
      <c r="C663" s="138" t="s">
        <v>652</v>
      </c>
      <c r="D663" s="161"/>
      <c r="E663" s="152">
        <v>129.33000000000001</v>
      </c>
      <c r="F663" s="125"/>
      <c r="G663" s="125"/>
      <c r="H663" s="147">
        <v>0</v>
      </c>
      <c r="I663" s="122"/>
      <c r="J663" s="122"/>
      <c r="K663" s="122"/>
      <c r="L663" s="122"/>
      <c r="M663" s="122"/>
      <c r="N663" s="122"/>
      <c r="O663" s="122"/>
      <c r="P663" s="122"/>
      <c r="Q663" s="122"/>
      <c r="R663" s="122" t="s">
        <v>135</v>
      </c>
      <c r="S663" s="122">
        <v>0</v>
      </c>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row>
    <row r="664" spans="1:47" outlineLevel="1" x14ac:dyDescent="0.2">
      <c r="A664" s="123"/>
      <c r="B664" s="123"/>
      <c r="C664" s="138" t="s">
        <v>650</v>
      </c>
      <c r="D664" s="161"/>
      <c r="E664" s="152">
        <v>71.3</v>
      </c>
      <c r="F664" s="125"/>
      <c r="G664" s="125"/>
      <c r="H664" s="147">
        <v>0</v>
      </c>
      <c r="I664" s="122"/>
      <c r="J664" s="122"/>
      <c r="K664" s="122"/>
      <c r="L664" s="122"/>
      <c r="M664" s="122"/>
      <c r="N664" s="122"/>
      <c r="O664" s="122"/>
      <c r="P664" s="122"/>
      <c r="Q664" s="122"/>
      <c r="R664" s="122" t="s">
        <v>135</v>
      </c>
      <c r="S664" s="122">
        <v>0</v>
      </c>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row>
    <row r="665" spans="1:47" outlineLevel="1" x14ac:dyDescent="0.2">
      <c r="A665" s="123">
        <v>141</v>
      </c>
      <c r="B665" s="123" t="s">
        <v>675</v>
      </c>
      <c r="C665" s="137" t="s">
        <v>676</v>
      </c>
      <c r="D665" s="160" t="s">
        <v>138</v>
      </c>
      <c r="E665" s="125">
        <v>2.5</v>
      </c>
      <c r="F665" s="125"/>
      <c r="G665" s="125">
        <f>ROUND(E665*F665,2)</f>
        <v>0</v>
      </c>
      <c r="H665" s="147" t="s">
        <v>1623</v>
      </c>
      <c r="I665" s="122"/>
      <c r="J665" s="122"/>
      <c r="K665" s="122"/>
      <c r="L665" s="122"/>
      <c r="M665" s="122"/>
      <c r="N665" s="122"/>
      <c r="O665" s="122"/>
      <c r="P665" s="122"/>
      <c r="Q665" s="122"/>
      <c r="R665" s="122" t="s">
        <v>133</v>
      </c>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row>
    <row r="666" spans="1:47" outlineLevel="1" x14ac:dyDescent="0.2">
      <c r="A666" s="123"/>
      <c r="B666" s="123"/>
      <c r="C666" s="138" t="s">
        <v>677</v>
      </c>
      <c r="D666" s="161"/>
      <c r="E666" s="152">
        <v>2.5</v>
      </c>
      <c r="F666" s="125"/>
      <c r="G666" s="125"/>
      <c r="H666" s="147">
        <v>0</v>
      </c>
      <c r="I666" s="122"/>
      <c r="J666" s="122"/>
      <c r="K666" s="122"/>
      <c r="L666" s="122"/>
      <c r="M666" s="122"/>
      <c r="N666" s="122"/>
      <c r="O666" s="122"/>
      <c r="P666" s="122"/>
      <c r="Q666" s="122"/>
      <c r="R666" s="122" t="s">
        <v>135</v>
      </c>
      <c r="S666" s="122">
        <v>0</v>
      </c>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row>
    <row r="667" spans="1:47" x14ac:dyDescent="0.2">
      <c r="A667" s="124" t="s">
        <v>128</v>
      </c>
      <c r="B667" s="124" t="s">
        <v>66</v>
      </c>
      <c r="C667" s="139" t="s">
        <v>67</v>
      </c>
      <c r="D667" s="162"/>
      <c r="E667" s="126"/>
      <c r="F667" s="126"/>
      <c r="G667" s="126">
        <f>SUMIF(R668:R736,"&lt;&gt;NOR",G668:G736)</f>
        <v>0</v>
      </c>
      <c r="H667" s="148"/>
      <c r="I667" s="122"/>
      <c r="R667" t="s">
        <v>129</v>
      </c>
    </row>
    <row r="668" spans="1:47" outlineLevel="1" x14ac:dyDescent="0.2">
      <c r="A668" s="123">
        <v>142</v>
      </c>
      <c r="B668" s="123" t="s">
        <v>678</v>
      </c>
      <c r="C668" s="137" t="s">
        <v>679</v>
      </c>
      <c r="D668" s="160" t="s">
        <v>188</v>
      </c>
      <c r="E668" s="125">
        <v>1464.01</v>
      </c>
      <c r="F668" s="125"/>
      <c r="G668" s="125">
        <f>ROUND(E668*F668,2)</f>
        <v>0</v>
      </c>
      <c r="H668" s="147" t="s">
        <v>1624</v>
      </c>
      <c r="I668" s="122"/>
      <c r="J668" s="122"/>
      <c r="K668" s="122"/>
      <c r="L668" s="122"/>
      <c r="M668" s="122"/>
      <c r="N668" s="122"/>
      <c r="O668" s="122"/>
      <c r="P668" s="122"/>
      <c r="Q668" s="122"/>
      <c r="R668" s="122" t="s">
        <v>133</v>
      </c>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row>
    <row r="669" spans="1:47" outlineLevel="1" x14ac:dyDescent="0.2">
      <c r="A669" s="123"/>
      <c r="B669" s="123"/>
      <c r="C669" s="138" t="s">
        <v>213</v>
      </c>
      <c r="D669" s="161"/>
      <c r="E669" s="152"/>
      <c r="F669" s="125"/>
      <c r="G669" s="125"/>
      <c r="H669" s="147">
        <v>0</v>
      </c>
      <c r="I669" s="122"/>
      <c r="J669" s="122"/>
      <c r="K669" s="122"/>
      <c r="L669" s="122"/>
      <c r="M669" s="122"/>
      <c r="N669" s="122"/>
      <c r="O669" s="122"/>
      <c r="P669" s="122"/>
      <c r="Q669" s="122"/>
      <c r="R669" s="122" t="s">
        <v>135</v>
      </c>
      <c r="S669" s="122">
        <v>0</v>
      </c>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row>
    <row r="670" spans="1:47" ht="22.5" outlineLevel="1" x14ac:dyDescent="0.2">
      <c r="A670" s="123"/>
      <c r="B670" s="123"/>
      <c r="C670" s="138" t="s">
        <v>214</v>
      </c>
      <c r="D670" s="161"/>
      <c r="E670" s="152"/>
      <c r="F670" s="125"/>
      <c r="G670" s="125"/>
      <c r="H670" s="147">
        <v>0</v>
      </c>
      <c r="I670" s="122"/>
      <c r="J670" s="122"/>
      <c r="K670" s="122"/>
      <c r="L670" s="122"/>
      <c r="M670" s="122"/>
      <c r="N670" s="122"/>
      <c r="O670" s="122"/>
      <c r="P670" s="122"/>
      <c r="Q670" s="122"/>
      <c r="R670" s="122" t="s">
        <v>135</v>
      </c>
      <c r="S670" s="122">
        <v>0</v>
      </c>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row>
    <row r="671" spans="1:47" outlineLevel="1" x14ac:dyDescent="0.2">
      <c r="A671" s="123"/>
      <c r="B671" s="123"/>
      <c r="C671" s="138" t="s">
        <v>680</v>
      </c>
      <c r="D671" s="161"/>
      <c r="E671" s="152">
        <v>415.24</v>
      </c>
      <c r="F671" s="125"/>
      <c r="G671" s="125"/>
      <c r="H671" s="147">
        <v>0</v>
      </c>
      <c r="I671" s="122"/>
      <c r="J671" s="122"/>
      <c r="K671" s="122"/>
      <c r="L671" s="122"/>
      <c r="M671" s="122"/>
      <c r="N671" s="122"/>
      <c r="O671" s="122"/>
      <c r="P671" s="122"/>
      <c r="Q671" s="122"/>
      <c r="R671" s="122" t="s">
        <v>135</v>
      </c>
      <c r="S671" s="122">
        <v>0</v>
      </c>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row>
    <row r="672" spans="1:47" outlineLevel="1" x14ac:dyDescent="0.2">
      <c r="A672" s="123"/>
      <c r="B672" s="123"/>
      <c r="C672" s="138" t="s">
        <v>681</v>
      </c>
      <c r="D672" s="161"/>
      <c r="E672" s="152">
        <v>189.2</v>
      </c>
      <c r="F672" s="125"/>
      <c r="G672" s="125"/>
      <c r="H672" s="147">
        <v>0</v>
      </c>
      <c r="I672" s="122"/>
      <c r="J672" s="122"/>
      <c r="K672" s="122"/>
      <c r="L672" s="122"/>
      <c r="M672" s="122"/>
      <c r="N672" s="122"/>
      <c r="O672" s="122"/>
      <c r="P672" s="122"/>
      <c r="Q672" s="122"/>
      <c r="R672" s="122" t="s">
        <v>135</v>
      </c>
      <c r="S672" s="122">
        <v>0</v>
      </c>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row>
    <row r="673" spans="1:47" outlineLevel="1" x14ac:dyDescent="0.2">
      <c r="A673" s="123"/>
      <c r="B673" s="123"/>
      <c r="C673" s="138" t="s">
        <v>682</v>
      </c>
      <c r="D673" s="161"/>
      <c r="E673" s="152">
        <v>410.4</v>
      </c>
      <c r="F673" s="125"/>
      <c r="G673" s="125"/>
      <c r="H673" s="147">
        <v>0</v>
      </c>
      <c r="I673" s="122"/>
      <c r="J673" s="122"/>
      <c r="K673" s="122"/>
      <c r="L673" s="122"/>
      <c r="M673" s="122"/>
      <c r="N673" s="122"/>
      <c r="O673" s="122"/>
      <c r="P673" s="122"/>
      <c r="Q673" s="122"/>
      <c r="R673" s="122" t="s">
        <v>135</v>
      </c>
      <c r="S673" s="122">
        <v>0</v>
      </c>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row>
    <row r="674" spans="1:47" outlineLevel="1" x14ac:dyDescent="0.2">
      <c r="A674" s="123"/>
      <c r="B674" s="123"/>
      <c r="C674" s="138" t="s">
        <v>683</v>
      </c>
      <c r="D674" s="161"/>
      <c r="E674" s="152">
        <v>110.19</v>
      </c>
      <c r="F674" s="125"/>
      <c r="G674" s="125"/>
      <c r="H674" s="147">
        <v>0</v>
      </c>
      <c r="I674" s="122"/>
      <c r="J674" s="122"/>
      <c r="K674" s="122"/>
      <c r="L674" s="122"/>
      <c r="M674" s="122"/>
      <c r="N674" s="122"/>
      <c r="O674" s="122"/>
      <c r="P674" s="122"/>
      <c r="Q674" s="122"/>
      <c r="R674" s="122" t="s">
        <v>135</v>
      </c>
      <c r="S674" s="122">
        <v>0</v>
      </c>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row>
    <row r="675" spans="1:47" outlineLevel="1" x14ac:dyDescent="0.2">
      <c r="A675" s="123"/>
      <c r="B675" s="123"/>
      <c r="C675" s="138" t="s">
        <v>684</v>
      </c>
      <c r="D675" s="161"/>
      <c r="E675" s="152">
        <v>4.7</v>
      </c>
      <c r="F675" s="125"/>
      <c r="G675" s="125"/>
      <c r="H675" s="147">
        <v>0</v>
      </c>
      <c r="I675" s="122"/>
      <c r="J675" s="122"/>
      <c r="K675" s="122"/>
      <c r="L675" s="122"/>
      <c r="M675" s="122"/>
      <c r="N675" s="122"/>
      <c r="O675" s="122"/>
      <c r="P675" s="122"/>
      <c r="Q675" s="122"/>
      <c r="R675" s="122" t="s">
        <v>135</v>
      </c>
      <c r="S675" s="122">
        <v>0</v>
      </c>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row>
    <row r="676" spans="1:47" outlineLevel="1" x14ac:dyDescent="0.2">
      <c r="A676" s="123"/>
      <c r="B676" s="123"/>
      <c r="C676" s="138" t="s">
        <v>685</v>
      </c>
      <c r="D676" s="161"/>
      <c r="E676" s="152">
        <v>50.16</v>
      </c>
      <c r="F676" s="125"/>
      <c r="G676" s="125"/>
      <c r="H676" s="147">
        <v>0</v>
      </c>
      <c r="I676" s="122"/>
      <c r="J676" s="122"/>
      <c r="K676" s="122"/>
      <c r="L676" s="122"/>
      <c r="M676" s="122"/>
      <c r="N676" s="122"/>
      <c r="O676" s="122"/>
      <c r="P676" s="122"/>
      <c r="Q676" s="122"/>
      <c r="R676" s="122" t="s">
        <v>135</v>
      </c>
      <c r="S676" s="122">
        <v>0</v>
      </c>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row>
    <row r="677" spans="1:47" outlineLevel="1" x14ac:dyDescent="0.2">
      <c r="A677" s="123"/>
      <c r="B677" s="123"/>
      <c r="C677" s="138" t="s">
        <v>686</v>
      </c>
      <c r="D677" s="161"/>
      <c r="E677" s="152">
        <v>28.57</v>
      </c>
      <c r="F677" s="125"/>
      <c r="G677" s="125"/>
      <c r="H677" s="147">
        <v>0</v>
      </c>
      <c r="I677" s="122"/>
      <c r="J677" s="122"/>
      <c r="K677" s="122"/>
      <c r="L677" s="122"/>
      <c r="M677" s="122"/>
      <c r="N677" s="122"/>
      <c r="O677" s="122"/>
      <c r="P677" s="122"/>
      <c r="Q677" s="122"/>
      <c r="R677" s="122" t="s">
        <v>135</v>
      </c>
      <c r="S677" s="122">
        <v>0</v>
      </c>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row>
    <row r="678" spans="1:47" outlineLevel="1" x14ac:dyDescent="0.2">
      <c r="A678" s="123"/>
      <c r="B678" s="123"/>
      <c r="C678" s="138" t="s">
        <v>687</v>
      </c>
      <c r="D678" s="161"/>
      <c r="E678" s="152">
        <v>143.97999999999999</v>
      </c>
      <c r="F678" s="125"/>
      <c r="G678" s="125"/>
      <c r="H678" s="147">
        <v>0</v>
      </c>
      <c r="I678" s="122"/>
      <c r="J678" s="122"/>
      <c r="K678" s="122"/>
      <c r="L678" s="122"/>
      <c r="M678" s="122"/>
      <c r="N678" s="122"/>
      <c r="O678" s="122"/>
      <c r="P678" s="122"/>
      <c r="Q678" s="122"/>
      <c r="R678" s="122" t="s">
        <v>135</v>
      </c>
      <c r="S678" s="122">
        <v>0</v>
      </c>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row>
    <row r="679" spans="1:47" outlineLevel="1" x14ac:dyDescent="0.2">
      <c r="A679" s="123"/>
      <c r="B679" s="123"/>
      <c r="C679" s="138" t="s">
        <v>688</v>
      </c>
      <c r="D679" s="161"/>
      <c r="E679" s="152">
        <v>25.75</v>
      </c>
      <c r="F679" s="125"/>
      <c r="G679" s="125"/>
      <c r="H679" s="147">
        <v>0</v>
      </c>
      <c r="I679" s="122"/>
      <c r="J679" s="122"/>
      <c r="K679" s="122"/>
      <c r="L679" s="122"/>
      <c r="M679" s="122"/>
      <c r="N679" s="122"/>
      <c r="O679" s="122"/>
      <c r="P679" s="122"/>
      <c r="Q679" s="122"/>
      <c r="R679" s="122" t="s">
        <v>135</v>
      </c>
      <c r="S679" s="122">
        <v>0</v>
      </c>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row>
    <row r="680" spans="1:47" outlineLevel="1" x14ac:dyDescent="0.2">
      <c r="A680" s="123"/>
      <c r="B680" s="123"/>
      <c r="C680" s="138" t="s">
        <v>689</v>
      </c>
      <c r="D680" s="161"/>
      <c r="E680" s="152">
        <v>6.71</v>
      </c>
      <c r="F680" s="125"/>
      <c r="G680" s="125"/>
      <c r="H680" s="147">
        <v>0</v>
      </c>
      <c r="I680" s="122"/>
      <c r="J680" s="122"/>
      <c r="K680" s="122"/>
      <c r="L680" s="122"/>
      <c r="M680" s="122"/>
      <c r="N680" s="122"/>
      <c r="O680" s="122"/>
      <c r="P680" s="122"/>
      <c r="Q680" s="122"/>
      <c r="R680" s="122" t="s">
        <v>135</v>
      </c>
      <c r="S680" s="122">
        <v>0</v>
      </c>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row>
    <row r="681" spans="1:47" outlineLevel="1" x14ac:dyDescent="0.2">
      <c r="A681" s="123"/>
      <c r="B681" s="123"/>
      <c r="C681" s="138" t="s">
        <v>690</v>
      </c>
      <c r="D681" s="161"/>
      <c r="E681" s="152">
        <v>7.76</v>
      </c>
      <c r="F681" s="125"/>
      <c r="G681" s="125"/>
      <c r="H681" s="147">
        <v>0</v>
      </c>
      <c r="I681" s="122"/>
      <c r="J681" s="122"/>
      <c r="K681" s="122"/>
      <c r="L681" s="122"/>
      <c r="M681" s="122"/>
      <c r="N681" s="122"/>
      <c r="O681" s="122"/>
      <c r="P681" s="122"/>
      <c r="Q681" s="122"/>
      <c r="R681" s="122" t="s">
        <v>135</v>
      </c>
      <c r="S681" s="122">
        <v>0</v>
      </c>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row>
    <row r="682" spans="1:47" outlineLevel="1" x14ac:dyDescent="0.2">
      <c r="A682" s="123"/>
      <c r="B682" s="123"/>
      <c r="C682" s="138" t="s">
        <v>691</v>
      </c>
      <c r="D682" s="161"/>
      <c r="E682" s="152">
        <v>71.349999999999994</v>
      </c>
      <c r="F682" s="125"/>
      <c r="G682" s="125"/>
      <c r="H682" s="147">
        <v>0</v>
      </c>
      <c r="I682" s="122"/>
      <c r="J682" s="122"/>
      <c r="K682" s="122"/>
      <c r="L682" s="122"/>
      <c r="M682" s="122"/>
      <c r="N682" s="122"/>
      <c r="O682" s="122"/>
      <c r="P682" s="122"/>
      <c r="Q682" s="122"/>
      <c r="R682" s="122" t="s">
        <v>135</v>
      </c>
      <c r="S682" s="122">
        <v>0</v>
      </c>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row>
    <row r="683" spans="1:47" outlineLevel="1" x14ac:dyDescent="0.2">
      <c r="A683" s="123">
        <v>143</v>
      </c>
      <c r="B683" s="123" t="s">
        <v>692</v>
      </c>
      <c r="C683" s="137" t="s">
        <v>693</v>
      </c>
      <c r="D683" s="160" t="s">
        <v>188</v>
      </c>
      <c r="E683" s="125">
        <v>1464.01</v>
      </c>
      <c r="F683" s="125"/>
      <c r="G683" s="125">
        <f>ROUND(E683*F683,2)</f>
        <v>0</v>
      </c>
      <c r="H683" s="147" t="s">
        <v>1624</v>
      </c>
      <c r="I683" s="122"/>
      <c r="J683" s="122"/>
      <c r="K683" s="122"/>
      <c r="L683" s="122"/>
      <c r="M683" s="122"/>
      <c r="N683" s="122"/>
      <c r="O683" s="122"/>
      <c r="P683" s="122"/>
      <c r="Q683" s="122"/>
      <c r="R683" s="122" t="s">
        <v>133</v>
      </c>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row>
    <row r="684" spans="1:47" outlineLevel="1" x14ac:dyDescent="0.2">
      <c r="A684" s="123"/>
      <c r="B684" s="123"/>
      <c r="C684" s="138" t="s">
        <v>213</v>
      </c>
      <c r="D684" s="161"/>
      <c r="E684" s="152"/>
      <c r="F684" s="125"/>
      <c r="G684" s="125"/>
      <c r="H684" s="147">
        <v>0</v>
      </c>
      <c r="I684" s="122"/>
      <c r="J684" s="122"/>
      <c r="K684" s="122"/>
      <c r="L684" s="122"/>
      <c r="M684" s="122"/>
      <c r="N684" s="122"/>
      <c r="O684" s="122"/>
      <c r="P684" s="122"/>
      <c r="Q684" s="122"/>
      <c r="R684" s="122" t="s">
        <v>135</v>
      </c>
      <c r="S684" s="122">
        <v>0</v>
      </c>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row>
    <row r="685" spans="1:47" ht="22.5" outlineLevel="1" x14ac:dyDescent="0.2">
      <c r="A685" s="123"/>
      <c r="B685" s="123"/>
      <c r="C685" s="138" t="s">
        <v>214</v>
      </c>
      <c r="D685" s="161"/>
      <c r="E685" s="152"/>
      <c r="F685" s="125"/>
      <c r="G685" s="125"/>
      <c r="H685" s="147">
        <v>0</v>
      </c>
      <c r="I685" s="122"/>
      <c r="J685" s="122"/>
      <c r="K685" s="122"/>
      <c r="L685" s="122"/>
      <c r="M685" s="122"/>
      <c r="N685" s="122"/>
      <c r="O685" s="122"/>
      <c r="P685" s="122"/>
      <c r="Q685" s="122"/>
      <c r="R685" s="122" t="s">
        <v>135</v>
      </c>
      <c r="S685" s="122">
        <v>0</v>
      </c>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row>
    <row r="686" spans="1:47" outlineLevel="1" x14ac:dyDescent="0.2">
      <c r="A686" s="123"/>
      <c r="B686" s="123"/>
      <c r="C686" s="138" t="s">
        <v>680</v>
      </c>
      <c r="D686" s="161"/>
      <c r="E686" s="152">
        <v>415.24</v>
      </c>
      <c r="F686" s="125"/>
      <c r="G686" s="125"/>
      <c r="H686" s="147">
        <v>0</v>
      </c>
      <c r="I686" s="122"/>
      <c r="J686" s="122"/>
      <c r="K686" s="122"/>
      <c r="L686" s="122"/>
      <c r="M686" s="122"/>
      <c r="N686" s="122"/>
      <c r="O686" s="122"/>
      <c r="P686" s="122"/>
      <c r="Q686" s="122"/>
      <c r="R686" s="122" t="s">
        <v>135</v>
      </c>
      <c r="S686" s="122">
        <v>0</v>
      </c>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row>
    <row r="687" spans="1:47" outlineLevel="1" x14ac:dyDescent="0.2">
      <c r="A687" s="123"/>
      <c r="B687" s="123"/>
      <c r="C687" s="138" t="s">
        <v>681</v>
      </c>
      <c r="D687" s="161"/>
      <c r="E687" s="152">
        <v>189.2</v>
      </c>
      <c r="F687" s="125"/>
      <c r="G687" s="125"/>
      <c r="H687" s="147">
        <v>0</v>
      </c>
      <c r="I687" s="122"/>
      <c r="J687" s="122"/>
      <c r="K687" s="122"/>
      <c r="L687" s="122"/>
      <c r="M687" s="122"/>
      <c r="N687" s="122"/>
      <c r="O687" s="122"/>
      <c r="P687" s="122"/>
      <c r="Q687" s="122"/>
      <c r="R687" s="122" t="s">
        <v>135</v>
      </c>
      <c r="S687" s="122">
        <v>0</v>
      </c>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row>
    <row r="688" spans="1:47" outlineLevel="1" x14ac:dyDescent="0.2">
      <c r="A688" s="123"/>
      <c r="B688" s="123"/>
      <c r="C688" s="138" t="s">
        <v>682</v>
      </c>
      <c r="D688" s="161"/>
      <c r="E688" s="152">
        <v>410.4</v>
      </c>
      <c r="F688" s="125"/>
      <c r="G688" s="125"/>
      <c r="H688" s="147">
        <v>0</v>
      </c>
      <c r="I688" s="122"/>
      <c r="J688" s="122"/>
      <c r="K688" s="122"/>
      <c r="L688" s="122"/>
      <c r="M688" s="122"/>
      <c r="N688" s="122"/>
      <c r="O688" s="122"/>
      <c r="P688" s="122"/>
      <c r="Q688" s="122"/>
      <c r="R688" s="122" t="s">
        <v>135</v>
      </c>
      <c r="S688" s="122">
        <v>0</v>
      </c>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row>
    <row r="689" spans="1:47" outlineLevel="1" x14ac:dyDescent="0.2">
      <c r="A689" s="123"/>
      <c r="B689" s="123"/>
      <c r="C689" s="138" t="s">
        <v>683</v>
      </c>
      <c r="D689" s="161"/>
      <c r="E689" s="152">
        <v>110.19</v>
      </c>
      <c r="F689" s="125"/>
      <c r="G689" s="125"/>
      <c r="H689" s="147">
        <v>0</v>
      </c>
      <c r="I689" s="122"/>
      <c r="J689" s="122"/>
      <c r="K689" s="122"/>
      <c r="L689" s="122"/>
      <c r="M689" s="122"/>
      <c r="N689" s="122"/>
      <c r="O689" s="122"/>
      <c r="P689" s="122"/>
      <c r="Q689" s="122"/>
      <c r="R689" s="122" t="s">
        <v>135</v>
      </c>
      <c r="S689" s="122">
        <v>0</v>
      </c>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row>
    <row r="690" spans="1:47" outlineLevel="1" x14ac:dyDescent="0.2">
      <c r="A690" s="123"/>
      <c r="B690" s="123"/>
      <c r="C690" s="138" t="s">
        <v>684</v>
      </c>
      <c r="D690" s="161"/>
      <c r="E690" s="152">
        <v>4.7</v>
      </c>
      <c r="F690" s="125"/>
      <c r="G690" s="125"/>
      <c r="H690" s="147">
        <v>0</v>
      </c>
      <c r="I690" s="122"/>
      <c r="J690" s="122"/>
      <c r="K690" s="122"/>
      <c r="L690" s="122"/>
      <c r="M690" s="122"/>
      <c r="N690" s="122"/>
      <c r="O690" s="122"/>
      <c r="P690" s="122"/>
      <c r="Q690" s="122"/>
      <c r="R690" s="122" t="s">
        <v>135</v>
      </c>
      <c r="S690" s="122">
        <v>0</v>
      </c>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row>
    <row r="691" spans="1:47" outlineLevel="1" x14ac:dyDescent="0.2">
      <c r="A691" s="123"/>
      <c r="B691" s="123"/>
      <c r="C691" s="138" t="s">
        <v>685</v>
      </c>
      <c r="D691" s="161"/>
      <c r="E691" s="152">
        <v>50.16</v>
      </c>
      <c r="F691" s="125"/>
      <c r="G691" s="125"/>
      <c r="H691" s="147">
        <v>0</v>
      </c>
      <c r="I691" s="122"/>
      <c r="J691" s="122"/>
      <c r="K691" s="122"/>
      <c r="L691" s="122"/>
      <c r="M691" s="122"/>
      <c r="N691" s="122"/>
      <c r="O691" s="122"/>
      <c r="P691" s="122"/>
      <c r="Q691" s="122"/>
      <c r="R691" s="122" t="s">
        <v>135</v>
      </c>
      <c r="S691" s="122">
        <v>0</v>
      </c>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row>
    <row r="692" spans="1:47" outlineLevel="1" x14ac:dyDescent="0.2">
      <c r="A692" s="123"/>
      <c r="B692" s="123"/>
      <c r="C692" s="138" t="s">
        <v>686</v>
      </c>
      <c r="D692" s="161"/>
      <c r="E692" s="152">
        <v>28.57</v>
      </c>
      <c r="F692" s="125"/>
      <c r="G692" s="125"/>
      <c r="H692" s="147">
        <v>0</v>
      </c>
      <c r="I692" s="122"/>
      <c r="J692" s="122"/>
      <c r="K692" s="122"/>
      <c r="L692" s="122"/>
      <c r="M692" s="122"/>
      <c r="N692" s="122"/>
      <c r="O692" s="122"/>
      <c r="P692" s="122"/>
      <c r="Q692" s="122"/>
      <c r="R692" s="122" t="s">
        <v>135</v>
      </c>
      <c r="S692" s="122">
        <v>0</v>
      </c>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row>
    <row r="693" spans="1:47" outlineLevel="1" x14ac:dyDescent="0.2">
      <c r="A693" s="123"/>
      <c r="B693" s="123"/>
      <c r="C693" s="138" t="s">
        <v>687</v>
      </c>
      <c r="D693" s="161"/>
      <c r="E693" s="152">
        <v>143.97999999999999</v>
      </c>
      <c r="F693" s="125"/>
      <c r="G693" s="125"/>
      <c r="H693" s="147">
        <v>0</v>
      </c>
      <c r="I693" s="122"/>
      <c r="J693" s="122"/>
      <c r="K693" s="122"/>
      <c r="L693" s="122"/>
      <c r="M693" s="122"/>
      <c r="N693" s="122"/>
      <c r="O693" s="122"/>
      <c r="P693" s="122"/>
      <c r="Q693" s="122"/>
      <c r="R693" s="122" t="s">
        <v>135</v>
      </c>
      <c r="S693" s="122">
        <v>0</v>
      </c>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row>
    <row r="694" spans="1:47" outlineLevel="1" x14ac:dyDescent="0.2">
      <c r="A694" s="123"/>
      <c r="B694" s="123"/>
      <c r="C694" s="138" t="s">
        <v>688</v>
      </c>
      <c r="D694" s="161"/>
      <c r="E694" s="152">
        <v>25.75</v>
      </c>
      <c r="F694" s="125"/>
      <c r="G694" s="125"/>
      <c r="H694" s="147">
        <v>0</v>
      </c>
      <c r="I694" s="122"/>
      <c r="J694" s="122"/>
      <c r="K694" s="122"/>
      <c r="L694" s="122"/>
      <c r="M694" s="122"/>
      <c r="N694" s="122"/>
      <c r="O694" s="122"/>
      <c r="P694" s="122"/>
      <c r="Q694" s="122"/>
      <c r="R694" s="122" t="s">
        <v>135</v>
      </c>
      <c r="S694" s="122">
        <v>0</v>
      </c>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row>
    <row r="695" spans="1:47" outlineLevel="1" x14ac:dyDescent="0.2">
      <c r="A695" s="123"/>
      <c r="B695" s="123"/>
      <c r="C695" s="138" t="s">
        <v>689</v>
      </c>
      <c r="D695" s="161"/>
      <c r="E695" s="152">
        <v>6.71</v>
      </c>
      <c r="F695" s="125"/>
      <c r="G695" s="125"/>
      <c r="H695" s="147">
        <v>0</v>
      </c>
      <c r="I695" s="122"/>
      <c r="J695" s="122"/>
      <c r="K695" s="122"/>
      <c r="L695" s="122"/>
      <c r="M695" s="122"/>
      <c r="N695" s="122"/>
      <c r="O695" s="122"/>
      <c r="P695" s="122"/>
      <c r="Q695" s="122"/>
      <c r="R695" s="122" t="s">
        <v>135</v>
      </c>
      <c r="S695" s="122">
        <v>0</v>
      </c>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row>
    <row r="696" spans="1:47" outlineLevel="1" x14ac:dyDescent="0.2">
      <c r="A696" s="123"/>
      <c r="B696" s="123"/>
      <c r="C696" s="138" t="s">
        <v>690</v>
      </c>
      <c r="D696" s="161"/>
      <c r="E696" s="152">
        <v>7.76</v>
      </c>
      <c r="F696" s="125"/>
      <c r="G696" s="125"/>
      <c r="H696" s="147">
        <v>0</v>
      </c>
      <c r="I696" s="122"/>
      <c r="J696" s="122"/>
      <c r="K696" s="122"/>
      <c r="L696" s="122"/>
      <c r="M696" s="122"/>
      <c r="N696" s="122"/>
      <c r="O696" s="122"/>
      <c r="P696" s="122"/>
      <c r="Q696" s="122"/>
      <c r="R696" s="122" t="s">
        <v>135</v>
      </c>
      <c r="S696" s="122">
        <v>0</v>
      </c>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row>
    <row r="697" spans="1:47" outlineLevel="1" x14ac:dyDescent="0.2">
      <c r="A697" s="123"/>
      <c r="B697" s="123"/>
      <c r="C697" s="138" t="s">
        <v>691</v>
      </c>
      <c r="D697" s="161"/>
      <c r="E697" s="152">
        <v>71.349999999999994</v>
      </c>
      <c r="F697" s="125"/>
      <c r="G697" s="125"/>
      <c r="H697" s="147">
        <v>0</v>
      </c>
      <c r="I697" s="122"/>
      <c r="J697" s="122"/>
      <c r="K697" s="122"/>
      <c r="L697" s="122"/>
      <c r="M697" s="122"/>
      <c r="N697" s="122"/>
      <c r="O697" s="122"/>
      <c r="P697" s="122"/>
      <c r="Q697" s="122"/>
      <c r="R697" s="122" t="s">
        <v>135</v>
      </c>
      <c r="S697" s="122">
        <v>0</v>
      </c>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row>
    <row r="698" spans="1:47" outlineLevel="1" x14ac:dyDescent="0.2">
      <c r="A698" s="123">
        <v>144</v>
      </c>
      <c r="B698" s="123" t="s">
        <v>694</v>
      </c>
      <c r="C698" s="137" t="s">
        <v>695</v>
      </c>
      <c r="D698" s="160" t="s">
        <v>188</v>
      </c>
      <c r="E698" s="125">
        <v>748.42000000000007</v>
      </c>
      <c r="F698" s="125"/>
      <c r="G698" s="125">
        <f>ROUND(E698*F698,2)</f>
        <v>0</v>
      </c>
      <c r="H698" s="147" t="s">
        <v>1624</v>
      </c>
      <c r="I698" s="122"/>
      <c r="J698" s="122"/>
      <c r="K698" s="122"/>
      <c r="L698" s="122"/>
      <c r="M698" s="122"/>
      <c r="N698" s="122"/>
      <c r="O698" s="122"/>
      <c r="P698" s="122"/>
      <c r="Q698" s="122"/>
      <c r="R698" s="122" t="s">
        <v>133</v>
      </c>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row>
    <row r="699" spans="1:47" outlineLevel="1" x14ac:dyDescent="0.2">
      <c r="A699" s="123"/>
      <c r="B699" s="123"/>
      <c r="C699" s="138" t="s">
        <v>213</v>
      </c>
      <c r="D699" s="161"/>
      <c r="E699" s="152"/>
      <c r="F699" s="125"/>
      <c r="G699" s="125"/>
      <c r="H699" s="147">
        <v>0</v>
      </c>
      <c r="I699" s="122"/>
      <c r="J699" s="122"/>
      <c r="K699" s="122"/>
      <c r="L699" s="122"/>
      <c r="M699" s="122"/>
      <c r="N699" s="122"/>
      <c r="O699" s="122"/>
      <c r="P699" s="122"/>
      <c r="Q699" s="122"/>
      <c r="R699" s="122" t="s">
        <v>135</v>
      </c>
      <c r="S699" s="122">
        <v>0</v>
      </c>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row>
    <row r="700" spans="1:47" ht="22.5" outlineLevel="1" x14ac:dyDescent="0.2">
      <c r="A700" s="123"/>
      <c r="B700" s="123"/>
      <c r="C700" s="138" t="s">
        <v>214</v>
      </c>
      <c r="D700" s="161"/>
      <c r="E700" s="152"/>
      <c r="F700" s="125"/>
      <c r="G700" s="125"/>
      <c r="H700" s="147">
        <v>0</v>
      </c>
      <c r="I700" s="122"/>
      <c r="J700" s="122"/>
      <c r="K700" s="122"/>
      <c r="L700" s="122"/>
      <c r="M700" s="122"/>
      <c r="N700" s="122"/>
      <c r="O700" s="122"/>
      <c r="P700" s="122"/>
      <c r="Q700" s="122"/>
      <c r="R700" s="122" t="s">
        <v>135</v>
      </c>
      <c r="S700" s="122">
        <v>0</v>
      </c>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row>
    <row r="701" spans="1:47" outlineLevel="1" x14ac:dyDescent="0.2">
      <c r="A701" s="123"/>
      <c r="B701" s="123"/>
      <c r="C701" s="138" t="s">
        <v>680</v>
      </c>
      <c r="D701" s="161"/>
      <c r="E701" s="152">
        <v>415.24</v>
      </c>
      <c r="F701" s="125"/>
      <c r="G701" s="125"/>
      <c r="H701" s="147">
        <v>0</v>
      </c>
      <c r="I701" s="122"/>
      <c r="J701" s="122"/>
      <c r="K701" s="122"/>
      <c r="L701" s="122"/>
      <c r="M701" s="122"/>
      <c r="N701" s="122"/>
      <c r="O701" s="122"/>
      <c r="P701" s="122"/>
      <c r="Q701" s="122"/>
      <c r="R701" s="122" t="s">
        <v>135</v>
      </c>
      <c r="S701" s="122">
        <v>0</v>
      </c>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row>
    <row r="702" spans="1:47" outlineLevel="1" x14ac:dyDescent="0.2">
      <c r="A702" s="123"/>
      <c r="B702" s="123"/>
      <c r="C702" s="138" t="s">
        <v>681</v>
      </c>
      <c r="D702" s="161"/>
      <c r="E702" s="152">
        <v>189.2</v>
      </c>
      <c r="F702" s="125"/>
      <c r="G702" s="125"/>
      <c r="H702" s="147">
        <v>0</v>
      </c>
      <c r="I702" s="122"/>
      <c r="J702" s="122"/>
      <c r="K702" s="122"/>
      <c r="L702" s="122"/>
      <c r="M702" s="122"/>
      <c r="N702" s="122"/>
      <c r="O702" s="122"/>
      <c r="P702" s="122"/>
      <c r="Q702" s="122"/>
      <c r="R702" s="122" t="s">
        <v>135</v>
      </c>
      <c r="S702" s="122">
        <v>0</v>
      </c>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row>
    <row r="703" spans="1:47" outlineLevel="1" x14ac:dyDescent="0.2">
      <c r="A703" s="123"/>
      <c r="B703" s="123"/>
      <c r="C703" s="138" t="s">
        <v>687</v>
      </c>
      <c r="D703" s="161"/>
      <c r="E703" s="152">
        <v>143.97999999999999</v>
      </c>
      <c r="F703" s="125"/>
      <c r="G703" s="125"/>
      <c r="H703" s="147">
        <v>0</v>
      </c>
      <c r="I703" s="122"/>
      <c r="J703" s="122"/>
      <c r="K703" s="122"/>
      <c r="L703" s="122"/>
      <c r="M703" s="122"/>
      <c r="N703" s="122"/>
      <c r="O703" s="122"/>
      <c r="P703" s="122"/>
      <c r="Q703" s="122"/>
      <c r="R703" s="122" t="s">
        <v>135</v>
      </c>
      <c r="S703" s="122">
        <v>0</v>
      </c>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row>
    <row r="704" spans="1:47" outlineLevel="1" x14ac:dyDescent="0.2">
      <c r="A704" s="123">
        <v>145</v>
      </c>
      <c r="B704" s="123" t="s">
        <v>696</v>
      </c>
      <c r="C704" s="137" t="s">
        <v>2558</v>
      </c>
      <c r="D704" s="160" t="s">
        <v>188</v>
      </c>
      <c r="E704" s="125">
        <v>1464.01</v>
      </c>
      <c r="F704" s="125"/>
      <c r="G704" s="125">
        <f>ROUND(E704*F704,2)</f>
        <v>0</v>
      </c>
      <c r="H704" s="147" t="s">
        <v>1624</v>
      </c>
      <c r="I704" s="122"/>
      <c r="J704" s="122"/>
      <c r="K704" s="122"/>
      <c r="L704" s="122"/>
      <c r="M704" s="122"/>
      <c r="N704" s="122"/>
      <c r="O704" s="122"/>
      <c r="P704" s="122"/>
      <c r="Q704" s="122"/>
      <c r="R704" s="122" t="s">
        <v>133</v>
      </c>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row>
    <row r="705" spans="1:47" outlineLevel="1" x14ac:dyDescent="0.2">
      <c r="A705" s="123"/>
      <c r="B705" s="123"/>
      <c r="C705" s="138" t="s">
        <v>213</v>
      </c>
      <c r="D705" s="161"/>
      <c r="E705" s="152"/>
      <c r="F705" s="125"/>
      <c r="G705" s="125"/>
      <c r="H705" s="147">
        <v>0</v>
      </c>
      <c r="I705" s="122"/>
      <c r="J705" s="122"/>
      <c r="K705" s="122"/>
      <c r="L705" s="122"/>
      <c r="M705" s="122"/>
      <c r="N705" s="122"/>
      <c r="O705" s="122"/>
      <c r="P705" s="122"/>
      <c r="Q705" s="122"/>
      <c r="R705" s="122" t="s">
        <v>135</v>
      </c>
      <c r="S705" s="122">
        <v>0</v>
      </c>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row>
    <row r="706" spans="1:47" ht="22.5" outlineLevel="1" x14ac:dyDescent="0.2">
      <c r="A706" s="123"/>
      <c r="B706" s="123"/>
      <c r="C706" s="138" t="s">
        <v>214</v>
      </c>
      <c r="D706" s="161"/>
      <c r="E706" s="152"/>
      <c r="F706" s="125"/>
      <c r="G706" s="125"/>
      <c r="H706" s="147">
        <v>0</v>
      </c>
      <c r="I706" s="122"/>
      <c r="J706" s="122"/>
      <c r="K706" s="122"/>
      <c r="L706" s="122"/>
      <c r="M706" s="122"/>
      <c r="N706" s="122"/>
      <c r="O706" s="122"/>
      <c r="P706" s="122"/>
      <c r="Q706" s="122"/>
      <c r="R706" s="122" t="s">
        <v>135</v>
      </c>
      <c r="S706" s="122">
        <v>0</v>
      </c>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row>
    <row r="707" spans="1:47" outlineLevel="1" x14ac:dyDescent="0.2">
      <c r="A707" s="123"/>
      <c r="B707" s="123"/>
      <c r="C707" s="138" t="s">
        <v>680</v>
      </c>
      <c r="D707" s="161"/>
      <c r="E707" s="152">
        <v>415.24</v>
      </c>
      <c r="F707" s="125"/>
      <c r="G707" s="125"/>
      <c r="H707" s="147">
        <v>0</v>
      </c>
      <c r="I707" s="122"/>
      <c r="J707" s="122"/>
      <c r="K707" s="122"/>
      <c r="L707" s="122"/>
      <c r="M707" s="122"/>
      <c r="N707" s="122"/>
      <c r="O707" s="122"/>
      <c r="P707" s="122"/>
      <c r="Q707" s="122"/>
      <c r="R707" s="122" t="s">
        <v>135</v>
      </c>
      <c r="S707" s="122">
        <v>0</v>
      </c>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row>
    <row r="708" spans="1:47" outlineLevel="1" x14ac:dyDescent="0.2">
      <c r="A708" s="123"/>
      <c r="B708" s="123"/>
      <c r="C708" s="138" t="s">
        <v>681</v>
      </c>
      <c r="D708" s="161"/>
      <c r="E708" s="152">
        <v>189.2</v>
      </c>
      <c r="F708" s="125"/>
      <c r="G708" s="125"/>
      <c r="H708" s="147">
        <v>0</v>
      </c>
      <c r="I708" s="122"/>
      <c r="J708" s="122"/>
      <c r="K708" s="122"/>
      <c r="L708" s="122"/>
      <c r="M708" s="122"/>
      <c r="N708" s="122"/>
      <c r="O708" s="122"/>
      <c r="P708" s="122"/>
      <c r="Q708" s="122"/>
      <c r="R708" s="122" t="s">
        <v>135</v>
      </c>
      <c r="S708" s="122">
        <v>0</v>
      </c>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row>
    <row r="709" spans="1:47" outlineLevel="1" x14ac:dyDescent="0.2">
      <c r="A709" s="123"/>
      <c r="B709" s="123"/>
      <c r="C709" s="138" t="s">
        <v>682</v>
      </c>
      <c r="D709" s="161"/>
      <c r="E709" s="152">
        <v>410.4</v>
      </c>
      <c r="F709" s="125"/>
      <c r="G709" s="125"/>
      <c r="H709" s="147">
        <v>0</v>
      </c>
      <c r="I709" s="122"/>
      <c r="J709" s="122"/>
      <c r="K709" s="122"/>
      <c r="L709" s="122"/>
      <c r="M709" s="122"/>
      <c r="N709" s="122"/>
      <c r="O709" s="122"/>
      <c r="P709" s="122"/>
      <c r="Q709" s="122"/>
      <c r="R709" s="122" t="s">
        <v>135</v>
      </c>
      <c r="S709" s="122">
        <v>0</v>
      </c>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row>
    <row r="710" spans="1:47" outlineLevel="1" x14ac:dyDescent="0.2">
      <c r="A710" s="123"/>
      <c r="B710" s="123"/>
      <c r="C710" s="138" t="s">
        <v>683</v>
      </c>
      <c r="D710" s="161"/>
      <c r="E710" s="152">
        <v>110.19</v>
      </c>
      <c r="F710" s="125"/>
      <c r="G710" s="125"/>
      <c r="H710" s="147">
        <v>0</v>
      </c>
      <c r="I710" s="122"/>
      <c r="J710" s="122"/>
      <c r="K710" s="122"/>
      <c r="L710" s="122"/>
      <c r="M710" s="122"/>
      <c r="N710" s="122"/>
      <c r="O710" s="122"/>
      <c r="P710" s="122"/>
      <c r="Q710" s="122"/>
      <c r="R710" s="122" t="s">
        <v>135</v>
      </c>
      <c r="S710" s="122">
        <v>0</v>
      </c>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row>
    <row r="711" spans="1:47" outlineLevel="1" x14ac:dyDescent="0.2">
      <c r="A711" s="123"/>
      <c r="B711" s="123"/>
      <c r="C711" s="138" t="s">
        <v>684</v>
      </c>
      <c r="D711" s="161"/>
      <c r="E711" s="152">
        <v>4.7</v>
      </c>
      <c r="F711" s="125"/>
      <c r="G711" s="125"/>
      <c r="H711" s="147">
        <v>0</v>
      </c>
      <c r="I711" s="122"/>
      <c r="J711" s="122"/>
      <c r="K711" s="122"/>
      <c r="L711" s="122"/>
      <c r="M711" s="122"/>
      <c r="N711" s="122"/>
      <c r="O711" s="122"/>
      <c r="P711" s="122"/>
      <c r="Q711" s="122"/>
      <c r="R711" s="122" t="s">
        <v>135</v>
      </c>
      <c r="S711" s="122">
        <v>0</v>
      </c>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row>
    <row r="712" spans="1:47" outlineLevel="1" x14ac:dyDescent="0.2">
      <c r="A712" s="123"/>
      <c r="B712" s="123"/>
      <c r="C712" s="138" t="s">
        <v>685</v>
      </c>
      <c r="D712" s="161"/>
      <c r="E712" s="152">
        <v>50.16</v>
      </c>
      <c r="F712" s="125"/>
      <c r="G712" s="125"/>
      <c r="H712" s="147">
        <v>0</v>
      </c>
      <c r="I712" s="122"/>
      <c r="J712" s="122"/>
      <c r="K712" s="122"/>
      <c r="L712" s="122"/>
      <c r="M712" s="122"/>
      <c r="N712" s="122"/>
      <c r="O712" s="122"/>
      <c r="P712" s="122"/>
      <c r="Q712" s="122"/>
      <c r="R712" s="122" t="s">
        <v>135</v>
      </c>
      <c r="S712" s="122">
        <v>0</v>
      </c>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row>
    <row r="713" spans="1:47" outlineLevel="1" x14ac:dyDescent="0.2">
      <c r="A713" s="123"/>
      <c r="B713" s="123"/>
      <c r="C713" s="138" t="s">
        <v>686</v>
      </c>
      <c r="D713" s="161"/>
      <c r="E713" s="152">
        <v>28.57</v>
      </c>
      <c r="F713" s="125"/>
      <c r="G713" s="125"/>
      <c r="H713" s="147">
        <v>0</v>
      </c>
      <c r="I713" s="122"/>
      <c r="J713" s="122"/>
      <c r="K713" s="122"/>
      <c r="L713" s="122"/>
      <c r="M713" s="122"/>
      <c r="N713" s="122"/>
      <c r="O713" s="122"/>
      <c r="P713" s="122"/>
      <c r="Q713" s="122"/>
      <c r="R713" s="122" t="s">
        <v>135</v>
      </c>
      <c r="S713" s="122">
        <v>0</v>
      </c>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row>
    <row r="714" spans="1:47" outlineLevel="1" x14ac:dyDescent="0.2">
      <c r="A714" s="123"/>
      <c r="B714" s="123"/>
      <c r="C714" s="138" t="s">
        <v>687</v>
      </c>
      <c r="D714" s="161"/>
      <c r="E714" s="152">
        <v>143.97999999999999</v>
      </c>
      <c r="F714" s="125"/>
      <c r="G714" s="125"/>
      <c r="H714" s="147">
        <v>0</v>
      </c>
      <c r="I714" s="122"/>
      <c r="J714" s="122"/>
      <c r="K714" s="122"/>
      <c r="L714" s="122"/>
      <c r="M714" s="122"/>
      <c r="N714" s="122"/>
      <c r="O714" s="122"/>
      <c r="P714" s="122"/>
      <c r="Q714" s="122"/>
      <c r="R714" s="122" t="s">
        <v>135</v>
      </c>
      <c r="S714" s="122">
        <v>0</v>
      </c>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row>
    <row r="715" spans="1:47" outlineLevel="1" x14ac:dyDescent="0.2">
      <c r="A715" s="123"/>
      <c r="B715" s="123"/>
      <c r="C715" s="138" t="s">
        <v>688</v>
      </c>
      <c r="D715" s="161"/>
      <c r="E715" s="152">
        <v>25.75</v>
      </c>
      <c r="F715" s="125"/>
      <c r="G715" s="125"/>
      <c r="H715" s="147">
        <v>0</v>
      </c>
      <c r="I715" s="122"/>
      <c r="J715" s="122"/>
      <c r="K715" s="122"/>
      <c r="L715" s="122"/>
      <c r="M715" s="122"/>
      <c r="N715" s="122"/>
      <c r="O715" s="122"/>
      <c r="P715" s="122"/>
      <c r="Q715" s="122"/>
      <c r="R715" s="122" t="s">
        <v>135</v>
      </c>
      <c r="S715" s="122">
        <v>0</v>
      </c>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row>
    <row r="716" spans="1:47" outlineLevel="1" x14ac:dyDescent="0.2">
      <c r="A716" s="123"/>
      <c r="B716" s="123"/>
      <c r="C716" s="138" t="s">
        <v>689</v>
      </c>
      <c r="D716" s="161"/>
      <c r="E716" s="152">
        <v>6.71</v>
      </c>
      <c r="F716" s="125"/>
      <c r="G716" s="125"/>
      <c r="H716" s="147">
        <v>0</v>
      </c>
      <c r="I716" s="122"/>
      <c r="J716" s="122"/>
      <c r="K716" s="122"/>
      <c r="L716" s="122"/>
      <c r="M716" s="122"/>
      <c r="N716" s="122"/>
      <c r="O716" s="122"/>
      <c r="P716" s="122"/>
      <c r="Q716" s="122"/>
      <c r="R716" s="122" t="s">
        <v>135</v>
      </c>
      <c r="S716" s="122">
        <v>0</v>
      </c>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row>
    <row r="717" spans="1:47" outlineLevel="1" x14ac:dyDescent="0.2">
      <c r="A717" s="123"/>
      <c r="B717" s="123"/>
      <c r="C717" s="138" t="s">
        <v>690</v>
      </c>
      <c r="D717" s="161"/>
      <c r="E717" s="152">
        <v>7.76</v>
      </c>
      <c r="F717" s="125"/>
      <c r="G717" s="125"/>
      <c r="H717" s="147">
        <v>0</v>
      </c>
      <c r="I717" s="122"/>
      <c r="J717" s="122"/>
      <c r="K717" s="122"/>
      <c r="L717" s="122"/>
      <c r="M717" s="122"/>
      <c r="N717" s="122"/>
      <c r="O717" s="122"/>
      <c r="P717" s="122"/>
      <c r="Q717" s="122"/>
      <c r="R717" s="122" t="s">
        <v>135</v>
      </c>
      <c r="S717" s="122">
        <v>0</v>
      </c>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row>
    <row r="718" spans="1:47" outlineLevel="1" x14ac:dyDescent="0.2">
      <c r="A718" s="123"/>
      <c r="B718" s="123"/>
      <c r="C718" s="138" t="s">
        <v>691</v>
      </c>
      <c r="D718" s="161"/>
      <c r="E718" s="152">
        <v>71.349999999999994</v>
      </c>
      <c r="F718" s="125"/>
      <c r="G718" s="125"/>
      <c r="H718" s="147">
        <v>0</v>
      </c>
      <c r="I718" s="122"/>
      <c r="J718" s="122"/>
      <c r="K718" s="122"/>
      <c r="L718" s="122"/>
      <c r="M718" s="122"/>
      <c r="N718" s="122"/>
      <c r="O718" s="122"/>
      <c r="P718" s="122"/>
      <c r="Q718" s="122"/>
      <c r="R718" s="122" t="s">
        <v>135</v>
      </c>
      <c r="S718" s="122">
        <v>0</v>
      </c>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row>
    <row r="719" spans="1:47" outlineLevel="1" x14ac:dyDescent="0.2">
      <c r="A719" s="123">
        <v>146</v>
      </c>
      <c r="B719" s="123" t="s">
        <v>697</v>
      </c>
      <c r="C719" s="137" t="s">
        <v>698</v>
      </c>
      <c r="D719" s="160" t="s">
        <v>138</v>
      </c>
      <c r="E719" s="125">
        <v>6.15</v>
      </c>
      <c r="F719" s="125"/>
      <c r="G719" s="125">
        <f>ROUND(E719*F719,2)</f>
        <v>0</v>
      </c>
      <c r="H719" s="147" t="s">
        <v>1624</v>
      </c>
      <c r="I719" s="122"/>
      <c r="J719" s="122"/>
      <c r="K719" s="122"/>
      <c r="L719" s="122"/>
      <c r="M719" s="122"/>
      <c r="N719" s="122"/>
      <c r="O719" s="122"/>
      <c r="P719" s="122"/>
      <c r="Q719" s="122"/>
      <c r="R719" s="122" t="s">
        <v>133</v>
      </c>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row>
    <row r="720" spans="1:47" outlineLevel="1" x14ac:dyDescent="0.2">
      <c r="A720" s="123"/>
      <c r="B720" s="123"/>
      <c r="C720" s="138" t="s">
        <v>699</v>
      </c>
      <c r="D720" s="161"/>
      <c r="E720" s="152">
        <v>6.15</v>
      </c>
      <c r="F720" s="125"/>
      <c r="G720" s="125"/>
      <c r="H720" s="147">
        <v>0</v>
      </c>
      <c r="I720" s="122"/>
      <c r="J720" s="122"/>
      <c r="K720" s="122"/>
      <c r="L720" s="122"/>
      <c r="M720" s="122"/>
      <c r="N720" s="122"/>
      <c r="O720" s="122"/>
      <c r="P720" s="122"/>
      <c r="Q720" s="122"/>
      <c r="R720" s="122" t="s">
        <v>135</v>
      </c>
      <c r="S720" s="122">
        <v>0</v>
      </c>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row>
    <row r="721" spans="1:47" outlineLevel="1" x14ac:dyDescent="0.2">
      <c r="A721" s="123">
        <v>147</v>
      </c>
      <c r="B721" s="123" t="s">
        <v>700</v>
      </c>
      <c r="C721" s="137" t="s">
        <v>701</v>
      </c>
      <c r="D721" s="160" t="s">
        <v>138</v>
      </c>
      <c r="E721" s="125">
        <v>49.776000000000003</v>
      </c>
      <c r="F721" s="125"/>
      <c r="G721" s="125">
        <f>ROUND(E721*F721,2)</f>
        <v>0</v>
      </c>
      <c r="H721" s="147" t="s">
        <v>1624</v>
      </c>
      <c r="I721" s="122"/>
      <c r="J721" s="122"/>
      <c r="K721" s="122"/>
      <c r="L721" s="122"/>
      <c r="M721" s="122"/>
      <c r="N721" s="122"/>
      <c r="O721" s="122"/>
      <c r="P721" s="122"/>
      <c r="Q721" s="122"/>
      <c r="R721" s="122" t="s">
        <v>133</v>
      </c>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row>
    <row r="722" spans="1:47" outlineLevel="1" x14ac:dyDescent="0.2">
      <c r="A722" s="123"/>
      <c r="B722" s="123"/>
      <c r="C722" s="138" t="s">
        <v>702</v>
      </c>
      <c r="D722" s="161"/>
      <c r="E722" s="152">
        <v>49.776000000000003</v>
      </c>
      <c r="F722" s="125"/>
      <c r="G722" s="125"/>
      <c r="H722" s="147">
        <v>0</v>
      </c>
      <c r="I722" s="122"/>
      <c r="J722" s="122"/>
      <c r="K722" s="122"/>
      <c r="L722" s="122"/>
      <c r="M722" s="122"/>
      <c r="N722" s="122"/>
      <c r="O722" s="122"/>
      <c r="P722" s="122"/>
      <c r="Q722" s="122"/>
      <c r="R722" s="122" t="s">
        <v>135</v>
      </c>
      <c r="S722" s="122">
        <v>0</v>
      </c>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row>
    <row r="723" spans="1:47" ht="22.5" outlineLevel="1" x14ac:dyDescent="0.2">
      <c r="A723" s="123">
        <v>148</v>
      </c>
      <c r="B723" s="123" t="s">
        <v>703</v>
      </c>
      <c r="C723" s="137" t="s">
        <v>704</v>
      </c>
      <c r="D723" s="160" t="s">
        <v>188</v>
      </c>
      <c r="E723" s="125">
        <v>13.7</v>
      </c>
      <c r="F723" s="125"/>
      <c r="G723" s="125">
        <f>ROUND(E723*F723,2)</f>
        <v>0</v>
      </c>
      <c r="H723" s="147" t="s">
        <v>1624</v>
      </c>
      <c r="I723" s="122"/>
      <c r="J723" s="122"/>
      <c r="K723" s="122"/>
      <c r="L723" s="122"/>
      <c r="M723" s="122"/>
      <c r="N723" s="122"/>
      <c r="O723" s="122"/>
      <c r="P723" s="122"/>
      <c r="Q723" s="122"/>
      <c r="R723" s="122" t="s">
        <v>133</v>
      </c>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row>
    <row r="724" spans="1:47" outlineLevel="1" x14ac:dyDescent="0.2">
      <c r="A724" s="123"/>
      <c r="B724" s="123"/>
      <c r="C724" s="138" t="s">
        <v>213</v>
      </c>
      <c r="D724" s="161"/>
      <c r="E724" s="152"/>
      <c r="F724" s="125"/>
      <c r="G724" s="125"/>
      <c r="H724" s="147">
        <v>0</v>
      </c>
      <c r="I724" s="122"/>
      <c r="J724" s="122"/>
      <c r="K724" s="122"/>
      <c r="L724" s="122"/>
      <c r="M724" s="122"/>
      <c r="N724" s="122"/>
      <c r="O724" s="122"/>
      <c r="P724" s="122"/>
      <c r="Q724" s="122"/>
      <c r="R724" s="122" t="s">
        <v>135</v>
      </c>
      <c r="S724" s="122">
        <v>0</v>
      </c>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row>
    <row r="725" spans="1:47" ht="22.5" outlineLevel="1" x14ac:dyDescent="0.2">
      <c r="A725" s="123"/>
      <c r="B725" s="123"/>
      <c r="C725" s="138" t="s">
        <v>214</v>
      </c>
      <c r="D725" s="161"/>
      <c r="E725" s="152"/>
      <c r="F725" s="125"/>
      <c r="G725" s="125"/>
      <c r="H725" s="147">
        <v>0</v>
      </c>
      <c r="I725" s="122"/>
      <c r="J725" s="122"/>
      <c r="K725" s="122"/>
      <c r="L725" s="122"/>
      <c r="M725" s="122"/>
      <c r="N725" s="122"/>
      <c r="O725" s="122"/>
      <c r="P725" s="122"/>
      <c r="Q725" s="122"/>
      <c r="R725" s="122" t="s">
        <v>135</v>
      </c>
      <c r="S725" s="122">
        <v>0</v>
      </c>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row>
    <row r="726" spans="1:47" outlineLevel="1" x14ac:dyDescent="0.2">
      <c r="A726" s="123"/>
      <c r="B726" s="123"/>
      <c r="C726" s="138" t="s">
        <v>684</v>
      </c>
      <c r="D726" s="161"/>
      <c r="E726" s="152">
        <v>4.7</v>
      </c>
      <c r="F726" s="125"/>
      <c r="G726" s="125"/>
      <c r="H726" s="147">
        <v>0</v>
      </c>
      <c r="I726" s="122"/>
      <c r="J726" s="122"/>
      <c r="K726" s="122"/>
      <c r="L726" s="122"/>
      <c r="M726" s="122"/>
      <c r="N726" s="122"/>
      <c r="O726" s="122"/>
      <c r="P726" s="122"/>
      <c r="Q726" s="122"/>
      <c r="R726" s="122" t="s">
        <v>135</v>
      </c>
      <c r="S726" s="122">
        <v>0</v>
      </c>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row>
    <row r="727" spans="1:47" outlineLevel="1" x14ac:dyDescent="0.2">
      <c r="A727" s="123"/>
      <c r="B727" s="123"/>
      <c r="C727" s="138" t="s">
        <v>705</v>
      </c>
      <c r="D727" s="161"/>
      <c r="E727" s="152">
        <v>9</v>
      </c>
      <c r="F727" s="125"/>
      <c r="G727" s="125"/>
      <c r="H727" s="147">
        <v>0</v>
      </c>
      <c r="I727" s="122"/>
      <c r="J727" s="122"/>
      <c r="K727" s="122"/>
      <c r="L727" s="122"/>
      <c r="M727" s="122"/>
      <c r="N727" s="122"/>
      <c r="O727" s="122"/>
      <c r="P727" s="122"/>
      <c r="Q727" s="122"/>
      <c r="R727" s="122" t="s">
        <v>135</v>
      </c>
      <c r="S727" s="122">
        <v>0</v>
      </c>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row>
    <row r="728" spans="1:47" ht="22.5" outlineLevel="1" x14ac:dyDescent="0.2">
      <c r="A728" s="123">
        <v>149</v>
      </c>
      <c r="B728" s="123" t="s">
        <v>706</v>
      </c>
      <c r="C728" s="137" t="s">
        <v>707</v>
      </c>
      <c r="D728" s="160" t="s">
        <v>188</v>
      </c>
      <c r="E728" s="432">
        <v>25.47</v>
      </c>
      <c r="F728" s="125"/>
      <c r="G728" s="125">
        <f>ROUND(E728*F728,2)</f>
        <v>0</v>
      </c>
      <c r="H728" s="147" t="s">
        <v>1623</v>
      </c>
      <c r="I728" s="122"/>
      <c r="J728" s="122"/>
      <c r="K728" s="122"/>
      <c r="L728" s="122"/>
      <c r="M728" s="122"/>
      <c r="N728" s="122"/>
      <c r="O728" s="122"/>
      <c r="P728" s="122"/>
      <c r="Q728" s="122"/>
      <c r="R728" s="122" t="s">
        <v>133</v>
      </c>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row>
    <row r="729" spans="1:47" outlineLevel="1" x14ac:dyDescent="0.2">
      <c r="A729" s="123"/>
      <c r="B729" s="123"/>
      <c r="C729" s="138" t="s">
        <v>213</v>
      </c>
      <c r="D729" s="161"/>
      <c r="E729" s="152"/>
      <c r="F729" s="125"/>
      <c r="G729" s="125"/>
      <c r="H729" s="147">
        <v>0</v>
      </c>
      <c r="I729" s="122"/>
      <c r="J729" s="122"/>
      <c r="K729" s="122"/>
      <c r="L729" s="122"/>
      <c r="M729" s="122"/>
      <c r="N729" s="122"/>
      <c r="O729" s="122"/>
      <c r="P729" s="122"/>
      <c r="Q729" s="122"/>
      <c r="R729" s="122" t="s">
        <v>135</v>
      </c>
      <c r="S729" s="122">
        <v>0</v>
      </c>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row>
    <row r="730" spans="1:47" ht="22.5" outlineLevel="1" x14ac:dyDescent="0.2">
      <c r="A730" s="123"/>
      <c r="B730" s="123"/>
      <c r="C730" s="138" t="s">
        <v>214</v>
      </c>
      <c r="D730" s="161"/>
      <c r="E730" s="152"/>
      <c r="F730" s="125"/>
      <c r="G730" s="125"/>
      <c r="H730" s="147">
        <v>0</v>
      </c>
      <c r="I730" s="122"/>
      <c r="J730" s="122"/>
      <c r="K730" s="122"/>
      <c r="L730" s="122"/>
      <c r="M730" s="122"/>
      <c r="N730" s="122"/>
      <c r="O730" s="122"/>
      <c r="P730" s="122"/>
      <c r="Q730" s="122"/>
      <c r="R730" s="122" t="s">
        <v>135</v>
      </c>
      <c r="S730" s="122">
        <v>0</v>
      </c>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row>
    <row r="731" spans="1:47" outlineLevel="1" x14ac:dyDescent="0.2">
      <c r="A731" s="123"/>
      <c r="B731" s="123"/>
      <c r="C731" s="138" t="s">
        <v>708</v>
      </c>
      <c r="D731" s="161"/>
      <c r="E731" s="152">
        <v>17.670000000000002</v>
      </c>
      <c r="F731" s="125"/>
      <c r="G731" s="125"/>
      <c r="H731" s="147">
        <v>0</v>
      </c>
      <c r="I731" s="122"/>
      <c r="J731" s="122"/>
      <c r="K731" s="122"/>
      <c r="L731" s="122"/>
      <c r="M731" s="122"/>
      <c r="N731" s="122"/>
      <c r="O731" s="122"/>
      <c r="P731" s="122"/>
      <c r="Q731" s="122"/>
      <c r="R731" s="122" t="s">
        <v>135</v>
      </c>
      <c r="S731" s="122">
        <v>0</v>
      </c>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row>
    <row r="732" spans="1:47" outlineLevel="1" x14ac:dyDescent="0.2">
      <c r="A732" s="123"/>
      <c r="B732" s="123"/>
      <c r="C732" s="433" t="s">
        <v>5509</v>
      </c>
      <c r="D732" s="161"/>
      <c r="E732" s="434">
        <v>7.8</v>
      </c>
      <c r="F732" s="125"/>
      <c r="G732" s="125"/>
      <c r="H732" s="147"/>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row>
    <row r="733" spans="1:47" outlineLevel="1" x14ac:dyDescent="0.2">
      <c r="A733" s="123">
        <v>150</v>
      </c>
      <c r="B733" s="123" t="s">
        <v>709</v>
      </c>
      <c r="C733" s="137" t="s">
        <v>710</v>
      </c>
      <c r="D733" s="160" t="s">
        <v>188</v>
      </c>
      <c r="E733" s="432">
        <v>28.02</v>
      </c>
      <c r="F733" s="125"/>
      <c r="G733" s="125">
        <f>ROUND(E733*F733,2)</f>
        <v>0</v>
      </c>
      <c r="H733" s="147" t="s">
        <v>1623</v>
      </c>
      <c r="I733" s="122"/>
      <c r="J733" s="122"/>
      <c r="K733" s="122"/>
      <c r="L733" s="122"/>
      <c r="M733" s="122"/>
      <c r="N733" s="122"/>
      <c r="O733" s="122"/>
      <c r="P733" s="122"/>
      <c r="Q733" s="122"/>
      <c r="R733" s="122" t="s">
        <v>133</v>
      </c>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row>
    <row r="734" spans="1:47" outlineLevel="1" x14ac:dyDescent="0.2">
      <c r="A734" s="123"/>
      <c r="B734" s="123"/>
      <c r="C734" s="138" t="s">
        <v>213</v>
      </c>
      <c r="D734" s="161"/>
      <c r="E734" s="152"/>
      <c r="F734" s="125"/>
      <c r="G734" s="125"/>
      <c r="H734" s="147">
        <v>0</v>
      </c>
      <c r="I734" s="122"/>
      <c r="J734" s="122"/>
      <c r="K734" s="122"/>
      <c r="L734" s="122"/>
      <c r="M734" s="122"/>
      <c r="N734" s="122"/>
      <c r="O734" s="122"/>
      <c r="P734" s="122"/>
      <c r="Q734" s="122"/>
      <c r="R734" s="122" t="s">
        <v>135</v>
      </c>
      <c r="S734" s="122">
        <v>0</v>
      </c>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row>
    <row r="735" spans="1:47" ht="22.5" outlineLevel="1" x14ac:dyDescent="0.2">
      <c r="A735" s="123"/>
      <c r="B735" s="123"/>
      <c r="C735" s="138" t="s">
        <v>214</v>
      </c>
      <c r="D735" s="161"/>
      <c r="E735" s="152"/>
      <c r="F735" s="125"/>
      <c r="G735" s="125"/>
      <c r="H735" s="147">
        <v>0</v>
      </c>
      <c r="I735" s="122"/>
      <c r="J735" s="122"/>
      <c r="K735" s="122"/>
      <c r="L735" s="122"/>
      <c r="M735" s="122"/>
      <c r="N735" s="122"/>
      <c r="O735" s="122"/>
      <c r="P735" s="122"/>
      <c r="Q735" s="122"/>
      <c r="R735" s="122" t="s">
        <v>135</v>
      </c>
      <c r="S735" s="122">
        <v>0</v>
      </c>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row>
    <row r="736" spans="1:47" outlineLevel="1" x14ac:dyDescent="0.2">
      <c r="A736" s="123"/>
      <c r="B736" s="123"/>
      <c r="C736" s="138" t="s">
        <v>711</v>
      </c>
      <c r="D736" s="161"/>
      <c r="E736" s="152">
        <v>19.437000000000001</v>
      </c>
      <c r="F736" s="125"/>
      <c r="G736" s="125"/>
      <c r="H736" s="147">
        <v>0</v>
      </c>
      <c r="I736" s="122"/>
      <c r="J736" s="122"/>
      <c r="K736" s="122"/>
      <c r="L736" s="122"/>
      <c r="M736" s="122"/>
      <c r="N736" s="122"/>
      <c r="O736" s="122"/>
      <c r="P736" s="122"/>
      <c r="Q736" s="122"/>
      <c r="R736" s="122" t="s">
        <v>135</v>
      </c>
      <c r="S736" s="122">
        <v>0</v>
      </c>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row>
    <row r="737" spans="1:47" outlineLevel="1" x14ac:dyDescent="0.2">
      <c r="A737" s="123"/>
      <c r="B737" s="123"/>
      <c r="C737" s="433" t="s">
        <v>5510</v>
      </c>
      <c r="D737" s="161"/>
      <c r="E737" s="434">
        <v>8.58</v>
      </c>
      <c r="F737" s="125"/>
      <c r="G737" s="125"/>
      <c r="H737" s="147"/>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row>
    <row r="738" spans="1:47" x14ac:dyDescent="0.2">
      <c r="A738" s="124" t="s">
        <v>128</v>
      </c>
      <c r="B738" s="124" t="s">
        <v>68</v>
      </c>
      <c r="C738" s="139" t="s">
        <v>69</v>
      </c>
      <c r="D738" s="162"/>
      <c r="E738" s="126"/>
      <c r="F738" s="126"/>
      <c r="G738" s="126">
        <f>SUMIF(R739:R740,"&lt;&gt;NOR",G739:G740)</f>
        <v>0</v>
      </c>
      <c r="H738" s="148"/>
      <c r="I738" s="122"/>
      <c r="R738" t="s">
        <v>129</v>
      </c>
    </row>
    <row r="739" spans="1:47" outlineLevel="1" x14ac:dyDescent="0.2">
      <c r="A739" s="123">
        <v>151</v>
      </c>
      <c r="B739" s="123" t="s">
        <v>712</v>
      </c>
      <c r="C739" s="137" t="s">
        <v>713</v>
      </c>
      <c r="D739" s="160" t="s">
        <v>188</v>
      </c>
      <c r="E739" s="125">
        <v>11.5</v>
      </c>
      <c r="F739" s="125"/>
      <c r="G739" s="125">
        <f>ROUND(E739*F739,2)</f>
        <v>0</v>
      </c>
      <c r="H739" s="147" t="s">
        <v>1624</v>
      </c>
      <c r="I739" s="122"/>
      <c r="J739" s="122"/>
      <c r="K739" s="122"/>
      <c r="L739" s="122"/>
      <c r="M739" s="122"/>
      <c r="N739" s="122"/>
      <c r="O739" s="122"/>
      <c r="P739" s="122"/>
      <c r="Q739" s="122"/>
      <c r="R739" s="122" t="s">
        <v>133</v>
      </c>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row>
    <row r="740" spans="1:47" outlineLevel="1" x14ac:dyDescent="0.2">
      <c r="A740" s="123"/>
      <c r="B740" s="123"/>
      <c r="C740" s="138" t="s">
        <v>714</v>
      </c>
      <c r="D740" s="161"/>
      <c r="E740" s="152">
        <v>11.5</v>
      </c>
      <c r="F740" s="125"/>
      <c r="G740" s="125"/>
      <c r="H740" s="147">
        <v>0</v>
      </c>
      <c r="I740" s="122"/>
      <c r="J740" s="122"/>
      <c r="K740" s="122"/>
      <c r="L740" s="122"/>
      <c r="M740" s="122"/>
      <c r="N740" s="122"/>
      <c r="O740" s="122"/>
      <c r="P740" s="122"/>
      <c r="Q740" s="122"/>
      <c r="R740" s="122" t="s">
        <v>135</v>
      </c>
      <c r="S740" s="122">
        <v>0</v>
      </c>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row>
    <row r="741" spans="1:47" x14ac:dyDescent="0.2">
      <c r="A741" s="124" t="s">
        <v>128</v>
      </c>
      <c r="B741" s="124" t="s">
        <v>70</v>
      </c>
      <c r="C741" s="139" t="s">
        <v>71</v>
      </c>
      <c r="D741" s="162"/>
      <c r="E741" s="126"/>
      <c r="F741" s="126"/>
      <c r="G741" s="126">
        <f>SUMIF(R742:R784,"&lt;&gt;NOR",G742:G784)</f>
        <v>0</v>
      </c>
      <c r="H741" s="148"/>
      <c r="I741" s="122"/>
      <c r="R741" t="s">
        <v>129</v>
      </c>
    </row>
    <row r="742" spans="1:47" outlineLevel="1" x14ac:dyDescent="0.2">
      <c r="A742" s="123">
        <v>152</v>
      </c>
      <c r="B742" s="123" t="s">
        <v>715</v>
      </c>
      <c r="C742" s="137" t="s">
        <v>716</v>
      </c>
      <c r="D742" s="160" t="s">
        <v>188</v>
      </c>
      <c r="E742" s="125">
        <v>1510.98</v>
      </c>
      <c r="F742" s="125"/>
      <c r="G742" s="125">
        <f>ROUND(E742*F742,2)</f>
        <v>0</v>
      </c>
      <c r="H742" s="147" t="s">
        <v>1624</v>
      </c>
      <c r="I742" s="122"/>
      <c r="J742" s="122"/>
      <c r="K742" s="122"/>
      <c r="L742" s="122"/>
      <c r="M742" s="122"/>
      <c r="N742" s="122"/>
      <c r="O742" s="122"/>
      <c r="P742" s="122"/>
      <c r="Q742" s="122"/>
      <c r="R742" s="122" t="s">
        <v>133</v>
      </c>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row>
    <row r="743" spans="1:47" outlineLevel="1" x14ac:dyDescent="0.2">
      <c r="A743" s="123"/>
      <c r="B743" s="123"/>
      <c r="C743" s="138" t="s">
        <v>213</v>
      </c>
      <c r="D743" s="161"/>
      <c r="E743" s="152"/>
      <c r="F743" s="125"/>
      <c r="G743" s="125"/>
      <c r="H743" s="147">
        <v>0</v>
      </c>
      <c r="I743" s="122"/>
      <c r="J743" s="122"/>
      <c r="K743" s="122"/>
      <c r="L743" s="122"/>
      <c r="M743" s="122"/>
      <c r="N743" s="122"/>
      <c r="O743" s="122"/>
      <c r="P743" s="122"/>
      <c r="Q743" s="122"/>
      <c r="R743" s="122" t="s">
        <v>135</v>
      </c>
      <c r="S743" s="122">
        <v>0</v>
      </c>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row>
    <row r="744" spans="1:47" ht="22.5" outlineLevel="1" x14ac:dyDescent="0.2">
      <c r="A744" s="123"/>
      <c r="B744" s="123"/>
      <c r="C744" s="138" t="s">
        <v>214</v>
      </c>
      <c r="D744" s="161"/>
      <c r="E744" s="152"/>
      <c r="F744" s="125"/>
      <c r="G744" s="125"/>
      <c r="H744" s="147">
        <v>0</v>
      </c>
      <c r="I744" s="122"/>
      <c r="J744" s="122"/>
      <c r="K744" s="122"/>
      <c r="L744" s="122"/>
      <c r="M744" s="122"/>
      <c r="N744" s="122"/>
      <c r="O744" s="122"/>
      <c r="P744" s="122"/>
      <c r="Q744" s="122"/>
      <c r="R744" s="122" t="s">
        <v>135</v>
      </c>
      <c r="S744" s="122">
        <v>0</v>
      </c>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row>
    <row r="745" spans="1:47" outlineLevel="1" x14ac:dyDescent="0.2">
      <c r="A745" s="123"/>
      <c r="B745" s="123"/>
      <c r="C745" s="138" t="s">
        <v>680</v>
      </c>
      <c r="D745" s="161"/>
      <c r="E745" s="152">
        <v>415.24</v>
      </c>
      <c r="F745" s="125"/>
      <c r="G745" s="125"/>
      <c r="H745" s="147">
        <v>0</v>
      </c>
      <c r="I745" s="122"/>
      <c r="J745" s="122"/>
      <c r="K745" s="122"/>
      <c r="L745" s="122"/>
      <c r="M745" s="122"/>
      <c r="N745" s="122"/>
      <c r="O745" s="122"/>
      <c r="P745" s="122"/>
      <c r="Q745" s="122"/>
      <c r="R745" s="122" t="s">
        <v>135</v>
      </c>
      <c r="S745" s="122">
        <v>0</v>
      </c>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row>
    <row r="746" spans="1:47" outlineLevel="1" x14ac:dyDescent="0.2">
      <c r="A746" s="123"/>
      <c r="B746" s="123"/>
      <c r="C746" s="138" t="s">
        <v>681</v>
      </c>
      <c r="D746" s="161"/>
      <c r="E746" s="152">
        <v>189.2</v>
      </c>
      <c r="F746" s="125"/>
      <c r="G746" s="125"/>
      <c r="H746" s="147">
        <v>0</v>
      </c>
      <c r="I746" s="122"/>
      <c r="J746" s="122"/>
      <c r="K746" s="122"/>
      <c r="L746" s="122"/>
      <c r="M746" s="122"/>
      <c r="N746" s="122"/>
      <c r="O746" s="122"/>
      <c r="P746" s="122"/>
      <c r="Q746" s="122"/>
      <c r="R746" s="122" t="s">
        <v>135</v>
      </c>
      <c r="S746" s="122">
        <v>0</v>
      </c>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row>
    <row r="747" spans="1:47" outlineLevel="1" x14ac:dyDescent="0.2">
      <c r="A747" s="123"/>
      <c r="B747" s="123"/>
      <c r="C747" s="138" t="s">
        <v>682</v>
      </c>
      <c r="D747" s="161"/>
      <c r="E747" s="152">
        <v>410.4</v>
      </c>
      <c r="F747" s="125"/>
      <c r="G747" s="125"/>
      <c r="H747" s="147">
        <v>0</v>
      </c>
      <c r="I747" s="122"/>
      <c r="J747" s="122"/>
      <c r="K747" s="122"/>
      <c r="L747" s="122"/>
      <c r="M747" s="122"/>
      <c r="N747" s="122"/>
      <c r="O747" s="122"/>
      <c r="P747" s="122"/>
      <c r="Q747" s="122"/>
      <c r="R747" s="122" t="s">
        <v>135</v>
      </c>
      <c r="S747" s="122">
        <v>0</v>
      </c>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row>
    <row r="748" spans="1:47" outlineLevel="1" x14ac:dyDescent="0.2">
      <c r="A748" s="123"/>
      <c r="B748" s="123"/>
      <c r="C748" s="138" t="s">
        <v>683</v>
      </c>
      <c r="D748" s="161"/>
      <c r="E748" s="152">
        <v>110.19</v>
      </c>
      <c r="F748" s="125"/>
      <c r="G748" s="125"/>
      <c r="H748" s="147">
        <v>0</v>
      </c>
      <c r="I748" s="122"/>
      <c r="J748" s="122"/>
      <c r="K748" s="122"/>
      <c r="L748" s="122"/>
      <c r="M748" s="122"/>
      <c r="N748" s="122"/>
      <c r="O748" s="122"/>
      <c r="P748" s="122"/>
      <c r="Q748" s="122"/>
      <c r="R748" s="122" t="s">
        <v>135</v>
      </c>
      <c r="S748" s="122">
        <v>0</v>
      </c>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row>
    <row r="749" spans="1:47" outlineLevel="1" x14ac:dyDescent="0.2">
      <c r="A749" s="123"/>
      <c r="B749" s="123"/>
      <c r="C749" s="138" t="s">
        <v>717</v>
      </c>
      <c r="D749" s="161"/>
      <c r="E749" s="152"/>
      <c r="F749" s="125"/>
      <c r="G749" s="125"/>
      <c r="H749" s="147">
        <v>0</v>
      </c>
      <c r="I749" s="122"/>
      <c r="J749" s="122"/>
      <c r="K749" s="122"/>
      <c r="L749" s="122"/>
      <c r="M749" s="122"/>
      <c r="N749" s="122"/>
      <c r="O749" s="122"/>
      <c r="P749" s="122"/>
      <c r="Q749" s="122"/>
      <c r="R749" s="122" t="s">
        <v>135</v>
      </c>
      <c r="S749" s="122">
        <v>0</v>
      </c>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row>
    <row r="750" spans="1:47" outlineLevel="1" x14ac:dyDescent="0.2">
      <c r="A750" s="123"/>
      <c r="B750" s="123"/>
      <c r="C750" s="138" t="s">
        <v>684</v>
      </c>
      <c r="D750" s="161"/>
      <c r="E750" s="152">
        <v>4.7</v>
      </c>
      <c r="F750" s="125"/>
      <c r="G750" s="125"/>
      <c r="H750" s="147">
        <v>0</v>
      </c>
      <c r="I750" s="122"/>
      <c r="J750" s="122"/>
      <c r="K750" s="122"/>
      <c r="L750" s="122"/>
      <c r="M750" s="122"/>
      <c r="N750" s="122"/>
      <c r="O750" s="122"/>
      <c r="P750" s="122"/>
      <c r="Q750" s="122"/>
      <c r="R750" s="122" t="s">
        <v>135</v>
      </c>
      <c r="S750" s="122">
        <v>0</v>
      </c>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row>
    <row r="751" spans="1:47" outlineLevel="1" x14ac:dyDescent="0.2">
      <c r="A751" s="123"/>
      <c r="B751" s="123"/>
      <c r="C751" s="138" t="s">
        <v>718</v>
      </c>
      <c r="D751" s="161"/>
      <c r="E751" s="152">
        <v>20.3</v>
      </c>
      <c r="F751" s="125"/>
      <c r="G751" s="125"/>
      <c r="H751" s="147">
        <v>0</v>
      </c>
      <c r="I751" s="122"/>
      <c r="J751" s="122"/>
      <c r="K751" s="122"/>
      <c r="L751" s="122"/>
      <c r="M751" s="122"/>
      <c r="N751" s="122"/>
      <c r="O751" s="122"/>
      <c r="P751" s="122"/>
      <c r="Q751" s="122"/>
      <c r="R751" s="122" t="s">
        <v>135</v>
      </c>
      <c r="S751" s="122">
        <v>0</v>
      </c>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row>
    <row r="752" spans="1:47" outlineLevel="1" x14ac:dyDescent="0.2">
      <c r="A752" s="123"/>
      <c r="B752" s="123"/>
      <c r="C752" s="138" t="s">
        <v>705</v>
      </c>
      <c r="D752" s="161"/>
      <c r="E752" s="152">
        <v>9</v>
      </c>
      <c r="F752" s="125"/>
      <c r="G752" s="125"/>
      <c r="H752" s="147">
        <v>0</v>
      </c>
      <c r="I752" s="122"/>
      <c r="J752" s="122"/>
      <c r="K752" s="122"/>
      <c r="L752" s="122"/>
      <c r="M752" s="122"/>
      <c r="N752" s="122"/>
      <c r="O752" s="122"/>
      <c r="P752" s="122"/>
      <c r="Q752" s="122"/>
      <c r="R752" s="122" t="s">
        <v>135</v>
      </c>
      <c r="S752" s="122">
        <v>0</v>
      </c>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row>
    <row r="753" spans="1:47" outlineLevel="1" x14ac:dyDescent="0.2">
      <c r="A753" s="123"/>
      <c r="B753" s="123"/>
      <c r="C753" s="138" t="s">
        <v>685</v>
      </c>
      <c r="D753" s="161"/>
      <c r="E753" s="152">
        <v>50.16</v>
      </c>
      <c r="F753" s="125"/>
      <c r="G753" s="125"/>
      <c r="H753" s="147">
        <v>0</v>
      </c>
      <c r="I753" s="122"/>
      <c r="J753" s="122"/>
      <c r="K753" s="122"/>
      <c r="L753" s="122"/>
      <c r="M753" s="122"/>
      <c r="N753" s="122"/>
      <c r="O753" s="122"/>
      <c r="P753" s="122"/>
      <c r="Q753" s="122"/>
      <c r="R753" s="122" t="s">
        <v>135</v>
      </c>
      <c r="S753" s="122">
        <v>0</v>
      </c>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row>
    <row r="754" spans="1:47" outlineLevel="1" x14ac:dyDescent="0.2">
      <c r="A754" s="123"/>
      <c r="B754" s="123"/>
      <c r="C754" s="138" t="s">
        <v>686</v>
      </c>
      <c r="D754" s="161"/>
      <c r="E754" s="152">
        <v>28.57</v>
      </c>
      <c r="F754" s="125"/>
      <c r="G754" s="125"/>
      <c r="H754" s="147">
        <v>0</v>
      </c>
      <c r="I754" s="122"/>
      <c r="J754" s="122"/>
      <c r="K754" s="122"/>
      <c r="L754" s="122"/>
      <c r="M754" s="122"/>
      <c r="N754" s="122"/>
      <c r="O754" s="122"/>
      <c r="P754" s="122"/>
      <c r="Q754" s="122"/>
      <c r="R754" s="122" t="s">
        <v>135</v>
      </c>
      <c r="S754" s="122">
        <v>0</v>
      </c>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row>
    <row r="755" spans="1:47" outlineLevel="1" x14ac:dyDescent="0.2">
      <c r="A755" s="123"/>
      <c r="B755" s="123"/>
      <c r="C755" s="138" t="s">
        <v>687</v>
      </c>
      <c r="D755" s="161"/>
      <c r="E755" s="152">
        <v>143.97999999999999</v>
      </c>
      <c r="F755" s="125"/>
      <c r="G755" s="125"/>
      <c r="H755" s="147">
        <v>0</v>
      </c>
      <c r="I755" s="122"/>
      <c r="J755" s="122"/>
      <c r="K755" s="122"/>
      <c r="L755" s="122"/>
      <c r="M755" s="122"/>
      <c r="N755" s="122"/>
      <c r="O755" s="122"/>
      <c r="P755" s="122"/>
      <c r="Q755" s="122"/>
      <c r="R755" s="122" t="s">
        <v>135</v>
      </c>
      <c r="S755" s="122">
        <v>0</v>
      </c>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row>
    <row r="756" spans="1:47" outlineLevel="1" x14ac:dyDescent="0.2">
      <c r="A756" s="123"/>
      <c r="B756" s="123"/>
      <c r="C756" s="138" t="s">
        <v>688</v>
      </c>
      <c r="D756" s="161"/>
      <c r="E756" s="152">
        <v>25.75</v>
      </c>
      <c r="F756" s="125"/>
      <c r="G756" s="125"/>
      <c r="H756" s="147">
        <v>0</v>
      </c>
      <c r="I756" s="122"/>
      <c r="J756" s="122"/>
      <c r="K756" s="122"/>
      <c r="L756" s="122"/>
      <c r="M756" s="122"/>
      <c r="N756" s="122"/>
      <c r="O756" s="122"/>
      <c r="P756" s="122"/>
      <c r="Q756" s="122"/>
      <c r="R756" s="122" t="s">
        <v>135</v>
      </c>
      <c r="S756" s="122">
        <v>0</v>
      </c>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row>
    <row r="757" spans="1:47" outlineLevel="1" x14ac:dyDescent="0.2">
      <c r="A757" s="123"/>
      <c r="B757" s="123"/>
      <c r="C757" s="138" t="s">
        <v>689</v>
      </c>
      <c r="D757" s="161"/>
      <c r="E757" s="152">
        <v>6.71</v>
      </c>
      <c r="F757" s="125"/>
      <c r="G757" s="125"/>
      <c r="H757" s="147">
        <v>0</v>
      </c>
      <c r="I757" s="122"/>
      <c r="J757" s="122"/>
      <c r="K757" s="122"/>
      <c r="L757" s="122"/>
      <c r="M757" s="122"/>
      <c r="N757" s="122"/>
      <c r="O757" s="122"/>
      <c r="P757" s="122"/>
      <c r="Q757" s="122"/>
      <c r="R757" s="122" t="s">
        <v>135</v>
      </c>
      <c r="S757" s="122">
        <v>0</v>
      </c>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row>
    <row r="758" spans="1:47" outlineLevel="1" x14ac:dyDescent="0.2">
      <c r="A758" s="123"/>
      <c r="B758" s="123"/>
      <c r="C758" s="138" t="s">
        <v>690</v>
      </c>
      <c r="D758" s="161"/>
      <c r="E758" s="152">
        <v>7.76</v>
      </c>
      <c r="F758" s="125"/>
      <c r="G758" s="125"/>
      <c r="H758" s="147">
        <v>0</v>
      </c>
      <c r="I758" s="122"/>
      <c r="J758" s="122"/>
      <c r="K758" s="122"/>
      <c r="L758" s="122"/>
      <c r="M758" s="122"/>
      <c r="N758" s="122"/>
      <c r="O758" s="122"/>
      <c r="P758" s="122"/>
      <c r="Q758" s="122"/>
      <c r="R758" s="122" t="s">
        <v>135</v>
      </c>
      <c r="S758" s="122">
        <v>0</v>
      </c>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row>
    <row r="759" spans="1:47" outlineLevel="1" x14ac:dyDescent="0.2">
      <c r="A759" s="123"/>
      <c r="B759" s="123"/>
      <c r="C759" s="138" t="s">
        <v>691</v>
      </c>
      <c r="D759" s="161"/>
      <c r="E759" s="152">
        <v>71.349999999999994</v>
      </c>
      <c r="F759" s="125"/>
      <c r="G759" s="125"/>
      <c r="H759" s="147">
        <v>0</v>
      </c>
      <c r="I759" s="122"/>
      <c r="J759" s="122"/>
      <c r="K759" s="122"/>
      <c r="L759" s="122"/>
      <c r="M759" s="122"/>
      <c r="N759" s="122"/>
      <c r="O759" s="122"/>
      <c r="P759" s="122"/>
      <c r="Q759" s="122"/>
      <c r="R759" s="122" t="s">
        <v>135</v>
      </c>
      <c r="S759" s="122">
        <v>0</v>
      </c>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row>
    <row r="760" spans="1:47" outlineLevel="1" x14ac:dyDescent="0.2">
      <c r="A760" s="123"/>
      <c r="B760" s="123"/>
      <c r="C760" s="138" t="s">
        <v>708</v>
      </c>
      <c r="D760" s="161"/>
      <c r="E760" s="152">
        <v>17.670000000000002</v>
      </c>
      <c r="F760" s="125"/>
      <c r="G760" s="125"/>
      <c r="H760" s="147">
        <v>0</v>
      </c>
      <c r="I760" s="122"/>
      <c r="J760" s="122"/>
      <c r="K760" s="122"/>
      <c r="L760" s="122"/>
      <c r="M760" s="122"/>
      <c r="N760" s="122"/>
      <c r="O760" s="122"/>
      <c r="P760" s="122"/>
      <c r="Q760" s="122"/>
      <c r="R760" s="122" t="s">
        <v>135</v>
      </c>
      <c r="S760" s="122">
        <v>0</v>
      </c>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row>
    <row r="761" spans="1:47" outlineLevel="1" x14ac:dyDescent="0.2">
      <c r="A761" s="123">
        <v>153</v>
      </c>
      <c r="B761" s="123" t="s">
        <v>719</v>
      </c>
      <c r="C761" s="137" t="s">
        <v>720</v>
      </c>
      <c r="D761" s="160" t="s">
        <v>138</v>
      </c>
      <c r="E761" s="125">
        <v>141.54</v>
      </c>
      <c r="F761" s="125"/>
      <c r="G761" s="125">
        <f>ROUND(E761*F761,2)</f>
        <v>0</v>
      </c>
      <c r="H761" s="147" t="s">
        <v>1624</v>
      </c>
      <c r="I761" s="122"/>
      <c r="J761" s="122"/>
      <c r="K761" s="122"/>
      <c r="L761" s="122"/>
      <c r="M761" s="122"/>
      <c r="N761" s="122"/>
      <c r="O761" s="122"/>
      <c r="P761" s="122"/>
      <c r="Q761" s="122"/>
      <c r="R761" s="122" t="s">
        <v>133</v>
      </c>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row>
    <row r="762" spans="1:47" outlineLevel="1" x14ac:dyDescent="0.2">
      <c r="A762" s="123"/>
      <c r="B762" s="123"/>
      <c r="C762" s="138" t="s">
        <v>721</v>
      </c>
      <c r="D762" s="161"/>
      <c r="E762" s="152">
        <v>141.54</v>
      </c>
      <c r="F762" s="125"/>
      <c r="G762" s="125"/>
      <c r="H762" s="147">
        <v>0</v>
      </c>
      <c r="I762" s="122"/>
      <c r="J762" s="122"/>
      <c r="K762" s="122"/>
      <c r="L762" s="122"/>
      <c r="M762" s="122"/>
      <c r="N762" s="122"/>
      <c r="O762" s="122"/>
      <c r="P762" s="122"/>
      <c r="Q762" s="122"/>
      <c r="R762" s="122" t="s">
        <v>135</v>
      </c>
      <c r="S762" s="122">
        <v>0</v>
      </c>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row>
    <row r="763" spans="1:47" outlineLevel="1" x14ac:dyDescent="0.2">
      <c r="A763" s="123">
        <v>154</v>
      </c>
      <c r="B763" s="123" t="s">
        <v>722</v>
      </c>
      <c r="C763" s="137" t="s">
        <v>723</v>
      </c>
      <c r="D763" s="160" t="s">
        <v>138</v>
      </c>
      <c r="E763" s="125">
        <v>849.24</v>
      </c>
      <c r="F763" s="125"/>
      <c r="G763" s="125">
        <f>ROUND(E763*F763,2)</f>
        <v>0</v>
      </c>
      <c r="H763" s="147" t="s">
        <v>1624</v>
      </c>
      <c r="I763" s="122"/>
      <c r="J763" s="122"/>
      <c r="K763" s="122"/>
      <c r="L763" s="122"/>
      <c r="M763" s="122"/>
      <c r="N763" s="122"/>
      <c r="O763" s="122"/>
      <c r="P763" s="122"/>
      <c r="Q763" s="122"/>
      <c r="R763" s="122" t="s">
        <v>133</v>
      </c>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row>
    <row r="764" spans="1:47" outlineLevel="1" x14ac:dyDescent="0.2">
      <c r="A764" s="123"/>
      <c r="B764" s="123"/>
      <c r="C764" s="138" t="s">
        <v>724</v>
      </c>
      <c r="D764" s="161"/>
      <c r="E764" s="152">
        <v>849.24</v>
      </c>
      <c r="F764" s="125"/>
      <c r="G764" s="125"/>
      <c r="H764" s="147">
        <v>0</v>
      </c>
      <c r="I764" s="122"/>
      <c r="J764" s="122"/>
      <c r="K764" s="122"/>
      <c r="L764" s="122"/>
      <c r="M764" s="122"/>
      <c r="N764" s="122"/>
      <c r="O764" s="122"/>
      <c r="P764" s="122"/>
      <c r="Q764" s="122"/>
      <c r="R764" s="122" t="s">
        <v>135</v>
      </c>
      <c r="S764" s="122">
        <v>0</v>
      </c>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row>
    <row r="765" spans="1:47" outlineLevel="1" x14ac:dyDescent="0.2">
      <c r="A765" s="123">
        <v>155</v>
      </c>
      <c r="B765" s="123" t="s">
        <v>725</v>
      </c>
      <c r="C765" s="137" t="s">
        <v>726</v>
      </c>
      <c r="D765" s="160" t="s">
        <v>138</v>
      </c>
      <c r="E765" s="125">
        <v>141.54</v>
      </c>
      <c r="F765" s="125"/>
      <c r="G765" s="125">
        <f>ROUND(E765*F765,2)</f>
        <v>0</v>
      </c>
      <c r="H765" s="147" t="s">
        <v>1624</v>
      </c>
      <c r="I765" s="122"/>
      <c r="J765" s="122"/>
      <c r="K765" s="122"/>
      <c r="L765" s="122"/>
      <c r="M765" s="122"/>
      <c r="N765" s="122"/>
      <c r="O765" s="122"/>
      <c r="P765" s="122"/>
      <c r="Q765" s="122"/>
      <c r="R765" s="122" t="s">
        <v>133</v>
      </c>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row>
    <row r="766" spans="1:47" outlineLevel="1" x14ac:dyDescent="0.2">
      <c r="A766" s="123"/>
      <c r="B766" s="123"/>
      <c r="C766" s="138" t="s">
        <v>721</v>
      </c>
      <c r="D766" s="161"/>
      <c r="E766" s="152">
        <v>141.54</v>
      </c>
      <c r="F766" s="125"/>
      <c r="G766" s="125"/>
      <c r="H766" s="147">
        <v>0</v>
      </c>
      <c r="I766" s="122"/>
      <c r="J766" s="122"/>
      <c r="K766" s="122"/>
      <c r="L766" s="122"/>
      <c r="M766" s="122"/>
      <c r="N766" s="122"/>
      <c r="O766" s="122"/>
      <c r="P766" s="122"/>
      <c r="Q766" s="122"/>
      <c r="R766" s="122" t="s">
        <v>135</v>
      </c>
      <c r="S766" s="122">
        <v>0</v>
      </c>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row>
    <row r="767" spans="1:47" ht="22.5" outlineLevel="1" x14ac:dyDescent="0.2">
      <c r="A767" s="123">
        <v>156</v>
      </c>
      <c r="B767" s="123" t="s">
        <v>727</v>
      </c>
      <c r="C767" s="137" t="s">
        <v>728</v>
      </c>
      <c r="D767" s="160" t="s">
        <v>188</v>
      </c>
      <c r="E767" s="125">
        <v>836.2600000000001</v>
      </c>
      <c r="F767" s="125"/>
      <c r="G767" s="125">
        <f>ROUND(E767*F767,2)</f>
        <v>0</v>
      </c>
      <c r="H767" s="147" t="s">
        <v>1624</v>
      </c>
      <c r="I767" s="122"/>
      <c r="J767" s="122"/>
      <c r="K767" s="122"/>
      <c r="L767" s="122"/>
      <c r="M767" s="122"/>
      <c r="N767" s="122"/>
      <c r="O767" s="122"/>
      <c r="P767" s="122"/>
      <c r="Q767" s="122"/>
      <c r="R767" s="122" t="s">
        <v>133</v>
      </c>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row>
    <row r="768" spans="1:47" ht="22.5" outlineLevel="1" x14ac:dyDescent="0.2">
      <c r="A768" s="123"/>
      <c r="B768" s="123"/>
      <c r="C768" s="138" t="s">
        <v>729</v>
      </c>
      <c r="D768" s="161"/>
      <c r="E768" s="152">
        <v>836.26</v>
      </c>
      <c r="F768" s="125"/>
      <c r="G768" s="125"/>
      <c r="H768" s="147">
        <v>0</v>
      </c>
      <c r="I768" s="122"/>
      <c r="J768" s="122"/>
      <c r="K768" s="122"/>
      <c r="L768" s="122"/>
      <c r="M768" s="122"/>
      <c r="N768" s="122"/>
      <c r="O768" s="122"/>
      <c r="P768" s="122"/>
      <c r="Q768" s="122"/>
      <c r="R768" s="122" t="s">
        <v>135</v>
      </c>
      <c r="S768" s="122">
        <v>0</v>
      </c>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row>
    <row r="769" spans="1:47" outlineLevel="1" x14ac:dyDescent="0.2">
      <c r="A769" s="123">
        <v>157</v>
      </c>
      <c r="B769" s="123" t="s">
        <v>730</v>
      </c>
      <c r="C769" s="137" t="s">
        <v>731</v>
      </c>
      <c r="D769" s="160" t="s">
        <v>188</v>
      </c>
      <c r="E769" s="125">
        <v>5017.5600000000004</v>
      </c>
      <c r="F769" s="125"/>
      <c r="G769" s="125">
        <f>ROUND(E769*F769,2)</f>
        <v>0</v>
      </c>
      <c r="H769" s="147" t="s">
        <v>1624</v>
      </c>
      <c r="I769" s="122"/>
      <c r="J769" s="122"/>
      <c r="K769" s="122"/>
      <c r="L769" s="122"/>
      <c r="M769" s="122"/>
      <c r="N769" s="122"/>
      <c r="O769" s="122"/>
      <c r="P769" s="122"/>
      <c r="Q769" s="122"/>
      <c r="R769" s="122" t="s">
        <v>133</v>
      </c>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row>
    <row r="770" spans="1:47" ht="22.5" outlineLevel="1" x14ac:dyDescent="0.2">
      <c r="A770" s="123"/>
      <c r="B770" s="123"/>
      <c r="C770" s="138" t="s">
        <v>732</v>
      </c>
      <c r="D770" s="161"/>
      <c r="E770" s="152">
        <v>5017.5600000000004</v>
      </c>
      <c r="F770" s="125"/>
      <c r="G770" s="125"/>
      <c r="H770" s="147">
        <v>0</v>
      </c>
      <c r="I770" s="122"/>
      <c r="J770" s="122"/>
      <c r="K770" s="122"/>
      <c r="L770" s="122"/>
      <c r="M770" s="122"/>
      <c r="N770" s="122"/>
      <c r="O770" s="122"/>
      <c r="P770" s="122"/>
      <c r="Q770" s="122"/>
      <c r="R770" s="122" t="s">
        <v>135</v>
      </c>
      <c r="S770" s="122">
        <v>0</v>
      </c>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row>
    <row r="771" spans="1:47" ht="22.5" outlineLevel="1" x14ac:dyDescent="0.2">
      <c r="A771" s="123">
        <v>158</v>
      </c>
      <c r="B771" s="123" t="s">
        <v>733</v>
      </c>
      <c r="C771" s="137" t="s">
        <v>734</v>
      </c>
      <c r="D771" s="160" t="s">
        <v>188</v>
      </c>
      <c r="E771" s="125">
        <v>836.2600000000001</v>
      </c>
      <c r="F771" s="125"/>
      <c r="G771" s="125">
        <f>ROUND(E771*F771,2)</f>
        <v>0</v>
      </c>
      <c r="H771" s="147" t="s">
        <v>1624</v>
      </c>
      <c r="I771" s="122"/>
      <c r="J771" s="122"/>
      <c r="K771" s="122"/>
      <c r="L771" s="122"/>
      <c r="M771" s="122"/>
      <c r="N771" s="122"/>
      <c r="O771" s="122"/>
      <c r="P771" s="122"/>
      <c r="Q771" s="122"/>
      <c r="R771" s="122" t="s">
        <v>133</v>
      </c>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row>
    <row r="772" spans="1:47" ht="22.5" outlineLevel="1" x14ac:dyDescent="0.2">
      <c r="A772" s="123"/>
      <c r="B772" s="123"/>
      <c r="C772" s="138" t="s">
        <v>729</v>
      </c>
      <c r="D772" s="161"/>
      <c r="E772" s="152">
        <v>836.26</v>
      </c>
      <c r="F772" s="125"/>
      <c r="G772" s="125"/>
      <c r="H772" s="147">
        <v>0</v>
      </c>
      <c r="I772" s="122"/>
      <c r="J772" s="122"/>
      <c r="K772" s="122"/>
      <c r="L772" s="122"/>
      <c r="M772" s="122"/>
      <c r="N772" s="122"/>
      <c r="O772" s="122"/>
      <c r="P772" s="122"/>
      <c r="Q772" s="122"/>
      <c r="R772" s="122" t="s">
        <v>135</v>
      </c>
      <c r="S772" s="122">
        <v>0</v>
      </c>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row>
    <row r="773" spans="1:47" outlineLevel="1" x14ac:dyDescent="0.2">
      <c r="A773" s="123">
        <v>159</v>
      </c>
      <c r="B773" s="123" t="s">
        <v>735</v>
      </c>
      <c r="C773" s="137" t="s">
        <v>736</v>
      </c>
      <c r="D773" s="160" t="s">
        <v>188</v>
      </c>
      <c r="E773" s="125">
        <v>836.2600000000001</v>
      </c>
      <c r="F773" s="125"/>
      <c r="G773" s="125">
        <f>ROUND(E773*F773,2)</f>
        <v>0</v>
      </c>
      <c r="H773" s="147" t="s">
        <v>1624</v>
      </c>
      <c r="I773" s="122"/>
      <c r="J773" s="122"/>
      <c r="K773" s="122"/>
      <c r="L773" s="122"/>
      <c r="M773" s="122"/>
      <c r="N773" s="122"/>
      <c r="O773" s="122"/>
      <c r="P773" s="122"/>
      <c r="Q773" s="122"/>
      <c r="R773" s="122" t="s">
        <v>133</v>
      </c>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row>
    <row r="774" spans="1:47" ht="22.5" outlineLevel="1" x14ac:dyDescent="0.2">
      <c r="A774" s="123"/>
      <c r="B774" s="123"/>
      <c r="C774" s="138" t="s">
        <v>729</v>
      </c>
      <c r="D774" s="161"/>
      <c r="E774" s="152">
        <v>836.26</v>
      </c>
      <c r="F774" s="125"/>
      <c r="G774" s="125"/>
      <c r="H774" s="147">
        <v>0</v>
      </c>
      <c r="I774" s="122"/>
      <c r="J774" s="122"/>
      <c r="K774" s="122"/>
      <c r="L774" s="122"/>
      <c r="M774" s="122"/>
      <c r="N774" s="122"/>
      <c r="O774" s="122"/>
      <c r="P774" s="122"/>
      <c r="Q774" s="122"/>
      <c r="R774" s="122" t="s">
        <v>135</v>
      </c>
      <c r="S774" s="122">
        <v>0</v>
      </c>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row>
    <row r="775" spans="1:47" outlineLevel="1" x14ac:dyDescent="0.2">
      <c r="A775" s="123">
        <v>160</v>
      </c>
      <c r="B775" s="123" t="s">
        <v>737</v>
      </c>
      <c r="C775" s="137" t="s">
        <v>738</v>
      </c>
      <c r="D775" s="160" t="s">
        <v>188</v>
      </c>
      <c r="E775" s="125">
        <v>5017.5600000000004</v>
      </c>
      <c r="F775" s="125"/>
      <c r="G775" s="125">
        <f>ROUND(E775*F775,2)</f>
        <v>0</v>
      </c>
      <c r="H775" s="147" t="s">
        <v>1624</v>
      </c>
      <c r="I775" s="122"/>
      <c r="J775" s="122"/>
      <c r="K775" s="122"/>
      <c r="L775" s="122"/>
      <c r="M775" s="122"/>
      <c r="N775" s="122"/>
      <c r="O775" s="122"/>
      <c r="P775" s="122"/>
      <c r="Q775" s="122"/>
      <c r="R775" s="122" t="s">
        <v>133</v>
      </c>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row>
    <row r="776" spans="1:47" ht="22.5" outlineLevel="1" x14ac:dyDescent="0.2">
      <c r="A776" s="123"/>
      <c r="B776" s="123"/>
      <c r="C776" s="138" t="s">
        <v>732</v>
      </c>
      <c r="D776" s="161"/>
      <c r="E776" s="152">
        <v>5017.5600000000004</v>
      </c>
      <c r="F776" s="125"/>
      <c r="G776" s="125"/>
      <c r="H776" s="147">
        <v>0</v>
      </c>
      <c r="I776" s="122"/>
      <c r="J776" s="122"/>
      <c r="K776" s="122"/>
      <c r="L776" s="122"/>
      <c r="M776" s="122"/>
      <c r="N776" s="122"/>
      <c r="O776" s="122"/>
      <c r="P776" s="122"/>
      <c r="Q776" s="122"/>
      <c r="R776" s="122" t="s">
        <v>135</v>
      </c>
      <c r="S776" s="122">
        <v>0</v>
      </c>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row>
    <row r="777" spans="1:47" outlineLevel="1" x14ac:dyDescent="0.2">
      <c r="A777" s="123">
        <v>161</v>
      </c>
      <c r="B777" s="123" t="s">
        <v>739</v>
      </c>
      <c r="C777" s="137" t="s">
        <v>740</v>
      </c>
      <c r="D777" s="160" t="s">
        <v>188</v>
      </c>
      <c r="E777" s="125">
        <v>836.2600000000001</v>
      </c>
      <c r="F777" s="125"/>
      <c r="G777" s="125">
        <f>ROUND(E777*F777,2)</f>
        <v>0</v>
      </c>
      <c r="H777" s="147" t="s">
        <v>1624</v>
      </c>
      <c r="I777" s="122"/>
      <c r="J777" s="122"/>
      <c r="K777" s="122"/>
      <c r="L777" s="122"/>
      <c r="M777" s="122"/>
      <c r="N777" s="122"/>
      <c r="O777" s="122"/>
      <c r="P777" s="122"/>
      <c r="Q777" s="122"/>
      <c r="R777" s="122" t="s">
        <v>133</v>
      </c>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row>
    <row r="778" spans="1:47" ht="22.5" outlineLevel="1" x14ac:dyDescent="0.2">
      <c r="A778" s="123"/>
      <c r="B778" s="123"/>
      <c r="C778" s="138" t="s">
        <v>729</v>
      </c>
      <c r="D778" s="161"/>
      <c r="E778" s="152">
        <v>836.26</v>
      </c>
      <c r="F778" s="125"/>
      <c r="G778" s="125"/>
      <c r="H778" s="147">
        <v>0</v>
      </c>
      <c r="I778" s="122"/>
      <c r="J778" s="122"/>
      <c r="K778" s="122"/>
      <c r="L778" s="122"/>
      <c r="M778" s="122"/>
      <c r="N778" s="122"/>
      <c r="O778" s="122"/>
      <c r="P778" s="122"/>
      <c r="Q778" s="122"/>
      <c r="R778" s="122" t="s">
        <v>135</v>
      </c>
      <c r="S778" s="122">
        <v>0</v>
      </c>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row>
    <row r="779" spans="1:47" outlineLevel="1" x14ac:dyDescent="0.2">
      <c r="A779" s="123">
        <v>162</v>
      </c>
      <c r="B779" s="123" t="s">
        <v>741</v>
      </c>
      <c r="C779" s="137" t="s">
        <v>742</v>
      </c>
      <c r="D779" s="160" t="s">
        <v>240</v>
      </c>
      <c r="E779" s="125">
        <v>55.8</v>
      </c>
      <c r="F779" s="125"/>
      <c r="G779" s="125">
        <f>ROUND(E779*F779,2)</f>
        <v>0</v>
      </c>
      <c r="H779" s="147" t="s">
        <v>1624</v>
      </c>
      <c r="I779" s="122"/>
      <c r="J779" s="122"/>
      <c r="K779" s="122"/>
      <c r="L779" s="122"/>
      <c r="M779" s="122"/>
      <c r="N779" s="122"/>
      <c r="O779" s="122"/>
      <c r="P779" s="122"/>
      <c r="Q779" s="122"/>
      <c r="R779" s="122" t="s">
        <v>133</v>
      </c>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row>
    <row r="780" spans="1:47" outlineLevel="1" x14ac:dyDescent="0.2">
      <c r="A780" s="123"/>
      <c r="B780" s="123"/>
      <c r="C780" s="138" t="s">
        <v>743</v>
      </c>
      <c r="D780" s="161"/>
      <c r="E780" s="152">
        <v>55.8</v>
      </c>
      <c r="F780" s="125"/>
      <c r="G780" s="125"/>
      <c r="H780" s="147">
        <v>0</v>
      </c>
      <c r="I780" s="122"/>
      <c r="J780" s="122"/>
      <c r="K780" s="122"/>
      <c r="L780" s="122"/>
      <c r="M780" s="122"/>
      <c r="N780" s="122"/>
      <c r="O780" s="122"/>
      <c r="P780" s="122"/>
      <c r="Q780" s="122"/>
      <c r="R780" s="122" t="s">
        <v>135</v>
      </c>
      <c r="S780" s="122">
        <v>0</v>
      </c>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row>
    <row r="781" spans="1:47" outlineLevel="1" x14ac:dyDescent="0.2">
      <c r="A781" s="123">
        <v>163</v>
      </c>
      <c r="B781" s="123" t="s">
        <v>744</v>
      </c>
      <c r="C781" s="137" t="s">
        <v>745</v>
      </c>
      <c r="D781" s="160" t="s">
        <v>240</v>
      </c>
      <c r="E781" s="125">
        <v>334.79999999999995</v>
      </c>
      <c r="F781" s="125"/>
      <c r="G781" s="125">
        <f>ROUND(E781*F781,2)</f>
        <v>0</v>
      </c>
      <c r="H781" s="147" t="s">
        <v>1624</v>
      </c>
      <c r="I781" s="122"/>
      <c r="J781" s="122"/>
      <c r="K781" s="122"/>
      <c r="L781" s="122"/>
      <c r="M781" s="122"/>
      <c r="N781" s="122"/>
      <c r="O781" s="122"/>
      <c r="P781" s="122"/>
      <c r="Q781" s="122"/>
      <c r="R781" s="122" t="s">
        <v>133</v>
      </c>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row>
    <row r="782" spans="1:47" outlineLevel="1" x14ac:dyDescent="0.2">
      <c r="A782" s="123"/>
      <c r="B782" s="123"/>
      <c r="C782" s="138" t="s">
        <v>746</v>
      </c>
      <c r="D782" s="161"/>
      <c r="E782" s="152">
        <v>334.8</v>
      </c>
      <c r="F782" s="125"/>
      <c r="G782" s="125"/>
      <c r="H782" s="147">
        <v>0</v>
      </c>
      <c r="I782" s="122"/>
      <c r="J782" s="122"/>
      <c r="K782" s="122"/>
      <c r="L782" s="122"/>
      <c r="M782" s="122"/>
      <c r="N782" s="122"/>
      <c r="O782" s="122"/>
      <c r="P782" s="122"/>
      <c r="Q782" s="122"/>
      <c r="R782" s="122" t="s">
        <v>135</v>
      </c>
      <c r="S782" s="122">
        <v>0</v>
      </c>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row>
    <row r="783" spans="1:47" outlineLevel="1" x14ac:dyDescent="0.2">
      <c r="A783" s="123">
        <v>164</v>
      </c>
      <c r="B783" s="123" t="s">
        <v>747</v>
      </c>
      <c r="C783" s="137" t="s">
        <v>748</v>
      </c>
      <c r="D783" s="160" t="s">
        <v>240</v>
      </c>
      <c r="E783" s="125">
        <v>55.8</v>
      </c>
      <c r="F783" s="125"/>
      <c r="G783" s="125">
        <f>ROUND(E783*F783,2)</f>
        <v>0</v>
      </c>
      <c r="H783" s="147" t="s">
        <v>1624</v>
      </c>
      <c r="I783" s="122"/>
      <c r="J783" s="122"/>
      <c r="K783" s="122"/>
      <c r="L783" s="122"/>
      <c r="M783" s="122"/>
      <c r="N783" s="122"/>
      <c r="O783" s="122"/>
      <c r="P783" s="122"/>
      <c r="Q783" s="122"/>
      <c r="R783" s="122" t="s">
        <v>133</v>
      </c>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row>
    <row r="784" spans="1:47" outlineLevel="1" x14ac:dyDescent="0.2">
      <c r="A784" s="123"/>
      <c r="B784" s="123"/>
      <c r="C784" s="138" t="s">
        <v>743</v>
      </c>
      <c r="D784" s="161"/>
      <c r="E784" s="152">
        <v>55.8</v>
      </c>
      <c r="F784" s="125"/>
      <c r="G784" s="125"/>
      <c r="H784" s="147">
        <v>0</v>
      </c>
      <c r="I784" s="122"/>
      <c r="J784" s="122"/>
      <c r="K784" s="122"/>
      <c r="L784" s="122"/>
      <c r="M784" s="122"/>
      <c r="N784" s="122"/>
      <c r="O784" s="122"/>
      <c r="P784" s="122"/>
      <c r="Q784" s="122"/>
      <c r="R784" s="122" t="s">
        <v>135</v>
      </c>
      <c r="S784" s="122">
        <v>0</v>
      </c>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row>
    <row r="785" spans="1:47" x14ac:dyDescent="0.2">
      <c r="A785" s="124" t="s">
        <v>128</v>
      </c>
      <c r="B785" s="124" t="s">
        <v>72</v>
      </c>
      <c r="C785" s="139" t="s">
        <v>73</v>
      </c>
      <c r="D785" s="162"/>
      <c r="E785" s="126"/>
      <c r="F785" s="126"/>
      <c r="G785" s="126">
        <f>SUMIF(R786:R827,"&lt;&gt;NOR",G786:G827)</f>
        <v>0</v>
      </c>
      <c r="H785" s="148"/>
      <c r="I785" s="122"/>
      <c r="R785" t="s">
        <v>129</v>
      </c>
    </row>
    <row r="786" spans="1:47" outlineLevel="1" x14ac:dyDescent="0.2">
      <c r="A786" s="123">
        <v>165</v>
      </c>
      <c r="B786" s="123" t="s">
        <v>749</v>
      </c>
      <c r="C786" s="137" t="s">
        <v>750</v>
      </c>
      <c r="D786" s="160" t="s">
        <v>188</v>
      </c>
      <c r="E786" s="125">
        <v>1510.98</v>
      </c>
      <c r="F786" s="125"/>
      <c r="G786" s="125">
        <f>ROUND(E786*F786,2)</f>
        <v>0</v>
      </c>
      <c r="H786" s="147" t="s">
        <v>1624</v>
      </c>
      <c r="I786" s="122"/>
      <c r="J786" s="122"/>
      <c r="K786" s="122"/>
      <c r="L786" s="122"/>
      <c r="M786" s="122"/>
      <c r="N786" s="122"/>
      <c r="O786" s="122"/>
      <c r="P786" s="122"/>
      <c r="Q786" s="122"/>
      <c r="R786" s="122" t="s">
        <v>133</v>
      </c>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row>
    <row r="787" spans="1:47" outlineLevel="1" x14ac:dyDescent="0.2">
      <c r="A787" s="123"/>
      <c r="B787" s="123"/>
      <c r="C787" s="138" t="s">
        <v>213</v>
      </c>
      <c r="D787" s="161"/>
      <c r="E787" s="152"/>
      <c r="F787" s="125"/>
      <c r="G787" s="125"/>
      <c r="H787" s="147">
        <v>0</v>
      </c>
      <c r="I787" s="122"/>
      <c r="J787" s="122"/>
      <c r="K787" s="122"/>
      <c r="L787" s="122"/>
      <c r="M787" s="122"/>
      <c r="N787" s="122"/>
      <c r="O787" s="122"/>
      <c r="P787" s="122"/>
      <c r="Q787" s="122"/>
      <c r="R787" s="122" t="s">
        <v>135</v>
      </c>
      <c r="S787" s="122">
        <v>0</v>
      </c>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row>
    <row r="788" spans="1:47" ht="22.5" outlineLevel="1" x14ac:dyDescent="0.2">
      <c r="A788" s="123"/>
      <c r="B788" s="123"/>
      <c r="C788" s="138" t="s">
        <v>214</v>
      </c>
      <c r="D788" s="161"/>
      <c r="E788" s="152"/>
      <c r="F788" s="125"/>
      <c r="G788" s="125"/>
      <c r="H788" s="147">
        <v>0</v>
      </c>
      <c r="I788" s="122"/>
      <c r="J788" s="122"/>
      <c r="K788" s="122"/>
      <c r="L788" s="122"/>
      <c r="M788" s="122"/>
      <c r="N788" s="122"/>
      <c r="O788" s="122"/>
      <c r="P788" s="122"/>
      <c r="Q788" s="122"/>
      <c r="R788" s="122" t="s">
        <v>135</v>
      </c>
      <c r="S788" s="122">
        <v>0</v>
      </c>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row>
    <row r="789" spans="1:47" outlineLevel="1" x14ac:dyDescent="0.2">
      <c r="A789" s="123"/>
      <c r="B789" s="123"/>
      <c r="C789" s="138" t="s">
        <v>680</v>
      </c>
      <c r="D789" s="161"/>
      <c r="E789" s="152">
        <v>415.24</v>
      </c>
      <c r="F789" s="125"/>
      <c r="G789" s="125"/>
      <c r="H789" s="147">
        <v>0</v>
      </c>
      <c r="I789" s="122"/>
      <c r="J789" s="122"/>
      <c r="K789" s="122"/>
      <c r="L789" s="122"/>
      <c r="M789" s="122"/>
      <c r="N789" s="122"/>
      <c r="O789" s="122"/>
      <c r="P789" s="122"/>
      <c r="Q789" s="122"/>
      <c r="R789" s="122" t="s">
        <v>135</v>
      </c>
      <c r="S789" s="122">
        <v>0</v>
      </c>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row>
    <row r="790" spans="1:47" outlineLevel="1" x14ac:dyDescent="0.2">
      <c r="A790" s="123"/>
      <c r="B790" s="123"/>
      <c r="C790" s="138" t="s">
        <v>681</v>
      </c>
      <c r="D790" s="161"/>
      <c r="E790" s="152">
        <v>189.2</v>
      </c>
      <c r="F790" s="125"/>
      <c r="G790" s="125"/>
      <c r="H790" s="147">
        <v>0</v>
      </c>
      <c r="I790" s="122"/>
      <c r="J790" s="122"/>
      <c r="K790" s="122"/>
      <c r="L790" s="122"/>
      <c r="M790" s="122"/>
      <c r="N790" s="122"/>
      <c r="O790" s="122"/>
      <c r="P790" s="122"/>
      <c r="Q790" s="122"/>
      <c r="R790" s="122" t="s">
        <v>135</v>
      </c>
      <c r="S790" s="122">
        <v>0</v>
      </c>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row>
    <row r="791" spans="1:47" outlineLevel="1" x14ac:dyDescent="0.2">
      <c r="A791" s="123"/>
      <c r="B791" s="123"/>
      <c r="C791" s="138" t="s">
        <v>682</v>
      </c>
      <c r="D791" s="161"/>
      <c r="E791" s="152">
        <v>410.4</v>
      </c>
      <c r="F791" s="125"/>
      <c r="G791" s="125"/>
      <c r="H791" s="147">
        <v>0</v>
      </c>
      <c r="I791" s="122"/>
      <c r="J791" s="122"/>
      <c r="K791" s="122"/>
      <c r="L791" s="122"/>
      <c r="M791" s="122"/>
      <c r="N791" s="122"/>
      <c r="O791" s="122"/>
      <c r="P791" s="122"/>
      <c r="Q791" s="122"/>
      <c r="R791" s="122" t="s">
        <v>135</v>
      </c>
      <c r="S791" s="122">
        <v>0</v>
      </c>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row>
    <row r="792" spans="1:47" outlineLevel="1" x14ac:dyDescent="0.2">
      <c r="A792" s="123"/>
      <c r="B792" s="123"/>
      <c r="C792" s="138" t="s">
        <v>683</v>
      </c>
      <c r="D792" s="161"/>
      <c r="E792" s="152">
        <v>110.19</v>
      </c>
      <c r="F792" s="125"/>
      <c r="G792" s="125"/>
      <c r="H792" s="147">
        <v>0</v>
      </c>
      <c r="I792" s="122"/>
      <c r="J792" s="122"/>
      <c r="K792" s="122"/>
      <c r="L792" s="122"/>
      <c r="M792" s="122"/>
      <c r="N792" s="122"/>
      <c r="O792" s="122"/>
      <c r="P792" s="122"/>
      <c r="Q792" s="122"/>
      <c r="R792" s="122" t="s">
        <v>135</v>
      </c>
      <c r="S792" s="122">
        <v>0</v>
      </c>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row>
    <row r="793" spans="1:47" outlineLevel="1" x14ac:dyDescent="0.2">
      <c r="A793" s="123"/>
      <c r="B793" s="123"/>
      <c r="C793" s="138" t="s">
        <v>717</v>
      </c>
      <c r="D793" s="161"/>
      <c r="E793" s="152"/>
      <c r="F793" s="125"/>
      <c r="G793" s="125"/>
      <c r="H793" s="147">
        <v>0</v>
      </c>
      <c r="I793" s="122"/>
      <c r="J793" s="122"/>
      <c r="K793" s="122"/>
      <c r="L793" s="122"/>
      <c r="M793" s="122"/>
      <c r="N793" s="122"/>
      <c r="O793" s="122"/>
      <c r="P793" s="122"/>
      <c r="Q793" s="122"/>
      <c r="R793" s="122" t="s">
        <v>135</v>
      </c>
      <c r="S793" s="122">
        <v>0</v>
      </c>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row>
    <row r="794" spans="1:47" outlineLevel="1" x14ac:dyDescent="0.2">
      <c r="A794" s="123"/>
      <c r="B794" s="123"/>
      <c r="C794" s="138" t="s">
        <v>684</v>
      </c>
      <c r="D794" s="161"/>
      <c r="E794" s="152">
        <v>4.7</v>
      </c>
      <c r="F794" s="125"/>
      <c r="G794" s="125"/>
      <c r="H794" s="147">
        <v>0</v>
      </c>
      <c r="I794" s="122"/>
      <c r="J794" s="122"/>
      <c r="K794" s="122"/>
      <c r="L794" s="122"/>
      <c r="M794" s="122"/>
      <c r="N794" s="122"/>
      <c r="O794" s="122"/>
      <c r="P794" s="122"/>
      <c r="Q794" s="122"/>
      <c r="R794" s="122" t="s">
        <v>135</v>
      </c>
      <c r="S794" s="122">
        <v>0</v>
      </c>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row>
    <row r="795" spans="1:47" outlineLevel="1" x14ac:dyDescent="0.2">
      <c r="A795" s="123"/>
      <c r="B795" s="123"/>
      <c r="C795" s="138" t="s">
        <v>718</v>
      </c>
      <c r="D795" s="161"/>
      <c r="E795" s="152">
        <v>20.3</v>
      </c>
      <c r="F795" s="125"/>
      <c r="G795" s="125"/>
      <c r="H795" s="147">
        <v>0</v>
      </c>
      <c r="I795" s="122"/>
      <c r="J795" s="122"/>
      <c r="K795" s="122"/>
      <c r="L795" s="122"/>
      <c r="M795" s="122"/>
      <c r="N795" s="122"/>
      <c r="O795" s="122"/>
      <c r="P795" s="122"/>
      <c r="Q795" s="122"/>
      <c r="R795" s="122" t="s">
        <v>135</v>
      </c>
      <c r="S795" s="122">
        <v>0</v>
      </c>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row>
    <row r="796" spans="1:47" outlineLevel="1" x14ac:dyDescent="0.2">
      <c r="A796" s="123"/>
      <c r="B796" s="123"/>
      <c r="C796" s="138" t="s">
        <v>705</v>
      </c>
      <c r="D796" s="161"/>
      <c r="E796" s="152">
        <v>9</v>
      </c>
      <c r="F796" s="125"/>
      <c r="G796" s="125"/>
      <c r="H796" s="147">
        <v>0</v>
      </c>
      <c r="I796" s="122"/>
      <c r="J796" s="122"/>
      <c r="K796" s="122"/>
      <c r="L796" s="122"/>
      <c r="M796" s="122"/>
      <c r="N796" s="122"/>
      <c r="O796" s="122"/>
      <c r="P796" s="122"/>
      <c r="Q796" s="122"/>
      <c r="R796" s="122" t="s">
        <v>135</v>
      </c>
      <c r="S796" s="122">
        <v>0</v>
      </c>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row>
    <row r="797" spans="1:47" outlineLevel="1" x14ac:dyDescent="0.2">
      <c r="A797" s="123"/>
      <c r="B797" s="123"/>
      <c r="C797" s="138" t="s">
        <v>685</v>
      </c>
      <c r="D797" s="161"/>
      <c r="E797" s="152">
        <v>50.16</v>
      </c>
      <c r="F797" s="125"/>
      <c r="G797" s="125"/>
      <c r="H797" s="147">
        <v>0</v>
      </c>
      <c r="I797" s="122"/>
      <c r="J797" s="122"/>
      <c r="K797" s="122"/>
      <c r="L797" s="122"/>
      <c r="M797" s="122"/>
      <c r="N797" s="122"/>
      <c r="O797" s="122"/>
      <c r="P797" s="122"/>
      <c r="Q797" s="122"/>
      <c r="R797" s="122" t="s">
        <v>135</v>
      </c>
      <c r="S797" s="122">
        <v>0</v>
      </c>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row>
    <row r="798" spans="1:47" outlineLevel="1" x14ac:dyDescent="0.2">
      <c r="A798" s="123"/>
      <c r="B798" s="123"/>
      <c r="C798" s="138" t="s">
        <v>686</v>
      </c>
      <c r="D798" s="161"/>
      <c r="E798" s="152">
        <v>28.57</v>
      </c>
      <c r="F798" s="125"/>
      <c r="G798" s="125"/>
      <c r="H798" s="147">
        <v>0</v>
      </c>
      <c r="I798" s="122"/>
      <c r="J798" s="122"/>
      <c r="K798" s="122"/>
      <c r="L798" s="122"/>
      <c r="M798" s="122"/>
      <c r="N798" s="122"/>
      <c r="O798" s="122"/>
      <c r="P798" s="122"/>
      <c r="Q798" s="122"/>
      <c r="R798" s="122" t="s">
        <v>135</v>
      </c>
      <c r="S798" s="122">
        <v>0</v>
      </c>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row>
    <row r="799" spans="1:47" outlineLevel="1" x14ac:dyDescent="0.2">
      <c r="A799" s="123"/>
      <c r="B799" s="123"/>
      <c r="C799" s="138" t="s">
        <v>687</v>
      </c>
      <c r="D799" s="161"/>
      <c r="E799" s="152">
        <v>143.97999999999999</v>
      </c>
      <c r="F799" s="125"/>
      <c r="G799" s="125"/>
      <c r="H799" s="147">
        <v>0</v>
      </c>
      <c r="I799" s="122"/>
      <c r="J799" s="122"/>
      <c r="K799" s="122"/>
      <c r="L799" s="122"/>
      <c r="M799" s="122"/>
      <c r="N799" s="122"/>
      <c r="O799" s="122"/>
      <c r="P799" s="122"/>
      <c r="Q799" s="122"/>
      <c r="R799" s="122" t="s">
        <v>135</v>
      </c>
      <c r="S799" s="122">
        <v>0</v>
      </c>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row>
    <row r="800" spans="1:47" outlineLevel="1" x14ac:dyDescent="0.2">
      <c r="A800" s="123"/>
      <c r="B800" s="123"/>
      <c r="C800" s="138" t="s">
        <v>688</v>
      </c>
      <c r="D800" s="161"/>
      <c r="E800" s="152">
        <v>25.75</v>
      </c>
      <c r="F800" s="125"/>
      <c r="G800" s="125"/>
      <c r="H800" s="147">
        <v>0</v>
      </c>
      <c r="I800" s="122"/>
      <c r="J800" s="122"/>
      <c r="K800" s="122"/>
      <c r="L800" s="122"/>
      <c r="M800" s="122"/>
      <c r="N800" s="122"/>
      <c r="O800" s="122"/>
      <c r="P800" s="122"/>
      <c r="Q800" s="122"/>
      <c r="R800" s="122" t="s">
        <v>135</v>
      </c>
      <c r="S800" s="122">
        <v>0</v>
      </c>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row>
    <row r="801" spans="1:47" outlineLevel="1" x14ac:dyDescent="0.2">
      <c r="A801" s="123"/>
      <c r="B801" s="123"/>
      <c r="C801" s="138" t="s">
        <v>689</v>
      </c>
      <c r="D801" s="161"/>
      <c r="E801" s="152">
        <v>6.71</v>
      </c>
      <c r="F801" s="125"/>
      <c r="G801" s="125"/>
      <c r="H801" s="147">
        <v>0</v>
      </c>
      <c r="I801" s="122"/>
      <c r="J801" s="122"/>
      <c r="K801" s="122"/>
      <c r="L801" s="122"/>
      <c r="M801" s="122"/>
      <c r="N801" s="122"/>
      <c r="O801" s="122"/>
      <c r="P801" s="122"/>
      <c r="Q801" s="122"/>
      <c r="R801" s="122" t="s">
        <v>135</v>
      </c>
      <c r="S801" s="122">
        <v>0</v>
      </c>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row>
    <row r="802" spans="1:47" outlineLevel="1" x14ac:dyDescent="0.2">
      <c r="A802" s="123"/>
      <c r="B802" s="123"/>
      <c r="C802" s="138" t="s">
        <v>690</v>
      </c>
      <c r="D802" s="161"/>
      <c r="E802" s="152">
        <v>7.76</v>
      </c>
      <c r="F802" s="125"/>
      <c r="G802" s="125"/>
      <c r="H802" s="147">
        <v>0</v>
      </c>
      <c r="I802" s="122"/>
      <c r="J802" s="122"/>
      <c r="K802" s="122"/>
      <c r="L802" s="122"/>
      <c r="M802" s="122"/>
      <c r="N802" s="122"/>
      <c r="O802" s="122"/>
      <c r="P802" s="122"/>
      <c r="Q802" s="122"/>
      <c r="R802" s="122" t="s">
        <v>135</v>
      </c>
      <c r="S802" s="122">
        <v>0</v>
      </c>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row>
    <row r="803" spans="1:47" outlineLevel="1" x14ac:dyDescent="0.2">
      <c r="A803" s="123"/>
      <c r="B803" s="123"/>
      <c r="C803" s="138" t="s">
        <v>691</v>
      </c>
      <c r="D803" s="161"/>
      <c r="E803" s="152">
        <v>71.349999999999994</v>
      </c>
      <c r="F803" s="125"/>
      <c r="G803" s="125"/>
      <c r="H803" s="147">
        <v>0</v>
      </c>
      <c r="I803" s="122"/>
      <c r="J803" s="122"/>
      <c r="K803" s="122"/>
      <c r="L803" s="122"/>
      <c r="M803" s="122"/>
      <c r="N803" s="122"/>
      <c r="O803" s="122"/>
      <c r="P803" s="122"/>
      <c r="Q803" s="122"/>
      <c r="R803" s="122" t="s">
        <v>135</v>
      </c>
      <c r="S803" s="122">
        <v>0</v>
      </c>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row>
    <row r="804" spans="1:47" outlineLevel="1" x14ac:dyDescent="0.2">
      <c r="A804" s="123"/>
      <c r="B804" s="123"/>
      <c r="C804" s="138" t="s">
        <v>708</v>
      </c>
      <c r="D804" s="161"/>
      <c r="E804" s="152">
        <v>17.670000000000002</v>
      </c>
      <c r="F804" s="125"/>
      <c r="G804" s="125"/>
      <c r="H804" s="147">
        <v>0</v>
      </c>
      <c r="I804" s="122"/>
      <c r="J804" s="122"/>
      <c r="K804" s="122"/>
      <c r="L804" s="122"/>
      <c r="M804" s="122"/>
      <c r="N804" s="122"/>
      <c r="O804" s="122"/>
      <c r="P804" s="122"/>
      <c r="Q804" s="122"/>
      <c r="R804" s="122" t="s">
        <v>135</v>
      </c>
      <c r="S804" s="122">
        <v>0</v>
      </c>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row>
    <row r="805" spans="1:47" outlineLevel="1" x14ac:dyDescent="0.2">
      <c r="A805" s="123">
        <v>166</v>
      </c>
      <c r="B805" s="123" t="s">
        <v>751</v>
      </c>
      <c r="C805" s="137" t="s">
        <v>752</v>
      </c>
      <c r="D805" s="160" t="s">
        <v>188</v>
      </c>
      <c r="E805" s="125">
        <v>1510.98</v>
      </c>
      <c r="F805" s="125"/>
      <c r="G805" s="125">
        <f>ROUND(E805*F805,2)</f>
        <v>0</v>
      </c>
      <c r="H805" s="147" t="s">
        <v>1624</v>
      </c>
      <c r="I805" s="122"/>
      <c r="J805" s="122"/>
      <c r="K805" s="122"/>
      <c r="L805" s="122"/>
      <c r="M805" s="122"/>
      <c r="N805" s="122"/>
      <c r="O805" s="122"/>
      <c r="P805" s="122"/>
      <c r="Q805" s="122"/>
      <c r="R805" s="122" t="s">
        <v>133</v>
      </c>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row>
    <row r="806" spans="1:47" outlineLevel="1" x14ac:dyDescent="0.2">
      <c r="A806" s="123"/>
      <c r="B806" s="123"/>
      <c r="C806" s="138" t="s">
        <v>213</v>
      </c>
      <c r="D806" s="161"/>
      <c r="E806" s="152"/>
      <c r="F806" s="125"/>
      <c r="G806" s="125"/>
      <c r="H806" s="147">
        <v>0</v>
      </c>
      <c r="I806" s="122"/>
      <c r="J806" s="122"/>
      <c r="K806" s="122"/>
      <c r="L806" s="122"/>
      <c r="M806" s="122"/>
      <c r="N806" s="122"/>
      <c r="O806" s="122"/>
      <c r="P806" s="122"/>
      <c r="Q806" s="122"/>
      <c r="R806" s="122" t="s">
        <v>135</v>
      </c>
      <c r="S806" s="122">
        <v>0</v>
      </c>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row>
    <row r="807" spans="1:47" ht="22.5" outlineLevel="1" x14ac:dyDescent="0.2">
      <c r="A807" s="123"/>
      <c r="B807" s="123"/>
      <c r="C807" s="138" t="s">
        <v>214</v>
      </c>
      <c r="D807" s="161"/>
      <c r="E807" s="152"/>
      <c r="F807" s="125"/>
      <c r="G807" s="125"/>
      <c r="H807" s="147">
        <v>0</v>
      </c>
      <c r="I807" s="122"/>
      <c r="J807" s="122"/>
      <c r="K807" s="122"/>
      <c r="L807" s="122"/>
      <c r="M807" s="122"/>
      <c r="N807" s="122"/>
      <c r="O807" s="122"/>
      <c r="P807" s="122"/>
      <c r="Q807" s="122"/>
      <c r="R807" s="122" t="s">
        <v>135</v>
      </c>
      <c r="S807" s="122">
        <v>0</v>
      </c>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row>
    <row r="808" spans="1:47" outlineLevel="1" x14ac:dyDescent="0.2">
      <c r="A808" s="123"/>
      <c r="B808" s="123"/>
      <c r="C808" s="138" t="s">
        <v>680</v>
      </c>
      <c r="D808" s="161"/>
      <c r="E808" s="152">
        <v>415.24</v>
      </c>
      <c r="F808" s="125"/>
      <c r="G808" s="125"/>
      <c r="H808" s="147">
        <v>0</v>
      </c>
      <c r="I808" s="122"/>
      <c r="J808" s="122"/>
      <c r="K808" s="122"/>
      <c r="L808" s="122"/>
      <c r="M808" s="122"/>
      <c r="N808" s="122"/>
      <c r="O808" s="122"/>
      <c r="P808" s="122"/>
      <c r="Q808" s="122"/>
      <c r="R808" s="122" t="s">
        <v>135</v>
      </c>
      <c r="S808" s="122">
        <v>0</v>
      </c>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row>
    <row r="809" spans="1:47" outlineLevel="1" x14ac:dyDescent="0.2">
      <c r="A809" s="123"/>
      <c r="B809" s="123"/>
      <c r="C809" s="138" t="s">
        <v>681</v>
      </c>
      <c r="D809" s="161"/>
      <c r="E809" s="152">
        <v>189.2</v>
      </c>
      <c r="F809" s="125"/>
      <c r="G809" s="125"/>
      <c r="H809" s="147">
        <v>0</v>
      </c>
      <c r="I809" s="122"/>
      <c r="J809" s="122"/>
      <c r="K809" s="122"/>
      <c r="L809" s="122"/>
      <c r="M809" s="122"/>
      <c r="N809" s="122"/>
      <c r="O809" s="122"/>
      <c r="P809" s="122"/>
      <c r="Q809" s="122"/>
      <c r="R809" s="122" t="s">
        <v>135</v>
      </c>
      <c r="S809" s="122">
        <v>0</v>
      </c>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row>
    <row r="810" spans="1:47" outlineLevel="1" x14ac:dyDescent="0.2">
      <c r="A810" s="123"/>
      <c r="B810" s="123"/>
      <c r="C810" s="138" t="s">
        <v>682</v>
      </c>
      <c r="D810" s="161"/>
      <c r="E810" s="152">
        <v>410.4</v>
      </c>
      <c r="F810" s="125"/>
      <c r="G810" s="125"/>
      <c r="H810" s="147">
        <v>0</v>
      </c>
      <c r="I810" s="122"/>
      <c r="J810" s="122"/>
      <c r="K810" s="122"/>
      <c r="L810" s="122"/>
      <c r="M810" s="122"/>
      <c r="N810" s="122"/>
      <c r="O810" s="122"/>
      <c r="P810" s="122"/>
      <c r="Q810" s="122"/>
      <c r="R810" s="122" t="s">
        <v>135</v>
      </c>
      <c r="S810" s="122">
        <v>0</v>
      </c>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row>
    <row r="811" spans="1:47" outlineLevel="1" x14ac:dyDescent="0.2">
      <c r="A811" s="123"/>
      <c r="B811" s="123"/>
      <c r="C811" s="138" t="s">
        <v>683</v>
      </c>
      <c r="D811" s="161"/>
      <c r="E811" s="152">
        <v>110.19</v>
      </c>
      <c r="F811" s="125"/>
      <c r="G811" s="125"/>
      <c r="H811" s="147">
        <v>0</v>
      </c>
      <c r="I811" s="122"/>
      <c r="J811" s="122"/>
      <c r="K811" s="122"/>
      <c r="L811" s="122"/>
      <c r="M811" s="122"/>
      <c r="N811" s="122"/>
      <c r="O811" s="122"/>
      <c r="P811" s="122"/>
      <c r="Q811" s="122"/>
      <c r="R811" s="122" t="s">
        <v>135</v>
      </c>
      <c r="S811" s="122">
        <v>0</v>
      </c>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row>
    <row r="812" spans="1:47" outlineLevel="1" x14ac:dyDescent="0.2">
      <c r="A812" s="123"/>
      <c r="B812" s="123"/>
      <c r="C812" s="138" t="s">
        <v>717</v>
      </c>
      <c r="D812" s="161"/>
      <c r="E812" s="152"/>
      <c r="F812" s="125"/>
      <c r="G812" s="125"/>
      <c r="H812" s="147">
        <v>0</v>
      </c>
      <c r="I812" s="122"/>
      <c r="J812" s="122"/>
      <c r="K812" s="122"/>
      <c r="L812" s="122"/>
      <c r="M812" s="122"/>
      <c r="N812" s="122"/>
      <c r="O812" s="122"/>
      <c r="P812" s="122"/>
      <c r="Q812" s="122"/>
      <c r="R812" s="122" t="s">
        <v>135</v>
      </c>
      <c r="S812" s="122">
        <v>0</v>
      </c>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row>
    <row r="813" spans="1:47" outlineLevel="1" x14ac:dyDescent="0.2">
      <c r="A813" s="123"/>
      <c r="B813" s="123"/>
      <c r="C813" s="138" t="s">
        <v>684</v>
      </c>
      <c r="D813" s="161"/>
      <c r="E813" s="152">
        <v>4.7</v>
      </c>
      <c r="F813" s="125"/>
      <c r="G813" s="125"/>
      <c r="H813" s="147">
        <v>0</v>
      </c>
      <c r="I813" s="122"/>
      <c r="J813" s="122"/>
      <c r="K813" s="122"/>
      <c r="L813" s="122"/>
      <c r="M813" s="122"/>
      <c r="N813" s="122"/>
      <c r="O813" s="122"/>
      <c r="P813" s="122"/>
      <c r="Q813" s="122"/>
      <c r="R813" s="122" t="s">
        <v>135</v>
      </c>
      <c r="S813" s="122">
        <v>0</v>
      </c>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row>
    <row r="814" spans="1:47" outlineLevel="1" x14ac:dyDescent="0.2">
      <c r="A814" s="123"/>
      <c r="B814" s="123"/>
      <c r="C814" s="138" t="s">
        <v>718</v>
      </c>
      <c r="D814" s="161"/>
      <c r="E814" s="152">
        <v>20.3</v>
      </c>
      <c r="F814" s="125"/>
      <c r="G814" s="125"/>
      <c r="H814" s="147">
        <v>0</v>
      </c>
      <c r="I814" s="122"/>
      <c r="J814" s="122"/>
      <c r="K814" s="122"/>
      <c r="L814" s="122"/>
      <c r="M814" s="122"/>
      <c r="N814" s="122"/>
      <c r="O814" s="122"/>
      <c r="P814" s="122"/>
      <c r="Q814" s="122"/>
      <c r="R814" s="122" t="s">
        <v>135</v>
      </c>
      <c r="S814" s="122">
        <v>0</v>
      </c>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row>
    <row r="815" spans="1:47" outlineLevel="1" x14ac:dyDescent="0.2">
      <c r="A815" s="123"/>
      <c r="B815" s="123"/>
      <c r="C815" s="138" t="s">
        <v>705</v>
      </c>
      <c r="D815" s="161"/>
      <c r="E815" s="152">
        <v>9</v>
      </c>
      <c r="F815" s="125"/>
      <c r="G815" s="125"/>
      <c r="H815" s="147">
        <v>0</v>
      </c>
      <c r="I815" s="122"/>
      <c r="J815" s="122"/>
      <c r="K815" s="122"/>
      <c r="L815" s="122"/>
      <c r="M815" s="122"/>
      <c r="N815" s="122"/>
      <c r="O815" s="122"/>
      <c r="P815" s="122"/>
      <c r="Q815" s="122"/>
      <c r="R815" s="122" t="s">
        <v>135</v>
      </c>
      <c r="S815" s="122">
        <v>0</v>
      </c>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row>
    <row r="816" spans="1:47" outlineLevel="1" x14ac:dyDescent="0.2">
      <c r="A816" s="123"/>
      <c r="B816" s="123"/>
      <c r="C816" s="138" t="s">
        <v>685</v>
      </c>
      <c r="D816" s="161"/>
      <c r="E816" s="152">
        <v>50.16</v>
      </c>
      <c r="F816" s="125"/>
      <c r="G816" s="125"/>
      <c r="H816" s="147">
        <v>0</v>
      </c>
      <c r="I816" s="122"/>
      <c r="J816" s="122"/>
      <c r="K816" s="122"/>
      <c r="L816" s="122"/>
      <c r="M816" s="122"/>
      <c r="N816" s="122"/>
      <c r="O816" s="122"/>
      <c r="P816" s="122"/>
      <c r="Q816" s="122"/>
      <c r="R816" s="122" t="s">
        <v>135</v>
      </c>
      <c r="S816" s="122">
        <v>0</v>
      </c>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row>
    <row r="817" spans="1:47" outlineLevel="1" x14ac:dyDescent="0.2">
      <c r="A817" s="123"/>
      <c r="B817" s="123"/>
      <c r="C817" s="138" t="s">
        <v>686</v>
      </c>
      <c r="D817" s="161"/>
      <c r="E817" s="152">
        <v>28.57</v>
      </c>
      <c r="F817" s="125"/>
      <c r="G817" s="125"/>
      <c r="H817" s="147">
        <v>0</v>
      </c>
      <c r="I817" s="122"/>
      <c r="J817" s="122"/>
      <c r="K817" s="122"/>
      <c r="L817" s="122"/>
      <c r="M817" s="122"/>
      <c r="N817" s="122"/>
      <c r="O817" s="122"/>
      <c r="P817" s="122"/>
      <c r="Q817" s="122"/>
      <c r="R817" s="122" t="s">
        <v>135</v>
      </c>
      <c r="S817" s="122">
        <v>0</v>
      </c>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row>
    <row r="818" spans="1:47" outlineLevel="1" x14ac:dyDescent="0.2">
      <c r="A818" s="123"/>
      <c r="B818" s="123"/>
      <c r="C818" s="138" t="s">
        <v>687</v>
      </c>
      <c r="D818" s="161"/>
      <c r="E818" s="152">
        <v>143.97999999999999</v>
      </c>
      <c r="F818" s="125"/>
      <c r="G818" s="125"/>
      <c r="H818" s="147">
        <v>0</v>
      </c>
      <c r="I818" s="122"/>
      <c r="J818" s="122"/>
      <c r="K818" s="122"/>
      <c r="L818" s="122"/>
      <c r="M818" s="122"/>
      <c r="N818" s="122"/>
      <c r="O818" s="122"/>
      <c r="P818" s="122"/>
      <c r="Q818" s="122"/>
      <c r="R818" s="122" t="s">
        <v>135</v>
      </c>
      <c r="S818" s="122">
        <v>0</v>
      </c>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row>
    <row r="819" spans="1:47" outlineLevel="1" x14ac:dyDescent="0.2">
      <c r="A819" s="123"/>
      <c r="B819" s="123"/>
      <c r="C819" s="138" t="s">
        <v>688</v>
      </c>
      <c r="D819" s="161"/>
      <c r="E819" s="152">
        <v>25.75</v>
      </c>
      <c r="F819" s="125"/>
      <c r="G819" s="125"/>
      <c r="H819" s="147">
        <v>0</v>
      </c>
      <c r="I819" s="122"/>
      <c r="J819" s="122"/>
      <c r="K819" s="122"/>
      <c r="L819" s="122"/>
      <c r="M819" s="122"/>
      <c r="N819" s="122"/>
      <c r="O819" s="122"/>
      <c r="P819" s="122"/>
      <c r="Q819" s="122"/>
      <c r="R819" s="122" t="s">
        <v>135</v>
      </c>
      <c r="S819" s="122">
        <v>0</v>
      </c>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row>
    <row r="820" spans="1:47" outlineLevel="1" x14ac:dyDescent="0.2">
      <c r="A820" s="123"/>
      <c r="B820" s="123"/>
      <c r="C820" s="138" t="s">
        <v>689</v>
      </c>
      <c r="D820" s="161"/>
      <c r="E820" s="152">
        <v>6.71</v>
      </c>
      <c r="F820" s="125"/>
      <c r="G820" s="125"/>
      <c r="H820" s="147">
        <v>0</v>
      </c>
      <c r="I820" s="122"/>
      <c r="J820" s="122"/>
      <c r="K820" s="122"/>
      <c r="L820" s="122"/>
      <c r="M820" s="122"/>
      <c r="N820" s="122"/>
      <c r="O820" s="122"/>
      <c r="P820" s="122"/>
      <c r="Q820" s="122"/>
      <c r="R820" s="122" t="s">
        <v>135</v>
      </c>
      <c r="S820" s="122">
        <v>0</v>
      </c>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row>
    <row r="821" spans="1:47" outlineLevel="1" x14ac:dyDescent="0.2">
      <c r="A821" s="123"/>
      <c r="B821" s="123"/>
      <c r="C821" s="138" t="s">
        <v>690</v>
      </c>
      <c r="D821" s="161"/>
      <c r="E821" s="152">
        <v>7.76</v>
      </c>
      <c r="F821" s="125"/>
      <c r="G821" s="125"/>
      <c r="H821" s="147">
        <v>0</v>
      </c>
      <c r="I821" s="122"/>
      <c r="J821" s="122"/>
      <c r="K821" s="122"/>
      <c r="L821" s="122"/>
      <c r="M821" s="122"/>
      <c r="N821" s="122"/>
      <c r="O821" s="122"/>
      <c r="P821" s="122"/>
      <c r="Q821" s="122"/>
      <c r="R821" s="122" t="s">
        <v>135</v>
      </c>
      <c r="S821" s="122">
        <v>0</v>
      </c>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row>
    <row r="822" spans="1:47" outlineLevel="1" x14ac:dyDescent="0.2">
      <c r="A822" s="123"/>
      <c r="B822" s="123"/>
      <c r="C822" s="138" t="s">
        <v>691</v>
      </c>
      <c r="D822" s="161"/>
      <c r="E822" s="152">
        <v>71.349999999999994</v>
      </c>
      <c r="F822" s="125"/>
      <c r="G822" s="125"/>
      <c r="H822" s="147">
        <v>0</v>
      </c>
      <c r="I822" s="122"/>
      <c r="J822" s="122"/>
      <c r="K822" s="122"/>
      <c r="L822" s="122"/>
      <c r="M822" s="122"/>
      <c r="N822" s="122"/>
      <c r="O822" s="122"/>
      <c r="P822" s="122"/>
      <c r="Q822" s="122"/>
      <c r="R822" s="122" t="s">
        <v>135</v>
      </c>
      <c r="S822" s="122">
        <v>0</v>
      </c>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row>
    <row r="823" spans="1:47" outlineLevel="1" x14ac:dyDescent="0.2">
      <c r="A823" s="123"/>
      <c r="B823" s="123"/>
      <c r="C823" s="138" t="s">
        <v>708</v>
      </c>
      <c r="D823" s="161"/>
      <c r="E823" s="152">
        <v>17.670000000000002</v>
      </c>
      <c r="F823" s="125"/>
      <c r="G823" s="125"/>
      <c r="H823" s="147">
        <v>0</v>
      </c>
      <c r="I823" s="122"/>
      <c r="J823" s="122"/>
      <c r="K823" s="122"/>
      <c r="L823" s="122"/>
      <c r="M823" s="122"/>
      <c r="N823" s="122"/>
      <c r="O823" s="122"/>
      <c r="P823" s="122"/>
      <c r="Q823" s="122"/>
      <c r="R823" s="122" t="s">
        <v>135</v>
      </c>
      <c r="S823" s="122">
        <v>0</v>
      </c>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row>
    <row r="824" spans="1:47" outlineLevel="1" x14ac:dyDescent="0.2">
      <c r="A824" s="123">
        <v>167</v>
      </c>
      <c r="B824" s="123" t="s">
        <v>753</v>
      </c>
      <c r="C824" s="137" t="s">
        <v>754</v>
      </c>
      <c r="D824" s="160" t="s">
        <v>755</v>
      </c>
      <c r="E824" s="125">
        <v>350</v>
      </c>
      <c r="F824" s="125"/>
      <c r="G824" s="125">
        <f>ROUND(E824*F824,2)</f>
        <v>0</v>
      </c>
      <c r="H824" s="147" t="s">
        <v>1623</v>
      </c>
      <c r="I824" s="122"/>
      <c r="J824" s="122"/>
      <c r="K824" s="122"/>
      <c r="L824" s="122"/>
      <c r="M824" s="122"/>
      <c r="N824" s="122"/>
      <c r="O824" s="122"/>
      <c r="P824" s="122"/>
      <c r="Q824" s="122"/>
      <c r="R824" s="122" t="s">
        <v>133</v>
      </c>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row>
    <row r="825" spans="1:47" outlineLevel="1" x14ac:dyDescent="0.2">
      <c r="A825" s="123"/>
      <c r="B825" s="123"/>
      <c r="C825" s="138" t="s">
        <v>756</v>
      </c>
      <c r="D825" s="161"/>
      <c r="E825" s="152">
        <v>350</v>
      </c>
      <c r="F825" s="125"/>
      <c r="G825" s="125"/>
      <c r="H825" s="147">
        <v>0</v>
      </c>
      <c r="I825" s="122"/>
      <c r="J825" s="122"/>
      <c r="K825" s="122"/>
      <c r="L825" s="122"/>
      <c r="M825" s="122"/>
      <c r="N825" s="122"/>
      <c r="O825" s="122"/>
      <c r="P825" s="122"/>
      <c r="Q825" s="122"/>
      <c r="R825" s="122" t="s">
        <v>135</v>
      </c>
      <c r="S825" s="122">
        <v>0</v>
      </c>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row>
    <row r="826" spans="1:47" outlineLevel="1" x14ac:dyDescent="0.2">
      <c r="A826" s="123">
        <v>168</v>
      </c>
      <c r="B826" s="123" t="s">
        <v>757</v>
      </c>
      <c r="C826" s="137" t="s">
        <v>758</v>
      </c>
      <c r="D826" s="160" t="s">
        <v>177</v>
      </c>
      <c r="E826" s="125">
        <v>200</v>
      </c>
      <c r="F826" s="125"/>
      <c r="G826" s="125">
        <f>ROUND(E826*F826,2)</f>
        <v>0</v>
      </c>
      <c r="H826" s="147" t="s">
        <v>1624</v>
      </c>
      <c r="I826" s="122"/>
      <c r="J826" s="122"/>
      <c r="K826" s="122"/>
      <c r="L826" s="122"/>
      <c r="M826" s="122"/>
      <c r="N826" s="122"/>
      <c r="O826" s="122"/>
      <c r="P826" s="122"/>
      <c r="Q826" s="122"/>
      <c r="R826" s="122" t="s">
        <v>133</v>
      </c>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row>
    <row r="827" spans="1:47" outlineLevel="1" x14ac:dyDescent="0.2">
      <c r="A827" s="123"/>
      <c r="B827" s="123"/>
      <c r="C827" s="138" t="s">
        <v>759</v>
      </c>
      <c r="D827" s="161"/>
      <c r="E827" s="152">
        <v>200</v>
      </c>
      <c r="F827" s="125"/>
      <c r="G827" s="125"/>
      <c r="H827" s="147">
        <v>0</v>
      </c>
      <c r="I827" s="122"/>
      <c r="J827" s="122"/>
      <c r="K827" s="122"/>
      <c r="L827" s="122"/>
      <c r="M827" s="122"/>
      <c r="N827" s="122"/>
      <c r="O827" s="122"/>
      <c r="P827" s="122"/>
      <c r="Q827" s="122"/>
      <c r="R827" s="122" t="s">
        <v>135</v>
      </c>
      <c r="S827" s="122">
        <v>0</v>
      </c>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row>
    <row r="828" spans="1:47" x14ac:dyDescent="0.2">
      <c r="A828" s="124" t="s">
        <v>128</v>
      </c>
      <c r="B828" s="124" t="s">
        <v>74</v>
      </c>
      <c r="C828" s="139" t="s">
        <v>75</v>
      </c>
      <c r="D828" s="162"/>
      <c r="E828" s="126"/>
      <c r="F828" s="126"/>
      <c r="G828" s="126">
        <f>SUMIF(R829:R875,"&lt;&gt;NOR",G829:G875)</f>
        <v>0</v>
      </c>
      <c r="H828" s="148"/>
      <c r="I828" s="122"/>
      <c r="R828" t="s">
        <v>129</v>
      </c>
    </row>
    <row r="829" spans="1:47" outlineLevel="1" x14ac:dyDescent="0.2">
      <c r="A829" s="123">
        <v>169</v>
      </c>
      <c r="B829" s="123" t="s">
        <v>760</v>
      </c>
      <c r="C829" s="137" t="s">
        <v>761</v>
      </c>
      <c r="D829" s="160" t="s">
        <v>138</v>
      </c>
      <c r="E829" s="125">
        <v>40.595999999999997</v>
      </c>
      <c r="F829" s="125"/>
      <c r="G829" s="125">
        <f>ROUND(E829*F829,2)</f>
        <v>0</v>
      </c>
      <c r="H829" s="147" t="s">
        <v>1624</v>
      </c>
      <c r="I829" s="122"/>
      <c r="J829" s="122"/>
      <c r="K829" s="122"/>
      <c r="L829" s="122"/>
      <c r="M829" s="122"/>
      <c r="N829" s="122"/>
      <c r="O829" s="122"/>
      <c r="P829" s="122"/>
      <c r="Q829" s="122"/>
      <c r="R829" s="122" t="s">
        <v>133</v>
      </c>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row>
    <row r="830" spans="1:47" outlineLevel="1" x14ac:dyDescent="0.2">
      <c r="A830" s="123"/>
      <c r="B830" s="123"/>
      <c r="C830" s="138" t="s">
        <v>762</v>
      </c>
      <c r="D830" s="161"/>
      <c r="E830" s="152">
        <v>19.856000000000002</v>
      </c>
      <c r="F830" s="125"/>
      <c r="G830" s="125"/>
      <c r="H830" s="147">
        <v>0</v>
      </c>
      <c r="I830" s="122"/>
      <c r="J830" s="122"/>
      <c r="K830" s="122"/>
      <c r="L830" s="122"/>
      <c r="M830" s="122"/>
      <c r="N830" s="122"/>
      <c r="O830" s="122"/>
      <c r="P830" s="122"/>
      <c r="Q830" s="122"/>
      <c r="R830" s="122" t="s">
        <v>135</v>
      </c>
      <c r="S830" s="122">
        <v>0</v>
      </c>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row>
    <row r="831" spans="1:47" outlineLevel="1" x14ac:dyDescent="0.2">
      <c r="A831" s="123"/>
      <c r="B831" s="123"/>
      <c r="C831" s="138" t="s">
        <v>763</v>
      </c>
      <c r="D831" s="161"/>
      <c r="E831" s="152">
        <v>20.74</v>
      </c>
      <c r="F831" s="125"/>
      <c r="G831" s="125"/>
      <c r="H831" s="147">
        <v>0</v>
      </c>
      <c r="I831" s="122"/>
      <c r="J831" s="122"/>
      <c r="K831" s="122"/>
      <c r="L831" s="122"/>
      <c r="M831" s="122"/>
      <c r="N831" s="122"/>
      <c r="O831" s="122"/>
      <c r="P831" s="122"/>
      <c r="Q831" s="122"/>
      <c r="R831" s="122" t="s">
        <v>135</v>
      </c>
      <c r="S831" s="122">
        <v>0</v>
      </c>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row>
    <row r="832" spans="1:47" outlineLevel="1" x14ac:dyDescent="0.2">
      <c r="A832" s="123">
        <v>170</v>
      </c>
      <c r="B832" s="123" t="s">
        <v>764</v>
      </c>
      <c r="C832" s="137" t="s">
        <v>765</v>
      </c>
      <c r="D832" s="160" t="s">
        <v>132</v>
      </c>
      <c r="E832" s="125">
        <v>12</v>
      </c>
      <c r="F832" s="125"/>
      <c r="G832" s="125">
        <f>ROUND(E832*F832,2)</f>
        <v>0</v>
      </c>
      <c r="H832" s="147" t="s">
        <v>1624</v>
      </c>
      <c r="I832" s="122"/>
      <c r="J832" s="122"/>
      <c r="K832" s="122"/>
      <c r="L832" s="122"/>
      <c r="M832" s="122"/>
      <c r="N832" s="122"/>
      <c r="O832" s="122"/>
      <c r="P832" s="122"/>
      <c r="Q832" s="122"/>
      <c r="R832" s="122" t="s">
        <v>133</v>
      </c>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row>
    <row r="833" spans="1:47" outlineLevel="1" x14ac:dyDescent="0.2">
      <c r="A833" s="123"/>
      <c r="B833" s="123"/>
      <c r="C833" s="138" t="s">
        <v>766</v>
      </c>
      <c r="D833" s="161"/>
      <c r="E833" s="152">
        <v>12</v>
      </c>
      <c r="F833" s="125"/>
      <c r="G833" s="125"/>
      <c r="H833" s="147">
        <v>0</v>
      </c>
      <c r="I833" s="122"/>
      <c r="J833" s="122"/>
      <c r="K833" s="122"/>
      <c r="L833" s="122"/>
      <c r="M833" s="122"/>
      <c r="N833" s="122"/>
      <c r="O833" s="122"/>
      <c r="P833" s="122"/>
      <c r="Q833" s="122"/>
      <c r="R833" s="122" t="s">
        <v>135</v>
      </c>
      <c r="S833" s="122">
        <v>0</v>
      </c>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row>
    <row r="834" spans="1:47" outlineLevel="1" x14ac:dyDescent="0.2">
      <c r="A834" s="123">
        <v>171</v>
      </c>
      <c r="B834" s="123" t="s">
        <v>767</v>
      </c>
      <c r="C834" s="137" t="s">
        <v>768</v>
      </c>
      <c r="D834" s="160" t="s">
        <v>132</v>
      </c>
      <c r="E834" s="125">
        <v>4</v>
      </c>
      <c r="F834" s="125"/>
      <c r="G834" s="125">
        <f>ROUND(E834*F834,2)</f>
        <v>0</v>
      </c>
      <c r="H834" s="147" t="s">
        <v>1624</v>
      </c>
      <c r="I834" s="122"/>
      <c r="J834" s="122"/>
      <c r="K834" s="122"/>
      <c r="L834" s="122"/>
      <c r="M834" s="122"/>
      <c r="N834" s="122"/>
      <c r="O834" s="122"/>
      <c r="P834" s="122"/>
      <c r="Q834" s="122"/>
      <c r="R834" s="122" t="s">
        <v>133</v>
      </c>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row>
    <row r="835" spans="1:47" outlineLevel="1" x14ac:dyDescent="0.2">
      <c r="A835" s="123"/>
      <c r="B835" s="123"/>
      <c r="C835" s="138" t="s">
        <v>769</v>
      </c>
      <c r="D835" s="161"/>
      <c r="E835" s="152">
        <v>4</v>
      </c>
      <c r="F835" s="125"/>
      <c r="G835" s="125"/>
      <c r="H835" s="147">
        <v>0</v>
      </c>
      <c r="I835" s="122"/>
      <c r="J835" s="122"/>
      <c r="K835" s="122"/>
      <c r="L835" s="122"/>
      <c r="M835" s="122"/>
      <c r="N835" s="122"/>
      <c r="O835" s="122"/>
      <c r="P835" s="122"/>
      <c r="Q835" s="122"/>
      <c r="R835" s="122" t="s">
        <v>135</v>
      </c>
      <c r="S835" s="122">
        <v>0</v>
      </c>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row>
    <row r="836" spans="1:47" outlineLevel="1" x14ac:dyDescent="0.2">
      <c r="A836" s="123">
        <v>172</v>
      </c>
      <c r="B836" s="123" t="s">
        <v>770</v>
      </c>
      <c r="C836" s="137" t="s">
        <v>771</v>
      </c>
      <c r="D836" s="160" t="s">
        <v>132</v>
      </c>
      <c r="E836" s="125">
        <v>2</v>
      </c>
      <c r="F836" s="125"/>
      <c r="G836" s="125">
        <f>ROUND(E836*F836,2)</f>
        <v>0</v>
      </c>
      <c r="H836" s="147" t="s">
        <v>1624</v>
      </c>
      <c r="I836" s="122"/>
      <c r="J836" s="122"/>
      <c r="K836" s="122"/>
      <c r="L836" s="122"/>
      <c r="M836" s="122"/>
      <c r="N836" s="122"/>
      <c r="O836" s="122"/>
      <c r="P836" s="122"/>
      <c r="Q836" s="122"/>
      <c r="R836" s="122" t="s">
        <v>133</v>
      </c>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row>
    <row r="837" spans="1:47" outlineLevel="1" x14ac:dyDescent="0.2">
      <c r="A837" s="123"/>
      <c r="B837" s="123"/>
      <c r="C837" s="138" t="s">
        <v>772</v>
      </c>
      <c r="D837" s="161"/>
      <c r="E837" s="152">
        <v>2</v>
      </c>
      <c r="F837" s="125"/>
      <c r="G837" s="125"/>
      <c r="H837" s="147">
        <v>0</v>
      </c>
      <c r="I837" s="122"/>
      <c r="J837" s="122"/>
      <c r="K837" s="122"/>
      <c r="L837" s="122"/>
      <c r="M837" s="122"/>
      <c r="N837" s="122"/>
      <c r="O837" s="122"/>
      <c r="P837" s="122"/>
      <c r="Q837" s="122"/>
      <c r="R837" s="122" t="s">
        <v>135</v>
      </c>
      <c r="S837" s="122">
        <v>0</v>
      </c>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row>
    <row r="838" spans="1:47" outlineLevel="1" x14ac:dyDescent="0.2">
      <c r="A838" s="123">
        <v>173</v>
      </c>
      <c r="B838" s="123" t="s">
        <v>773</v>
      </c>
      <c r="C838" s="137" t="s">
        <v>774</v>
      </c>
      <c r="D838" s="160" t="s">
        <v>240</v>
      </c>
      <c r="E838" s="125">
        <v>34.4</v>
      </c>
      <c r="F838" s="125"/>
      <c r="G838" s="125">
        <f>ROUND(E838*F838,2)</f>
        <v>0</v>
      </c>
      <c r="H838" s="147" t="s">
        <v>1624</v>
      </c>
      <c r="I838" s="122"/>
      <c r="J838" s="122"/>
      <c r="K838" s="122"/>
      <c r="L838" s="122"/>
      <c r="M838" s="122"/>
      <c r="N838" s="122"/>
      <c r="O838" s="122"/>
      <c r="P838" s="122"/>
      <c r="Q838" s="122"/>
      <c r="R838" s="122" t="s">
        <v>133</v>
      </c>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row>
    <row r="839" spans="1:47" outlineLevel="1" x14ac:dyDescent="0.2">
      <c r="A839" s="123"/>
      <c r="B839" s="123"/>
      <c r="C839" s="138" t="s">
        <v>775</v>
      </c>
      <c r="D839" s="161"/>
      <c r="E839" s="152">
        <v>34.4</v>
      </c>
      <c r="F839" s="125"/>
      <c r="G839" s="125"/>
      <c r="H839" s="147">
        <v>0</v>
      </c>
      <c r="I839" s="122"/>
      <c r="J839" s="122"/>
      <c r="K839" s="122"/>
      <c r="L839" s="122"/>
      <c r="M839" s="122"/>
      <c r="N839" s="122"/>
      <c r="O839" s="122"/>
      <c r="P839" s="122"/>
      <c r="Q839" s="122"/>
      <c r="R839" s="122" t="s">
        <v>135</v>
      </c>
      <c r="S839" s="122">
        <v>0</v>
      </c>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row>
    <row r="840" spans="1:47" outlineLevel="1" x14ac:dyDescent="0.2">
      <c r="A840" s="123">
        <v>174</v>
      </c>
      <c r="B840" s="123" t="s">
        <v>776</v>
      </c>
      <c r="C840" s="137" t="s">
        <v>777</v>
      </c>
      <c r="D840" s="160" t="s">
        <v>240</v>
      </c>
      <c r="E840" s="125">
        <v>650</v>
      </c>
      <c r="F840" s="125"/>
      <c r="G840" s="125">
        <f>ROUND(E840*F840,2)</f>
        <v>0</v>
      </c>
      <c r="H840" s="147" t="s">
        <v>1624</v>
      </c>
      <c r="I840" s="122"/>
      <c r="J840" s="122"/>
      <c r="K840" s="122"/>
      <c r="L840" s="122"/>
      <c r="M840" s="122"/>
      <c r="N840" s="122"/>
      <c r="O840" s="122"/>
      <c r="P840" s="122"/>
      <c r="Q840" s="122"/>
      <c r="R840" s="122" t="s">
        <v>133</v>
      </c>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row>
    <row r="841" spans="1:47" outlineLevel="1" x14ac:dyDescent="0.2">
      <c r="A841" s="123"/>
      <c r="B841" s="123"/>
      <c r="C841" s="138" t="s">
        <v>778</v>
      </c>
      <c r="D841" s="161"/>
      <c r="E841" s="152">
        <v>650</v>
      </c>
      <c r="F841" s="125"/>
      <c r="G841" s="125"/>
      <c r="H841" s="147">
        <v>0</v>
      </c>
      <c r="I841" s="122"/>
      <c r="J841" s="122"/>
      <c r="K841" s="122"/>
      <c r="L841" s="122"/>
      <c r="M841" s="122"/>
      <c r="N841" s="122"/>
      <c r="O841" s="122"/>
      <c r="P841" s="122"/>
      <c r="Q841" s="122"/>
      <c r="R841" s="122" t="s">
        <v>135</v>
      </c>
      <c r="S841" s="122">
        <v>0</v>
      </c>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row>
    <row r="842" spans="1:47" outlineLevel="1" x14ac:dyDescent="0.2">
      <c r="A842" s="123">
        <v>175</v>
      </c>
      <c r="B842" s="123" t="s">
        <v>779</v>
      </c>
      <c r="C842" s="137" t="s">
        <v>780</v>
      </c>
      <c r="D842" s="160" t="s">
        <v>240</v>
      </c>
      <c r="E842" s="125">
        <v>350</v>
      </c>
      <c r="F842" s="125"/>
      <c r="G842" s="125">
        <f>ROUND(E842*F842,2)</f>
        <v>0</v>
      </c>
      <c r="H842" s="147" t="s">
        <v>1624</v>
      </c>
      <c r="I842" s="122"/>
      <c r="J842" s="122"/>
      <c r="K842" s="122"/>
      <c r="L842" s="122"/>
      <c r="M842" s="122"/>
      <c r="N842" s="122"/>
      <c r="O842" s="122"/>
      <c r="P842" s="122"/>
      <c r="Q842" s="122"/>
      <c r="R842" s="122" t="s">
        <v>133</v>
      </c>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row>
    <row r="843" spans="1:47" outlineLevel="1" x14ac:dyDescent="0.2">
      <c r="A843" s="123"/>
      <c r="B843" s="123"/>
      <c r="C843" s="138" t="s">
        <v>781</v>
      </c>
      <c r="D843" s="161"/>
      <c r="E843" s="152">
        <v>350</v>
      </c>
      <c r="F843" s="125"/>
      <c r="G843" s="125"/>
      <c r="H843" s="147">
        <v>0</v>
      </c>
      <c r="I843" s="122"/>
      <c r="J843" s="122"/>
      <c r="K843" s="122"/>
      <c r="L843" s="122"/>
      <c r="M843" s="122"/>
      <c r="N843" s="122"/>
      <c r="O843" s="122"/>
      <c r="P843" s="122"/>
      <c r="Q843" s="122"/>
      <c r="R843" s="122" t="s">
        <v>135</v>
      </c>
      <c r="S843" s="122">
        <v>0</v>
      </c>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row>
    <row r="844" spans="1:47" outlineLevel="1" x14ac:dyDescent="0.2">
      <c r="A844" s="123">
        <v>176</v>
      </c>
      <c r="B844" s="123" t="s">
        <v>782</v>
      </c>
      <c r="C844" s="137" t="s">
        <v>783</v>
      </c>
      <c r="D844" s="160" t="s">
        <v>132</v>
      </c>
      <c r="E844" s="125">
        <v>35</v>
      </c>
      <c r="F844" s="125"/>
      <c r="G844" s="125">
        <f>ROUND(E844*F844,2)</f>
        <v>0</v>
      </c>
      <c r="H844" s="147" t="s">
        <v>1624</v>
      </c>
      <c r="I844" s="122"/>
      <c r="J844" s="122"/>
      <c r="K844" s="122"/>
      <c r="L844" s="122"/>
      <c r="M844" s="122"/>
      <c r="N844" s="122"/>
      <c r="O844" s="122"/>
      <c r="P844" s="122"/>
      <c r="Q844" s="122"/>
      <c r="R844" s="122" t="s">
        <v>133</v>
      </c>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row>
    <row r="845" spans="1:47" outlineLevel="1" x14ac:dyDescent="0.2">
      <c r="A845" s="123"/>
      <c r="B845" s="123"/>
      <c r="C845" s="138" t="s">
        <v>784</v>
      </c>
      <c r="D845" s="161"/>
      <c r="E845" s="152">
        <v>35</v>
      </c>
      <c r="F845" s="125"/>
      <c r="G845" s="125"/>
      <c r="H845" s="147">
        <v>0</v>
      </c>
      <c r="I845" s="122"/>
      <c r="J845" s="122"/>
      <c r="K845" s="122"/>
      <c r="L845" s="122"/>
      <c r="M845" s="122"/>
      <c r="N845" s="122"/>
      <c r="O845" s="122"/>
      <c r="P845" s="122"/>
      <c r="Q845" s="122"/>
      <c r="R845" s="122" t="s">
        <v>135</v>
      </c>
      <c r="S845" s="122">
        <v>0</v>
      </c>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row>
    <row r="846" spans="1:47" outlineLevel="1" x14ac:dyDescent="0.2">
      <c r="A846" s="123">
        <v>177</v>
      </c>
      <c r="B846" s="123" t="s">
        <v>785</v>
      </c>
      <c r="C846" s="137" t="s">
        <v>786</v>
      </c>
      <c r="D846" s="160" t="s">
        <v>132</v>
      </c>
      <c r="E846" s="125">
        <v>25</v>
      </c>
      <c r="F846" s="125"/>
      <c r="G846" s="125">
        <f>ROUND(E846*F846,2)</f>
        <v>0</v>
      </c>
      <c r="H846" s="147" t="s">
        <v>1624</v>
      </c>
      <c r="I846" s="122"/>
      <c r="J846" s="122"/>
      <c r="K846" s="122"/>
      <c r="L846" s="122"/>
      <c r="M846" s="122"/>
      <c r="N846" s="122"/>
      <c r="O846" s="122"/>
      <c r="P846" s="122"/>
      <c r="Q846" s="122"/>
      <c r="R846" s="122" t="s">
        <v>133</v>
      </c>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row>
    <row r="847" spans="1:47" outlineLevel="1" x14ac:dyDescent="0.2">
      <c r="A847" s="123"/>
      <c r="B847" s="123"/>
      <c r="C847" s="138" t="s">
        <v>787</v>
      </c>
      <c r="D847" s="161"/>
      <c r="E847" s="152">
        <v>25</v>
      </c>
      <c r="F847" s="125"/>
      <c r="G847" s="125"/>
      <c r="H847" s="147">
        <v>0</v>
      </c>
      <c r="I847" s="122"/>
      <c r="J847" s="122"/>
      <c r="K847" s="122"/>
      <c r="L847" s="122"/>
      <c r="M847" s="122"/>
      <c r="N847" s="122"/>
      <c r="O847" s="122"/>
      <c r="P847" s="122"/>
      <c r="Q847" s="122"/>
      <c r="R847" s="122" t="s">
        <v>135</v>
      </c>
      <c r="S847" s="122">
        <v>0</v>
      </c>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row>
    <row r="848" spans="1:47" outlineLevel="1" x14ac:dyDescent="0.2">
      <c r="A848" s="123">
        <v>178</v>
      </c>
      <c r="B848" s="123" t="s">
        <v>788</v>
      </c>
      <c r="C848" s="137" t="s">
        <v>789</v>
      </c>
      <c r="D848" s="160" t="s">
        <v>132</v>
      </c>
      <c r="E848" s="125">
        <v>30</v>
      </c>
      <c r="F848" s="125"/>
      <c r="G848" s="125">
        <f>ROUND(E848*F848,2)</f>
        <v>0</v>
      </c>
      <c r="H848" s="147" t="s">
        <v>1624</v>
      </c>
      <c r="I848" s="122"/>
      <c r="J848" s="122"/>
      <c r="K848" s="122"/>
      <c r="L848" s="122"/>
      <c r="M848" s="122"/>
      <c r="N848" s="122"/>
      <c r="O848" s="122"/>
      <c r="P848" s="122"/>
      <c r="Q848" s="122"/>
      <c r="R848" s="122" t="s">
        <v>133</v>
      </c>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row>
    <row r="849" spans="1:47" outlineLevel="1" x14ac:dyDescent="0.2">
      <c r="A849" s="123"/>
      <c r="B849" s="123"/>
      <c r="C849" s="138" t="s">
        <v>790</v>
      </c>
      <c r="D849" s="161"/>
      <c r="E849" s="152">
        <v>30</v>
      </c>
      <c r="F849" s="125"/>
      <c r="G849" s="125"/>
      <c r="H849" s="147">
        <v>0</v>
      </c>
      <c r="I849" s="122"/>
      <c r="J849" s="122"/>
      <c r="K849" s="122"/>
      <c r="L849" s="122"/>
      <c r="M849" s="122"/>
      <c r="N849" s="122"/>
      <c r="O849" s="122"/>
      <c r="P849" s="122"/>
      <c r="Q849" s="122"/>
      <c r="R849" s="122" t="s">
        <v>135</v>
      </c>
      <c r="S849" s="122">
        <v>0</v>
      </c>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row>
    <row r="850" spans="1:47" outlineLevel="1" x14ac:dyDescent="0.2">
      <c r="A850" s="123">
        <v>179</v>
      </c>
      <c r="B850" s="123" t="s">
        <v>791</v>
      </c>
      <c r="C850" s="137" t="s">
        <v>792</v>
      </c>
      <c r="D850" s="160" t="s">
        <v>132</v>
      </c>
      <c r="E850" s="125">
        <v>20</v>
      </c>
      <c r="F850" s="125"/>
      <c r="G850" s="125">
        <f>ROUND(E850*F850,2)</f>
        <v>0</v>
      </c>
      <c r="H850" s="147" t="s">
        <v>1624</v>
      </c>
      <c r="I850" s="122"/>
      <c r="J850" s="122"/>
      <c r="K850" s="122"/>
      <c r="L850" s="122"/>
      <c r="M850" s="122"/>
      <c r="N850" s="122"/>
      <c r="O850" s="122"/>
      <c r="P850" s="122"/>
      <c r="Q850" s="122"/>
      <c r="R850" s="122" t="s">
        <v>133</v>
      </c>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row>
    <row r="851" spans="1:47" outlineLevel="1" x14ac:dyDescent="0.2">
      <c r="A851" s="123"/>
      <c r="B851" s="123"/>
      <c r="C851" s="138" t="s">
        <v>793</v>
      </c>
      <c r="D851" s="161"/>
      <c r="E851" s="152">
        <v>20</v>
      </c>
      <c r="F851" s="125"/>
      <c r="G851" s="125"/>
      <c r="H851" s="147">
        <v>0</v>
      </c>
      <c r="I851" s="122"/>
      <c r="J851" s="122"/>
      <c r="K851" s="122"/>
      <c r="L851" s="122"/>
      <c r="M851" s="122"/>
      <c r="N851" s="122"/>
      <c r="O851" s="122"/>
      <c r="P851" s="122"/>
      <c r="Q851" s="122"/>
      <c r="R851" s="122" t="s">
        <v>135</v>
      </c>
      <c r="S851" s="122">
        <v>0</v>
      </c>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row>
    <row r="852" spans="1:47" outlineLevel="1" x14ac:dyDescent="0.2">
      <c r="A852" s="123">
        <v>180</v>
      </c>
      <c r="B852" s="123" t="s">
        <v>794</v>
      </c>
      <c r="C852" s="137" t="s">
        <v>795</v>
      </c>
      <c r="D852" s="160" t="s">
        <v>240</v>
      </c>
      <c r="E852" s="125">
        <v>5.5</v>
      </c>
      <c r="F852" s="125"/>
      <c r="G852" s="125">
        <f>ROUND(E852*F852,2)</f>
        <v>0</v>
      </c>
      <c r="H852" s="147" t="s">
        <v>1624</v>
      </c>
      <c r="I852" s="122"/>
      <c r="J852" s="122"/>
      <c r="K852" s="122"/>
      <c r="L852" s="122"/>
      <c r="M852" s="122"/>
      <c r="N852" s="122"/>
      <c r="O852" s="122"/>
      <c r="P852" s="122"/>
      <c r="Q852" s="122"/>
      <c r="R852" s="122" t="s">
        <v>133</v>
      </c>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row>
    <row r="853" spans="1:47" outlineLevel="1" x14ac:dyDescent="0.2">
      <c r="A853" s="123"/>
      <c r="B853" s="123"/>
      <c r="C853" s="138" t="s">
        <v>796</v>
      </c>
      <c r="D853" s="161"/>
      <c r="E853" s="152">
        <v>5.5</v>
      </c>
      <c r="F853" s="125"/>
      <c r="G853" s="125"/>
      <c r="H853" s="147">
        <v>0</v>
      </c>
      <c r="I853" s="122"/>
      <c r="J853" s="122"/>
      <c r="K853" s="122"/>
      <c r="L853" s="122"/>
      <c r="M853" s="122"/>
      <c r="N853" s="122"/>
      <c r="O853" s="122"/>
      <c r="P853" s="122"/>
      <c r="Q853" s="122"/>
      <c r="R853" s="122" t="s">
        <v>135</v>
      </c>
      <c r="S853" s="122">
        <v>0</v>
      </c>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row>
    <row r="854" spans="1:47" outlineLevel="1" x14ac:dyDescent="0.2">
      <c r="A854" s="123">
        <v>181</v>
      </c>
      <c r="B854" s="123" t="s">
        <v>797</v>
      </c>
      <c r="C854" s="137" t="s">
        <v>798</v>
      </c>
      <c r="D854" s="160" t="s">
        <v>240</v>
      </c>
      <c r="E854" s="125">
        <v>5</v>
      </c>
      <c r="F854" s="125"/>
      <c r="G854" s="125">
        <f>ROUND(E854*F854,2)</f>
        <v>0</v>
      </c>
      <c r="H854" s="147" t="s">
        <v>1624</v>
      </c>
      <c r="I854" s="122"/>
      <c r="J854" s="122"/>
      <c r="K854" s="122"/>
      <c r="L854" s="122"/>
      <c r="M854" s="122"/>
      <c r="N854" s="122"/>
      <c r="O854" s="122"/>
      <c r="P854" s="122"/>
      <c r="Q854" s="122"/>
      <c r="R854" s="122" t="s">
        <v>133</v>
      </c>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row>
    <row r="855" spans="1:47" outlineLevel="1" x14ac:dyDescent="0.2">
      <c r="A855" s="123"/>
      <c r="B855" s="123"/>
      <c r="C855" s="138" t="s">
        <v>799</v>
      </c>
      <c r="D855" s="161"/>
      <c r="E855" s="152">
        <v>5</v>
      </c>
      <c r="F855" s="125"/>
      <c r="G855" s="125"/>
      <c r="H855" s="147">
        <v>0</v>
      </c>
      <c r="I855" s="122"/>
      <c r="J855" s="122"/>
      <c r="K855" s="122"/>
      <c r="L855" s="122"/>
      <c r="M855" s="122"/>
      <c r="N855" s="122"/>
      <c r="O855" s="122"/>
      <c r="P855" s="122"/>
      <c r="Q855" s="122"/>
      <c r="R855" s="122" t="s">
        <v>135</v>
      </c>
      <c r="S855" s="122">
        <v>0</v>
      </c>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row>
    <row r="856" spans="1:47" outlineLevel="1" x14ac:dyDescent="0.2">
      <c r="A856" s="123">
        <v>182</v>
      </c>
      <c r="B856" s="123" t="s">
        <v>800</v>
      </c>
      <c r="C856" s="137" t="s">
        <v>801</v>
      </c>
      <c r="D856" s="160" t="s">
        <v>240</v>
      </c>
      <c r="E856" s="125">
        <v>4.5</v>
      </c>
      <c r="F856" s="125"/>
      <c r="G856" s="125">
        <f>ROUND(E856*F856,2)</f>
        <v>0</v>
      </c>
      <c r="H856" s="147" t="s">
        <v>1624</v>
      </c>
      <c r="I856" s="122"/>
      <c r="J856" s="122"/>
      <c r="K856" s="122"/>
      <c r="L856" s="122"/>
      <c r="M856" s="122"/>
      <c r="N856" s="122"/>
      <c r="O856" s="122"/>
      <c r="P856" s="122"/>
      <c r="Q856" s="122"/>
      <c r="R856" s="122" t="s">
        <v>133</v>
      </c>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row>
    <row r="857" spans="1:47" outlineLevel="1" x14ac:dyDescent="0.2">
      <c r="A857" s="123"/>
      <c r="B857" s="123"/>
      <c r="C857" s="138" t="s">
        <v>802</v>
      </c>
      <c r="D857" s="161"/>
      <c r="E857" s="152">
        <v>4.5</v>
      </c>
      <c r="F857" s="125"/>
      <c r="G857" s="125"/>
      <c r="H857" s="147">
        <v>0</v>
      </c>
      <c r="I857" s="122"/>
      <c r="J857" s="122"/>
      <c r="K857" s="122"/>
      <c r="L857" s="122"/>
      <c r="M857" s="122"/>
      <c r="N857" s="122"/>
      <c r="O857" s="122"/>
      <c r="P857" s="122"/>
      <c r="Q857" s="122"/>
      <c r="R857" s="122" t="s">
        <v>135</v>
      </c>
      <c r="S857" s="122">
        <v>0</v>
      </c>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row>
    <row r="858" spans="1:47" outlineLevel="1" x14ac:dyDescent="0.2">
      <c r="A858" s="123">
        <v>183</v>
      </c>
      <c r="B858" s="123" t="s">
        <v>803</v>
      </c>
      <c r="C858" s="137" t="s">
        <v>804</v>
      </c>
      <c r="D858" s="160" t="s">
        <v>240</v>
      </c>
      <c r="E858" s="125">
        <v>2.5</v>
      </c>
      <c r="F858" s="125"/>
      <c r="G858" s="125">
        <f>ROUND(E858*F858,2)</f>
        <v>0</v>
      </c>
      <c r="H858" s="147" t="s">
        <v>1624</v>
      </c>
      <c r="I858" s="122"/>
      <c r="J858" s="122"/>
      <c r="K858" s="122"/>
      <c r="L858" s="122"/>
      <c r="M858" s="122"/>
      <c r="N858" s="122"/>
      <c r="O858" s="122"/>
      <c r="P858" s="122"/>
      <c r="Q858" s="122"/>
      <c r="R858" s="122" t="s">
        <v>133</v>
      </c>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row>
    <row r="859" spans="1:47" outlineLevel="1" x14ac:dyDescent="0.2">
      <c r="A859" s="123"/>
      <c r="B859" s="123"/>
      <c r="C859" s="138" t="s">
        <v>805</v>
      </c>
      <c r="D859" s="161"/>
      <c r="E859" s="152">
        <v>2.5</v>
      </c>
      <c r="F859" s="125"/>
      <c r="G859" s="125"/>
      <c r="H859" s="147">
        <v>0</v>
      </c>
      <c r="I859" s="122"/>
      <c r="J859" s="122"/>
      <c r="K859" s="122"/>
      <c r="L859" s="122"/>
      <c r="M859" s="122"/>
      <c r="N859" s="122"/>
      <c r="O859" s="122"/>
      <c r="P859" s="122"/>
      <c r="Q859" s="122"/>
      <c r="R859" s="122" t="s">
        <v>135</v>
      </c>
      <c r="S859" s="122">
        <v>0</v>
      </c>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row>
    <row r="860" spans="1:47" outlineLevel="1" x14ac:dyDescent="0.2">
      <c r="A860" s="123">
        <v>184</v>
      </c>
      <c r="B860" s="123" t="s">
        <v>806</v>
      </c>
      <c r="C860" s="137" t="s">
        <v>807</v>
      </c>
      <c r="D860" s="160" t="s">
        <v>240</v>
      </c>
      <c r="E860" s="125">
        <v>2</v>
      </c>
      <c r="F860" s="125"/>
      <c r="G860" s="125">
        <f>ROUND(E860*F860,2)</f>
        <v>0</v>
      </c>
      <c r="H860" s="147" t="s">
        <v>1624</v>
      </c>
      <c r="I860" s="122"/>
      <c r="J860" s="122"/>
      <c r="K860" s="122"/>
      <c r="L860" s="122"/>
      <c r="M860" s="122"/>
      <c r="N860" s="122"/>
      <c r="O860" s="122"/>
      <c r="P860" s="122"/>
      <c r="Q860" s="122"/>
      <c r="R860" s="122" t="s">
        <v>133</v>
      </c>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row>
    <row r="861" spans="1:47" outlineLevel="1" x14ac:dyDescent="0.2">
      <c r="A861" s="123"/>
      <c r="B861" s="123"/>
      <c r="C861" s="138" t="s">
        <v>808</v>
      </c>
      <c r="D861" s="161"/>
      <c r="E861" s="152">
        <v>2</v>
      </c>
      <c r="F861" s="125"/>
      <c r="G861" s="125"/>
      <c r="H861" s="147">
        <v>0</v>
      </c>
      <c r="I861" s="122"/>
      <c r="J861" s="122"/>
      <c r="K861" s="122"/>
      <c r="L861" s="122"/>
      <c r="M861" s="122"/>
      <c r="N861" s="122"/>
      <c r="O861" s="122"/>
      <c r="P861" s="122"/>
      <c r="Q861" s="122"/>
      <c r="R861" s="122" t="s">
        <v>135</v>
      </c>
      <c r="S861" s="122">
        <v>0</v>
      </c>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row>
    <row r="862" spans="1:47" outlineLevel="1" x14ac:dyDescent="0.2">
      <c r="A862" s="123">
        <v>185</v>
      </c>
      <c r="B862" s="123" t="s">
        <v>809</v>
      </c>
      <c r="C862" s="137" t="s">
        <v>810</v>
      </c>
      <c r="D862" s="160" t="s">
        <v>240</v>
      </c>
      <c r="E862" s="125">
        <v>1.5</v>
      </c>
      <c r="F862" s="125"/>
      <c r="G862" s="125">
        <f>ROUND(E862*F862,2)</f>
        <v>0</v>
      </c>
      <c r="H862" s="147" t="s">
        <v>1624</v>
      </c>
      <c r="I862" s="122"/>
      <c r="J862" s="122"/>
      <c r="K862" s="122"/>
      <c r="L862" s="122"/>
      <c r="M862" s="122"/>
      <c r="N862" s="122"/>
      <c r="O862" s="122"/>
      <c r="P862" s="122"/>
      <c r="Q862" s="122"/>
      <c r="R862" s="122" t="s">
        <v>133</v>
      </c>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row>
    <row r="863" spans="1:47" outlineLevel="1" x14ac:dyDescent="0.2">
      <c r="A863" s="123"/>
      <c r="B863" s="123"/>
      <c r="C863" s="138" t="s">
        <v>811</v>
      </c>
      <c r="D863" s="161"/>
      <c r="E863" s="152">
        <v>1.5</v>
      </c>
      <c r="F863" s="125"/>
      <c r="G863" s="125"/>
      <c r="H863" s="147">
        <v>0</v>
      </c>
      <c r="I863" s="122"/>
      <c r="J863" s="122"/>
      <c r="K863" s="122"/>
      <c r="L863" s="122"/>
      <c r="M863" s="122"/>
      <c r="N863" s="122"/>
      <c r="O863" s="122"/>
      <c r="P863" s="122"/>
      <c r="Q863" s="122"/>
      <c r="R863" s="122" t="s">
        <v>135</v>
      </c>
      <c r="S863" s="122">
        <v>0</v>
      </c>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row>
    <row r="864" spans="1:47" outlineLevel="1" x14ac:dyDescent="0.2">
      <c r="A864" s="123">
        <v>186</v>
      </c>
      <c r="B864" s="123" t="s">
        <v>812</v>
      </c>
      <c r="C864" s="137" t="s">
        <v>813</v>
      </c>
      <c r="D864" s="160" t="s">
        <v>240</v>
      </c>
      <c r="E864" s="125">
        <v>1</v>
      </c>
      <c r="F864" s="125"/>
      <c r="G864" s="125">
        <f>ROUND(E864*F864,2)</f>
        <v>0</v>
      </c>
      <c r="H864" s="147" t="s">
        <v>1624</v>
      </c>
      <c r="I864" s="122"/>
      <c r="J864" s="122"/>
      <c r="K864" s="122"/>
      <c r="L864" s="122"/>
      <c r="M864" s="122"/>
      <c r="N864" s="122"/>
      <c r="O864" s="122"/>
      <c r="P864" s="122"/>
      <c r="Q864" s="122"/>
      <c r="R864" s="122" t="s">
        <v>133</v>
      </c>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row>
    <row r="865" spans="1:47" outlineLevel="1" x14ac:dyDescent="0.2">
      <c r="A865" s="123"/>
      <c r="B865" s="123"/>
      <c r="C865" s="138" t="s">
        <v>134</v>
      </c>
      <c r="D865" s="161"/>
      <c r="E865" s="152">
        <v>1</v>
      </c>
      <c r="F865" s="125"/>
      <c r="G865" s="125"/>
      <c r="H865" s="147">
        <v>0</v>
      </c>
      <c r="I865" s="122"/>
      <c r="J865" s="122"/>
      <c r="K865" s="122"/>
      <c r="L865" s="122"/>
      <c r="M865" s="122"/>
      <c r="N865" s="122"/>
      <c r="O865" s="122"/>
      <c r="P865" s="122"/>
      <c r="Q865" s="122"/>
      <c r="R865" s="122" t="s">
        <v>135</v>
      </c>
      <c r="S865" s="122">
        <v>0</v>
      </c>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row>
    <row r="866" spans="1:47" outlineLevel="1" x14ac:dyDescent="0.2">
      <c r="A866" s="123">
        <v>187</v>
      </c>
      <c r="B866" s="123" t="s">
        <v>814</v>
      </c>
      <c r="C866" s="137" t="s">
        <v>815</v>
      </c>
      <c r="D866" s="160" t="s">
        <v>201</v>
      </c>
      <c r="E866" s="125">
        <v>103.82</v>
      </c>
      <c r="F866" s="125"/>
      <c r="G866" s="125">
        <f>ROUND(E866*F866,2)</f>
        <v>0</v>
      </c>
      <c r="H866" s="147" t="s">
        <v>1624</v>
      </c>
      <c r="I866" s="122"/>
      <c r="J866" s="122"/>
      <c r="K866" s="122"/>
      <c r="L866" s="122"/>
      <c r="M866" s="122"/>
      <c r="N866" s="122"/>
      <c r="O866" s="122"/>
      <c r="P866" s="122"/>
      <c r="Q866" s="122"/>
      <c r="R866" s="122" t="s">
        <v>133</v>
      </c>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row>
    <row r="867" spans="1:47" outlineLevel="1" x14ac:dyDescent="0.2">
      <c r="A867" s="123"/>
      <c r="B867" s="123"/>
      <c r="C867" s="138" t="s">
        <v>816</v>
      </c>
      <c r="D867" s="161"/>
      <c r="E867" s="152">
        <v>103.82</v>
      </c>
      <c r="F867" s="125"/>
      <c r="G867" s="125"/>
      <c r="H867" s="147">
        <v>0</v>
      </c>
      <c r="I867" s="122"/>
      <c r="J867" s="122"/>
      <c r="K867" s="122"/>
      <c r="L867" s="122"/>
      <c r="M867" s="122"/>
      <c r="N867" s="122"/>
      <c r="O867" s="122"/>
      <c r="P867" s="122"/>
      <c r="Q867" s="122"/>
      <c r="R867" s="122" t="s">
        <v>135</v>
      </c>
      <c r="S867" s="122">
        <v>0</v>
      </c>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row>
    <row r="868" spans="1:47" outlineLevel="1" x14ac:dyDescent="0.2">
      <c r="A868" s="123">
        <v>188</v>
      </c>
      <c r="B868" s="123" t="s">
        <v>817</v>
      </c>
      <c r="C868" s="137" t="s">
        <v>818</v>
      </c>
      <c r="D868" s="160" t="s">
        <v>201</v>
      </c>
      <c r="E868" s="125">
        <v>415.28</v>
      </c>
      <c r="F868" s="125"/>
      <c r="G868" s="125">
        <f>ROUND(E868*F868,2)</f>
        <v>0</v>
      </c>
      <c r="H868" s="147" t="s">
        <v>1624</v>
      </c>
      <c r="I868" s="122"/>
      <c r="J868" s="122"/>
      <c r="K868" s="122"/>
      <c r="L868" s="122"/>
      <c r="M868" s="122"/>
      <c r="N868" s="122"/>
      <c r="O868" s="122"/>
      <c r="P868" s="122"/>
      <c r="Q868" s="122"/>
      <c r="R868" s="122" t="s">
        <v>133</v>
      </c>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row>
    <row r="869" spans="1:47" outlineLevel="1" x14ac:dyDescent="0.2">
      <c r="A869" s="123"/>
      <c r="B869" s="123"/>
      <c r="C869" s="138" t="s">
        <v>819</v>
      </c>
      <c r="D869" s="161"/>
      <c r="E869" s="152">
        <v>415.28</v>
      </c>
      <c r="F869" s="125"/>
      <c r="G869" s="125"/>
      <c r="H869" s="147">
        <v>0</v>
      </c>
      <c r="I869" s="122"/>
      <c r="J869" s="122"/>
      <c r="K869" s="122"/>
      <c r="L869" s="122"/>
      <c r="M869" s="122"/>
      <c r="N869" s="122"/>
      <c r="O869" s="122"/>
      <c r="P869" s="122"/>
      <c r="Q869" s="122"/>
      <c r="R869" s="122" t="s">
        <v>135</v>
      </c>
      <c r="S869" s="122">
        <v>0</v>
      </c>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row>
    <row r="870" spans="1:47" outlineLevel="1" x14ac:dyDescent="0.2">
      <c r="A870" s="123">
        <v>189</v>
      </c>
      <c r="B870" s="123" t="s">
        <v>820</v>
      </c>
      <c r="C870" s="137" t="s">
        <v>821</v>
      </c>
      <c r="D870" s="160" t="s">
        <v>201</v>
      </c>
      <c r="E870" s="125">
        <v>103.82</v>
      </c>
      <c r="F870" s="125"/>
      <c r="G870" s="125">
        <f>ROUND(E870*F870,2)</f>
        <v>0</v>
      </c>
      <c r="H870" s="147" t="s">
        <v>1624</v>
      </c>
      <c r="I870" s="122"/>
      <c r="J870" s="122"/>
      <c r="K870" s="122"/>
      <c r="L870" s="122"/>
      <c r="M870" s="122"/>
      <c r="N870" s="122"/>
      <c r="O870" s="122"/>
      <c r="P870" s="122"/>
      <c r="Q870" s="122"/>
      <c r="R870" s="122" t="s">
        <v>133</v>
      </c>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row>
    <row r="871" spans="1:47" outlineLevel="1" x14ac:dyDescent="0.2">
      <c r="A871" s="123"/>
      <c r="B871" s="123"/>
      <c r="C871" s="138" t="s">
        <v>816</v>
      </c>
      <c r="D871" s="161"/>
      <c r="E871" s="152">
        <v>103.82</v>
      </c>
      <c r="F871" s="125"/>
      <c r="G871" s="125"/>
      <c r="H871" s="147">
        <v>0</v>
      </c>
      <c r="I871" s="122"/>
      <c r="J871" s="122"/>
      <c r="K871" s="122"/>
      <c r="L871" s="122"/>
      <c r="M871" s="122"/>
      <c r="N871" s="122"/>
      <c r="O871" s="122"/>
      <c r="P871" s="122"/>
      <c r="Q871" s="122"/>
      <c r="R871" s="122" t="s">
        <v>135</v>
      </c>
      <c r="S871" s="122">
        <v>0</v>
      </c>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row>
    <row r="872" spans="1:47" outlineLevel="1" x14ac:dyDescent="0.2">
      <c r="A872" s="123">
        <v>190</v>
      </c>
      <c r="B872" s="123" t="s">
        <v>822</v>
      </c>
      <c r="C872" s="137" t="s">
        <v>823</v>
      </c>
      <c r="D872" s="160" t="s">
        <v>201</v>
      </c>
      <c r="E872" s="125">
        <v>1038.1999999999998</v>
      </c>
      <c r="F872" s="125"/>
      <c r="G872" s="125">
        <f>ROUND(E872*F872,2)</f>
        <v>0</v>
      </c>
      <c r="H872" s="147" t="s">
        <v>1624</v>
      </c>
      <c r="I872" s="122"/>
      <c r="J872" s="122"/>
      <c r="K872" s="122"/>
      <c r="L872" s="122"/>
      <c r="M872" s="122"/>
      <c r="N872" s="122"/>
      <c r="O872" s="122"/>
      <c r="P872" s="122"/>
      <c r="Q872" s="122"/>
      <c r="R872" s="122" t="s">
        <v>133</v>
      </c>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row>
    <row r="873" spans="1:47" outlineLevel="1" x14ac:dyDescent="0.2">
      <c r="A873" s="123"/>
      <c r="B873" s="123"/>
      <c r="C873" s="138" t="s">
        <v>824</v>
      </c>
      <c r="D873" s="161"/>
      <c r="E873" s="152">
        <v>1038.2</v>
      </c>
      <c r="F873" s="125"/>
      <c r="G873" s="125"/>
      <c r="H873" s="147">
        <v>0</v>
      </c>
      <c r="I873" s="122"/>
      <c r="J873" s="122"/>
      <c r="K873" s="122"/>
      <c r="L873" s="122"/>
      <c r="M873" s="122"/>
      <c r="N873" s="122"/>
      <c r="O873" s="122"/>
      <c r="P873" s="122"/>
      <c r="Q873" s="122"/>
      <c r="R873" s="122" t="s">
        <v>135</v>
      </c>
      <c r="S873" s="122">
        <v>0</v>
      </c>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row>
    <row r="874" spans="1:47" outlineLevel="1" x14ac:dyDescent="0.2">
      <c r="A874" s="123">
        <v>191</v>
      </c>
      <c r="B874" s="123" t="s">
        <v>825</v>
      </c>
      <c r="C874" s="137" t="s">
        <v>826</v>
      </c>
      <c r="D874" s="160" t="s">
        <v>201</v>
      </c>
      <c r="E874" s="125">
        <v>103.82</v>
      </c>
      <c r="F874" s="125"/>
      <c r="G874" s="125">
        <f>ROUND(E874*F874,2)</f>
        <v>0</v>
      </c>
      <c r="H874" s="147" t="s">
        <v>1624</v>
      </c>
      <c r="I874" s="122"/>
      <c r="J874" s="122"/>
      <c r="K874" s="122"/>
      <c r="L874" s="122"/>
      <c r="M874" s="122"/>
      <c r="N874" s="122"/>
      <c r="O874" s="122"/>
      <c r="P874" s="122"/>
      <c r="Q874" s="122"/>
      <c r="R874" s="122" t="s">
        <v>133</v>
      </c>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row>
    <row r="875" spans="1:47" outlineLevel="1" x14ac:dyDescent="0.2">
      <c r="A875" s="123"/>
      <c r="B875" s="123"/>
      <c r="C875" s="138" t="s">
        <v>816</v>
      </c>
      <c r="D875" s="161"/>
      <c r="E875" s="152">
        <v>103.82</v>
      </c>
      <c r="F875" s="125"/>
      <c r="G875" s="125"/>
      <c r="H875" s="147">
        <v>0</v>
      </c>
      <c r="I875" s="122"/>
      <c r="J875" s="122"/>
      <c r="K875" s="122"/>
      <c r="L875" s="122"/>
      <c r="M875" s="122"/>
      <c r="N875" s="122"/>
      <c r="O875" s="122"/>
      <c r="P875" s="122"/>
      <c r="Q875" s="122"/>
      <c r="R875" s="122" t="s">
        <v>135</v>
      </c>
      <c r="S875" s="122">
        <v>0</v>
      </c>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row>
    <row r="876" spans="1:47" x14ac:dyDescent="0.2">
      <c r="A876" s="124" t="s">
        <v>128</v>
      </c>
      <c r="B876" s="124" t="s">
        <v>76</v>
      </c>
      <c r="C876" s="139" t="s">
        <v>77</v>
      </c>
      <c r="D876" s="162"/>
      <c r="E876" s="126"/>
      <c r="F876" s="126"/>
      <c r="G876" s="126">
        <f>SUMIF(R877:R878,"&lt;&gt;NOR",G877:G878)</f>
        <v>0</v>
      </c>
      <c r="H876" s="148"/>
      <c r="I876" s="122"/>
      <c r="R876" t="s">
        <v>129</v>
      </c>
    </row>
    <row r="877" spans="1:47" outlineLevel="1" x14ac:dyDescent="0.2">
      <c r="A877" s="123">
        <v>192</v>
      </c>
      <c r="B877" s="123" t="s">
        <v>827</v>
      </c>
      <c r="C877" s="137" t="s">
        <v>828</v>
      </c>
      <c r="D877" s="160" t="s">
        <v>201</v>
      </c>
      <c r="E877" s="432">
        <v>4489.8500000000004</v>
      </c>
      <c r="F877" s="125"/>
      <c r="G877" s="125">
        <f>ROUND(E877*F877,2)</f>
        <v>0</v>
      </c>
      <c r="H877" s="147" t="s">
        <v>1624</v>
      </c>
      <c r="I877" s="122"/>
      <c r="J877" s="122"/>
      <c r="K877" s="122"/>
      <c r="L877" s="122"/>
      <c r="M877" s="122"/>
      <c r="N877" s="122"/>
      <c r="O877" s="122"/>
      <c r="P877" s="122"/>
      <c r="Q877" s="122"/>
      <c r="R877" s="122" t="s">
        <v>133</v>
      </c>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row>
    <row r="878" spans="1:47" outlineLevel="1" x14ac:dyDescent="0.2">
      <c r="A878" s="123"/>
      <c r="B878" s="123"/>
      <c r="C878" s="433" t="s">
        <v>5522</v>
      </c>
      <c r="D878" s="161"/>
      <c r="E878" s="434">
        <v>4489.8500000000004</v>
      </c>
      <c r="F878" s="125"/>
      <c r="G878" s="125"/>
      <c r="H878" s="147">
        <v>0</v>
      </c>
      <c r="I878" s="122"/>
      <c r="J878" s="122"/>
      <c r="K878" s="122"/>
      <c r="L878" s="122"/>
      <c r="M878" s="122"/>
      <c r="N878" s="122"/>
      <c r="O878" s="122"/>
      <c r="P878" s="122"/>
      <c r="Q878" s="122"/>
      <c r="R878" s="122" t="s">
        <v>135</v>
      </c>
      <c r="S878" s="122">
        <v>0</v>
      </c>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row>
    <row r="879" spans="1:47" x14ac:dyDescent="0.2">
      <c r="A879" s="124" t="s">
        <v>128</v>
      </c>
      <c r="B879" s="124" t="s">
        <v>78</v>
      </c>
      <c r="C879" s="139" t="s">
        <v>79</v>
      </c>
      <c r="D879" s="162"/>
      <c r="E879" s="126"/>
      <c r="F879" s="126"/>
      <c r="G879" s="126">
        <f>SUMIF(R880:R962,"&lt;&gt;NOR",G880:G962)</f>
        <v>0</v>
      </c>
      <c r="H879" s="148"/>
      <c r="I879" s="122"/>
      <c r="R879" t="s">
        <v>129</v>
      </c>
    </row>
    <row r="880" spans="1:47" ht="22.5" outlineLevel="1" x14ac:dyDescent="0.2">
      <c r="A880" s="123">
        <v>193</v>
      </c>
      <c r="B880" s="123" t="s">
        <v>829</v>
      </c>
      <c r="C880" s="137" t="s">
        <v>830</v>
      </c>
      <c r="D880" s="160" t="s">
        <v>188</v>
      </c>
      <c r="E880" s="125">
        <v>231.53000000000003</v>
      </c>
      <c r="F880" s="125"/>
      <c r="G880" s="125">
        <f>ROUND(E880*F880,2)</f>
        <v>0</v>
      </c>
      <c r="H880" s="147" t="s">
        <v>1624</v>
      </c>
      <c r="I880" s="122"/>
      <c r="J880" s="122"/>
      <c r="K880" s="122"/>
      <c r="L880" s="122"/>
      <c r="M880" s="122"/>
      <c r="N880" s="122"/>
      <c r="O880" s="122"/>
      <c r="P880" s="122"/>
      <c r="Q880" s="122"/>
      <c r="R880" s="122" t="s">
        <v>133</v>
      </c>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row>
    <row r="881" spans="1:47" outlineLevel="1" x14ac:dyDescent="0.2">
      <c r="A881" s="123"/>
      <c r="B881" s="123"/>
      <c r="C881" s="138" t="s">
        <v>633</v>
      </c>
      <c r="D881" s="161"/>
      <c r="E881" s="152"/>
      <c r="F881" s="125"/>
      <c r="G881" s="125"/>
      <c r="H881" s="147">
        <v>0</v>
      </c>
      <c r="I881" s="122"/>
      <c r="J881" s="122"/>
      <c r="K881" s="122"/>
      <c r="L881" s="122"/>
      <c r="M881" s="122"/>
      <c r="N881" s="122"/>
      <c r="O881" s="122"/>
      <c r="P881" s="122"/>
      <c r="Q881" s="122"/>
      <c r="R881" s="122" t="s">
        <v>135</v>
      </c>
      <c r="S881" s="122">
        <v>0</v>
      </c>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row>
    <row r="882" spans="1:47" ht="22.5" outlineLevel="1" x14ac:dyDescent="0.2">
      <c r="A882" s="123"/>
      <c r="B882" s="123"/>
      <c r="C882" s="138" t="s">
        <v>214</v>
      </c>
      <c r="D882" s="161"/>
      <c r="E882" s="152"/>
      <c r="F882" s="125"/>
      <c r="G882" s="125"/>
      <c r="H882" s="147">
        <v>0</v>
      </c>
      <c r="I882" s="122"/>
      <c r="J882" s="122"/>
      <c r="K882" s="122"/>
      <c r="L882" s="122"/>
      <c r="M882" s="122"/>
      <c r="N882" s="122"/>
      <c r="O882" s="122"/>
      <c r="P882" s="122"/>
      <c r="Q882" s="122"/>
      <c r="R882" s="122" t="s">
        <v>135</v>
      </c>
      <c r="S882" s="122">
        <v>0</v>
      </c>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row>
    <row r="883" spans="1:47" ht="22.5" outlineLevel="1" x14ac:dyDescent="0.2">
      <c r="A883" s="123"/>
      <c r="B883" s="123"/>
      <c r="C883" s="138" t="s">
        <v>642</v>
      </c>
      <c r="D883" s="161"/>
      <c r="E883" s="152">
        <v>47.73</v>
      </c>
      <c r="F883" s="125"/>
      <c r="G883" s="125"/>
      <c r="H883" s="147">
        <v>0</v>
      </c>
      <c r="I883" s="122"/>
      <c r="J883" s="122"/>
      <c r="K883" s="122"/>
      <c r="L883" s="122"/>
      <c r="M883" s="122"/>
      <c r="N883" s="122"/>
      <c r="O883" s="122"/>
      <c r="P883" s="122"/>
      <c r="Q883" s="122"/>
      <c r="R883" s="122" t="s">
        <v>135</v>
      </c>
      <c r="S883" s="122">
        <v>0</v>
      </c>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row>
    <row r="884" spans="1:47" outlineLevel="1" x14ac:dyDescent="0.2">
      <c r="A884" s="123"/>
      <c r="B884" s="123"/>
      <c r="C884" s="138" t="s">
        <v>643</v>
      </c>
      <c r="D884" s="161"/>
      <c r="E884" s="152">
        <v>183.8</v>
      </c>
      <c r="F884" s="125"/>
      <c r="G884" s="125"/>
      <c r="H884" s="147">
        <v>0</v>
      </c>
      <c r="I884" s="122"/>
      <c r="J884" s="122"/>
      <c r="K884" s="122"/>
      <c r="L884" s="122"/>
      <c r="M884" s="122"/>
      <c r="N884" s="122"/>
      <c r="O884" s="122"/>
      <c r="P884" s="122"/>
      <c r="Q884" s="122"/>
      <c r="R884" s="122" t="s">
        <v>135</v>
      </c>
      <c r="S884" s="122">
        <v>0</v>
      </c>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row>
    <row r="885" spans="1:47" ht="22.5" outlineLevel="1" x14ac:dyDescent="0.2">
      <c r="A885" s="123">
        <v>194</v>
      </c>
      <c r="B885" s="123" t="s">
        <v>831</v>
      </c>
      <c r="C885" s="137" t="s">
        <v>832</v>
      </c>
      <c r="D885" s="160" t="s">
        <v>188</v>
      </c>
      <c r="E885" s="125">
        <v>1363</v>
      </c>
      <c r="F885" s="125"/>
      <c r="G885" s="125">
        <f>ROUND(E885*F885,2)</f>
        <v>0</v>
      </c>
      <c r="H885" s="147" t="s">
        <v>1624</v>
      </c>
      <c r="I885" s="122"/>
      <c r="J885" s="122"/>
      <c r="K885" s="122"/>
      <c r="L885" s="122"/>
      <c r="M885" s="122"/>
      <c r="N885" s="122"/>
      <c r="O885" s="122"/>
      <c r="P885" s="122"/>
      <c r="Q885" s="122"/>
      <c r="R885" s="122" t="s">
        <v>133</v>
      </c>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row>
    <row r="886" spans="1:47" outlineLevel="1" x14ac:dyDescent="0.2">
      <c r="A886" s="123"/>
      <c r="B886" s="123"/>
      <c r="C886" s="138" t="s">
        <v>213</v>
      </c>
      <c r="D886" s="161"/>
      <c r="E886" s="152"/>
      <c r="F886" s="125"/>
      <c r="G886" s="125"/>
      <c r="H886" s="147">
        <v>0</v>
      </c>
      <c r="I886" s="122"/>
      <c r="J886" s="122"/>
      <c r="K886" s="122"/>
      <c r="L886" s="122"/>
      <c r="M886" s="122"/>
      <c r="N886" s="122"/>
      <c r="O886" s="122"/>
      <c r="P886" s="122"/>
      <c r="Q886" s="122"/>
      <c r="R886" s="122" t="s">
        <v>135</v>
      </c>
      <c r="S886" s="122">
        <v>0</v>
      </c>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row>
    <row r="887" spans="1:47" ht="22.5" outlineLevel="1" x14ac:dyDescent="0.2">
      <c r="A887" s="123"/>
      <c r="B887" s="123"/>
      <c r="C887" s="138" t="s">
        <v>214</v>
      </c>
      <c r="D887" s="161"/>
      <c r="E887" s="152"/>
      <c r="F887" s="125"/>
      <c r="G887" s="125"/>
      <c r="H887" s="147">
        <v>0</v>
      </c>
      <c r="I887" s="122"/>
      <c r="J887" s="122"/>
      <c r="K887" s="122"/>
      <c r="L887" s="122"/>
      <c r="M887" s="122"/>
      <c r="N887" s="122"/>
      <c r="O887" s="122"/>
      <c r="P887" s="122"/>
      <c r="Q887" s="122"/>
      <c r="R887" s="122" t="s">
        <v>135</v>
      </c>
      <c r="S887" s="122">
        <v>0</v>
      </c>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row>
    <row r="888" spans="1:47" outlineLevel="1" x14ac:dyDescent="0.2">
      <c r="A888" s="123"/>
      <c r="B888" s="123"/>
      <c r="C888" s="138" t="s">
        <v>248</v>
      </c>
      <c r="D888" s="161"/>
      <c r="E888" s="152">
        <v>1363</v>
      </c>
      <c r="F888" s="125"/>
      <c r="G888" s="125"/>
      <c r="H888" s="147">
        <v>0</v>
      </c>
      <c r="I888" s="122"/>
      <c r="J888" s="122"/>
      <c r="K888" s="122"/>
      <c r="L888" s="122"/>
      <c r="M888" s="122"/>
      <c r="N888" s="122"/>
      <c r="O888" s="122"/>
      <c r="P888" s="122"/>
      <c r="Q888" s="122"/>
      <c r="R888" s="122" t="s">
        <v>135</v>
      </c>
      <c r="S888" s="122">
        <v>0</v>
      </c>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row>
    <row r="889" spans="1:47" ht="22.5" outlineLevel="1" x14ac:dyDescent="0.2">
      <c r="A889" s="123">
        <v>195</v>
      </c>
      <c r="B889" s="123" t="s">
        <v>833</v>
      </c>
      <c r="C889" s="137" t="s">
        <v>834</v>
      </c>
      <c r="D889" s="160" t="s">
        <v>188</v>
      </c>
      <c r="E889" s="125">
        <v>231.53000000000003</v>
      </c>
      <c r="F889" s="125"/>
      <c r="G889" s="125">
        <f>ROUND(E889*F889,2)</f>
        <v>0</v>
      </c>
      <c r="H889" s="147" t="s">
        <v>1624</v>
      </c>
      <c r="I889" s="122"/>
      <c r="J889" s="122"/>
      <c r="K889" s="122"/>
      <c r="L889" s="122"/>
      <c r="M889" s="122"/>
      <c r="N889" s="122"/>
      <c r="O889" s="122"/>
      <c r="P889" s="122"/>
      <c r="Q889" s="122"/>
      <c r="R889" s="122" t="s">
        <v>133</v>
      </c>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row>
    <row r="890" spans="1:47" outlineLevel="1" x14ac:dyDescent="0.2">
      <c r="A890" s="123"/>
      <c r="B890" s="123"/>
      <c r="C890" s="138" t="s">
        <v>633</v>
      </c>
      <c r="D890" s="161"/>
      <c r="E890" s="152"/>
      <c r="F890" s="125"/>
      <c r="G890" s="125"/>
      <c r="H890" s="147">
        <v>0</v>
      </c>
      <c r="I890" s="122"/>
      <c r="J890" s="122"/>
      <c r="K890" s="122"/>
      <c r="L890" s="122"/>
      <c r="M890" s="122"/>
      <c r="N890" s="122"/>
      <c r="O890" s="122"/>
      <c r="P890" s="122"/>
      <c r="Q890" s="122"/>
      <c r="R890" s="122" t="s">
        <v>135</v>
      </c>
      <c r="S890" s="122">
        <v>0</v>
      </c>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row>
    <row r="891" spans="1:47" ht="22.5" outlineLevel="1" x14ac:dyDescent="0.2">
      <c r="A891" s="123"/>
      <c r="B891" s="123"/>
      <c r="C891" s="138" t="s">
        <v>214</v>
      </c>
      <c r="D891" s="161"/>
      <c r="E891" s="152"/>
      <c r="F891" s="125"/>
      <c r="G891" s="125"/>
      <c r="H891" s="147">
        <v>0</v>
      </c>
      <c r="I891" s="122"/>
      <c r="J891" s="122"/>
      <c r="K891" s="122"/>
      <c r="L891" s="122"/>
      <c r="M891" s="122"/>
      <c r="N891" s="122"/>
      <c r="O891" s="122"/>
      <c r="P891" s="122"/>
      <c r="Q891" s="122"/>
      <c r="R891" s="122" t="s">
        <v>135</v>
      </c>
      <c r="S891" s="122">
        <v>0</v>
      </c>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row>
    <row r="892" spans="1:47" ht="22.5" outlineLevel="1" x14ac:dyDescent="0.2">
      <c r="A892" s="123"/>
      <c r="B892" s="123"/>
      <c r="C892" s="138" t="s">
        <v>642</v>
      </c>
      <c r="D892" s="161"/>
      <c r="E892" s="152">
        <v>47.73</v>
      </c>
      <c r="F892" s="125"/>
      <c r="G892" s="125"/>
      <c r="H892" s="147">
        <v>0</v>
      </c>
      <c r="I892" s="122"/>
      <c r="J892" s="122"/>
      <c r="K892" s="122"/>
      <c r="L892" s="122"/>
      <c r="M892" s="122"/>
      <c r="N892" s="122"/>
      <c r="O892" s="122"/>
      <c r="P892" s="122"/>
      <c r="Q892" s="122"/>
      <c r="R892" s="122" t="s">
        <v>135</v>
      </c>
      <c r="S892" s="122">
        <v>0</v>
      </c>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row>
    <row r="893" spans="1:47" outlineLevel="1" x14ac:dyDescent="0.2">
      <c r="A893" s="123"/>
      <c r="B893" s="123"/>
      <c r="C893" s="138" t="s">
        <v>643</v>
      </c>
      <c r="D893" s="161"/>
      <c r="E893" s="152">
        <v>183.8</v>
      </c>
      <c r="F893" s="125"/>
      <c r="G893" s="125"/>
      <c r="H893" s="147">
        <v>0</v>
      </c>
      <c r="I893" s="122"/>
      <c r="J893" s="122"/>
      <c r="K893" s="122"/>
      <c r="L893" s="122"/>
      <c r="M893" s="122"/>
      <c r="N893" s="122"/>
      <c r="O893" s="122"/>
      <c r="P893" s="122"/>
      <c r="Q893" s="122"/>
      <c r="R893" s="122" t="s">
        <v>135</v>
      </c>
      <c r="S893" s="122">
        <v>0</v>
      </c>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row>
    <row r="894" spans="1:47" ht="22.5" outlineLevel="1" x14ac:dyDescent="0.2">
      <c r="A894" s="123">
        <v>196</v>
      </c>
      <c r="B894" s="123" t="s">
        <v>835</v>
      </c>
      <c r="C894" s="137" t="s">
        <v>836</v>
      </c>
      <c r="D894" s="160" t="s">
        <v>188</v>
      </c>
      <c r="E894" s="125">
        <v>1363</v>
      </c>
      <c r="F894" s="125"/>
      <c r="G894" s="125">
        <f>ROUND(E894*F894,2)</f>
        <v>0</v>
      </c>
      <c r="H894" s="147" t="s">
        <v>1624</v>
      </c>
      <c r="I894" s="122"/>
      <c r="J894" s="122"/>
      <c r="K894" s="122"/>
      <c r="L894" s="122"/>
      <c r="M894" s="122"/>
      <c r="N894" s="122"/>
      <c r="O894" s="122"/>
      <c r="P894" s="122"/>
      <c r="Q894" s="122"/>
      <c r="R894" s="122" t="s">
        <v>133</v>
      </c>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row>
    <row r="895" spans="1:47" outlineLevel="1" x14ac:dyDescent="0.2">
      <c r="A895" s="123"/>
      <c r="B895" s="123"/>
      <c r="C895" s="138" t="s">
        <v>213</v>
      </c>
      <c r="D895" s="161"/>
      <c r="E895" s="152"/>
      <c r="F895" s="125"/>
      <c r="G895" s="125"/>
      <c r="H895" s="147">
        <v>0</v>
      </c>
      <c r="I895" s="122"/>
      <c r="J895" s="122"/>
      <c r="K895" s="122"/>
      <c r="L895" s="122"/>
      <c r="M895" s="122"/>
      <c r="N895" s="122"/>
      <c r="O895" s="122"/>
      <c r="P895" s="122"/>
      <c r="Q895" s="122"/>
      <c r="R895" s="122" t="s">
        <v>135</v>
      </c>
      <c r="S895" s="122">
        <v>0</v>
      </c>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row>
    <row r="896" spans="1:47" ht="22.5" outlineLevel="1" x14ac:dyDescent="0.2">
      <c r="A896" s="123"/>
      <c r="B896" s="123"/>
      <c r="C896" s="138" t="s">
        <v>214</v>
      </c>
      <c r="D896" s="161"/>
      <c r="E896" s="152"/>
      <c r="F896" s="125"/>
      <c r="G896" s="125"/>
      <c r="H896" s="147">
        <v>0</v>
      </c>
      <c r="I896" s="122"/>
      <c r="J896" s="122"/>
      <c r="K896" s="122"/>
      <c r="L896" s="122"/>
      <c r="M896" s="122"/>
      <c r="N896" s="122"/>
      <c r="O896" s="122"/>
      <c r="P896" s="122"/>
      <c r="Q896" s="122"/>
      <c r="R896" s="122" t="s">
        <v>135</v>
      </c>
      <c r="S896" s="122">
        <v>0</v>
      </c>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row>
    <row r="897" spans="1:47" outlineLevel="1" x14ac:dyDescent="0.2">
      <c r="A897" s="123"/>
      <c r="B897" s="123"/>
      <c r="C897" s="138" t="s">
        <v>248</v>
      </c>
      <c r="D897" s="161"/>
      <c r="E897" s="152">
        <v>1363</v>
      </c>
      <c r="F897" s="125"/>
      <c r="G897" s="125"/>
      <c r="H897" s="147">
        <v>0</v>
      </c>
      <c r="I897" s="122"/>
      <c r="J897" s="122"/>
      <c r="K897" s="122"/>
      <c r="L897" s="122"/>
      <c r="M897" s="122"/>
      <c r="N897" s="122"/>
      <c r="O897" s="122"/>
      <c r="P897" s="122"/>
      <c r="Q897" s="122"/>
      <c r="R897" s="122" t="s">
        <v>135</v>
      </c>
      <c r="S897" s="122">
        <v>0</v>
      </c>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row>
    <row r="898" spans="1:47" outlineLevel="1" x14ac:dyDescent="0.2">
      <c r="A898" s="123">
        <v>197</v>
      </c>
      <c r="B898" s="123" t="s">
        <v>837</v>
      </c>
      <c r="C898" s="137" t="s">
        <v>838</v>
      </c>
      <c r="D898" s="160" t="s">
        <v>188</v>
      </c>
      <c r="E898" s="125">
        <v>266.2595</v>
      </c>
      <c r="F898" s="125"/>
      <c r="G898" s="125">
        <f>ROUND(E898*F898,2)</f>
        <v>0</v>
      </c>
      <c r="H898" s="147" t="s">
        <v>1624</v>
      </c>
      <c r="I898" s="122"/>
      <c r="J898" s="122"/>
      <c r="K898" s="122"/>
      <c r="L898" s="122"/>
      <c r="M898" s="122"/>
      <c r="N898" s="122"/>
      <c r="O898" s="122"/>
      <c r="P898" s="122"/>
      <c r="Q898" s="122"/>
      <c r="R898" s="122" t="s">
        <v>244</v>
      </c>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row>
    <row r="899" spans="1:47" outlineLevel="1" x14ac:dyDescent="0.2">
      <c r="A899" s="123"/>
      <c r="B899" s="123"/>
      <c r="C899" s="138" t="s">
        <v>633</v>
      </c>
      <c r="D899" s="161"/>
      <c r="E899" s="152"/>
      <c r="F899" s="125"/>
      <c r="G899" s="125"/>
      <c r="H899" s="147">
        <v>0</v>
      </c>
      <c r="I899" s="122"/>
      <c r="J899" s="122"/>
      <c r="K899" s="122"/>
      <c r="L899" s="122"/>
      <c r="M899" s="122"/>
      <c r="N899" s="122"/>
      <c r="O899" s="122"/>
      <c r="P899" s="122"/>
      <c r="Q899" s="122"/>
      <c r="R899" s="122" t="s">
        <v>135</v>
      </c>
      <c r="S899" s="122">
        <v>0</v>
      </c>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row>
    <row r="900" spans="1:47" ht="22.5" outlineLevel="1" x14ac:dyDescent="0.2">
      <c r="A900" s="123"/>
      <c r="B900" s="123"/>
      <c r="C900" s="138" t="s">
        <v>214</v>
      </c>
      <c r="D900" s="161"/>
      <c r="E900" s="152"/>
      <c r="F900" s="125"/>
      <c r="G900" s="125"/>
      <c r="H900" s="147">
        <v>0</v>
      </c>
      <c r="I900" s="122"/>
      <c r="J900" s="122"/>
      <c r="K900" s="122"/>
      <c r="L900" s="122"/>
      <c r="M900" s="122"/>
      <c r="N900" s="122"/>
      <c r="O900" s="122"/>
      <c r="P900" s="122"/>
      <c r="Q900" s="122"/>
      <c r="R900" s="122" t="s">
        <v>135</v>
      </c>
      <c r="S900" s="122">
        <v>0</v>
      </c>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row>
    <row r="901" spans="1:47" outlineLevel="1" x14ac:dyDescent="0.2">
      <c r="A901" s="123"/>
      <c r="B901" s="123"/>
      <c r="C901" s="140" t="s">
        <v>282</v>
      </c>
      <c r="D901" s="163"/>
      <c r="E901" s="153"/>
      <c r="F901" s="125"/>
      <c r="G901" s="125"/>
      <c r="H901" s="147">
        <v>0</v>
      </c>
      <c r="I901" s="122"/>
      <c r="J901" s="122"/>
      <c r="K901" s="122"/>
      <c r="L901" s="122"/>
      <c r="M901" s="122"/>
      <c r="N901" s="122"/>
      <c r="O901" s="122"/>
      <c r="P901" s="122"/>
      <c r="Q901" s="122"/>
      <c r="R901" s="122" t="s">
        <v>135</v>
      </c>
      <c r="S901" s="122">
        <v>2</v>
      </c>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row>
    <row r="902" spans="1:47" ht="22.5" outlineLevel="1" x14ac:dyDescent="0.2">
      <c r="A902" s="123"/>
      <c r="B902" s="123"/>
      <c r="C902" s="141" t="s">
        <v>839</v>
      </c>
      <c r="D902" s="163"/>
      <c r="E902" s="153">
        <v>47.73</v>
      </c>
      <c r="F902" s="125"/>
      <c r="G902" s="125"/>
      <c r="H902" s="147">
        <v>0</v>
      </c>
      <c r="I902" s="122"/>
      <c r="J902" s="122"/>
      <c r="K902" s="122"/>
      <c r="L902" s="122"/>
      <c r="M902" s="122"/>
      <c r="N902" s="122"/>
      <c r="O902" s="122"/>
      <c r="P902" s="122"/>
      <c r="Q902" s="122"/>
      <c r="R902" s="122" t="s">
        <v>135</v>
      </c>
      <c r="S902" s="122">
        <v>2</v>
      </c>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row>
    <row r="903" spans="1:47" outlineLevel="1" x14ac:dyDescent="0.2">
      <c r="A903" s="123"/>
      <c r="B903" s="123"/>
      <c r="C903" s="141" t="s">
        <v>840</v>
      </c>
      <c r="D903" s="163"/>
      <c r="E903" s="153">
        <v>183.8</v>
      </c>
      <c r="F903" s="125"/>
      <c r="G903" s="125"/>
      <c r="H903" s="147">
        <v>0</v>
      </c>
      <c r="I903" s="122"/>
      <c r="J903" s="122"/>
      <c r="K903" s="122"/>
      <c r="L903" s="122"/>
      <c r="M903" s="122"/>
      <c r="N903" s="122"/>
      <c r="O903" s="122"/>
      <c r="P903" s="122"/>
      <c r="Q903" s="122"/>
      <c r="R903" s="122" t="s">
        <v>135</v>
      </c>
      <c r="S903" s="122">
        <v>2</v>
      </c>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row>
    <row r="904" spans="1:47" outlineLevel="1" x14ac:dyDescent="0.2">
      <c r="A904" s="123"/>
      <c r="B904" s="123"/>
      <c r="C904" s="140" t="s">
        <v>289</v>
      </c>
      <c r="D904" s="163"/>
      <c r="E904" s="153"/>
      <c r="F904" s="125"/>
      <c r="G904" s="125"/>
      <c r="H904" s="147">
        <v>0</v>
      </c>
      <c r="I904" s="122"/>
      <c r="J904" s="122"/>
      <c r="K904" s="122"/>
      <c r="L904" s="122"/>
      <c r="M904" s="122"/>
      <c r="N904" s="122"/>
      <c r="O904" s="122"/>
      <c r="P904" s="122"/>
      <c r="Q904" s="122"/>
      <c r="R904" s="122" t="s">
        <v>135</v>
      </c>
      <c r="S904" s="122">
        <v>0</v>
      </c>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row>
    <row r="905" spans="1:47" outlineLevel="1" x14ac:dyDescent="0.2">
      <c r="A905" s="123"/>
      <c r="B905" s="123"/>
      <c r="C905" s="138" t="s">
        <v>841</v>
      </c>
      <c r="D905" s="161"/>
      <c r="E905" s="152">
        <v>266.2595</v>
      </c>
      <c r="F905" s="125"/>
      <c r="G905" s="125"/>
      <c r="H905" s="147">
        <v>0</v>
      </c>
      <c r="I905" s="122"/>
      <c r="J905" s="122"/>
      <c r="K905" s="122"/>
      <c r="L905" s="122"/>
      <c r="M905" s="122"/>
      <c r="N905" s="122"/>
      <c r="O905" s="122"/>
      <c r="P905" s="122"/>
      <c r="Q905" s="122"/>
      <c r="R905" s="122" t="s">
        <v>135</v>
      </c>
      <c r="S905" s="122">
        <v>0</v>
      </c>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row>
    <row r="906" spans="1:47" outlineLevel="1" x14ac:dyDescent="0.2">
      <c r="A906" s="123">
        <v>198</v>
      </c>
      <c r="B906" s="123" t="s">
        <v>842</v>
      </c>
      <c r="C906" s="137" t="s">
        <v>843</v>
      </c>
      <c r="D906" s="160" t="s">
        <v>188</v>
      </c>
      <c r="E906" s="125">
        <v>1567.4499999999998</v>
      </c>
      <c r="F906" s="125"/>
      <c r="G906" s="125">
        <f>ROUND(E906*F906,2)</f>
        <v>0</v>
      </c>
      <c r="H906" s="147" t="s">
        <v>1624</v>
      </c>
      <c r="I906" s="122"/>
      <c r="J906" s="122"/>
      <c r="K906" s="122"/>
      <c r="L906" s="122"/>
      <c r="M906" s="122"/>
      <c r="N906" s="122"/>
      <c r="O906" s="122"/>
      <c r="P906" s="122"/>
      <c r="Q906" s="122"/>
      <c r="R906" s="122" t="s">
        <v>244</v>
      </c>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row>
    <row r="907" spans="1:47" outlineLevel="1" x14ac:dyDescent="0.2">
      <c r="A907" s="123"/>
      <c r="B907" s="123"/>
      <c r="C907" s="138" t="s">
        <v>213</v>
      </c>
      <c r="D907" s="161"/>
      <c r="E907" s="152"/>
      <c r="F907" s="125"/>
      <c r="G907" s="125"/>
      <c r="H907" s="147">
        <v>0</v>
      </c>
      <c r="I907" s="122"/>
      <c r="J907" s="122"/>
      <c r="K907" s="122"/>
      <c r="L907" s="122"/>
      <c r="M907" s="122"/>
      <c r="N907" s="122"/>
      <c r="O907" s="122"/>
      <c r="P907" s="122"/>
      <c r="Q907" s="122"/>
      <c r="R907" s="122" t="s">
        <v>135</v>
      </c>
      <c r="S907" s="122">
        <v>0</v>
      </c>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row>
    <row r="908" spans="1:47" ht="22.5" outlineLevel="1" x14ac:dyDescent="0.2">
      <c r="A908" s="123"/>
      <c r="B908" s="123"/>
      <c r="C908" s="138" t="s">
        <v>214</v>
      </c>
      <c r="D908" s="161"/>
      <c r="E908" s="152"/>
      <c r="F908" s="125"/>
      <c r="G908" s="125"/>
      <c r="H908" s="147">
        <v>0</v>
      </c>
      <c r="I908" s="122"/>
      <c r="J908" s="122"/>
      <c r="K908" s="122"/>
      <c r="L908" s="122"/>
      <c r="M908" s="122"/>
      <c r="N908" s="122"/>
      <c r="O908" s="122"/>
      <c r="P908" s="122"/>
      <c r="Q908" s="122"/>
      <c r="R908" s="122" t="s">
        <v>135</v>
      </c>
      <c r="S908" s="122">
        <v>0</v>
      </c>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row>
    <row r="909" spans="1:47" outlineLevel="1" x14ac:dyDescent="0.2">
      <c r="A909" s="123"/>
      <c r="B909" s="123"/>
      <c r="C909" s="138" t="s">
        <v>251</v>
      </c>
      <c r="D909" s="161"/>
      <c r="E909" s="152">
        <v>1567.45</v>
      </c>
      <c r="F909" s="125"/>
      <c r="G909" s="125"/>
      <c r="H909" s="147">
        <v>0</v>
      </c>
      <c r="I909" s="122"/>
      <c r="J909" s="122"/>
      <c r="K909" s="122"/>
      <c r="L909" s="122"/>
      <c r="M909" s="122"/>
      <c r="N909" s="122"/>
      <c r="O909" s="122"/>
      <c r="P909" s="122"/>
      <c r="Q909" s="122"/>
      <c r="R909" s="122" t="s">
        <v>135</v>
      </c>
      <c r="S909" s="122">
        <v>0</v>
      </c>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row>
    <row r="910" spans="1:47" outlineLevel="1" x14ac:dyDescent="0.2">
      <c r="A910" s="123">
        <v>199</v>
      </c>
      <c r="B910" s="123" t="s">
        <v>844</v>
      </c>
      <c r="C910" s="137" t="s">
        <v>845</v>
      </c>
      <c r="D910" s="160" t="s">
        <v>188</v>
      </c>
      <c r="E910" s="125">
        <v>1833.7094999999999</v>
      </c>
      <c r="F910" s="125"/>
      <c r="G910" s="125">
        <f>ROUND(E910*F910,2)</f>
        <v>0</v>
      </c>
      <c r="H910" s="147" t="s">
        <v>1624</v>
      </c>
      <c r="I910" s="122"/>
      <c r="J910" s="122"/>
      <c r="K910" s="122"/>
      <c r="L910" s="122"/>
      <c r="M910" s="122"/>
      <c r="N910" s="122"/>
      <c r="O910" s="122"/>
      <c r="P910" s="122"/>
      <c r="Q910" s="122"/>
      <c r="R910" s="122" t="s">
        <v>244</v>
      </c>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row>
    <row r="911" spans="1:47" outlineLevel="1" x14ac:dyDescent="0.2">
      <c r="A911" s="123"/>
      <c r="B911" s="123"/>
      <c r="C911" s="138" t="s">
        <v>633</v>
      </c>
      <c r="D911" s="161"/>
      <c r="E911" s="152"/>
      <c r="F911" s="125"/>
      <c r="G911" s="125"/>
      <c r="H911" s="147">
        <v>0</v>
      </c>
      <c r="I911" s="122"/>
      <c r="J911" s="122"/>
      <c r="K911" s="122"/>
      <c r="L911" s="122"/>
      <c r="M911" s="122"/>
      <c r="N911" s="122"/>
      <c r="O911" s="122"/>
      <c r="P911" s="122"/>
      <c r="Q911" s="122"/>
      <c r="R911" s="122" t="s">
        <v>135</v>
      </c>
      <c r="S911" s="122">
        <v>0</v>
      </c>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row>
    <row r="912" spans="1:47" ht="22.5" outlineLevel="1" x14ac:dyDescent="0.2">
      <c r="A912" s="123"/>
      <c r="B912" s="123"/>
      <c r="C912" s="138" t="s">
        <v>214</v>
      </c>
      <c r="D912" s="161"/>
      <c r="E912" s="152"/>
      <c r="F912" s="125"/>
      <c r="G912" s="125"/>
      <c r="H912" s="147">
        <v>0</v>
      </c>
      <c r="I912" s="122"/>
      <c r="J912" s="122"/>
      <c r="K912" s="122"/>
      <c r="L912" s="122"/>
      <c r="M912" s="122"/>
      <c r="N912" s="122"/>
      <c r="O912" s="122"/>
      <c r="P912" s="122"/>
      <c r="Q912" s="122"/>
      <c r="R912" s="122" t="s">
        <v>135</v>
      </c>
      <c r="S912" s="122">
        <v>0</v>
      </c>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row>
    <row r="913" spans="1:47" outlineLevel="1" x14ac:dyDescent="0.2">
      <c r="A913" s="123"/>
      <c r="B913" s="123"/>
      <c r="C913" s="140" t="s">
        <v>282</v>
      </c>
      <c r="D913" s="163"/>
      <c r="E913" s="153"/>
      <c r="F913" s="125"/>
      <c r="G913" s="125"/>
      <c r="H913" s="147">
        <v>0</v>
      </c>
      <c r="I913" s="122"/>
      <c r="J913" s="122"/>
      <c r="K913" s="122"/>
      <c r="L913" s="122"/>
      <c r="M913" s="122"/>
      <c r="N913" s="122"/>
      <c r="O913" s="122"/>
      <c r="P913" s="122"/>
      <c r="Q913" s="122"/>
      <c r="R913" s="122" t="s">
        <v>135</v>
      </c>
      <c r="S913" s="122">
        <v>2</v>
      </c>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row>
    <row r="914" spans="1:47" ht="22.5" outlineLevel="1" x14ac:dyDescent="0.2">
      <c r="A914" s="123"/>
      <c r="B914" s="123"/>
      <c r="C914" s="141" t="s">
        <v>839</v>
      </c>
      <c r="D914" s="163"/>
      <c r="E914" s="153">
        <v>47.73</v>
      </c>
      <c r="F914" s="125"/>
      <c r="G914" s="125"/>
      <c r="H914" s="147">
        <v>0</v>
      </c>
      <c r="I914" s="122"/>
      <c r="J914" s="122"/>
      <c r="K914" s="122"/>
      <c r="L914" s="122"/>
      <c r="M914" s="122"/>
      <c r="N914" s="122"/>
      <c r="O914" s="122"/>
      <c r="P914" s="122"/>
      <c r="Q914" s="122"/>
      <c r="R914" s="122" t="s">
        <v>135</v>
      </c>
      <c r="S914" s="122">
        <v>2</v>
      </c>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row>
    <row r="915" spans="1:47" outlineLevel="1" x14ac:dyDescent="0.2">
      <c r="A915" s="123"/>
      <c r="B915" s="123"/>
      <c r="C915" s="141" t="s">
        <v>840</v>
      </c>
      <c r="D915" s="163"/>
      <c r="E915" s="153">
        <v>183.8</v>
      </c>
      <c r="F915" s="125"/>
      <c r="G915" s="125"/>
      <c r="H915" s="147">
        <v>0</v>
      </c>
      <c r="I915" s="122"/>
      <c r="J915" s="122"/>
      <c r="K915" s="122"/>
      <c r="L915" s="122"/>
      <c r="M915" s="122"/>
      <c r="N915" s="122"/>
      <c r="O915" s="122"/>
      <c r="P915" s="122"/>
      <c r="Q915" s="122"/>
      <c r="R915" s="122" t="s">
        <v>135</v>
      </c>
      <c r="S915" s="122">
        <v>2</v>
      </c>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row>
    <row r="916" spans="1:47" outlineLevel="1" x14ac:dyDescent="0.2">
      <c r="A916" s="123"/>
      <c r="B916" s="123"/>
      <c r="C916" s="140" t="s">
        <v>289</v>
      </c>
      <c r="D916" s="163"/>
      <c r="E916" s="153"/>
      <c r="F916" s="125"/>
      <c r="G916" s="125"/>
      <c r="H916" s="147">
        <v>0</v>
      </c>
      <c r="I916" s="122"/>
      <c r="J916" s="122"/>
      <c r="K916" s="122"/>
      <c r="L916" s="122"/>
      <c r="M916" s="122"/>
      <c r="N916" s="122"/>
      <c r="O916" s="122"/>
      <c r="P916" s="122"/>
      <c r="Q916" s="122"/>
      <c r="R916" s="122" t="s">
        <v>135</v>
      </c>
      <c r="S916" s="122">
        <v>0</v>
      </c>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row>
    <row r="917" spans="1:47" outlineLevel="1" x14ac:dyDescent="0.2">
      <c r="A917" s="123"/>
      <c r="B917" s="123"/>
      <c r="C917" s="138" t="s">
        <v>841</v>
      </c>
      <c r="D917" s="161"/>
      <c r="E917" s="152">
        <v>266.2595</v>
      </c>
      <c r="F917" s="125"/>
      <c r="G917" s="125"/>
      <c r="H917" s="147">
        <v>0</v>
      </c>
      <c r="I917" s="122"/>
      <c r="J917" s="122"/>
      <c r="K917" s="122"/>
      <c r="L917" s="122"/>
      <c r="M917" s="122"/>
      <c r="N917" s="122"/>
      <c r="O917" s="122"/>
      <c r="P917" s="122"/>
      <c r="Q917" s="122"/>
      <c r="R917" s="122" t="s">
        <v>135</v>
      </c>
      <c r="S917" s="122">
        <v>0</v>
      </c>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row>
    <row r="918" spans="1:47" outlineLevel="1" x14ac:dyDescent="0.2">
      <c r="A918" s="123"/>
      <c r="B918" s="123"/>
      <c r="C918" s="138" t="s">
        <v>212</v>
      </c>
      <c r="D918" s="161"/>
      <c r="E918" s="152"/>
      <c r="F918" s="125"/>
      <c r="G918" s="125"/>
      <c r="H918" s="147">
        <v>0</v>
      </c>
      <c r="I918" s="122"/>
      <c r="J918" s="122"/>
      <c r="K918" s="122"/>
      <c r="L918" s="122"/>
      <c r="M918" s="122"/>
      <c r="N918" s="122"/>
      <c r="O918" s="122"/>
      <c r="P918" s="122"/>
      <c r="Q918" s="122"/>
      <c r="R918" s="122" t="s">
        <v>135</v>
      </c>
      <c r="S918" s="122">
        <v>0</v>
      </c>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row>
    <row r="919" spans="1:47" outlineLevel="1" x14ac:dyDescent="0.2">
      <c r="A919" s="123"/>
      <c r="B919" s="123"/>
      <c r="C919" s="138" t="s">
        <v>213</v>
      </c>
      <c r="D919" s="161"/>
      <c r="E919" s="152"/>
      <c r="F919" s="125"/>
      <c r="G919" s="125"/>
      <c r="H919" s="147">
        <v>0</v>
      </c>
      <c r="I919" s="122"/>
      <c r="J919" s="122"/>
      <c r="K919" s="122"/>
      <c r="L919" s="122"/>
      <c r="M919" s="122"/>
      <c r="N919" s="122"/>
      <c r="O919" s="122"/>
      <c r="P919" s="122"/>
      <c r="Q919" s="122"/>
      <c r="R919" s="122" t="s">
        <v>135</v>
      </c>
      <c r="S919" s="122">
        <v>0</v>
      </c>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row>
    <row r="920" spans="1:47" ht="22.5" outlineLevel="1" x14ac:dyDescent="0.2">
      <c r="A920" s="123"/>
      <c r="B920" s="123"/>
      <c r="C920" s="138" t="s">
        <v>214</v>
      </c>
      <c r="D920" s="161"/>
      <c r="E920" s="152"/>
      <c r="F920" s="125"/>
      <c r="G920" s="125"/>
      <c r="H920" s="147">
        <v>0</v>
      </c>
      <c r="I920" s="122"/>
      <c r="J920" s="122"/>
      <c r="K920" s="122"/>
      <c r="L920" s="122"/>
      <c r="M920" s="122"/>
      <c r="N920" s="122"/>
      <c r="O920" s="122"/>
      <c r="P920" s="122"/>
      <c r="Q920" s="122"/>
      <c r="R920" s="122" t="s">
        <v>135</v>
      </c>
      <c r="S920" s="122">
        <v>0</v>
      </c>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row>
    <row r="921" spans="1:47" outlineLevel="1" x14ac:dyDescent="0.2">
      <c r="A921" s="123"/>
      <c r="B921" s="123"/>
      <c r="C921" s="138" t="s">
        <v>251</v>
      </c>
      <c r="D921" s="161"/>
      <c r="E921" s="152">
        <v>1567.45</v>
      </c>
      <c r="F921" s="125"/>
      <c r="G921" s="125"/>
      <c r="H921" s="147">
        <v>0</v>
      </c>
      <c r="I921" s="122"/>
      <c r="J921" s="122"/>
      <c r="K921" s="122"/>
      <c r="L921" s="122"/>
      <c r="M921" s="122"/>
      <c r="N921" s="122"/>
      <c r="O921" s="122"/>
      <c r="P921" s="122"/>
      <c r="Q921" s="122"/>
      <c r="R921" s="122" t="s">
        <v>135</v>
      </c>
      <c r="S921" s="122">
        <v>0</v>
      </c>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row>
    <row r="922" spans="1:47" outlineLevel="1" x14ac:dyDescent="0.2">
      <c r="A922" s="123">
        <v>200</v>
      </c>
      <c r="B922" s="123" t="s">
        <v>846</v>
      </c>
      <c r="C922" s="137" t="s">
        <v>847</v>
      </c>
      <c r="D922" s="160" t="s">
        <v>188</v>
      </c>
      <c r="E922" s="125">
        <v>183.8</v>
      </c>
      <c r="F922" s="125"/>
      <c r="G922" s="125">
        <f>ROUND(E922*F922,2)</f>
        <v>0</v>
      </c>
      <c r="H922" s="147" t="s">
        <v>1624</v>
      </c>
      <c r="I922" s="122"/>
      <c r="J922" s="122"/>
      <c r="K922" s="122"/>
      <c r="L922" s="122"/>
      <c r="M922" s="122"/>
      <c r="N922" s="122"/>
      <c r="O922" s="122"/>
      <c r="P922" s="122"/>
      <c r="Q922" s="122"/>
      <c r="R922" s="122" t="s">
        <v>133</v>
      </c>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row>
    <row r="923" spans="1:47" outlineLevel="1" x14ac:dyDescent="0.2">
      <c r="A923" s="123"/>
      <c r="B923" s="123"/>
      <c r="C923" s="138" t="s">
        <v>633</v>
      </c>
      <c r="D923" s="161"/>
      <c r="E923" s="152"/>
      <c r="F923" s="125"/>
      <c r="G923" s="125"/>
      <c r="H923" s="147">
        <v>0</v>
      </c>
      <c r="I923" s="122"/>
      <c r="J923" s="122"/>
      <c r="K923" s="122"/>
      <c r="L923" s="122"/>
      <c r="M923" s="122"/>
      <c r="N923" s="122"/>
      <c r="O923" s="122"/>
      <c r="P923" s="122"/>
      <c r="Q923" s="122"/>
      <c r="R923" s="122" t="s">
        <v>135</v>
      </c>
      <c r="S923" s="122">
        <v>0</v>
      </c>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row>
    <row r="924" spans="1:47" ht="22.5" outlineLevel="1" x14ac:dyDescent="0.2">
      <c r="A924" s="123"/>
      <c r="B924" s="123"/>
      <c r="C924" s="138" t="s">
        <v>214</v>
      </c>
      <c r="D924" s="161"/>
      <c r="E924" s="152"/>
      <c r="F924" s="125"/>
      <c r="G924" s="125"/>
      <c r="H924" s="147">
        <v>0</v>
      </c>
      <c r="I924" s="122"/>
      <c r="J924" s="122"/>
      <c r="K924" s="122"/>
      <c r="L924" s="122"/>
      <c r="M924" s="122"/>
      <c r="N924" s="122"/>
      <c r="O924" s="122"/>
      <c r="P924" s="122"/>
      <c r="Q924" s="122"/>
      <c r="R924" s="122" t="s">
        <v>135</v>
      </c>
      <c r="S924" s="122">
        <v>0</v>
      </c>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row>
    <row r="925" spans="1:47" outlineLevel="1" x14ac:dyDescent="0.2">
      <c r="A925" s="123"/>
      <c r="B925" s="123"/>
      <c r="C925" s="138" t="s">
        <v>643</v>
      </c>
      <c r="D925" s="161"/>
      <c r="E925" s="152">
        <v>183.8</v>
      </c>
      <c r="F925" s="125"/>
      <c r="G925" s="125"/>
      <c r="H925" s="147">
        <v>0</v>
      </c>
      <c r="I925" s="122"/>
      <c r="J925" s="122"/>
      <c r="K925" s="122"/>
      <c r="L925" s="122"/>
      <c r="M925" s="122"/>
      <c r="N925" s="122"/>
      <c r="O925" s="122"/>
      <c r="P925" s="122"/>
      <c r="Q925" s="122"/>
      <c r="R925" s="122" t="s">
        <v>135</v>
      </c>
      <c r="S925" s="122">
        <v>0</v>
      </c>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row>
    <row r="926" spans="1:47" outlineLevel="1" x14ac:dyDescent="0.2">
      <c r="A926" s="123">
        <v>201</v>
      </c>
      <c r="B926" s="123" t="s">
        <v>848</v>
      </c>
      <c r="C926" s="137" t="s">
        <v>849</v>
      </c>
      <c r="D926" s="160" t="s">
        <v>188</v>
      </c>
      <c r="E926" s="125">
        <v>211.37</v>
      </c>
      <c r="F926" s="125"/>
      <c r="G926" s="125">
        <f>ROUND(E926*F926,2)</f>
        <v>0</v>
      </c>
      <c r="H926" s="147" t="s">
        <v>1624</v>
      </c>
      <c r="I926" s="122"/>
      <c r="J926" s="122"/>
      <c r="K926" s="122"/>
      <c r="L926" s="122"/>
      <c r="M926" s="122"/>
      <c r="N926" s="122"/>
      <c r="O926" s="122"/>
      <c r="P926" s="122"/>
      <c r="Q926" s="122"/>
      <c r="R926" s="122" t="s">
        <v>244</v>
      </c>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row>
    <row r="927" spans="1:47" outlineLevel="1" x14ac:dyDescent="0.2">
      <c r="A927" s="123"/>
      <c r="B927" s="123"/>
      <c r="C927" s="138" t="s">
        <v>633</v>
      </c>
      <c r="D927" s="161"/>
      <c r="E927" s="152"/>
      <c r="F927" s="125"/>
      <c r="G927" s="125"/>
      <c r="H927" s="147">
        <v>0</v>
      </c>
      <c r="I927" s="122"/>
      <c r="J927" s="122"/>
      <c r="K927" s="122"/>
      <c r="L927" s="122"/>
      <c r="M927" s="122"/>
      <c r="N927" s="122"/>
      <c r="O927" s="122"/>
      <c r="P927" s="122"/>
      <c r="Q927" s="122"/>
      <c r="R927" s="122" t="s">
        <v>135</v>
      </c>
      <c r="S927" s="122">
        <v>0</v>
      </c>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row>
    <row r="928" spans="1:47" ht="22.5" outlineLevel="1" x14ac:dyDescent="0.2">
      <c r="A928" s="123"/>
      <c r="B928" s="123"/>
      <c r="C928" s="138" t="s">
        <v>214</v>
      </c>
      <c r="D928" s="161"/>
      <c r="E928" s="152"/>
      <c r="F928" s="125"/>
      <c r="G928" s="125"/>
      <c r="H928" s="147">
        <v>0</v>
      </c>
      <c r="I928" s="122"/>
      <c r="J928" s="122"/>
      <c r="K928" s="122"/>
      <c r="L928" s="122"/>
      <c r="M928" s="122"/>
      <c r="N928" s="122"/>
      <c r="O928" s="122"/>
      <c r="P928" s="122"/>
      <c r="Q928" s="122"/>
      <c r="R928" s="122" t="s">
        <v>135</v>
      </c>
      <c r="S928" s="122">
        <v>0</v>
      </c>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row>
    <row r="929" spans="1:47" outlineLevel="1" x14ac:dyDescent="0.2">
      <c r="A929" s="123"/>
      <c r="B929" s="123"/>
      <c r="C929" s="138" t="s">
        <v>850</v>
      </c>
      <c r="D929" s="161"/>
      <c r="E929" s="152">
        <v>211.37</v>
      </c>
      <c r="F929" s="125"/>
      <c r="G929" s="125"/>
      <c r="H929" s="147">
        <v>0</v>
      </c>
      <c r="I929" s="122"/>
      <c r="J929" s="122"/>
      <c r="K929" s="122"/>
      <c r="L929" s="122"/>
      <c r="M929" s="122"/>
      <c r="N929" s="122"/>
      <c r="O929" s="122"/>
      <c r="P929" s="122"/>
      <c r="Q929" s="122"/>
      <c r="R929" s="122" t="s">
        <v>135</v>
      </c>
      <c r="S929" s="122">
        <v>0</v>
      </c>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row>
    <row r="930" spans="1:47" outlineLevel="1" x14ac:dyDescent="0.2">
      <c r="A930" s="123">
        <v>202</v>
      </c>
      <c r="B930" s="123" t="s">
        <v>851</v>
      </c>
      <c r="C930" s="137" t="s">
        <v>852</v>
      </c>
      <c r="D930" s="160" t="s">
        <v>188</v>
      </c>
      <c r="E930" s="125">
        <v>183.8</v>
      </c>
      <c r="F930" s="125"/>
      <c r="G930" s="125">
        <f>ROUND(E930*F930,2)</f>
        <v>0</v>
      </c>
      <c r="H930" s="147" t="s">
        <v>1624</v>
      </c>
      <c r="I930" s="122"/>
      <c r="J930" s="122"/>
      <c r="K930" s="122"/>
      <c r="L930" s="122"/>
      <c r="M930" s="122"/>
      <c r="N930" s="122"/>
      <c r="O930" s="122"/>
      <c r="P930" s="122"/>
      <c r="Q930" s="122"/>
      <c r="R930" s="122" t="s">
        <v>133</v>
      </c>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row>
    <row r="931" spans="1:47" outlineLevel="1" x14ac:dyDescent="0.2">
      <c r="A931" s="123"/>
      <c r="B931" s="123"/>
      <c r="C931" s="138" t="s">
        <v>633</v>
      </c>
      <c r="D931" s="161"/>
      <c r="E931" s="152"/>
      <c r="F931" s="125"/>
      <c r="G931" s="125"/>
      <c r="H931" s="147">
        <v>0</v>
      </c>
      <c r="I931" s="122"/>
      <c r="J931" s="122"/>
      <c r="K931" s="122"/>
      <c r="L931" s="122"/>
      <c r="M931" s="122"/>
      <c r="N931" s="122"/>
      <c r="O931" s="122"/>
      <c r="P931" s="122"/>
      <c r="Q931" s="122"/>
      <c r="R931" s="122" t="s">
        <v>135</v>
      </c>
      <c r="S931" s="122">
        <v>0</v>
      </c>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row>
    <row r="932" spans="1:47" ht="22.5" outlineLevel="1" x14ac:dyDescent="0.2">
      <c r="A932" s="123"/>
      <c r="B932" s="123"/>
      <c r="C932" s="138" t="s">
        <v>214</v>
      </c>
      <c r="D932" s="161"/>
      <c r="E932" s="152"/>
      <c r="F932" s="125"/>
      <c r="G932" s="125"/>
      <c r="H932" s="147">
        <v>0</v>
      </c>
      <c r="I932" s="122"/>
      <c r="J932" s="122"/>
      <c r="K932" s="122"/>
      <c r="L932" s="122"/>
      <c r="M932" s="122"/>
      <c r="N932" s="122"/>
      <c r="O932" s="122"/>
      <c r="P932" s="122"/>
      <c r="Q932" s="122"/>
      <c r="R932" s="122" t="s">
        <v>135</v>
      </c>
      <c r="S932" s="122">
        <v>0</v>
      </c>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row>
    <row r="933" spans="1:47" outlineLevel="1" x14ac:dyDescent="0.2">
      <c r="A933" s="123"/>
      <c r="B933" s="123"/>
      <c r="C933" s="138" t="s">
        <v>643</v>
      </c>
      <c r="D933" s="161"/>
      <c r="E933" s="152">
        <v>183.8</v>
      </c>
      <c r="F933" s="125"/>
      <c r="G933" s="125"/>
      <c r="H933" s="147">
        <v>0</v>
      </c>
      <c r="I933" s="122"/>
      <c r="J933" s="122"/>
      <c r="K933" s="122"/>
      <c r="L933" s="122"/>
      <c r="M933" s="122"/>
      <c r="N933" s="122"/>
      <c r="O933" s="122"/>
      <c r="P933" s="122"/>
      <c r="Q933" s="122"/>
      <c r="R933" s="122" t="s">
        <v>135</v>
      </c>
      <c r="S933" s="122">
        <v>0</v>
      </c>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row>
    <row r="934" spans="1:47" outlineLevel="1" x14ac:dyDescent="0.2">
      <c r="A934" s="123">
        <v>203</v>
      </c>
      <c r="B934" s="123" t="s">
        <v>249</v>
      </c>
      <c r="C934" s="137" t="s">
        <v>250</v>
      </c>
      <c r="D934" s="160" t="s">
        <v>188</v>
      </c>
      <c r="E934" s="125">
        <v>211.37</v>
      </c>
      <c r="F934" s="125"/>
      <c r="G934" s="125">
        <f>ROUND(E934*F934,2)</f>
        <v>0</v>
      </c>
      <c r="H934" s="147" t="s">
        <v>1624</v>
      </c>
      <c r="I934" s="122"/>
      <c r="J934" s="122"/>
      <c r="K934" s="122"/>
      <c r="L934" s="122"/>
      <c r="M934" s="122"/>
      <c r="N934" s="122"/>
      <c r="O934" s="122"/>
      <c r="P934" s="122"/>
      <c r="Q934" s="122"/>
      <c r="R934" s="122" t="s">
        <v>244</v>
      </c>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row>
    <row r="935" spans="1:47" outlineLevel="1" x14ac:dyDescent="0.2">
      <c r="A935" s="123"/>
      <c r="B935" s="123"/>
      <c r="C935" s="138" t="s">
        <v>633</v>
      </c>
      <c r="D935" s="161"/>
      <c r="E935" s="152"/>
      <c r="F935" s="125"/>
      <c r="G935" s="125"/>
      <c r="H935" s="147">
        <v>0</v>
      </c>
      <c r="I935" s="122"/>
      <c r="J935" s="122"/>
      <c r="K935" s="122"/>
      <c r="L935" s="122"/>
      <c r="M935" s="122"/>
      <c r="N935" s="122"/>
      <c r="O935" s="122"/>
      <c r="P935" s="122"/>
      <c r="Q935" s="122"/>
      <c r="R935" s="122" t="s">
        <v>135</v>
      </c>
      <c r="S935" s="122">
        <v>0</v>
      </c>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row>
    <row r="936" spans="1:47" ht="22.5" outlineLevel="1" x14ac:dyDescent="0.2">
      <c r="A936" s="123"/>
      <c r="B936" s="123"/>
      <c r="C936" s="138" t="s">
        <v>214</v>
      </c>
      <c r="D936" s="161"/>
      <c r="E936" s="152"/>
      <c r="F936" s="125"/>
      <c r="G936" s="125"/>
      <c r="H936" s="147">
        <v>0</v>
      </c>
      <c r="I936" s="122"/>
      <c r="J936" s="122"/>
      <c r="K936" s="122"/>
      <c r="L936" s="122"/>
      <c r="M936" s="122"/>
      <c r="N936" s="122"/>
      <c r="O936" s="122"/>
      <c r="P936" s="122"/>
      <c r="Q936" s="122"/>
      <c r="R936" s="122" t="s">
        <v>135</v>
      </c>
      <c r="S936" s="122">
        <v>0</v>
      </c>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row>
    <row r="937" spans="1:47" outlineLevel="1" x14ac:dyDescent="0.2">
      <c r="A937" s="123"/>
      <c r="B937" s="123"/>
      <c r="C937" s="138" t="s">
        <v>850</v>
      </c>
      <c r="D937" s="161"/>
      <c r="E937" s="152">
        <v>211.37</v>
      </c>
      <c r="F937" s="125"/>
      <c r="G937" s="125"/>
      <c r="H937" s="147">
        <v>0</v>
      </c>
      <c r="I937" s="122"/>
      <c r="J937" s="122"/>
      <c r="K937" s="122"/>
      <c r="L937" s="122"/>
      <c r="M937" s="122"/>
      <c r="N937" s="122"/>
      <c r="O937" s="122"/>
      <c r="P937" s="122"/>
      <c r="Q937" s="122"/>
      <c r="R937" s="122" t="s">
        <v>135</v>
      </c>
      <c r="S937" s="122">
        <v>0</v>
      </c>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row>
    <row r="938" spans="1:47" ht="22.5" outlineLevel="1" x14ac:dyDescent="0.2">
      <c r="A938" s="123">
        <v>204</v>
      </c>
      <c r="B938" s="123" t="s">
        <v>853</v>
      </c>
      <c r="C938" s="137" t="s">
        <v>854</v>
      </c>
      <c r="D938" s="160" t="s">
        <v>188</v>
      </c>
      <c r="E938" s="125">
        <v>774.61</v>
      </c>
      <c r="F938" s="125"/>
      <c r="G938" s="125">
        <f>ROUND(E938*F938,2)</f>
        <v>0</v>
      </c>
      <c r="H938" s="147" t="s">
        <v>1624</v>
      </c>
      <c r="I938" s="122"/>
      <c r="J938" s="122"/>
      <c r="K938" s="122"/>
      <c r="L938" s="122"/>
      <c r="M938" s="122"/>
      <c r="N938" s="122"/>
      <c r="O938" s="122"/>
      <c r="P938" s="122"/>
      <c r="Q938" s="122"/>
      <c r="R938" s="122" t="s">
        <v>178</v>
      </c>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row>
    <row r="939" spans="1:47" outlineLevel="1" x14ac:dyDescent="0.2">
      <c r="A939" s="123"/>
      <c r="B939" s="123"/>
      <c r="C939" s="138" t="s">
        <v>855</v>
      </c>
      <c r="D939" s="161"/>
      <c r="E939" s="152"/>
      <c r="F939" s="125"/>
      <c r="G939" s="125"/>
      <c r="H939" s="147">
        <v>0</v>
      </c>
      <c r="I939" s="122"/>
      <c r="J939" s="122"/>
      <c r="K939" s="122"/>
      <c r="L939" s="122"/>
      <c r="M939" s="122"/>
      <c r="N939" s="122"/>
      <c r="O939" s="122"/>
      <c r="P939" s="122"/>
      <c r="Q939" s="122"/>
      <c r="R939" s="122" t="s">
        <v>135</v>
      </c>
      <c r="S939" s="122">
        <v>0</v>
      </c>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row>
    <row r="940" spans="1:47" ht="22.5" outlineLevel="1" x14ac:dyDescent="0.2">
      <c r="A940" s="123"/>
      <c r="B940" s="123"/>
      <c r="C940" s="138" t="s">
        <v>214</v>
      </c>
      <c r="D940" s="161"/>
      <c r="E940" s="152"/>
      <c r="F940" s="125"/>
      <c r="G940" s="125"/>
      <c r="H940" s="147">
        <v>0</v>
      </c>
      <c r="I940" s="122"/>
      <c r="J940" s="122"/>
      <c r="K940" s="122"/>
      <c r="L940" s="122"/>
      <c r="M940" s="122"/>
      <c r="N940" s="122"/>
      <c r="O940" s="122"/>
      <c r="P940" s="122"/>
      <c r="Q940" s="122"/>
      <c r="R940" s="122" t="s">
        <v>135</v>
      </c>
      <c r="S940" s="122">
        <v>0</v>
      </c>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row>
    <row r="941" spans="1:47" outlineLevel="1" x14ac:dyDescent="0.2">
      <c r="A941" s="123"/>
      <c r="B941" s="123"/>
      <c r="C941" s="138" t="s">
        <v>343</v>
      </c>
      <c r="D941" s="161"/>
      <c r="E941" s="152"/>
      <c r="F941" s="125"/>
      <c r="G941" s="125"/>
      <c r="H941" s="147">
        <v>0</v>
      </c>
      <c r="I941" s="122"/>
      <c r="J941" s="122"/>
      <c r="K941" s="122"/>
      <c r="L941" s="122"/>
      <c r="M941" s="122"/>
      <c r="N941" s="122"/>
      <c r="O941" s="122"/>
      <c r="P941" s="122"/>
      <c r="Q941" s="122"/>
      <c r="R941" s="122" t="s">
        <v>135</v>
      </c>
      <c r="S941" s="122">
        <v>0</v>
      </c>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row>
    <row r="942" spans="1:47" outlineLevel="1" x14ac:dyDescent="0.2">
      <c r="A942" s="123"/>
      <c r="B942" s="123"/>
      <c r="C942" s="138" t="s">
        <v>856</v>
      </c>
      <c r="D942" s="161"/>
      <c r="E942" s="152">
        <v>93</v>
      </c>
      <c r="F942" s="125"/>
      <c r="G942" s="125"/>
      <c r="H942" s="147">
        <v>0</v>
      </c>
      <c r="I942" s="122"/>
      <c r="J942" s="122"/>
      <c r="K942" s="122"/>
      <c r="L942" s="122"/>
      <c r="M942" s="122"/>
      <c r="N942" s="122"/>
      <c r="O942" s="122"/>
      <c r="P942" s="122"/>
      <c r="Q942" s="122"/>
      <c r="R942" s="122" t="s">
        <v>135</v>
      </c>
      <c r="S942" s="122">
        <v>0</v>
      </c>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row>
    <row r="943" spans="1:47" outlineLevel="1" x14ac:dyDescent="0.2">
      <c r="A943" s="123"/>
      <c r="B943" s="123"/>
      <c r="C943" s="138" t="s">
        <v>857</v>
      </c>
      <c r="D943" s="161"/>
      <c r="E943" s="152">
        <v>15.12</v>
      </c>
      <c r="F943" s="125"/>
      <c r="G943" s="125"/>
      <c r="H943" s="147">
        <v>0</v>
      </c>
      <c r="I943" s="122"/>
      <c r="J943" s="122"/>
      <c r="K943" s="122"/>
      <c r="L943" s="122"/>
      <c r="M943" s="122"/>
      <c r="N943" s="122"/>
      <c r="O943" s="122"/>
      <c r="P943" s="122"/>
      <c r="Q943" s="122"/>
      <c r="R943" s="122" t="s">
        <v>135</v>
      </c>
      <c r="S943" s="122">
        <v>0</v>
      </c>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row>
    <row r="944" spans="1:47" outlineLevel="1" x14ac:dyDescent="0.2">
      <c r="A944" s="123"/>
      <c r="B944" s="123"/>
      <c r="C944" s="138" t="s">
        <v>858</v>
      </c>
      <c r="D944" s="161"/>
      <c r="E944" s="152">
        <v>50.1</v>
      </c>
      <c r="F944" s="125"/>
      <c r="G944" s="125"/>
      <c r="H944" s="147">
        <v>0</v>
      </c>
      <c r="I944" s="122"/>
      <c r="J944" s="122"/>
      <c r="K944" s="122"/>
      <c r="L944" s="122"/>
      <c r="M944" s="122"/>
      <c r="N944" s="122"/>
      <c r="O944" s="122"/>
      <c r="P944" s="122"/>
      <c r="Q944" s="122"/>
      <c r="R944" s="122" t="s">
        <v>135</v>
      </c>
      <c r="S944" s="122">
        <v>0</v>
      </c>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row>
    <row r="945" spans="1:47" outlineLevel="1" x14ac:dyDescent="0.2">
      <c r="A945" s="123"/>
      <c r="B945" s="123"/>
      <c r="C945" s="138" t="s">
        <v>323</v>
      </c>
      <c r="D945" s="161"/>
      <c r="E945" s="152"/>
      <c r="F945" s="125"/>
      <c r="G945" s="125"/>
      <c r="H945" s="147">
        <v>0</v>
      </c>
      <c r="I945" s="122"/>
      <c r="J945" s="122"/>
      <c r="K945" s="122"/>
      <c r="L945" s="122"/>
      <c r="M945" s="122"/>
      <c r="N945" s="122"/>
      <c r="O945" s="122"/>
      <c r="P945" s="122"/>
      <c r="Q945" s="122"/>
      <c r="R945" s="122" t="s">
        <v>135</v>
      </c>
      <c r="S945" s="122">
        <v>0</v>
      </c>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row>
    <row r="946" spans="1:47" outlineLevel="1" x14ac:dyDescent="0.2">
      <c r="A946" s="123"/>
      <c r="B946" s="123"/>
      <c r="C946" s="138" t="s">
        <v>859</v>
      </c>
      <c r="D946" s="161"/>
      <c r="E946" s="152">
        <v>10.5</v>
      </c>
      <c r="F946" s="125"/>
      <c r="G946" s="125"/>
      <c r="H946" s="147">
        <v>0</v>
      </c>
      <c r="I946" s="122"/>
      <c r="J946" s="122"/>
      <c r="K946" s="122"/>
      <c r="L946" s="122"/>
      <c r="M946" s="122"/>
      <c r="N946" s="122"/>
      <c r="O946" s="122"/>
      <c r="P946" s="122"/>
      <c r="Q946" s="122"/>
      <c r="R946" s="122" t="s">
        <v>135</v>
      </c>
      <c r="S946" s="122">
        <v>0</v>
      </c>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row>
    <row r="947" spans="1:47" outlineLevel="1" x14ac:dyDescent="0.2">
      <c r="A947" s="123"/>
      <c r="B947" s="123"/>
      <c r="C947" s="138" t="s">
        <v>860</v>
      </c>
      <c r="D947" s="161"/>
      <c r="E947" s="152">
        <v>7.35</v>
      </c>
      <c r="F947" s="125"/>
      <c r="G947" s="125"/>
      <c r="H947" s="147">
        <v>0</v>
      </c>
      <c r="I947" s="122"/>
      <c r="J947" s="122"/>
      <c r="K947" s="122"/>
      <c r="L947" s="122"/>
      <c r="M947" s="122"/>
      <c r="N947" s="122"/>
      <c r="O947" s="122"/>
      <c r="P947" s="122"/>
      <c r="Q947" s="122"/>
      <c r="R947" s="122" t="s">
        <v>135</v>
      </c>
      <c r="S947" s="122">
        <v>0</v>
      </c>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row>
    <row r="948" spans="1:47" outlineLevel="1" x14ac:dyDescent="0.2">
      <c r="A948" s="123"/>
      <c r="B948" s="123"/>
      <c r="C948" s="138" t="s">
        <v>861</v>
      </c>
      <c r="D948" s="161"/>
      <c r="E948" s="152">
        <v>4.05</v>
      </c>
      <c r="F948" s="125"/>
      <c r="G948" s="125"/>
      <c r="H948" s="147">
        <v>0</v>
      </c>
      <c r="I948" s="122"/>
      <c r="J948" s="122"/>
      <c r="K948" s="122"/>
      <c r="L948" s="122"/>
      <c r="M948" s="122"/>
      <c r="N948" s="122"/>
      <c r="O948" s="122"/>
      <c r="P948" s="122"/>
      <c r="Q948" s="122"/>
      <c r="R948" s="122" t="s">
        <v>135</v>
      </c>
      <c r="S948" s="122">
        <v>0</v>
      </c>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row>
    <row r="949" spans="1:47" outlineLevel="1" x14ac:dyDescent="0.2">
      <c r="A949" s="123"/>
      <c r="B949" s="123"/>
      <c r="C949" s="138" t="s">
        <v>212</v>
      </c>
      <c r="D949" s="161"/>
      <c r="E949" s="152"/>
      <c r="F949" s="125"/>
      <c r="G949" s="125"/>
      <c r="H949" s="147">
        <v>0</v>
      </c>
      <c r="I949" s="122"/>
      <c r="J949" s="122"/>
      <c r="K949" s="122"/>
      <c r="L949" s="122"/>
      <c r="M949" s="122"/>
      <c r="N949" s="122"/>
      <c r="O949" s="122"/>
      <c r="P949" s="122"/>
      <c r="Q949" s="122"/>
      <c r="R949" s="122" t="s">
        <v>135</v>
      </c>
      <c r="S949" s="122">
        <v>0</v>
      </c>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row>
    <row r="950" spans="1:47" outlineLevel="1" x14ac:dyDescent="0.2">
      <c r="A950" s="123"/>
      <c r="B950" s="123"/>
      <c r="C950" s="138" t="s">
        <v>213</v>
      </c>
      <c r="D950" s="161"/>
      <c r="E950" s="152"/>
      <c r="F950" s="125"/>
      <c r="G950" s="125"/>
      <c r="H950" s="147">
        <v>0</v>
      </c>
      <c r="I950" s="122"/>
      <c r="J950" s="122"/>
      <c r="K950" s="122"/>
      <c r="L950" s="122"/>
      <c r="M950" s="122"/>
      <c r="N950" s="122"/>
      <c r="O950" s="122"/>
      <c r="P950" s="122"/>
      <c r="Q950" s="122"/>
      <c r="R950" s="122" t="s">
        <v>135</v>
      </c>
      <c r="S950" s="122">
        <v>0</v>
      </c>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row>
    <row r="951" spans="1:47" ht="22.5" outlineLevel="1" x14ac:dyDescent="0.2">
      <c r="A951" s="123"/>
      <c r="B951" s="123"/>
      <c r="C951" s="138" t="s">
        <v>214</v>
      </c>
      <c r="D951" s="161"/>
      <c r="E951" s="152"/>
      <c r="F951" s="125"/>
      <c r="G951" s="125"/>
      <c r="H951" s="147">
        <v>0</v>
      </c>
      <c r="I951" s="122"/>
      <c r="J951" s="122"/>
      <c r="K951" s="122"/>
      <c r="L951" s="122"/>
      <c r="M951" s="122"/>
      <c r="N951" s="122"/>
      <c r="O951" s="122"/>
      <c r="P951" s="122"/>
      <c r="Q951" s="122"/>
      <c r="R951" s="122" t="s">
        <v>135</v>
      </c>
      <c r="S951" s="122">
        <v>0</v>
      </c>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row>
    <row r="952" spans="1:47" outlineLevel="1" x14ac:dyDescent="0.2">
      <c r="A952" s="123"/>
      <c r="B952" s="123"/>
      <c r="C952" s="138" t="s">
        <v>682</v>
      </c>
      <c r="D952" s="161"/>
      <c r="E952" s="152">
        <v>410.4</v>
      </c>
      <c r="F952" s="125"/>
      <c r="G952" s="125"/>
      <c r="H952" s="147">
        <v>0</v>
      </c>
      <c r="I952" s="122"/>
      <c r="J952" s="122"/>
      <c r="K952" s="122"/>
      <c r="L952" s="122"/>
      <c r="M952" s="122"/>
      <c r="N952" s="122"/>
      <c r="O952" s="122"/>
      <c r="P952" s="122"/>
      <c r="Q952" s="122"/>
      <c r="R952" s="122" t="s">
        <v>135</v>
      </c>
      <c r="S952" s="122">
        <v>0</v>
      </c>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row>
    <row r="953" spans="1:47" outlineLevel="1" x14ac:dyDescent="0.2">
      <c r="A953" s="123"/>
      <c r="B953" s="123"/>
      <c r="C953" s="138" t="s">
        <v>683</v>
      </c>
      <c r="D953" s="161"/>
      <c r="E953" s="152">
        <v>110.19</v>
      </c>
      <c r="F953" s="125"/>
      <c r="G953" s="125"/>
      <c r="H953" s="147">
        <v>0</v>
      </c>
      <c r="I953" s="122"/>
      <c r="J953" s="122"/>
      <c r="K953" s="122"/>
      <c r="L953" s="122"/>
      <c r="M953" s="122"/>
      <c r="N953" s="122"/>
      <c r="O953" s="122"/>
      <c r="P953" s="122"/>
      <c r="Q953" s="122"/>
      <c r="R953" s="122" t="s">
        <v>135</v>
      </c>
      <c r="S953" s="122">
        <v>0</v>
      </c>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row>
    <row r="954" spans="1:47" outlineLevel="1" x14ac:dyDescent="0.2">
      <c r="A954" s="123"/>
      <c r="B954" s="123"/>
      <c r="C954" s="138" t="s">
        <v>718</v>
      </c>
      <c r="D954" s="161"/>
      <c r="E954" s="152">
        <v>20.3</v>
      </c>
      <c r="F954" s="125"/>
      <c r="G954" s="125"/>
      <c r="H954" s="147">
        <v>0</v>
      </c>
      <c r="I954" s="122"/>
      <c r="J954" s="122"/>
      <c r="K954" s="122"/>
      <c r="L954" s="122"/>
      <c r="M954" s="122"/>
      <c r="N954" s="122"/>
      <c r="O954" s="122"/>
      <c r="P954" s="122"/>
      <c r="Q954" s="122"/>
      <c r="R954" s="122" t="s">
        <v>135</v>
      </c>
      <c r="S954" s="122">
        <v>0</v>
      </c>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row>
    <row r="955" spans="1:47" outlineLevel="1" x14ac:dyDescent="0.2">
      <c r="A955" s="123"/>
      <c r="B955" s="123"/>
      <c r="C955" s="138" t="s">
        <v>862</v>
      </c>
      <c r="D955" s="161"/>
      <c r="E955" s="152">
        <v>21.14</v>
      </c>
      <c r="F955" s="125"/>
      <c r="G955" s="125"/>
      <c r="H955" s="147">
        <v>0</v>
      </c>
      <c r="I955" s="122"/>
      <c r="J955" s="122"/>
      <c r="K955" s="122"/>
      <c r="L955" s="122"/>
      <c r="M955" s="122"/>
      <c r="N955" s="122"/>
      <c r="O955" s="122"/>
      <c r="P955" s="122"/>
      <c r="Q955" s="122"/>
      <c r="R955" s="122" t="s">
        <v>135</v>
      </c>
      <c r="S955" s="122">
        <v>0</v>
      </c>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row>
    <row r="956" spans="1:47" outlineLevel="1" x14ac:dyDescent="0.2">
      <c r="A956" s="123"/>
      <c r="B956" s="123"/>
      <c r="C956" s="138" t="s">
        <v>688</v>
      </c>
      <c r="D956" s="161"/>
      <c r="E956" s="152">
        <v>25.75</v>
      </c>
      <c r="F956" s="125"/>
      <c r="G956" s="125"/>
      <c r="H956" s="147">
        <v>0</v>
      </c>
      <c r="I956" s="122"/>
      <c r="J956" s="122"/>
      <c r="K956" s="122"/>
      <c r="L956" s="122"/>
      <c r="M956" s="122"/>
      <c r="N956" s="122"/>
      <c r="O956" s="122"/>
      <c r="P956" s="122"/>
      <c r="Q956" s="122"/>
      <c r="R956" s="122" t="s">
        <v>135</v>
      </c>
      <c r="S956" s="122">
        <v>0</v>
      </c>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row>
    <row r="957" spans="1:47" outlineLevel="1" x14ac:dyDescent="0.2">
      <c r="A957" s="123"/>
      <c r="B957" s="123"/>
      <c r="C957" s="138" t="s">
        <v>689</v>
      </c>
      <c r="D957" s="161"/>
      <c r="E957" s="152">
        <v>6.71</v>
      </c>
      <c r="F957" s="125"/>
      <c r="G957" s="125"/>
      <c r="H957" s="147">
        <v>0</v>
      </c>
      <c r="I957" s="122"/>
      <c r="J957" s="122"/>
      <c r="K957" s="122"/>
      <c r="L957" s="122"/>
      <c r="M957" s="122"/>
      <c r="N957" s="122"/>
      <c r="O957" s="122"/>
      <c r="P957" s="122"/>
      <c r="Q957" s="122"/>
      <c r="R957" s="122" t="s">
        <v>135</v>
      </c>
      <c r="S957" s="122">
        <v>0</v>
      </c>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row>
    <row r="958" spans="1:47" outlineLevel="1" x14ac:dyDescent="0.2">
      <c r="A958" s="123">
        <v>205</v>
      </c>
      <c r="B958" s="123" t="s">
        <v>863</v>
      </c>
      <c r="C958" s="137" t="s">
        <v>864</v>
      </c>
      <c r="D958" s="160" t="s">
        <v>188</v>
      </c>
      <c r="E958" s="125">
        <v>47.730000000000004</v>
      </c>
      <c r="F958" s="125"/>
      <c r="G958" s="125">
        <f>ROUND(E958*F958,2)</f>
        <v>0</v>
      </c>
      <c r="H958" s="147" t="s">
        <v>1624</v>
      </c>
      <c r="I958" s="122"/>
      <c r="J958" s="122"/>
      <c r="K958" s="122"/>
      <c r="L958" s="122"/>
      <c r="M958" s="122"/>
      <c r="N958" s="122"/>
      <c r="O958" s="122"/>
      <c r="P958" s="122"/>
      <c r="Q958" s="122"/>
      <c r="R958" s="122" t="s">
        <v>133</v>
      </c>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row>
    <row r="959" spans="1:47" outlineLevel="1" x14ac:dyDescent="0.2">
      <c r="A959" s="123"/>
      <c r="B959" s="123"/>
      <c r="C959" s="138" t="s">
        <v>633</v>
      </c>
      <c r="D959" s="161"/>
      <c r="E959" s="152"/>
      <c r="F959" s="125"/>
      <c r="G959" s="125"/>
      <c r="H959" s="147">
        <v>0</v>
      </c>
      <c r="I959" s="122"/>
      <c r="J959" s="122"/>
      <c r="K959" s="122"/>
      <c r="L959" s="122"/>
      <c r="M959" s="122"/>
      <c r="N959" s="122"/>
      <c r="O959" s="122"/>
      <c r="P959" s="122"/>
      <c r="Q959" s="122"/>
      <c r="R959" s="122" t="s">
        <v>135</v>
      </c>
      <c r="S959" s="122">
        <v>0</v>
      </c>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row>
    <row r="960" spans="1:47" ht="22.5" outlineLevel="1" x14ac:dyDescent="0.2">
      <c r="A960" s="123"/>
      <c r="B960" s="123"/>
      <c r="C960" s="138" t="s">
        <v>214</v>
      </c>
      <c r="D960" s="161"/>
      <c r="E960" s="152"/>
      <c r="F960" s="125"/>
      <c r="G960" s="125"/>
      <c r="H960" s="147">
        <v>0</v>
      </c>
      <c r="I960" s="122"/>
      <c r="J960" s="122"/>
      <c r="K960" s="122"/>
      <c r="L960" s="122"/>
      <c r="M960" s="122"/>
      <c r="N960" s="122"/>
      <c r="O960" s="122"/>
      <c r="P960" s="122"/>
      <c r="Q960" s="122"/>
      <c r="R960" s="122" t="s">
        <v>135</v>
      </c>
      <c r="S960" s="122">
        <v>0</v>
      </c>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row>
    <row r="961" spans="1:47" ht="22.5" outlineLevel="1" x14ac:dyDescent="0.2">
      <c r="A961" s="123"/>
      <c r="B961" s="123"/>
      <c r="C961" s="138" t="s">
        <v>642</v>
      </c>
      <c r="D961" s="161"/>
      <c r="E961" s="152">
        <v>47.73</v>
      </c>
      <c r="F961" s="125"/>
      <c r="G961" s="125"/>
      <c r="H961" s="147">
        <v>0</v>
      </c>
      <c r="I961" s="122"/>
      <c r="J961" s="122"/>
      <c r="K961" s="122"/>
      <c r="L961" s="122"/>
      <c r="M961" s="122"/>
      <c r="N961" s="122"/>
      <c r="O961" s="122"/>
      <c r="P961" s="122"/>
      <c r="Q961" s="122"/>
      <c r="R961" s="122" t="s">
        <v>135</v>
      </c>
      <c r="S961" s="122">
        <v>0</v>
      </c>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row>
    <row r="962" spans="1:47" outlineLevel="1" x14ac:dyDescent="0.2">
      <c r="A962" s="123">
        <v>206</v>
      </c>
      <c r="B962" s="123" t="s">
        <v>865</v>
      </c>
      <c r="C962" s="137" t="s">
        <v>866</v>
      </c>
      <c r="D962" s="160" t="s">
        <v>0</v>
      </c>
      <c r="E962" s="125">
        <v>4.1500000000000004</v>
      </c>
      <c r="F962" s="125"/>
      <c r="G962" s="125">
        <f>ROUND(E962*F962,2)</f>
        <v>0</v>
      </c>
      <c r="H962" s="147" t="s">
        <v>1624</v>
      </c>
      <c r="I962" s="122"/>
      <c r="J962" s="122"/>
      <c r="K962" s="122"/>
      <c r="L962" s="122"/>
      <c r="M962" s="122"/>
      <c r="N962" s="122"/>
      <c r="O962" s="122"/>
      <c r="P962" s="122"/>
      <c r="Q962" s="122"/>
      <c r="R962" s="122" t="s">
        <v>133</v>
      </c>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row>
    <row r="963" spans="1:47" x14ac:dyDescent="0.2">
      <c r="A963" s="124" t="s">
        <v>128</v>
      </c>
      <c r="B963" s="124" t="s">
        <v>80</v>
      </c>
      <c r="C963" s="139" t="s">
        <v>81</v>
      </c>
      <c r="D963" s="162"/>
      <c r="E963" s="126"/>
      <c r="F963" s="126"/>
      <c r="G963" s="126">
        <f>SUMIF(R964:R1102,"&lt;&gt;NOR",G964:G1102)</f>
        <v>0</v>
      </c>
      <c r="H963" s="148"/>
      <c r="I963" s="122"/>
      <c r="R963" t="s">
        <v>129</v>
      </c>
    </row>
    <row r="964" spans="1:47" ht="22.5" outlineLevel="1" x14ac:dyDescent="0.2">
      <c r="A964" s="123">
        <v>207</v>
      </c>
      <c r="B964" s="123" t="s">
        <v>867</v>
      </c>
      <c r="C964" s="137" t="s">
        <v>868</v>
      </c>
      <c r="D964" s="160" t="s">
        <v>188</v>
      </c>
      <c r="E964" s="125">
        <v>591</v>
      </c>
      <c r="F964" s="125"/>
      <c r="G964" s="125">
        <f>ROUND(E964*F964,2)</f>
        <v>0</v>
      </c>
      <c r="H964" s="147" t="s">
        <v>1624</v>
      </c>
      <c r="I964" s="122"/>
      <c r="J964" s="122"/>
      <c r="K964" s="122"/>
      <c r="L964" s="122"/>
      <c r="M964" s="122"/>
      <c r="N964" s="122"/>
      <c r="O964" s="122"/>
      <c r="P964" s="122"/>
      <c r="Q964" s="122"/>
      <c r="R964" s="122" t="s">
        <v>133</v>
      </c>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row>
    <row r="965" spans="1:47" outlineLevel="1" x14ac:dyDescent="0.2">
      <c r="A965" s="123"/>
      <c r="B965" s="123"/>
      <c r="C965" s="138" t="s">
        <v>869</v>
      </c>
      <c r="D965" s="161"/>
      <c r="E965" s="152"/>
      <c r="F965" s="125"/>
      <c r="G965" s="125"/>
      <c r="H965" s="147">
        <v>0</v>
      </c>
      <c r="I965" s="122"/>
      <c r="J965" s="122"/>
      <c r="K965" s="122"/>
      <c r="L965" s="122"/>
      <c r="M965" s="122"/>
      <c r="N965" s="122"/>
      <c r="O965" s="122"/>
      <c r="P965" s="122"/>
      <c r="Q965" s="122"/>
      <c r="R965" s="122" t="s">
        <v>135</v>
      </c>
      <c r="S965" s="122">
        <v>0</v>
      </c>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row>
    <row r="966" spans="1:47" ht="22.5" outlineLevel="1" x14ac:dyDescent="0.2">
      <c r="A966" s="123"/>
      <c r="B966" s="123"/>
      <c r="C966" s="138" t="s">
        <v>214</v>
      </c>
      <c r="D966" s="161"/>
      <c r="E966" s="152"/>
      <c r="F966" s="125"/>
      <c r="G966" s="125"/>
      <c r="H966" s="147">
        <v>0</v>
      </c>
      <c r="I966" s="122"/>
      <c r="J966" s="122"/>
      <c r="K966" s="122"/>
      <c r="L966" s="122"/>
      <c r="M966" s="122"/>
      <c r="N966" s="122"/>
      <c r="O966" s="122"/>
      <c r="P966" s="122"/>
      <c r="Q966" s="122"/>
      <c r="R966" s="122" t="s">
        <v>135</v>
      </c>
      <c r="S966" s="122">
        <v>0</v>
      </c>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row>
    <row r="967" spans="1:47" outlineLevel="1" x14ac:dyDescent="0.2">
      <c r="A967" s="123"/>
      <c r="B967" s="123"/>
      <c r="C967" s="138" t="s">
        <v>870</v>
      </c>
      <c r="D967" s="161"/>
      <c r="E967" s="152">
        <v>370</v>
      </c>
      <c r="F967" s="125"/>
      <c r="G967" s="125"/>
      <c r="H967" s="147">
        <v>0</v>
      </c>
      <c r="I967" s="122"/>
      <c r="J967" s="122"/>
      <c r="K967" s="122"/>
      <c r="L967" s="122"/>
      <c r="M967" s="122"/>
      <c r="N967" s="122"/>
      <c r="O967" s="122"/>
      <c r="P967" s="122"/>
      <c r="Q967" s="122"/>
      <c r="R967" s="122" t="s">
        <v>135</v>
      </c>
      <c r="S967" s="122">
        <v>0</v>
      </c>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row>
    <row r="968" spans="1:47" outlineLevel="1" x14ac:dyDescent="0.2">
      <c r="A968" s="123"/>
      <c r="B968" s="123"/>
      <c r="C968" s="138" t="s">
        <v>871</v>
      </c>
      <c r="D968" s="161"/>
      <c r="E968" s="152">
        <v>221</v>
      </c>
      <c r="F968" s="125"/>
      <c r="G968" s="125"/>
      <c r="H968" s="147">
        <v>0</v>
      </c>
      <c r="I968" s="122"/>
      <c r="J968" s="122"/>
      <c r="K968" s="122"/>
      <c r="L968" s="122"/>
      <c r="M968" s="122"/>
      <c r="N968" s="122"/>
      <c r="O968" s="122"/>
      <c r="P968" s="122"/>
      <c r="Q968" s="122"/>
      <c r="R968" s="122" t="s">
        <v>135</v>
      </c>
      <c r="S968" s="122">
        <v>0</v>
      </c>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row>
    <row r="969" spans="1:47" ht="22.5" outlineLevel="1" x14ac:dyDescent="0.2">
      <c r="A969" s="123">
        <v>208</v>
      </c>
      <c r="B969" s="123" t="s">
        <v>872</v>
      </c>
      <c r="C969" s="137" t="s">
        <v>873</v>
      </c>
      <c r="D969" s="160" t="s">
        <v>188</v>
      </c>
      <c r="E969" s="125">
        <v>244.17</v>
      </c>
      <c r="F969" s="125"/>
      <c r="G969" s="125">
        <f>ROUND(E969*F969,2)</f>
        <v>0</v>
      </c>
      <c r="H969" s="147" t="s">
        <v>1624</v>
      </c>
      <c r="I969" s="122"/>
      <c r="J969" s="122"/>
      <c r="K969" s="122"/>
      <c r="L969" s="122"/>
      <c r="M969" s="122"/>
      <c r="N969" s="122"/>
      <c r="O969" s="122"/>
      <c r="P969" s="122"/>
      <c r="Q969" s="122"/>
      <c r="R969" s="122" t="s">
        <v>133</v>
      </c>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row>
    <row r="970" spans="1:47" outlineLevel="1" x14ac:dyDescent="0.2">
      <c r="A970" s="123"/>
      <c r="B970" s="123"/>
      <c r="C970" s="138" t="s">
        <v>869</v>
      </c>
      <c r="D970" s="161"/>
      <c r="E970" s="152"/>
      <c r="F970" s="125"/>
      <c r="G970" s="125"/>
      <c r="H970" s="147">
        <v>0</v>
      </c>
      <c r="I970" s="122"/>
      <c r="J970" s="122"/>
      <c r="K970" s="122"/>
      <c r="L970" s="122"/>
      <c r="M970" s="122"/>
      <c r="N970" s="122"/>
      <c r="O970" s="122"/>
      <c r="P970" s="122"/>
      <c r="Q970" s="122"/>
      <c r="R970" s="122" t="s">
        <v>135</v>
      </c>
      <c r="S970" s="122">
        <v>0</v>
      </c>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row>
    <row r="971" spans="1:47" ht="22.5" outlineLevel="1" x14ac:dyDescent="0.2">
      <c r="A971" s="123"/>
      <c r="B971" s="123"/>
      <c r="C971" s="138" t="s">
        <v>214</v>
      </c>
      <c r="D971" s="161"/>
      <c r="E971" s="152"/>
      <c r="F971" s="125"/>
      <c r="G971" s="125"/>
      <c r="H971" s="147">
        <v>0</v>
      </c>
      <c r="I971" s="122"/>
      <c r="J971" s="122"/>
      <c r="K971" s="122"/>
      <c r="L971" s="122"/>
      <c r="M971" s="122"/>
      <c r="N971" s="122"/>
      <c r="O971" s="122"/>
      <c r="P971" s="122"/>
      <c r="Q971" s="122"/>
      <c r="R971" s="122" t="s">
        <v>135</v>
      </c>
      <c r="S971" s="122">
        <v>0</v>
      </c>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row>
    <row r="972" spans="1:47" outlineLevel="1" x14ac:dyDescent="0.2">
      <c r="A972" s="123"/>
      <c r="B972" s="123"/>
      <c r="C972" s="138" t="s">
        <v>874</v>
      </c>
      <c r="D972" s="161"/>
      <c r="E972" s="152"/>
      <c r="F972" s="125"/>
      <c r="G972" s="125"/>
      <c r="H972" s="147">
        <v>0</v>
      </c>
      <c r="I972" s="122"/>
      <c r="J972" s="122"/>
      <c r="K972" s="122"/>
      <c r="L972" s="122"/>
      <c r="M972" s="122"/>
      <c r="N972" s="122"/>
      <c r="O972" s="122"/>
      <c r="P972" s="122"/>
      <c r="Q972" s="122"/>
      <c r="R972" s="122" t="s">
        <v>135</v>
      </c>
      <c r="S972" s="122">
        <v>0</v>
      </c>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row>
    <row r="973" spans="1:47" outlineLevel="1" x14ac:dyDescent="0.2">
      <c r="A973" s="123"/>
      <c r="B973" s="123"/>
      <c r="C973" s="138" t="s">
        <v>875</v>
      </c>
      <c r="D973" s="161"/>
      <c r="E973" s="152">
        <v>89.94</v>
      </c>
      <c r="F973" s="125"/>
      <c r="G973" s="125"/>
      <c r="H973" s="147">
        <v>0</v>
      </c>
      <c r="I973" s="122"/>
      <c r="J973" s="122"/>
      <c r="K973" s="122"/>
      <c r="L973" s="122"/>
      <c r="M973" s="122"/>
      <c r="N973" s="122"/>
      <c r="O973" s="122"/>
      <c r="P973" s="122"/>
      <c r="Q973" s="122"/>
      <c r="R973" s="122" t="s">
        <v>135</v>
      </c>
      <c r="S973" s="122">
        <v>0</v>
      </c>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row>
    <row r="974" spans="1:47" outlineLevel="1" x14ac:dyDescent="0.2">
      <c r="A974" s="123"/>
      <c r="B974" s="123"/>
      <c r="C974" s="138" t="s">
        <v>876</v>
      </c>
      <c r="D974" s="161"/>
      <c r="E974" s="152">
        <v>129.33000000000001</v>
      </c>
      <c r="F974" s="125"/>
      <c r="G974" s="125"/>
      <c r="H974" s="147">
        <v>0</v>
      </c>
      <c r="I974" s="122"/>
      <c r="J974" s="122"/>
      <c r="K974" s="122"/>
      <c r="L974" s="122"/>
      <c r="M974" s="122"/>
      <c r="N974" s="122"/>
      <c r="O974" s="122"/>
      <c r="P974" s="122"/>
      <c r="Q974" s="122"/>
      <c r="R974" s="122" t="s">
        <v>135</v>
      </c>
      <c r="S974" s="122">
        <v>0</v>
      </c>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row>
    <row r="975" spans="1:47" outlineLevel="1" x14ac:dyDescent="0.2">
      <c r="A975" s="123"/>
      <c r="B975" s="123"/>
      <c r="C975" s="138" t="s">
        <v>877</v>
      </c>
      <c r="D975" s="161"/>
      <c r="E975" s="152"/>
      <c r="F975" s="125"/>
      <c r="G975" s="125"/>
      <c r="H975" s="147">
        <v>0</v>
      </c>
      <c r="I975" s="122"/>
      <c r="J975" s="122"/>
      <c r="K975" s="122"/>
      <c r="L975" s="122"/>
      <c r="M975" s="122"/>
      <c r="N975" s="122"/>
      <c r="O975" s="122"/>
      <c r="P975" s="122"/>
      <c r="Q975" s="122"/>
      <c r="R975" s="122" t="s">
        <v>135</v>
      </c>
      <c r="S975" s="122">
        <v>0</v>
      </c>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row>
    <row r="976" spans="1:47" outlineLevel="1" x14ac:dyDescent="0.2">
      <c r="A976" s="123"/>
      <c r="B976" s="123"/>
      <c r="C976" s="138" t="s">
        <v>878</v>
      </c>
      <c r="D976" s="161"/>
      <c r="E976" s="152">
        <v>24.9</v>
      </c>
      <c r="F976" s="125"/>
      <c r="G976" s="125"/>
      <c r="H976" s="147">
        <v>0</v>
      </c>
      <c r="I976" s="122"/>
      <c r="J976" s="122"/>
      <c r="K976" s="122"/>
      <c r="L976" s="122"/>
      <c r="M976" s="122"/>
      <c r="N976" s="122"/>
      <c r="O976" s="122"/>
      <c r="P976" s="122"/>
      <c r="Q976" s="122"/>
      <c r="R976" s="122" t="s">
        <v>135</v>
      </c>
      <c r="S976" s="122">
        <v>0</v>
      </c>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row>
    <row r="977" spans="1:47" ht="22.5" outlineLevel="1" x14ac:dyDescent="0.2">
      <c r="A977" s="123">
        <v>209</v>
      </c>
      <c r="B977" s="123" t="s">
        <v>879</v>
      </c>
      <c r="C977" s="137" t="s">
        <v>880</v>
      </c>
      <c r="D977" s="160" t="s">
        <v>188</v>
      </c>
      <c r="E977" s="125">
        <v>591</v>
      </c>
      <c r="F977" s="125"/>
      <c r="G977" s="125">
        <f>ROUND(E977*F977,2)</f>
        <v>0</v>
      </c>
      <c r="H977" s="147" t="s">
        <v>1624</v>
      </c>
      <c r="I977" s="122"/>
      <c r="J977" s="122"/>
      <c r="K977" s="122"/>
      <c r="L977" s="122"/>
      <c r="M977" s="122"/>
      <c r="N977" s="122"/>
      <c r="O977" s="122"/>
      <c r="P977" s="122"/>
      <c r="Q977" s="122"/>
      <c r="R977" s="122" t="s">
        <v>133</v>
      </c>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row>
    <row r="978" spans="1:47" outlineLevel="1" x14ac:dyDescent="0.2">
      <c r="A978" s="123"/>
      <c r="B978" s="123"/>
      <c r="C978" s="138" t="s">
        <v>869</v>
      </c>
      <c r="D978" s="161"/>
      <c r="E978" s="152"/>
      <c r="F978" s="125"/>
      <c r="G978" s="125"/>
      <c r="H978" s="147">
        <v>0</v>
      </c>
      <c r="I978" s="122"/>
      <c r="J978" s="122"/>
      <c r="K978" s="122"/>
      <c r="L978" s="122"/>
      <c r="M978" s="122"/>
      <c r="N978" s="122"/>
      <c r="O978" s="122"/>
      <c r="P978" s="122"/>
      <c r="Q978" s="122"/>
      <c r="R978" s="122" t="s">
        <v>135</v>
      </c>
      <c r="S978" s="122">
        <v>0</v>
      </c>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row>
    <row r="979" spans="1:47" ht="22.5" outlineLevel="1" x14ac:dyDescent="0.2">
      <c r="A979" s="123"/>
      <c r="B979" s="123"/>
      <c r="C979" s="138" t="s">
        <v>214</v>
      </c>
      <c r="D979" s="161"/>
      <c r="E979" s="152"/>
      <c r="F979" s="125"/>
      <c r="G979" s="125"/>
      <c r="H979" s="147">
        <v>0</v>
      </c>
      <c r="I979" s="122"/>
      <c r="J979" s="122"/>
      <c r="K979" s="122"/>
      <c r="L979" s="122"/>
      <c r="M979" s="122"/>
      <c r="N979" s="122"/>
      <c r="O979" s="122"/>
      <c r="P979" s="122"/>
      <c r="Q979" s="122"/>
      <c r="R979" s="122" t="s">
        <v>135</v>
      </c>
      <c r="S979" s="122">
        <v>0</v>
      </c>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row>
    <row r="980" spans="1:47" outlineLevel="1" x14ac:dyDescent="0.2">
      <c r="A980" s="123"/>
      <c r="B980" s="123"/>
      <c r="C980" s="138" t="s">
        <v>870</v>
      </c>
      <c r="D980" s="161"/>
      <c r="E980" s="152">
        <v>370</v>
      </c>
      <c r="F980" s="125"/>
      <c r="G980" s="125"/>
      <c r="H980" s="147">
        <v>0</v>
      </c>
      <c r="I980" s="122"/>
      <c r="J980" s="122"/>
      <c r="K980" s="122"/>
      <c r="L980" s="122"/>
      <c r="M980" s="122"/>
      <c r="N980" s="122"/>
      <c r="O980" s="122"/>
      <c r="P980" s="122"/>
      <c r="Q980" s="122"/>
      <c r="R980" s="122" t="s">
        <v>135</v>
      </c>
      <c r="S980" s="122">
        <v>0</v>
      </c>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row>
    <row r="981" spans="1:47" outlineLevel="1" x14ac:dyDescent="0.2">
      <c r="A981" s="123"/>
      <c r="B981" s="123"/>
      <c r="C981" s="138" t="s">
        <v>871</v>
      </c>
      <c r="D981" s="161"/>
      <c r="E981" s="152">
        <v>221</v>
      </c>
      <c r="F981" s="125"/>
      <c r="G981" s="125"/>
      <c r="H981" s="147">
        <v>0</v>
      </c>
      <c r="I981" s="122"/>
      <c r="J981" s="122"/>
      <c r="K981" s="122"/>
      <c r="L981" s="122"/>
      <c r="M981" s="122"/>
      <c r="N981" s="122"/>
      <c r="O981" s="122"/>
      <c r="P981" s="122"/>
      <c r="Q981" s="122"/>
      <c r="R981" s="122" t="s">
        <v>135</v>
      </c>
      <c r="S981" s="122">
        <v>0</v>
      </c>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row>
    <row r="982" spans="1:47" ht="22.5" outlineLevel="1" x14ac:dyDescent="0.2">
      <c r="A982" s="123">
        <v>210</v>
      </c>
      <c r="B982" s="123" t="s">
        <v>881</v>
      </c>
      <c r="C982" s="137" t="s">
        <v>882</v>
      </c>
      <c r="D982" s="160" t="s">
        <v>188</v>
      </c>
      <c r="E982" s="398">
        <v>1252</v>
      </c>
      <c r="F982" s="125"/>
      <c r="G982" s="125">
        <f>ROUND(E982*F982,2)</f>
        <v>0</v>
      </c>
      <c r="H982" s="147" t="s">
        <v>1623</v>
      </c>
      <c r="I982" s="122"/>
      <c r="J982" s="122"/>
      <c r="K982" s="122"/>
      <c r="L982" s="122"/>
      <c r="M982" s="122"/>
      <c r="N982" s="122"/>
      <c r="O982" s="122"/>
      <c r="P982" s="122"/>
      <c r="Q982" s="122"/>
      <c r="R982" s="122" t="s">
        <v>133</v>
      </c>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row>
    <row r="983" spans="1:47" outlineLevel="1" x14ac:dyDescent="0.2">
      <c r="A983" s="123"/>
      <c r="B983" s="123"/>
      <c r="C983" s="138" t="s">
        <v>869</v>
      </c>
      <c r="D983" s="161"/>
      <c r="E983" s="152"/>
      <c r="F983" s="125"/>
      <c r="G983" s="125"/>
      <c r="H983" s="147">
        <v>0</v>
      </c>
      <c r="I983" s="122"/>
      <c r="J983" s="122"/>
      <c r="K983" s="122"/>
      <c r="L983" s="122"/>
      <c r="M983" s="122"/>
      <c r="N983" s="122"/>
      <c r="O983" s="122"/>
      <c r="P983" s="122"/>
      <c r="Q983" s="122"/>
      <c r="R983" s="122" t="s">
        <v>135</v>
      </c>
      <c r="S983" s="122">
        <v>0</v>
      </c>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row>
    <row r="984" spans="1:47" ht="22.5" outlineLevel="1" x14ac:dyDescent="0.2">
      <c r="A984" s="123"/>
      <c r="B984" s="123"/>
      <c r="C984" s="138" t="s">
        <v>214</v>
      </c>
      <c r="D984" s="161"/>
      <c r="E984" s="152"/>
      <c r="F984" s="125"/>
      <c r="G984" s="125"/>
      <c r="H984" s="147">
        <v>0</v>
      </c>
      <c r="I984" s="122"/>
      <c r="J984" s="122"/>
      <c r="K984" s="122"/>
      <c r="L984" s="122"/>
      <c r="M984" s="122"/>
      <c r="N984" s="122"/>
      <c r="O984" s="122"/>
      <c r="P984" s="122"/>
      <c r="Q984" s="122"/>
      <c r="R984" s="122" t="s">
        <v>135</v>
      </c>
      <c r="S984" s="122">
        <v>0</v>
      </c>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row>
    <row r="985" spans="1:47" outlineLevel="1" x14ac:dyDescent="0.2">
      <c r="A985" s="123"/>
      <c r="B985" s="123"/>
      <c r="C985" s="399" t="s">
        <v>5183</v>
      </c>
      <c r="D985" s="161"/>
      <c r="E985" s="400">
        <v>332</v>
      </c>
      <c r="F985" s="125"/>
      <c r="G985" s="125"/>
      <c r="H985" s="147">
        <v>0</v>
      </c>
      <c r="I985" s="122"/>
      <c r="J985" s="122"/>
      <c r="K985" s="122"/>
      <c r="L985" s="122"/>
      <c r="M985" s="122"/>
      <c r="N985" s="122"/>
      <c r="O985" s="122"/>
      <c r="P985" s="122"/>
      <c r="Q985" s="122"/>
      <c r="R985" s="122" t="s">
        <v>135</v>
      </c>
      <c r="S985" s="122">
        <v>0</v>
      </c>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row>
    <row r="986" spans="1:47" outlineLevel="1" x14ac:dyDescent="0.2">
      <c r="A986" s="123"/>
      <c r="B986" s="123"/>
      <c r="C986" s="399" t="s">
        <v>5184</v>
      </c>
      <c r="D986" s="161"/>
      <c r="E986" s="400">
        <v>920</v>
      </c>
      <c r="F986" s="125"/>
      <c r="G986" s="125"/>
      <c r="H986" s="147"/>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row>
    <row r="987" spans="1:47" ht="22.5" outlineLevel="1" x14ac:dyDescent="0.2">
      <c r="A987" s="123">
        <v>211</v>
      </c>
      <c r="B987" s="123" t="s">
        <v>883</v>
      </c>
      <c r="C987" s="137" t="s">
        <v>884</v>
      </c>
      <c r="D987" s="160" t="s">
        <v>188</v>
      </c>
      <c r="E987" s="125">
        <v>325.28999999999996</v>
      </c>
      <c r="F987" s="125"/>
      <c r="G987" s="125">
        <f>ROUND(E987*F987,2)</f>
        <v>0</v>
      </c>
      <c r="H987" s="147" t="s">
        <v>1624</v>
      </c>
      <c r="I987" s="122"/>
      <c r="J987" s="122"/>
      <c r="K987" s="122"/>
      <c r="L987" s="122"/>
      <c r="M987" s="122"/>
      <c r="N987" s="122"/>
      <c r="O987" s="122"/>
      <c r="P987" s="122"/>
      <c r="Q987" s="122"/>
      <c r="R987" s="122" t="s">
        <v>133</v>
      </c>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row>
    <row r="988" spans="1:47" outlineLevel="1" x14ac:dyDescent="0.2">
      <c r="A988" s="123"/>
      <c r="B988" s="123"/>
      <c r="C988" s="138" t="s">
        <v>633</v>
      </c>
      <c r="D988" s="161"/>
      <c r="E988" s="152"/>
      <c r="F988" s="125"/>
      <c r="G988" s="125"/>
      <c r="H988" s="147">
        <v>0</v>
      </c>
      <c r="I988" s="122"/>
      <c r="J988" s="122"/>
      <c r="K988" s="122"/>
      <c r="L988" s="122"/>
      <c r="M988" s="122"/>
      <c r="N988" s="122"/>
      <c r="O988" s="122"/>
      <c r="P988" s="122"/>
      <c r="Q988" s="122"/>
      <c r="R988" s="122" t="s">
        <v>135</v>
      </c>
      <c r="S988" s="122">
        <v>0</v>
      </c>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row>
    <row r="989" spans="1:47" ht="22.5" outlineLevel="1" x14ac:dyDescent="0.2">
      <c r="A989" s="123"/>
      <c r="B989" s="123"/>
      <c r="C989" s="138" t="s">
        <v>214</v>
      </c>
      <c r="D989" s="161"/>
      <c r="E989" s="152"/>
      <c r="F989" s="125"/>
      <c r="G989" s="125"/>
      <c r="H989" s="147">
        <v>0</v>
      </c>
      <c r="I989" s="122"/>
      <c r="J989" s="122"/>
      <c r="K989" s="122"/>
      <c r="L989" s="122"/>
      <c r="M989" s="122"/>
      <c r="N989" s="122"/>
      <c r="O989" s="122"/>
      <c r="P989" s="122"/>
      <c r="Q989" s="122"/>
      <c r="R989" s="122" t="s">
        <v>135</v>
      </c>
      <c r="S989" s="122">
        <v>0</v>
      </c>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row>
    <row r="990" spans="1:47" outlineLevel="1" x14ac:dyDescent="0.2">
      <c r="A990" s="123"/>
      <c r="B990" s="123"/>
      <c r="C990" s="138" t="s">
        <v>648</v>
      </c>
      <c r="D990" s="161"/>
      <c r="E990" s="152">
        <v>81.12</v>
      </c>
      <c r="F990" s="125"/>
      <c r="G990" s="125"/>
      <c r="H990" s="147">
        <v>0</v>
      </c>
      <c r="I990" s="122"/>
      <c r="J990" s="122"/>
      <c r="K990" s="122"/>
      <c r="L990" s="122"/>
      <c r="M990" s="122"/>
      <c r="N990" s="122"/>
      <c r="O990" s="122"/>
      <c r="P990" s="122"/>
      <c r="Q990" s="122"/>
      <c r="R990" s="122" t="s">
        <v>135</v>
      </c>
      <c r="S990" s="122">
        <v>0</v>
      </c>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row>
    <row r="991" spans="1:47" outlineLevel="1" x14ac:dyDescent="0.2">
      <c r="A991" s="123"/>
      <c r="B991" s="123"/>
      <c r="C991" s="138" t="s">
        <v>212</v>
      </c>
      <c r="D991" s="161"/>
      <c r="E991" s="152"/>
      <c r="F991" s="125"/>
      <c r="G991" s="125"/>
      <c r="H991" s="147">
        <v>0</v>
      </c>
      <c r="I991" s="122"/>
      <c r="J991" s="122"/>
      <c r="K991" s="122"/>
      <c r="L991" s="122"/>
      <c r="M991" s="122"/>
      <c r="N991" s="122"/>
      <c r="O991" s="122"/>
      <c r="P991" s="122"/>
      <c r="Q991" s="122"/>
      <c r="R991" s="122" t="s">
        <v>135</v>
      </c>
      <c r="S991" s="122">
        <v>0</v>
      </c>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row>
    <row r="992" spans="1:47" outlineLevel="1" x14ac:dyDescent="0.2">
      <c r="A992" s="123"/>
      <c r="B992" s="123"/>
      <c r="C992" s="138" t="s">
        <v>869</v>
      </c>
      <c r="D992" s="161"/>
      <c r="E992" s="152"/>
      <c r="F992" s="125"/>
      <c r="G992" s="125"/>
      <c r="H992" s="147">
        <v>0</v>
      </c>
      <c r="I992" s="122"/>
      <c r="J992" s="122"/>
      <c r="K992" s="122"/>
      <c r="L992" s="122"/>
      <c r="M992" s="122"/>
      <c r="N992" s="122"/>
      <c r="O992" s="122"/>
      <c r="P992" s="122"/>
      <c r="Q992" s="122"/>
      <c r="R992" s="122" t="s">
        <v>135</v>
      </c>
      <c r="S992" s="122">
        <v>0</v>
      </c>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row>
    <row r="993" spans="1:47" ht="22.5" outlineLevel="1" x14ac:dyDescent="0.2">
      <c r="A993" s="123"/>
      <c r="B993" s="123"/>
      <c r="C993" s="138" t="s">
        <v>214</v>
      </c>
      <c r="D993" s="161"/>
      <c r="E993" s="152"/>
      <c r="F993" s="125"/>
      <c r="G993" s="125"/>
      <c r="H993" s="147">
        <v>0</v>
      </c>
      <c r="I993" s="122"/>
      <c r="J993" s="122"/>
      <c r="K993" s="122"/>
      <c r="L993" s="122"/>
      <c r="M993" s="122"/>
      <c r="N993" s="122"/>
      <c r="O993" s="122"/>
      <c r="P993" s="122"/>
      <c r="Q993" s="122"/>
      <c r="R993" s="122" t="s">
        <v>135</v>
      </c>
      <c r="S993" s="122">
        <v>0</v>
      </c>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row>
    <row r="994" spans="1:47" outlineLevel="1" x14ac:dyDescent="0.2">
      <c r="A994" s="123"/>
      <c r="B994" s="123"/>
      <c r="C994" s="138" t="s">
        <v>874</v>
      </c>
      <c r="D994" s="161"/>
      <c r="E994" s="152"/>
      <c r="F994" s="125"/>
      <c r="G994" s="125"/>
      <c r="H994" s="147">
        <v>0</v>
      </c>
      <c r="I994" s="122"/>
      <c r="J994" s="122"/>
      <c r="K994" s="122"/>
      <c r="L994" s="122"/>
      <c r="M994" s="122"/>
      <c r="N994" s="122"/>
      <c r="O994" s="122"/>
      <c r="P994" s="122"/>
      <c r="Q994" s="122"/>
      <c r="R994" s="122" t="s">
        <v>135</v>
      </c>
      <c r="S994" s="122">
        <v>0</v>
      </c>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row>
    <row r="995" spans="1:47" outlineLevel="1" x14ac:dyDescent="0.2">
      <c r="A995" s="123"/>
      <c r="B995" s="123"/>
      <c r="C995" s="138" t="s">
        <v>875</v>
      </c>
      <c r="D995" s="161"/>
      <c r="E995" s="152">
        <v>89.94</v>
      </c>
      <c r="F995" s="125"/>
      <c r="G995" s="125"/>
      <c r="H995" s="147">
        <v>0</v>
      </c>
      <c r="I995" s="122"/>
      <c r="J995" s="122"/>
      <c r="K995" s="122"/>
      <c r="L995" s="122"/>
      <c r="M995" s="122"/>
      <c r="N995" s="122"/>
      <c r="O995" s="122"/>
      <c r="P995" s="122"/>
      <c r="Q995" s="122"/>
      <c r="R995" s="122" t="s">
        <v>135</v>
      </c>
      <c r="S995" s="122">
        <v>0</v>
      </c>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row>
    <row r="996" spans="1:47" outlineLevel="1" x14ac:dyDescent="0.2">
      <c r="A996" s="123"/>
      <c r="B996" s="123"/>
      <c r="C996" s="138" t="s">
        <v>876</v>
      </c>
      <c r="D996" s="161"/>
      <c r="E996" s="152">
        <v>129.33000000000001</v>
      </c>
      <c r="F996" s="125"/>
      <c r="G996" s="125"/>
      <c r="H996" s="147">
        <v>0</v>
      </c>
      <c r="I996" s="122"/>
      <c r="J996" s="122"/>
      <c r="K996" s="122"/>
      <c r="L996" s="122"/>
      <c r="M996" s="122"/>
      <c r="N996" s="122"/>
      <c r="O996" s="122"/>
      <c r="P996" s="122"/>
      <c r="Q996" s="122"/>
      <c r="R996" s="122" t="s">
        <v>135</v>
      </c>
      <c r="S996" s="122">
        <v>0</v>
      </c>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row>
    <row r="997" spans="1:47" outlineLevel="1" x14ac:dyDescent="0.2">
      <c r="A997" s="123"/>
      <c r="B997" s="123"/>
      <c r="C997" s="138" t="s">
        <v>877</v>
      </c>
      <c r="D997" s="161"/>
      <c r="E997" s="152"/>
      <c r="F997" s="125"/>
      <c r="G997" s="125"/>
      <c r="H997" s="147">
        <v>0</v>
      </c>
      <c r="I997" s="122"/>
      <c r="J997" s="122"/>
      <c r="K997" s="122"/>
      <c r="L997" s="122"/>
      <c r="M997" s="122"/>
      <c r="N997" s="122"/>
      <c r="O997" s="122"/>
      <c r="P997" s="122"/>
      <c r="Q997" s="122"/>
      <c r="R997" s="122" t="s">
        <v>135</v>
      </c>
      <c r="S997" s="122">
        <v>0</v>
      </c>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row>
    <row r="998" spans="1:47" outlineLevel="1" x14ac:dyDescent="0.2">
      <c r="A998" s="123"/>
      <c r="B998" s="123"/>
      <c r="C998" s="138" t="s">
        <v>878</v>
      </c>
      <c r="D998" s="161"/>
      <c r="E998" s="152">
        <v>24.9</v>
      </c>
      <c r="F998" s="125"/>
      <c r="G998" s="125"/>
      <c r="H998" s="147">
        <v>0</v>
      </c>
      <c r="I998" s="122"/>
      <c r="J998" s="122"/>
      <c r="K998" s="122"/>
      <c r="L998" s="122"/>
      <c r="M998" s="122"/>
      <c r="N998" s="122"/>
      <c r="O998" s="122"/>
      <c r="P998" s="122"/>
      <c r="Q998" s="122"/>
      <c r="R998" s="122" t="s">
        <v>135</v>
      </c>
      <c r="S998" s="122">
        <v>0</v>
      </c>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row>
    <row r="999" spans="1:47" outlineLevel="1" x14ac:dyDescent="0.2">
      <c r="A999" s="123">
        <v>212</v>
      </c>
      <c r="B999" s="123" t="s">
        <v>885</v>
      </c>
      <c r="C999" s="137" t="s">
        <v>886</v>
      </c>
      <c r="D999" s="160" t="s">
        <v>188</v>
      </c>
      <c r="E999" s="125">
        <v>1053.7334999999998</v>
      </c>
      <c r="F999" s="125"/>
      <c r="G999" s="125">
        <f>ROUND(E999*F999,2)</f>
        <v>0</v>
      </c>
      <c r="H999" s="147" t="s">
        <v>1624</v>
      </c>
      <c r="I999" s="122"/>
      <c r="J999" s="122"/>
      <c r="K999" s="122"/>
      <c r="L999" s="122"/>
      <c r="M999" s="122"/>
      <c r="N999" s="122"/>
      <c r="O999" s="122"/>
      <c r="P999" s="122"/>
      <c r="Q999" s="122"/>
      <c r="R999" s="122" t="s">
        <v>244</v>
      </c>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row>
    <row r="1000" spans="1:47" outlineLevel="1" x14ac:dyDescent="0.2">
      <c r="A1000" s="123"/>
      <c r="B1000" s="123"/>
      <c r="C1000" s="138" t="s">
        <v>633</v>
      </c>
      <c r="D1000" s="161"/>
      <c r="E1000" s="152"/>
      <c r="F1000" s="125"/>
      <c r="G1000" s="125"/>
      <c r="H1000" s="147">
        <v>0</v>
      </c>
      <c r="I1000" s="122"/>
      <c r="J1000" s="122"/>
      <c r="K1000" s="122"/>
      <c r="L1000" s="122"/>
      <c r="M1000" s="122"/>
      <c r="N1000" s="122"/>
      <c r="O1000" s="122"/>
      <c r="P1000" s="122"/>
      <c r="Q1000" s="122"/>
      <c r="R1000" s="122" t="s">
        <v>135</v>
      </c>
      <c r="S1000" s="122">
        <v>0</v>
      </c>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row>
    <row r="1001" spans="1:47" ht="22.5" outlineLevel="1" x14ac:dyDescent="0.2">
      <c r="A1001" s="123"/>
      <c r="B1001" s="123"/>
      <c r="C1001" s="138" t="s">
        <v>214</v>
      </c>
      <c r="D1001" s="161"/>
      <c r="E1001" s="152"/>
      <c r="F1001" s="125"/>
      <c r="G1001" s="125"/>
      <c r="H1001" s="147">
        <v>0</v>
      </c>
      <c r="I1001" s="122"/>
      <c r="J1001" s="122"/>
      <c r="K1001" s="122"/>
      <c r="L1001" s="122"/>
      <c r="M1001" s="122"/>
      <c r="N1001" s="122"/>
      <c r="O1001" s="122"/>
      <c r="P1001" s="122"/>
      <c r="Q1001" s="122"/>
      <c r="R1001" s="122" t="s">
        <v>135</v>
      </c>
      <c r="S1001" s="122">
        <v>0</v>
      </c>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row>
    <row r="1002" spans="1:47" outlineLevel="1" x14ac:dyDescent="0.2">
      <c r="A1002" s="123"/>
      <c r="B1002" s="123"/>
      <c r="C1002" s="138" t="s">
        <v>887</v>
      </c>
      <c r="D1002" s="161"/>
      <c r="E1002" s="152">
        <v>93.287999999999997</v>
      </c>
      <c r="F1002" s="125"/>
      <c r="G1002" s="125"/>
      <c r="H1002" s="147">
        <v>0</v>
      </c>
      <c r="I1002" s="122"/>
      <c r="J1002" s="122"/>
      <c r="K1002" s="122"/>
      <c r="L1002" s="122"/>
      <c r="M1002" s="122"/>
      <c r="N1002" s="122"/>
      <c r="O1002" s="122"/>
      <c r="P1002" s="122"/>
      <c r="Q1002" s="122"/>
      <c r="R1002" s="122" t="s">
        <v>135</v>
      </c>
      <c r="S1002" s="122">
        <v>0</v>
      </c>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row>
    <row r="1003" spans="1:47" outlineLevel="1" x14ac:dyDescent="0.2">
      <c r="A1003" s="123"/>
      <c r="B1003" s="123"/>
      <c r="C1003" s="138" t="s">
        <v>212</v>
      </c>
      <c r="D1003" s="161"/>
      <c r="E1003" s="152"/>
      <c r="F1003" s="125"/>
      <c r="G1003" s="125"/>
      <c r="H1003" s="147">
        <v>0</v>
      </c>
      <c r="I1003" s="122"/>
      <c r="J1003" s="122"/>
      <c r="K1003" s="122"/>
      <c r="L1003" s="122"/>
      <c r="M1003" s="122"/>
      <c r="N1003" s="122"/>
      <c r="O1003" s="122"/>
      <c r="P1003" s="122"/>
      <c r="Q1003" s="122"/>
      <c r="R1003" s="122" t="s">
        <v>135</v>
      </c>
      <c r="S1003" s="122">
        <v>0</v>
      </c>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row>
    <row r="1004" spans="1:47" outlineLevel="1" x14ac:dyDescent="0.2">
      <c r="A1004" s="123"/>
      <c r="B1004" s="123"/>
      <c r="C1004" s="138" t="s">
        <v>869</v>
      </c>
      <c r="D1004" s="161"/>
      <c r="E1004" s="152"/>
      <c r="F1004" s="125"/>
      <c r="G1004" s="125"/>
      <c r="H1004" s="147">
        <v>0</v>
      </c>
      <c r="I1004" s="122"/>
      <c r="J1004" s="122"/>
      <c r="K1004" s="122"/>
      <c r="L1004" s="122"/>
      <c r="M1004" s="122"/>
      <c r="N1004" s="122"/>
      <c r="O1004" s="122"/>
      <c r="P1004" s="122"/>
      <c r="Q1004" s="122"/>
      <c r="R1004" s="122" t="s">
        <v>135</v>
      </c>
      <c r="S1004" s="122">
        <v>0</v>
      </c>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row>
    <row r="1005" spans="1:47" ht="22.5" outlineLevel="1" x14ac:dyDescent="0.2">
      <c r="A1005" s="123"/>
      <c r="B1005" s="123"/>
      <c r="C1005" s="138" t="s">
        <v>214</v>
      </c>
      <c r="D1005" s="161"/>
      <c r="E1005" s="152"/>
      <c r="F1005" s="125"/>
      <c r="G1005" s="125"/>
      <c r="H1005" s="147">
        <v>0</v>
      </c>
      <c r="I1005" s="122"/>
      <c r="J1005" s="122"/>
      <c r="K1005" s="122"/>
      <c r="L1005" s="122"/>
      <c r="M1005" s="122"/>
      <c r="N1005" s="122"/>
      <c r="O1005" s="122"/>
      <c r="P1005" s="122"/>
      <c r="Q1005" s="122"/>
      <c r="R1005" s="122" t="s">
        <v>135</v>
      </c>
      <c r="S1005" s="122">
        <v>0</v>
      </c>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row>
    <row r="1006" spans="1:47" outlineLevel="1" x14ac:dyDescent="0.2">
      <c r="A1006" s="123"/>
      <c r="B1006" s="123"/>
      <c r="C1006" s="140" t="s">
        <v>282</v>
      </c>
      <c r="D1006" s="163"/>
      <c r="E1006" s="153"/>
      <c r="F1006" s="125"/>
      <c r="G1006" s="125"/>
      <c r="H1006" s="147">
        <v>0</v>
      </c>
      <c r="I1006" s="122"/>
      <c r="J1006" s="122"/>
      <c r="K1006" s="122"/>
      <c r="L1006" s="122"/>
      <c r="M1006" s="122"/>
      <c r="N1006" s="122"/>
      <c r="O1006" s="122"/>
      <c r="P1006" s="122"/>
      <c r="Q1006" s="122"/>
      <c r="R1006" s="122" t="s">
        <v>135</v>
      </c>
      <c r="S1006" s="122">
        <v>2</v>
      </c>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row>
    <row r="1007" spans="1:47" outlineLevel="1" x14ac:dyDescent="0.2">
      <c r="A1007" s="123"/>
      <c r="B1007" s="123"/>
      <c r="C1007" s="141" t="s">
        <v>888</v>
      </c>
      <c r="D1007" s="163"/>
      <c r="E1007" s="153">
        <v>370</v>
      </c>
      <c r="F1007" s="125"/>
      <c r="G1007" s="125"/>
      <c r="H1007" s="147">
        <v>0</v>
      </c>
      <c r="I1007" s="122"/>
      <c r="J1007" s="122"/>
      <c r="K1007" s="122"/>
      <c r="L1007" s="122"/>
      <c r="M1007" s="122"/>
      <c r="N1007" s="122"/>
      <c r="O1007" s="122"/>
      <c r="P1007" s="122"/>
      <c r="Q1007" s="122"/>
      <c r="R1007" s="122" t="s">
        <v>135</v>
      </c>
      <c r="S1007" s="122">
        <v>2</v>
      </c>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row>
    <row r="1008" spans="1:47" outlineLevel="1" x14ac:dyDescent="0.2">
      <c r="A1008" s="123"/>
      <c r="B1008" s="123"/>
      <c r="C1008" s="141" t="s">
        <v>889</v>
      </c>
      <c r="D1008" s="163"/>
      <c r="E1008" s="153">
        <v>89.94</v>
      </c>
      <c r="F1008" s="125"/>
      <c r="G1008" s="125"/>
      <c r="H1008" s="147">
        <v>0</v>
      </c>
      <c r="I1008" s="122"/>
      <c r="J1008" s="122"/>
      <c r="K1008" s="122"/>
      <c r="L1008" s="122"/>
      <c r="M1008" s="122"/>
      <c r="N1008" s="122"/>
      <c r="O1008" s="122"/>
      <c r="P1008" s="122"/>
      <c r="Q1008" s="122"/>
      <c r="R1008" s="122" t="s">
        <v>135</v>
      </c>
      <c r="S1008" s="122">
        <v>2</v>
      </c>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row>
    <row r="1009" spans="1:47" outlineLevel="1" x14ac:dyDescent="0.2">
      <c r="A1009" s="123"/>
      <c r="B1009" s="123"/>
      <c r="C1009" s="141" t="s">
        <v>890</v>
      </c>
      <c r="D1009" s="163"/>
      <c r="E1009" s="153">
        <v>129.33000000000001</v>
      </c>
      <c r="F1009" s="125"/>
      <c r="G1009" s="125"/>
      <c r="H1009" s="147">
        <v>0</v>
      </c>
      <c r="I1009" s="122"/>
      <c r="J1009" s="122"/>
      <c r="K1009" s="122"/>
      <c r="L1009" s="122"/>
      <c r="M1009" s="122"/>
      <c r="N1009" s="122"/>
      <c r="O1009" s="122"/>
      <c r="P1009" s="122"/>
      <c r="Q1009" s="122"/>
      <c r="R1009" s="122" t="s">
        <v>135</v>
      </c>
      <c r="S1009" s="122">
        <v>2</v>
      </c>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row>
    <row r="1010" spans="1:47" outlineLevel="1" x14ac:dyDescent="0.2">
      <c r="A1010" s="123"/>
      <c r="B1010" s="123"/>
      <c r="C1010" s="141" t="s">
        <v>891</v>
      </c>
      <c r="D1010" s="163"/>
      <c r="E1010" s="153">
        <v>221</v>
      </c>
      <c r="F1010" s="125"/>
      <c r="G1010" s="125"/>
      <c r="H1010" s="147">
        <v>0</v>
      </c>
      <c r="I1010" s="122"/>
      <c r="J1010" s="122"/>
      <c r="K1010" s="122"/>
      <c r="L1010" s="122"/>
      <c r="M1010" s="122"/>
      <c r="N1010" s="122"/>
      <c r="O1010" s="122"/>
      <c r="P1010" s="122"/>
      <c r="Q1010" s="122"/>
      <c r="R1010" s="122" t="s">
        <v>135</v>
      </c>
      <c r="S1010" s="122">
        <v>2</v>
      </c>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row>
    <row r="1011" spans="1:47" outlineLevel="1" x14ac:dyDescent="0.2">
      <c r="A1011" s="123"/>
      <c r="B1011" s="123"/>
      <c r="C1011" s="141" t="s">
        <v>892</v>
      </c>
      <c r="D1011" s="163"/>
      <c r="E1011" s="153">
        <v>24.9</v>
      </c>
      <c r="F1011" s="125"/>
      <c r="G1011" s="125"/>
      <c r="H1011" s="147">
        <v>0</v>
      </c>
      <c r="I1011" s="122"/>
      <c r="J1011" s="122"/>
      <c r="K1011" s="122"/>
      <c r="L1011" s="122"/>
      <c r="M1011" s="122"/>
      <c r="N1011" s="122"/>
      <c r="O1011" s="122"/>
      <c r="P1011" s="122"/>
      <c r="Q1011" s="122"/>
      <c r="R1011" s="122" t="s">
        <v>135</v>
      </c>
      <c r="S1011" s="122">
        <v>2</v>
      </c>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row>
    <row r="1012" spans="1:47" outlineLevel="1" x14ac:dyDescent="0.2">
      <c r="A1012" s="123"/>
      <c r="B1012" s="123"/>
      <c r="C1012" s="140" t="s">
        <v>289</v>
      </c>
      <c r="D1012" s="163"/>
      <c r="E1012" s="153"/>
      <c r="F1012" s="125"/>
      <c r="G1012" s="125"/>
      <c r="H1012" s="147">
        <v>0</v>
      </c>
      <c r="I1012" s="122"/>
      <c r="J1012" s="122"/>
      <c r="K1012" s="122"/>
      <c r="L1012" s="122"/>
      <c r="M1012" s="122"/>
      <c r="N1012" s="122"/>
      <c r="O1012" s="122"/>
      <c r="P1012" s="122"/>
      <c r="Q1012" s="122"/>
      <c r="R1012" s="122" t="s">
        <v>135</v>
      </c>
      <c r="S1012" s="122">
        <v>0</v>
      </c>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row>
    <row r="1013" spans="1:47" outlineLevel="1" x14ac:dyDescent="0.2">
      <c r="A1013" s="123"/>
      <c r="B1013" s="123"/>
      <c r="C1013" s="138" t="s">
        <v>893</v>
      </c>
      <c r="D1013" s="161"/>
      <c r="E1013" s="152">
        <v>960.44550000000004</v>
      </c>
      <c r="F1013" s="125"/>
      <c r="G1013" s="125"/>
      <c r="H1013" s="147">
        <v>0</v>
      </c>
      <c r="I1013" s="122"/>
      <c r="J1013" s="122"/>
      <c r="K1013" s="122"/>
      <c r="L1013" s="122"/>
      <c r="M1013" s="122"/>
      <c r="N1013" s="122"/>
      <c r="O1013" s="122"/>
      <c r="P1013" s="122"/>
      <c r="Q1013" s="122"/>
      <c r="R1013" s="122" t="s">
        <v>135</v>
      </c>
      <c r="S1013" s="122">
        <v>0</v>
      </c>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row>
    <row r="1014" spans="1:47" outlineLevel="1" x14ac:dyDescent="0.2">
      <c r="A1014" s="123">
        <v>213</v>
      </c>
      <c r="B1014" s="123" t="s">
        <v>894</v>
      </c>
      <c r="C1014" s="137" t="s">
        <v>895</v>
      </c>
      <c r="D1014" s="160" t="s">
        <v>188</v>
      </c>
      <c r="E1014" s="398">
        <v>1439.8</v>
      </c>
      <c r="F1014" s="125"/>
      <c r="G1014" s="125">
        <f>ROUND(E1014*F1014,2)</f>
        <v>0</v>
      </c>
      <c r="H1014" s="147" t="s">
        <v>1623</v>
      </c>
      <c r="I1014" s="122"/>
      <c r="J1014" s="122"/>
      <c r="K1014" s="122"/>
      <c r="L1014" s="122"/>
      <c r="M1014" s="122"/>
      <c r="N1014" s="122"/>
      <c r="O1014" s="122"/>
      <c r="P1014" s="122"/>
      <c r="Q1014" s="122"/>
      <c r="R1014" s="122" t="s">
        <v>244</v>
      </c>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row>
    <row r="1015" spans="1:47" outlineLevel="1" x14ac:dyDescent="0.2">
      <c r="A1015" s="123"/>
      <c r="B1015" s="123"/>
      <c r="C1015" s="138" t="s">
        <v>869</v>
      </c>
      <c r="D1015" s="161"/>
      <c r="E1015" s="152"/>
      <c r="F1015" s="125"/>
      <c r="G1015" s="125"/>
      <c r="H1015" s="147">
        <v>0</v>
      </c>
      <c r="I1015" s="122"/>
      <c r="J1015" s="122"/>
      <c r="K1015" s="122"/>
      <c r="L1015" s="122"/>
      <c r="M1015" s="122"/>
      <c r="N1015" s="122"/>
      <c r="O1015" s="122"/>
      <c r="P1015" s="122"/>
      <c r="Q1015" s="122"/>
      <c r="R1015" s="122" t="s">
        <v>135</v>
      </c>
      <c r="S1015" s="122">
        <v>0</v>
      </c>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row>
    <row r="1016" spans="1:47" ht="22.5" outlineLevel="1" x14ac:dyDescent="0.2">
      <c r="A1016" s="123"/>
      <c r="B1016" s="123"/>
      <c r="C1016" s="138" t="s">
        <v>214</v>
      </c>
      <c r="D1016" s="161"/>
      <c r="E1016" s="152"/>
      <c r="F1016" s="125"/>
      <c r="G1016" s="125"/>
      <c r="H1016" s="147">
        <v>0</v>
      </c>
      <c r="I1016" s="122"/>
      <c r="J1016" s="122"/>
      <c r="K1016" s="122"/>
      <c r="L1016" s="122"/>
      <c r="M1016" s="122"/>
      <c r="N1016" s="122"/>
      <c r="O1016" s="122"/>
      <c r="P1016" s="122"/>
      <c r="Q1016" s="122"/>
      <c r="R1016" s="122" t="s">
        <v>135</v>
      </c>
      <c r="S1016" s="122">
        <v>0</v>
      </c>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row>
    <row r="1017" spans="1:47" outlineLevel="1" x14ac:dyDescent="0.2">
      <c r="A1017" s="123"/>
      <c r="B1017" s="123"/>
      <c r="C1017" s="138" t="s">
        <v>896</v>
      </c>
      <c r="D1017" s="161"/>
      <c r="E1017" s="152">
        <v>381.8</v>
      </c>
      <c r="F1017" s="125"/>
      <c r="G1017" s="125"/>
      <c r="H1017" s="147">
        <v>0</v>
      </c>
      <c r="I1017" s="122"/>
      <c r="J1017" s="122"/>
      <c r="K1017" s="122"/>
      <c r="L1017" s="122"/>
      <c r="M1017" s="122"/>
      <c r="N1017" s="122"/>
      <c r="O1017" s="122"/>
      <c r="P1017" s="122"/>
      <c r="Q1017" s="122"/>
      <c r="R1017" s="122" t="s">
        <v>135</v>
      </c>
      <c r="S1017" s="122">
        <v>0</v>
      </c>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row>
    <row r="1018" spans="1:47" outlineLevel="1" x14ac:dyDescent="0.2">
      <c r="A1018" s="123"/>
      <c r="B1018" s="123"/>
      <c r="C1018" s="399" t="s">
        <v>1144</v>
      </c>
      <c r="D1018" s="401"/>
      <c r="E1018" s="400">
        <v>1058</v>
      </c>
      <c r="F1018" s="125"/>
      <c r="G1018" s="125"/>
      <c r="H1018" s="147"/>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row>
    <row r="1019" spans="1:47" outlineLevel="1" x14ac:dyDescent="0.2">
      <c r="A1019" s="123">
        <v>214</v>
      </c>
      <c r="B1019" s="123" t="s">
        <v>897</v>
      </c>
      <c r="C1019" s="402" t="s">
        <v>5185</v>
      </c>
      <c r="D1019" s="160" t="s">
        <v>188</v>
      </c>
      <c r="E1019" s="398"/>
      <c r="F1019" s="125"/>
      <c r="G1019" s="125"/>
      <c r="H1019" s="408" t="s">
        <v>1623</v>
      </c>
      <c r="I1019" s="122"/>
      <c r="J1019" s="122"/>
      <c r="K1019" s="122"/>
      <c r="L1019" s="122"/>
      <c r="M1019" s="122"/>
      <c r="N1019" s="122"/>
      <c r="O1019" s="122"/>
      <c r="P1019" s="122"/>
      <c r="Q1019" s="122"/>
      <c r="R1019" s="122" t="s">
        <v>244</v>
      </c>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row>
    <row r="1020" spans="1:47" outlineLevel="1" x14ac:dyDescent="0.2">
      <c r="A1020" s="123"/>
      <c r="B1020" s="123"/>
      <c r="C1020" s="403" t="s">
        <v>869</v>
      </c>
      <c r="D1020" s="161"/>
      <c r="E1020" s="152"/>
      <c r="F1020" s="125"/>
      <c r="G1020" s="125"/>
      <c r="H1020" s="147">
        <v>0</v>
      </c>
      <c r="I1020" s="122"/>
      <c r="J1020" s="122"/>
      <c r="K1020" s="122"/>
      <c r="L1020" s="122"/>
      <c r="M1020" s="122"/>
      <c r="N1020" s="122"/>
      <c r="O1020" s="122"/>
      <c r="P1020" s="122"/>
      <c r="Q1020" s="122"/>
      <c r="R1020" s="122" t="s">
        <v>135</v>
      </c>
      <c r="S1020" s="122">
        <v>0</v>
      </c>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row>
    <row r="1021" spans="1:47" ht="22.5" outlineLevel="1" x14ac:dyDescent="0.2">
      <c r="A1021" s="123"/>
      <c r="B1021" s="123"/>
      <c r="C1021" s="403" t="s">
        <v>214</v>
      </c>
      <c r="D1021" s="161"/>
      <c r="E1021" s="152"/>
      <c r="F1021" s="125"/>
      <c r="G1021" s="125"/>
      <c r="H1021" s="147">
        <v>0</v>
      </c>
      <c r="I1021" s="122"/>
      <c r="J1021" s="122"/>
      <c r="K1021" s="122"/>
      <c r="L1021" s="122"/>
      <c r="M1021" s="122"/>
      <c r="N1021" s="122"/>
      <c r="O1021" s="122"/>
      <c r="P1021" s="122"/>
      <c r="Q1021" s="122"/>
      <c r="R1021" s="122" t="s">
        <v>135</v>
      </c>
      <c r="S1021" s="122">
        <v>0</v>
      </c>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row>
    <row r="1022" spans="1:47" outlineLevel="1" x14ac:dyDescent="0.2">
      <c r="A1022" s="123"/>
      <c r="B1022" s="123"/>
      <c r="C1022" s="403" t="s">
        <v>896</v>
      </c>
      <c r="D1022" s="161"/>
      <c r="E1022" s="400"/>
      <c r="F1022" s="125"/>
      <c r="G1022" s="125"/>
      <c r="H1022" s="147">
        <v>0</v>
      </c>
      <c r="I1022" s="122"/>
      <c r="J1022" s="122"/>
      <c r="K1022" s="122"/>
      <c r="L1022" s="122"/>
      <c r="M1022" s="122"/>
      <c r="N1022" s="122"/>
      <c r="O1022" s="122"/>
      <c r="P1022" s="122"/>
      <c r="Q1022" s="122"/>
      <c r="R1022" s="122" t="s">
        <v>135</v>
      </c>
      <c r="S1022" s="122">
        <v>0</v>
      </c>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row>
    <row r="1023" spans="1:47" ht="22.5" outlineLevel="1" x14ac:dyDescent="0.2">
      <c r="A1023" s="123">
        <v>215</v>
      </c>
      <c r="B1023" s="123" t="s">
        <v>898</v>
      </c>
      <c r="C1023" s="137" t="s">
        <v>899</v>
      </c>
      <c r="D1023" s="160" t="s">
        <v>188</v>
      </c>
      <c r="E1023" s="125">
        <v>835.17</v>
      </c>
      <c r="F1023" s="125"/>
      <c r="G1023" s="125">
        <f>ROUND(E1023*F1023,2)</f>
        <v>0</v>
      </c>
      <c r="H1023" s="147" t="s">
        <v>1624</v>
      </c>
      <c r="I1023" s="122"/>
      <c r="J1023" s="122"/>
      <c r="K1023" s="122"/>
      <c r="L1023" s="122"/>
      <c r="M1023" s="122"/>
      <c r="N1023" s="122"/>
      <c r="O1023" s="122"/>
      <c r="P1023" s="122"/>
      <c r="Q1023" s="122"/>
      <c r="R1023" s="122" t="s">
        <v>133</v>
      </c>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row>
    <row r="1024" spans="1:47" outlineLevel="1" x14ac:dyDescent="0.2">
      <c r="A1024" s="123"/>
      <c r="B1024" s="123"/>
      <c r="C1024" s="138" t="s">
        <v>869</v>
      </c>
      <c r="D1024" s="161"/>
      <c r="E1024" s="152"/>
      <c r="F1024" s="125"/>
      <c r="G1024" s="125"/>
      <c r="H1024" s="147">
        <v>0</v>
      </c>
      <c r="I1024" s="122"/>
      <c r="J1024" s="122"/>
      <c r="K1024" s="122"/>
      <c r="L1024" s="122"/>
      <c r="M1024" s="122"/>
      <c r="N1024" s="122"/>
      <c r="O1024" s="122"/>
      <c r="P1024" s="122"/>
      <c r="Q1024" s="122"/>
      <c r="R1024" s="122" t="s">
        <v>135</v>
      </c>
      <c r="S1024" s="122">
        <v>0</v>
      </c>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row>
    <row r="1025" spans="1:47" ht="22.5" outlineLevel="1" x14ac:dyDescent="0.2">
      <c r="A1025" s="123"/>
      <c r="B1025" s="123"/>
      <c r="C1025" s="138" t="s">
        <v>214</v>
      </c>
      <c r="D1025" s="161"/>
      <c r="E1025" s="152"/>
      <c r="F1025" s="125"/>
      <c r="G1025" s="125"/>
      <c r="H1025" s="147">
        <v>0</v>
      </c>
      <c r="I1025" s="122"/>
      <c r="J1025" s="122"/>
      <c r="K1025" s="122"/>
      <c r="L1025" s="122"/>
      <c r="M1025" s="122"/>
      <c r="N1025" s="122"/>
      <c r="O1025" s="122"/>
      <c r="P1025" s="122"/>
      <c r="Q1025" s="122"/>
      <c r="R1025" s="122" t="s">
        <v>135</v>
      </c>
      <c r="S1025" s="122">
        <v>0</v>
      </c>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row>
    <row r="1026" spans="1:47" outlineLevel="1" x14ac:dyDescent="0.2">
      <c r="A1026" s="123"/>
      <c r="B1026" s="123"/>
      <c r="C1026" s="138" t="s">
        <v>870</v>
      </c>
      <c r="D1026" s="161"/>
      <c r="E1026" s="152">
        <v>370</v>
      </c>
      <c r="F1026" s="125"/>
      <c r="G1026" s="125"/>
      <c r="H1026" s="147">
        <v>0</v>
      </c>
      <c r="I1026" s="122"/>
      <c r="J1026" s="122"/>
      <c r="K1026" s="122"/>
      <c r="L1026" s="122"/>
      <c r="M1026" s="122"/>
      <c r="N1026" s="122"/>
      <c r="O1026" s="122"/>
      <c r="P1026" s="122"/>
      <c r="Q1026" s="122"/>
      <c r="R1026" s="122" t="s">
        <v>135</v>
      </c>
      <c r="S1026" s="122">
        <v>0</v>
      </c>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row>
    <row r="1027" spans="1:47" outlineLevel="1" x14ac:dyDescent="0.2">
      <c r="A1027" s="123"/>
      <c r="B1027" s="123"/>
      <c r="C1027" s="138" t="s">
        <v>875</v>
      </c>
      <c r="D1027" s="161"/>
      <c r="E1027" s="152">
        <v>89.94</v>
      </c>
      <c r="F1027" s="125"/>
      <c r="G1027" s="125"/>
      <c r="H1027" s="147">
        <v>0</v>
      </c>
      <c r="I1027" s="122"/>
      <c r="J1027" s="122"/>
      <c r="K1027" s="122"/>
      <c r="L1027" s="122"/>
      <c r="M1027" s="122"/>
      <c r="N1027" s="122"/>
      <c r="O1027" s="122"/>
      <c r="P1027" s="122"/>
      <c r="Q1027" s="122"/>
      <c r="R1027" s="122" t="s">
        <v>135</v>
      </c>
      <c r="S1027" s="122">
        <v>0</v>
      </c>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row>
    <row r="1028" spans="1:47" outlineLevel="1" x14ac:dyDescent="0.2">
      <c r="A1028" s="123"/>
      <c r="B1028" s="123"/>
      <c r="C1028" s="138" t="s">
        <v>876</v>
      </c>
      <c r="D1028" s="161"/>
      <c r="E1028" s="152">
        <v>129.33000000000001</v>
      </c>
      <c r="F1028" s="125"/>
      <c r="G1028" s="125"/>
      <c r="H1028" s="147">
        <v>0</v>
      </c>
      <c r="I1028" s="122"/>
      <c r="J1028" s="122"/>
      <c r="K1028" s="122"/>
      <c r="L1028" s="122"/>
      <c r="M1028" s="122"/>
      <c r="N1028" s="122"/>
      <c r="O1028" s="122"/>
      <c r="P1028" s="122"/>
      <c r="Q1028" s="122"/>
      <c r="R1028" s="122" t="s">
        <v>135</v>
      </c>
      <c r="S1028" s="122">
        <v>0</v>
      </c>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row>
    <row r="1029" spans="1:47" outlineLevel="1" x14ac:dyDescent="0.2">
      <c r="A1029" s="123"/>
      <c r="B1029" s="123"/>
      <c r="C1029" s="138" t="s">
        <v>871</v>
      </c>
      <c r="D1029" s="161"/>
      <c r="E1029" s="152">
        <v>221</v>
      </c>
      <c r="F1029" s="125"/>
      <c r="G1029" s="125"/>
      <c r="H1029" s="147">
        <v>0</v>
      </c>
      <c r="I1029" s="122"/>
      <c r="J1029" s="122"/>
      <c r="K1029" s="122"/>
      <c r="L1029" s="122"/>
      <c r="M1029" s="122"/>
      <c r="N1029" s="122"/>
      <c r="O1029" s="122"/>
      <c r="P1029" s="122"/>
      <c r="Q1029" s="122"/>
      <c r="R1029" s="122" t="s">
        <v>135</v>
      </c>
      <c r="S1029" s="122">
        <v>0</v>
      </c>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row>
    <row r="1030" spans="1:47" outlineLevel="1" x14ac:dyDescent="0.2">
      <c r="A1030" s="123"/>
      <c r="B1030" s="123"/>
      <c r="C1030" s="138" t="s">
        <v>878</v>
      </c>
      <c r="D1030" s="161"/>
      <c r="E1030" s="152">
        <v>24.9</v>
      </c>
      <c r="F1030" s="125"/>
      <c r="G1030" s="125"/>
      <c r="H1030" s="147">
        <v>0</v>
      </c>
      <c r="I1030" s="122"/>
      <c r="J1030" s="122"/>
      <c r="K1030" s="122"/>
      <c r="L1030" s="122"/>
      <c r="M1030" s="122"/>
      <c r="N1030" s="122"/>
      <c r="O1030" s="122"/>
      <c r="P1030" s="122"/>
      <c r="Q1030" s="122"/>
      <c r="R1030" s="122" t="s">
        <v>135</v>
      </c>
      <c r="S1030" s="122">
        <v>0</v>
      </c>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row>
    <row r="1031" spans="1:47" ht="22.5" outlineLevel="1" x14ac:dyDescent="0.2">
      <c r="A1031" s="123">
        <v>216</v>
      </c>
      <c r="B1031" s="123" t="s">
        <v>900</v>
      </c>
      <c r="C1031" s="137" t="s">
        <v>901</v>
      </c>
      <c r="D1031" s="160" t="s">
        <v>188</v>
      </c>
      <c r="E1031" s="125">
        <v>591</v>
      </c>
      <c r="F1031" s="125"/>
      <c r="G1031" s="125">
        <f>ROUND(E1031*F1031,2)</f>
        <v>0</v>
      </c>
      <c r="H1031" s="147" t="s">
        <v>1624</v>
      </c>
      <c r="I1031" s="122"/>
      <c r="J1031" s="122"/>
      <c r="K1031" s="122"/>
      <c r="L1031" s="122"/>
      <c r="M1031" s="122"/>
      <c r="N1031" s="122"/>
      <c r="O1031" s="122"/>
      <c r="P1031" s="122"/>
      <c r="Q1031" s="122"/>
      <c r="R1031" s="122" t="s">
        <v>133</v>
      </c>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row>
    <row r="1032" spans="1:47" outlineLevel="1" x14ac:dyDescent="0.2">
      <c r="A1032" s="123"/>
      <c r="B1032" s="123"/>
      <c r="C1032" s="138" t="s">
        <v>869</v>
      </c>
      <c r="D1032" s="161"/>
      <c r="E1032" s="152"/>
      <c r="F1032" s="125"/>
      <c r="G1032" s="125"/>
      <c r="H1032" s="147">
        <v>0</v>
      </c>
      <c r="I1032" s="122"/>
      <c r="J1032" s="122"/>
      <c r="K1032" s="122"/>
      <c r="L1032" s="122"/>
      <c r="M1032" s="122"/>
      <c r="N1032" s="122"/>
      <c r="O1032" s="122"/>
      <c r="P1032" s="122"/>
      <c r="Q1032" s="122"/>
      <c r="R1032" s="122" t="s">
        <v>135</v>
      </c>
      <c r="S1032" s="122">
        <v>0</v>
      </c>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row>
    <row r="1033" spans="1:47" ht="22.5" outlineLevel="1" x14ac:dyDescent="0.2">
      <c r="A1033" s="123"/>
      <c r="B1033" s="123"/>
      <c r="C1033" s="138" t="s">
        <v>214</v>
      </c>
      <c r="D1033" s="161"/>
      <c r="E1033" s="152"/>
      <c r="F1033" s="125"/>
      <c r="G1033" s="125"/>
      <c r="H1033" s="147">
        <v>0</v>
      </c>
      <c r="I1033" s="122"/>
      <c r="J1033" s="122"/>
      <c r="K1033" s="122"/>
      <c r="L1033" s="122"/>
      <c r="M1033" s="122"/>
      <c r="N1033" s="122"/>
      <c r="O1033" s="122"/>
      <c r="P1033" s="122"/>
      <c r="Q1033" s="122"/>
      <c r="R1033" s="122" t="s">
        <v>135</v>
      </c>
      <c r="S1033" s="122">
        <v>0</v>
      </c>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row>
    <row r="1034" spans="1:47" outlineLevel="1" x14ac:dyDescent="0.2">
      <c r="A1034" s="123"/>
      <c r="B1034" s="123"/>
      <c r="C1034" s="138" t="s">
        <v>870</v>
      </c>
      <c r="D1034" s="161"/>
      <c r="E1034" s="152">
        <v>370</v>
      </c>
      <c r="F1034" s="125"/>
      <c r="G1034" s="125"/>
      <c r="H1034" s="147">
        <v>0</v>
      </c>
      <c r="I1034" s="122"/>
      <c r="J1034" s="122"/>
      <c r="K1034" s="122"/>
      <c r="L1034" s="122"/>
      <c r="M1034" s="122"/>
      <c r="N1034" s="122"/>
      <c r="O1034" s="122"/>
      <c r="P1034" s="122"/>
      <c r="Q1034" s="122"/>
      <c r="R1034" s="122" t="s">
        <v>135</v>
      </c>
      <c r="S1034" s="122">
        <v>0</v>
      </c>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row>
    <row r="1035" spans="1:47" outlineLevel="1" x14ac:dyDescent="0.2">
      <c r="A1035" s="123"/>
      <c r="B1035" s="123"/>
      <c r="C1035" s="138" t="s">
        <v>871</v>
      </c>
      <c r="D1035" s="161"/>
      <c r="E1035" s="152">
        <v>221</v>
      </c>
      <c r="F1035" s="125"/>
      <c r="G1035" s="125"/>
      <c r="H1035" s="147">
        <v>0</v>
      </c>
      <c r="I1035" s="122"/>
      <c r="J1035" s="122"/>
      <c r="K1035" s="122"/>
      <c r="L1035" s="122"/>
      <c r="M1035" s="122"/>
      <c r="N1035" s="122"/>
      <c r="O1035" s="122"/>
      <c r="P1035" s="122"/>
      <c r="Q1035" s="122"/>
      <c r="R1035" s="122" t="s">
        <v>135</v>
      </c>
      <c r="S1035" s="122">
        <v>0</v>
      </c>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row>
    <row r="1036" spans="1:47" outlineLevel="1" x14ac:dyDescent="0.2">
      <c r="A1036" s="123">
        <v>217</v>
      </c>
      <c r="B1036" s="123" t="s">
        <v>902</v>
      </c>
      <c r="C1036" s="137" t="s">
        <v>903</v>
      </c>
      <c r="D1036" s="160" t="s">
        <v>188</v>
      </c>
      <c r="E1036" s="125">
        <v>280.79549999999995</v>
      </c>
      <c r="F1036" s="125"/>
      <c r="G1036" s="125">
        <f>ROUND(E1036*F1036,2)</f>
        <v>0</v>
      </c>
      <c r="H1036" s="147" t="s">
        <v>1624</v>
      </c>
      <c r="I1036" s="122"/>
      <c r="J1036" s="122"/>
      <c r="K1036" s="122"/>
      <c r="L1036" s="122"/>
      <c r="M1036" s="122"/>
      <c r="N1036" s="122"/>
      <c r="O1036" s="122"/>
      <c r="P1036" s="122"/>
      <c r="Q1036" s="122"/>
      <c r="R1036" s="122" t="s">
        <v>244</v>
      </c>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row>
    <row r="1037" spans="1:47" outlineLevel="1" x14ac:dyDescent="0.2">
      <c r="A1037" s="123"/>
      <c r="B1037" s="123"/>
      <c r="C1037" s="138" t="s">
        <v>869</v>
      </c>
      <c r="D1037" s="161"/>
      <c r="E1037" s="152"/>
      <c r="F1037" s="125"/>
      <c r="G1037" s="125"/>
      <c r="H1037" s="147">
        <v>0</v>
      </c>
      <c r="I1037" s="122"/>
      <c r="J1037" s="122"/>
      <c r="K1037" s="122"/>
      <c r="L1037" s="122"/>
      <c r="M1037" s="122"/>
      <c r="N1037" s="122"/>
      <c r="O1037" s="122"/>
      <c r="P1037" s="122"/>
      <c r="Q1037" s="122"/>
      <c r="R1037" s="122" t="s">
        <v>135</v>
      </c>
      <c r="S1037" s="122">
        <v>0</v>
      </c>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row>
    <row r="1038" spans="1:47" ht="22.5" outlineLevel="1" x14ac:dyDescent="0.2">
      <c r="A1038" s="123"/>
      <c r="B1038" s="123"/>
      <c r="C1038" s="138" t="s">
        <v>214</v>
      </c>
      <c r="D1038" s="161"/>
      <c r="E1038" s="152"/>
      <c r="F1038" s="125"/>
      <c r="G1038" s="125"/>
      <c r="H1038" s="147">
        <v>0</v>
      </c>
      <c r="I1038" s="122"/>
      <c r="J1038" s="122"/>
      <c r="K1038" s="122"/>
      <c r="L1038" s="122"/>
      <c r="M1038" s="122"/>
      <c r="N1038" s="122"/>
      <c r="O1038" s="122"/>
      <c r="P1038" s="122"/>
      <c r="Q1038" s="122"/>
      <c r="R1038" s="122" t="s">
        <v>135</v>
      </c>
      <c r="S1038" s="122">
        <v>0</v>
      </c>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row>
    <row r="1039" spans="1:47" outlineLevel="1" x14ac:dyDescent="0.2">
      <c r="A1039" s="123"/>
      <c r="B1039" s="123"/>
      <c r="C1039" s="140" t="s">
        <v>282</v>
      </c>
      <c r="D1039" s="163"/>
      <c r="E1039" s="153"/>
      <c r="F1039" s="125"/>
      <c r="G1039" s="125"/>
      <c r="H1039" s="147">
        <v>0</v>
      </c>
      <c r="I1039" s="122"/>
      <c r="J1039" s="122"/>
      <c r="K1039" s="122"/>
      <c r="L1039" s="122"/>
      <c r="M1039" s="122"/>
      <c r="N1039" s="122"/>
      <c r="O1039" s="122"/>
      <c r="P1039" s="122"/>
      <c r="Q1039" s="122"/>
      <c r="R1039" s="122" t="s">
        <v>135</v>
      </c>
      <c r="S1039" s="122">
        <v>2</v>
      </c>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row>
    <row r="1040" spans="1:47" outlineLevel="1" x14ac:dyDescent="0.2">
      <c r="A1040" s="123"/>
      <c r="B1040" s="123"/>
      <c r="C1040" s="141" t="s">
        <v>904</v>
      </c>
      <c r="D1040" s="163"/>
      <c r="E1040" s="153"/>
      <c r="F1040" s="125"/>
      <c r="G1040" s="125"/>
      <c r="H1040" s="147">
        <v>0</v>
      </c>
      <c r="I1040" s="122"/>
      <c r="J1040" s="122"/>
      <c r="K1040" s="122"/>
      <c r="L1040" s="122"/>
      <c r="M1040" s="122"/>
      <c r="N1040" s="122"/>
      <c r="O1040" s="122"/>
      <c r="P1040" s="122"/>
      <c r="Q1040" s="122"/>
      <c r="R1040" s="122" t="s">
        <v>135</v>
      </c>
      <c r="S1040" s="122">
        <v>2</v>
      </c>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row>
    <row r="1041" spans="1:47" outlineLevel="1" x14ac:dyDescent="0.2">
      <c r="A1041" s="123"/>
      <c r="B1041" s="123"/>
      <c r="C1041" s="141" t="s">
        <v>889</v>
      </c>
      <c r="D1041" s="163"/>
      <c r="E1041" s="153">
        <v>89.94</v>
      </c>
      <c r="F1041" s="125"/>
      <c r="G1041" s="125"/>
      <c r="H1041" s="147">
        <v>0</v>
      </c>
      <c r="I1041" s="122"/>
      <c r="J1041" s="122"/>
      <c r="K1041" s="122"/>
      <c r="L1041" s="122"/>
      <c r="M1041" s="122"/>
      <c r="N1041" s="122"/>
      <c r="O1041" s="122"/>
      <c r="P1041" s="122"/>
      <c r="Q1041" s="122"/>
      <c r="R1041" s="122" t="s">
        <v>135</v>
      </c>
      <c r="S1041" s="122">
        <v>2</v>
      </c>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row>
    <row r="1042" spans="1:47" outlineLevel="1" x14ac:dyDescent="0.2">
      <c r="A1042" s="123"/>
      <c r="B1042" s="123"/>
      <c r="C1042" s="141" t="s">
        <v>890</v>
      </c>
      <c r="D1042" s="163"/>
      <c r="E1042" s="153">
        <v>129.33000000000001</v>
      </c>
      <c r="F1042" s="125"/>
      <c r="G1042" s="125"/>
      <c r="H1042" s="147">
        <v>0</v>
      </c>
      <c r="I1042" s="122"/>
      <c r="J1042" s="122"/>
      <c r="K1042" s="122"/>
      <c r="L1042" s="122"/>
      <c r="M1042" s="122"/>
      <c r="N1042" s="122"/>
      <c r="O1042" s="122"/>
      <c r="P1042" s="122"/>
      <c r="Q1042" s="122"/>
      <c r="R1042" s="122" t="s">
        <v>135</v>
      </c>
      <c r="S1042" s="122">
        <v>2</v>
      </c>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row>
    <row r="1043" spans="1:47" outlineLevel="1" x14ac:dyDescent="0.2">
      <c r="A1043" s="123"/>
      <c r="B1043" s="123"/>
      <c r="C1043" s="141" t="s">
        <v>905</v>
      </c>
      <c r="D1043" s="163"/>
      <c r="E1043" s="153"/>
      <c r="F1043" s="125"/>
      <c r="G1043" s="125"/>
      <c r="H1043" s="147">
        <v>0</v>
      </c>
      <c r="I1043" s="122"/>
      <c r="J1043" s="122"/>
      <c r="K1043" s="122"/>
      <c r="L1043" s="122"/>
      <c r="M1043" s="122"/>
      <c r="N1043" s="122"/>
      <c r="O1043" s="122"/>
      <c r="P1043" s="122"/>
      <c r="Q1043" s="122"/>
      <c r="R1043" s="122" t="s">
        <v>135</v>
      </c>
      <c r="S1043" s="122">
        <v>2</v>
      </c>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row>
    <row r="1044" spans="1:47" outlineLevel="1" x14ac:dyDescent="0.2">
      <c r="A1044" s="123"/>
      <c r="B1044" s="123"/>
      <c r="C1044" s="141" t="s">
        <v>892</v>
      </c>
      <c r="D1044" s="163"/>
      <c r="E1044" s="153">
        <v>24.9</v>
      </c>
      <c r="F1044" s="125"/>
      <c r="G1044" s="125"/>
      <c r="H1044" s="147">
        <v>0</v>
      </c>
      <c r="I1044" s="122"/>
      <c r="J1044" s="122"/>
      <c r="K1044" s="122"/>
      <c r="L1044" s="122"/>
      <c r="M1044" s="122"/>
      <c r="N1044" s="122"/>
      <c r="O1044" s="122"/>
      <c r="P1044" s="122"/>
      <c r="Q1044" s="122"/>
      <c r="R1044" s="122" t="s">
        <v>135</v>
      </c>
      <c r="S1044" s="122">
        <v>2</v>
      </c>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row>
    <row r="1045" spans="1:47" outlineLevel="1" x14ac:dyDescent="0.2">
      <c r="A1045" s="123"/>
      <c r="B1045" s="123"/>
      <c r="C1045" s="140" t="s">
        <v>289</v>
      </c>
      <c r="D1045" s="163"/>
      <c r="E1045" s="153"/>
      <c r="F1045" s="125"/>
      <c r="G1045" s="125"/>
      <c r="H1045" s="147">
        <v>0</v>
      </c>
      <c r="I1045" s="122"/>
      <c r="J1045" s="122"/>
      <c r="K1045" s="122"/>
      <c r="L1045" s="122"/>
      <c r="M1045" s="122"/>
      <c r="N1045" s="122"/>
      <c r="O1045" s="122"/>
      <c r="P1045" s="122"/>
      <c r="Q1045" s="122"/>
      <c r="R1045" s="122" t="s">
        <v>135</v>
      </c>
      <c r="S1045" s="122">
        <v>0</v>
      </c>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row>
    <row r="1046" spans="1:47" outlineLevel="1" x14ac:dyDescent="0.2">
      <c r="A1046" s="123"/>
      <c r="B1046" s="123"/>
      <c r="C1046" s="138" t="s">
        <v>906</v>
      </c>
      <c r="D1046" s="161"/>
      <c r="E1046" s="152">
        <v>280.7955</v>
      </c>
      <c r="F1046" s="125"/>
      <c r="G1046" s="125"/>
      <c r="H1046" s="147">
        <v>0</v>
      </c>
      <c r="I1046" s="122"/>
      <c r="J1046" s="122"/>
      <c r="K1046" s="122"/>
      <c r="L1046" s="122"/>
      <c r="M1046" s="122"/>
      <c r="N1046" s="122"/>
      <c r="O1046" s="122"/>
      <c r="P1046" s="122"/>
      <c r="Q1046" s="122"/>
      <c r="R1046" s="122" t="s">
        <v>135</v>
      </c>
      <c r="S1046" s="122">
        <v>0</v>
      </c>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row>
    <row r="1047" spans="1:47" outlineLevel="1" x14ac:dyDescent="0.2">
      <c r="A1047" s="123">
        <v>218</v>
      </c>
      <c r="B1047" s="123" t="s">
        <v>249</v>
      </c>
      <c r="C1047" s="137" t="s">
        <v>250</v>
      </c>
      <c r="D1047" s="160" t="s">
        <v>188</v>
      </c>
      <c r="E1047" s="125">
        <v>679.65</v>
      </c>
      <c r="F1047" s="125"/>
      <c r="G1047" s="125">
        <f>ROUND(E1047*F1047,2)</f>
        <v>0</v>
      </c>
      <c r="H1047" s="147" t="s">
        <v>1624</v>
      </c>
      <c r="I1047" s="122"/>
      <c r="J1047" s="122"/>
      <c r="K1047" s="122"/>
      <c r="L1047" s="122"/>
      <c r="M1047" s="122"/>
      <c r="N1047" s="122"/>
      <c r="O1047" s="122"/>
      <c r="P1047" s="122"/>
      <c r="Q1047" s="122"/>
      <c r="R1047" s="122" t="s">
        <v>244</v>
      </c>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row>
    <row r="1048" spans="1:47" outlineLevel="1" x14ac:dyDescent="0.2">
      <c r="A1048" s="123"/>
      <c r="B1048" s="123"/>
      <c r="C1048" s="138" t="s">
        <v>869</v>
      </c>
      <c r="D1048" s="161"/>
      <c r="E1048" s="152"/>
      <c r="F1048" s="125"/>
      <c r="G1048" s="125"/>
      <c r="H1048" s="147">
        <v>0</v>
      </c>
      <c r="I1048" s="122"/>
      <c r="J1048" s="122"/>
      <c r="K1048" s="122"/>
      <c r="L1048" s="122"/>
      <c r="M1048" s="122"/>
      <c r="N1048" s="122"/>
      <c r="O1048" s="122"/>
      <c r="P1048" s="122"/>
      <c r="Q1048" s="122"/>
      <c r="R1048" s="122" t="s">
        <v>135</v>
      </c>
      <c r="S1048" s="122">
        <v>0</v>
      </c>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row>
    <row r="1049" spans="1:47" ht="22.5" outlineLevel="1" x14ac:dyDescent="0.2">
      <c r="A1049" s="123"/>
      <c r="B1049" s="123"/>
      <c r="C1049" s="138" t="s">
        <v>214</v>
      </c>
      <c r="D1049" s="161"/>
      <c r="E1049" s="152"/>
      <c r="F1049" s="125"/>
      <c r="G1049" s="125"/>
      <c r="H1049" s="147">
        <v>0</v>
      </c>
      <c r="I1049" s="122"/>
      <c r="J1049" s="122"/>
      <c r="K1049" s="122"/>
      <c r="L1049" s="122"/>
      <c r="M1049" s="122"/>
      <c r="N1049" s="122"/>
      <c r="O1049" s="122"/>
      <c r="P1049" s="122"/>
      <c r="Q1049" s="122"/>
      <c r="R1049" s="122" t="s">
        <v>135</v>
      </c>
      <c r="S1049" s="122">
        <v>0</v>
      </c>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row>
    <row r="1050" spans="1:47" outlineLevel="1" x14ac:dyDescent="0.2">
      <c r="A1050" s="123"/>
      <c r="B1050" s="123"/>
      <c r="C1050" s="140" t="s">
        <v>282</v>
      </c>
      <c r="D1050" s="163"/>
      <c r="E1050" s="153"/>
      <c r="F1050" s="125"/>
      <c r="G1050" s="125"/>
      <c r="H1050" s="147">
        <v>0</v>
      </c>
      <c r="I1050" s="122"/>
      <c r="J1050" s="122"/>
      <c r="K1050" s="122"/>
      <c r="L1050" s="122"/>
      <c r="M1050" s="122"/>
      <c r="N1050" s="122"/>
      <c r="O1050" s="122"/>
      <c r="P1050" s="122"/>
      <c r="Q1050" s="122"/>
      <c r="R1050" s="122" t="s">
        <v>135</v>
      </c>
      <c r="S1050" s="122">
        <v>2</v>
      </c>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row>
    <row r="1051" spans="1:47" outlineLevel="1" x14ac:dyDescent="0.2">
      <c r="A1051" s="123"/>
      <c r="B1051" s="123"/>
      <c r="C1051" s="141" t="s">
        <v>888</v>
      </c>
      <c r="D1051" s="163"/>
      <c r="E1051" s="153">
        <v>370</v>
      </c>
      <c r="F1051" s="125"/>
      <c r="G1051" s="125"/>
      <c r="H1051" s="147">
        <v>0</v>
      </c>
      <c r="I1051" s="122"/>
      <c r="J1051" s="122"/>
      <c r="K1051" s="122"/>
      <c r="L1051" s="122"/>
      <c r="M1051" s="122"/>
      <c r="N1051" s="122"/>
      <c r="O1051" s="122"/>
      <c r="P1051" s="122"/>
      <c r="Q1051" s="122"/>
      <c r="R1051" s="122" t="s">
        <v>135</v>
      </c>
      <c r="S1051" s="122">
        <v>2</v>
      </c>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row>
    <row r="1052" spans="1:47" outlineLevel="1" x14ac:dyDescent="0.2">
      <c r="A1052" s="123"/>
      <c r="B1052" s="123"/>
      <c r="C1052" s="141" t="s">
        <v>891</v>
      </c>
      <c r="D1052" s="163"/>
      <c r="E1052" s="153">
        <v>221</v>
      </c>
      <c r="F1052" s="125"/>
      <c r="G1052" s="125"/>
      <c r="H1052" s="147">
        <v>0</v>
      </c>
      <c r="I1052" s="122"/>
      <c r="J1052" s="122"/>
      <c r="K1052" s="122"/>
      <c r="L1052" s="122"/>
      <c r="M1052" s="122"/>
      <c r="N1052" s="122"/>
      <c r="O1052" s="122"/>
      <c r="P1052" s="122"/>
      <c r="Q1052" s="122"/>
      <c r="R1052" s="122" t="s">
        <v>135</v>
      </c>
      <c r="S1052" s="122">
        <v>2</v>
      </c>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row>
    <row r="1053" spans="1:47" outlineLevel="1" x14ac:dyDescent="0.2">
      <c r="A1053" s="123"/>
      <c r="B1053" s="123"/>
      <c r="C1053" s="140" t="s">
        <v>289</v>
      </c>
      <c r="D1053" s="163"/>
      <c r="E1053" s="153"/>
      <c r="F1053" s="125"/>
      <c r="G1053" s="125"/>
      <c r="H1053" s="147">
        <v>0</v>
      </c>
      <c r="I1053" s="122"/>
      <c r="J1053" s="122"/>
      <c r="K1053" s="122"/>
      <c r="L1053" s="122"/>
      <c r="M1053" s="122"/>
      <c r="N1053" s="122"/>
      <c r="O1053" s="122"/>
      <c r="P1053" s="122"/>
      <c r="Q1053" s="122"/>
      <c r="R1053" s="122" t="s">
        <v>135</v>
      </c>
      <c r="S1053" s="122">
        <v>0</v>
      </c>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row>
    <row r="1054" spans="1:47" outlineLevel="1" x14ac:dyDescent="0.2">
      <c r="A1054" s="123"/>
      <c r="B1054" s="123"/>
      <c r="C1054" s="138" t="s">
        <v>907</v>
      </c>
      <c r="D1054" s="161"/>
      <c r="E1054" s="152">
        <v>679.65</v>
      </c>
      <c r="F1054" s="125"/>
      <c r="G1054" s="125"/>
      <c r="H1054" s="147">
        <v>0</v>
      </c>
      <c r="I1054" s="122"/>
      <c r="J1054" s="122"/>
      <c r="K1054" s="122"/>
      <c r="L1054" s="122"/>
      <c r="M1054" s="122"/>
      <c r="N1054" s="122"/>
      <c r="O1054" s="122"/>
      <c r="P1054" s="122"/>
      <c r="Q1054" s="122"/>
      <c r="R1054" s="122" t="s">
        <v>135</v>
      </c>
      <c r="S1054" s="122">
        <v>0</v>
      </c>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row>
    <row r="1055" spans="1:47" outlineLevel="1" x14ac:dyDescent="0.2">
      <c r="A1055" s="123">
        <v>219</v>
      </c>
      <c r="B1055" s="123" t="s">
        <v>908</v>
      </c>
      <c r="C1055" s="137" t="s">
        <v>909</v>
      </c>
      <c r="D1055" s="160" t="s">
        <v>188</v>
      </c>
      <c r="E1055" s="125">
        <v>679.65</v>
      </c>
      <c r="F1055" s="125"/>
      <c r="G1055" s="125">
        <f>ROUND(E1055*F1055,2)</f>
        <v>0</v>
      </c>
      <c r="H1055" s="147" t="s">
        <v>1624</v>
      </c>
      <c r="I1055" s="122"/>
      <c r="J1055" s="122"/>
      <c r="K1055" s="122"/>
      <c r="L1055" s="122"/>
      <c r="M1055" s="122"/>
      <c r="N1055" s="122"/>
      <c r="O1055" s="122"/>
      <c r="P1055" s="122"/>
      <c r="Q1055" s="122"/>
      <c r="R1055" s="122" t="s">
        <v>244</v>
      </c>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row>
    <row r="1056" spans="1:47" outlineLevel="1" x14ac:dyDescent="0.2">
      <c r="A1056" s="123"/>
      <c r="B1056" s="123"/>
      <c r="C1056" s="138" t="s">
        <v>869</v>
      </c>
      <c r="D1056" s="161"/>
      <c r="E1056" s="152"/>
      <c r="F1056" s="125"/>
      <c r="G1056" s="125"/>
      <c r="H1056" s="147">
        <v>0</v>
      </c>
      <c r="I1056" s="122"/>
      <c r="J1056" s="122"/>
      <c r="K1056" s="122"/>
      <c r="L1056" s="122"/>
      <c r="M1056" s="122"/>
      <c r="N1056" s="122"/>
      <c r="O1056" s="122"/>
      <c r="P1056" s="122"/>
      <c r="Q1056" s="122"/>
      <c r="R1056" s="122" t="s">
        <v>135</v>
      </c>
      <c r="S1056" s="122">
        <v>0</v>
      </c>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row>
    <row r="1057" spans="1:47" ht="22.5" outlineLevel="1" x14ac:dyDescent="0.2">
      <c r="A1057" s="123"/>
      <c r="B1057" s="123"/>
      <c r="C1057" s="138" t="s">
        <v>214</v>
      </c>
      <c r="D1057" s="161"/>
      <c r="E1057" s="152"/>
      <c r="F1057" s="125"/>
      <c r="G1057" s="125"/>
      <c r="H1057" s="147">
        <v>0</v>
      </c>
      <c r="I1057" s="122"/>
      <c r="J1057" s="122"/>
      <c r="K1057" s="122"/>
      <c r="L1057" s="122"/>
      <c r="M1057" s="122"/>
      <c r="N1057" s="122"/>
      <c r="O1057" s="122"/>
      <c r="P1057" s="122"/>
      <c r="Q1057" s="122"/>
      <c r="R1057" s="122" t="s">
        <v>135</v>
      </c>
      <c r="S1057" s="122">
        <v>0</v>
      </c>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row>
    <row r="1058" spans="1:47" outlineLevel="1" x14ac:dyDescent="0.2">
      <c r="A1058" s="123"/>
      <c r="B1058" s="123"/>
      <c r="C1058" s="140" t="s">
        <v>282</v>
      </c>
      <c r="D1058" s="163"/>
      <c r="E1058" s="153"/>
      <c r="F1058" s="125"/>
      <c r="G1058" s="125"/>
      <c r="H1058" s="147">
        <v>0</v>
      </c>
      <c r="I1058" s="122"/>
      <c r="J1058" s="122"/>
      <c r="K1058" s="122"/>
      <c r="L1058" s="122"/>
      <c r="M1058" s="122"/>
      <c r="N1058" s="122"/>
      <c r="O1058" s="122"/>
      <c r="P1058" s="122"/>
      <c r="Q1058" s="122"/>
      <c r="R1058" s="122" t="s">
        <v>135</v>
      </c>
      <c r="S1058" s="122">
        <v>2</v>
      </c>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row>
    <row r="1059" spans="1:47" outlineLevel="1" x14ac:dyDescent="0.2">
      <c r="A1059" s="123"/>
      <c r="B1059" s="123"/>
      <c r="C1059" s="141" t="s">
        <v>888</v>
      </c>
      <c r="D1059" s="163"/>
      <c r="E1059" s="153">
        <v>370</v>
      </c>
      <c r="F1059" s="125"/>
      <c r="G1059" s="125"/>
      <c r="H1059" s="147">
        <v>0</v>
      </c>
      <c r="I1059" s="122"/>
      <c r="J1059" s="122"/>
      <c r="K1059" s="122"/>
      <c r="L1059" s="122"/>
      <c r="M1059" s="122"/>
      <c r="N1059" s="122"/>
      <c r="O1059" s="122"/>
      <c r="P1059" s="122"/>
      <c r="Q1059" s="122"/>
      <c r="R1059" s="122" t="s">
        <v>135</v>
      </c>
      <c r="S1059" s="122">
        <v>2</v>
      </c>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row>
    <row r="1060" spans="1:47" outlineLevel="1" x14ac:dyDescent="0.2">
      <c r="A1060" s="123"/>
      <c r="B1060" s="123"/>
      <c r="C1060" s="141" t="s">
        <v>891</v>
      </c>
      <c r="D1060" s="163"/>
      <c r="E1060" s="153">
        <v>221</v>
      </c>
      <c r="F1060" s="125"/>
      <c r="G1060" s="125"/>
      <c r="H1060" s="147">
        <v>0</v>
      </c>
      <c r="I1060" s="122"/>
      <c r="J1060" s="122"/>
      <c r="K1060" s="122"/>
      <c r="L1060" s="122"/>
      <c r="M1060" s="122"/>
      <c r="N1060" s="122"/>
      <c r="O1060" s="122"/>
      <c r="P1060" s="122"/>
      <c r="Q1060" s="122"/>
      <c r="R1060" s="122" t="s">
        <v>135</v>
      </c>
      <c r="S1060" s="122">
        <v>2</v>
      </c>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row>
    <row r="1061" spans="1:47" outlineLevel="1" x14ac:dyDescent="0.2">
      <c r="A1061" s="123"/>
      <c r="B1061" s="123"/>
      <c r="C1061" s="140" t="s">
        <v>289</v>
      </c>
      <c r="D1061" s="163"/>
      <c r="E1061" s="153"/>
      <c r="F1061" s="125"/>
      <c r="G1061" s="125"/>
      <c r="H1061" s="147">
        <v>0</v>
      </c>
      <c r="I1061" s="122"/>
      <c r="J1061" s="122"/>
      <c r="K1061" s="122"/>
      <c r="L1061" s="122"/>
      <c r="M1061" s="122"/>
      <c r="N1061" s="122"/>
      <c r="O1061" s="122"/>
      <c r="P1061" s="122"/>
      <c r="Q1061" s="122"/>
      <c r="R1061" s="122" t="s">
        <v>135</v>
      </c>
      <c r="S1061" s="122">
        <v>0</v>
      </c>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row>
    <row r="1062" spans="1:47" outlineLevel="1" x14ac:dyDescent="0.2">
      <c r="A1062" s="123"/>
      <c r="B1062" s="123"/>
      <c r="C1062" s="138" t="s">
        <v>907</v>
      </c>
      <c r="D1062" s="161"/>
      <c r="E1062" s="152">
        <v>679.65</v>
      </c>
      <c r="F1062" s="125"/>
      <c r="G1062" s="125"/>
      <c r="H1062" s="147">
        <v>0</v>
      </c>
      <c r="I1062" s="122"/>
      <c r="J1062" s="122"/>
      <c r="K1062" s="122"/>
      <c r="L1062" s="122"/>
      <c r="M1062" s="122"/>
      <c r="N1062" s="122"/>
      <c r="O1062" s="122"/>
      <c r="P1062" s="122"/>
      <c r="Q1062" s="122"/>
      <c r="R1062" s="122" t="s">
        <v>135</v>
      </c>
      <c r="S1062" s="122">
        <v>0</v>
      </c>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row>
    <row r="1063" spans="1:47" ht="22.5" outlineLevel="1" x14ac:dyDescent="0.2">
      <c r="A1063" s="123">
        <v>220</v>
      </c>
      <c r="B1063" s="123" t="s">
        <v>910</v>
      </c>
      <c r="C1063" s="137" t="s">
        <v>911</v>
      </c>
      <c r="D1063" s="160" t="s">
        <v>188</v>
      </c>
      <c r="E1063" s="125">
        <v>591</v>
      </c>
      <c r="F1063" s="125"/>
      <c r="G1063" s="125">
        <f>ROUND(E1063*F1063,2)</f>
        <v>0</v>
      </c>
      <c r="H1063" s="147" t="s">
        <v>1623</v>
      </c>
      <c r="I1063" s="122"/>
      <c r="J1063" s="122"/>
      <c r="K1063" s="122"/>
      <c r="L1063" s="122"/>
      <c r="M1063" s="122"/>
      <c r="N1063" s="122"/>
      <c r="O1063" s="122"/>
      <c r="P1063" s="122"/>
      <c r="Q1063" s="122"/>
      <c r="R1063" s="122" t="s">
        <v>133</v>
      </c>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row>
    <row r="1064" spans="1:47" outlineLevel="1" x14ac:dyDescent="0.2">
      <c r="A1064" s="123"/>
      <c r="B1064" s="123"/>
      <c r="C1064" s="138" t="s">
        <v>869</v>
      </c>
      <c r="D1064" s="161"/>
      <c r="E1064" s="152"/>
      <c r="F1064" s="125"/>
      <c r="G1064" s="125"/>
      <c r="H1064" s="147">
        <v>0</v>
      </c>
      <c r="I1064" s="122"/>
      <c r="J1064" s="122"/>
      <c r="K1064" s="122"/>
      <c r="L1064" s="122"/>
      <c r="M1064" s="122"/>
      <c r="N1064" s="122"/>
      <c r="O1064" s="122"/>
      <c r="P1064" s="122"/>
      <c r="Q1064" s="122"/>
      <c r="R1064" s="122" t="s">
        <v>135</v>
      </c>
      <c r="S1064" s="122">
        <v>0</v>
      </c>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row>
    <row r="1065" spans="1:47" ht="22.5" outlineLevel="1" x14ac:dyDescent="0.2">
      <c r="A1065" s="123"/>
      <c r="B1065" s="123"/>
      <c r="C1065" s="138" t="s">
        <v>214</v>
      </c>
      <c r="D1065" s="161"/>
      <c r="E1065" s="152"/>
      <c r="F1065" s="125"/>
      <c r="G1065" s="125"/>
      <c r="H1065" s="147">
        <v>0</v>
      </c>
      <c r="I1065" s="122"/>
      <c r="J1065" s="122"/>
      <c r="K1065" s="122"/>
      <c r="L1065" s="122"/>
      <c r="M1065" s="122"/>
      <c r="N1065" s="122"/>
      <c r="O1065" s="122"/>
      <c r="P1065" s="122"/>
      <c r="Q1065" s="122"/>
      <c r="R1065" s="122" t="s">
        <v>135</v>
      </c>
      <c r="S1065" s="122">
        <v>0</v>
      </c>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row>
    <row r="1066" spans="1:47" outlineLevel="1" x14ac:dyDescent="0.2">
      <c r="A1066" s="123"/>
      <c r="B1066" s="123"/>
      <c r="C1066" s="138" t="s">
        <v>870</v>
      </c>
      <c r="D1066" s="161"/>
      <c r="E1066" s="152">
        <v>370</v>
      </c>
      <c r="F1066" s="125"/>
      <c r="G1066" s="125"/>
      <c r="H1066" s="147">
        <v>0</v>
      </c>
      <c r="I1066" s="122"/>
      <c r="J1066" s="122"/>
      <c r="K1066" s="122"/>
      <c r="L1066" s="122"/>
      <c r="M1066" s="122"/>
      <c r="N1066" s="122"/>
      <c r="O1066" s="122"/>
      <c r="P1066" s="122"/>
      <c r="Q1066" s="122"/>
      <c r="R1066" s="122" t="s">
        <v>135</v>
      </c>
      <c r="S1066" s="122">
        <v>0</v>
      </c>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row>
    <row r="1067" spans="1:47" outlineLevel="1" x14ac:dyDescent="0.2">
      <c r="A1067" s="123"/>
      <c r="B1067" s="123"/>
      <c r="C1067" s="138" t="s">
        <v>871</v>
      </c>
      <c r="D1067" s="161"/>
      <c r="E1067" s="152">
        <v>221</v>
      </c>
      <c r="F1067" s="125"/>
      <c r="G1067" s="125"/>
      <c r="H1067" s="147">
        <v>0</v>
      </c>
      <c r="I1067" s="122"/>
      <c r="J1067" s="122"/>
      <c r="K1067" s="122"/>
      <c r="L1067" s="122"/>
      <c r="M1067" s="122"/>
      <c r="N1067" s="122"/>
      <c r="O1067" s="122"/>
      <c r="P1067" s="122"/>
      <c r="Q1067" s="122"/>
      <c r="R1067" s="122" t="s">
        <v>135</v>
      </c>
      <c r="S1067" s="122">
        <v>0</v>
      </c>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row>
    <row r="1068" spans="1:47" ht="22.5" outlineLevel="1" x14ac:dyDescent="0.2">
      <c r="A1068" s="123">
        <v>221</v>
      </c>
      <c r="B1068" s="123" t="s">
        <v>912</v>
      </c>
      <c r="C1068" s="137" t="s">
        <v>913</v>
      </c>
      <c r="D1068" s="160" t="s">
        <v>188</v>
      </c>
      <c r="E1068" s="125">
        <v>244.17</v>
      </c>
      <c r="F1068" s="125"/>
      <c r="G1068" s="125">
        <f>ROUND(E1068*F1068,2)</f>
        <v>0</v>
      </c>
      <c r="H1068" s="147" t="s">
        <v>1623</v>
      </c>
      <c r="I1068" s="122"/>
      <c r="J1068" s="122"/>
      <c r="K1068" s="122"/>
      <c r="L1068" s="122"/>
      <c r="M1068" s="122"/>
      <c r="N1068" s="122"/>
      <c r="O1068" s="122"/>
      <c r="P1068" s="122"/>
      <c r="Q1068" s="122"/>
      <c r="R1068" s="122" t="s">
        <v>133</v>
      </c>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row>
    <row r="1069" spans="1:47" outlineLevel="1" x14ac:dyDescent="0.2">
      <c r="A1069" s="123"/>
      <c r="B1069" s="123"/>
      <c r="C1069" s="138" t="s">
        <v>869</v>
      </c>
      <c r="D1069" s="161"/>
      <c r="E1069" s="152"/>
      <c r="F1069" s="125"/>
      <c r="G1069" s="125"/>
      <c r="H1069" s="147">
        <v>0</v>
      </c>
      <c r="I1069" s="122"/>
      <c r="J1069" s="122"/>
      <c r="K1069" s="122"/>
      <c r="L1069" s="122"/>
      <c r="M1069" s="122"/>
      <c r="N1069" s="122"/>
      <c r="O1069" s="122"/>
      <c r="P1069" s="122"/>
      <c r="Q1069" s="122"/>
      <c r="R1069" s="122" t="s">
        <v>135</v>
      </c>
      <c r="S1069" s="122">
        <v>0</v>
      </c>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row>
    <row r="1070" spans="1:47" ht="22.5" outlineLevel="1" x14ac:dyDescent="0.2">
      <c r="A1070" s="123"/>
      <c r="B1070" s="123"/>
      <c r="C1070" s="138" t="s">
        <v>214</v>
      </c>
      <c r="D1070" s="161"/>
      <c r="E1070" s="152"/>
      <c r="F1070" s="125"/>
      <c r="G1070" s="125"/>
      <c r="H1070" s="147">
        <v>0</v>
      </c>
      <c r="I1070" s="122"/>
      <c r="J1070" s="122"/>
      <c r="K1070" s="122"/>
      <c r="L1070" s="122"/>
      <c r="M1070" s="122"/>
      <c r="N1070" s="122"/>
      <c r="O1070" s="122"/>
      <c r="P1070" s="122"/>
      <c r="Q1070" s="122"/>
      <c r="R1070" s="122" t="s">
        <v>135</v>
      </c>
      <c r="S1070" s="122">
        <v>0</v>
      </c>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row>
    <row r="1071" spans="1:47" outlineLevel="1" x14ac:dyDescent="0.2">
      <c r="A1071" s="123"/>
      <c r="B1071" s="123"/>
      <c r="C1071" s="138" t="s">
        <v>874</v>
      </c>
      <c r="D1071" s="161"/>
      <c r="E1071" s="152"/>
      <c r="F1071" s="125"/>
      <c r="G1071" s="125"/>
      <c r="H1071" s="147">
        <v>0</v>
      </c>
      <c r="I1071" s="122"/>
      <c r="J1071" s="122"/>
      <c r="K1071" s="122"/>
      <c r="L1071" s="122"/>
      <c r="M1071" s="122"/>
      <c r="N1071" s="122"/>
      <c r="O1071" s="122"/>
      <c r="P1071" s="122"/>
      <c r="Q1071" s="122"/>
      <c r="R1071" s="122" t="s">
        <v>135</v>
      </c>
      <c r="S1071" s="122">
        <v>0</v>
      </c>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row>
    <row r="1072" spans="1:47" outlineLevel="1" x14ac:dyDescent="0.2">
      <c r="A1072" s="123"/>
      <c r="B1072" s="123"/>
      <c r="C1072" s="138" t="s">
        <v>875</v>
      </c>
      <c r="D1072" s="161"/>
      <c r="E1072" s="152">
        <v>89.94</v>
      </c>
      <c r="F1072" s="125"/>
      <c r="G1072" s="125"/>
      <c r="H1072" s="147">
        <v>0</v>
      </c>
      <c r="I1072" s="122"/>
      <c r="J1072" s="122"/>
      <c r="K1072" s="122"/>
      <c r="L1072" s="122"/>
      <c r="M1072" s="122"/>
      <c r="N1072" s="122"/>
      <c r="O1072" s="122"/>
      <c r="P1072" s="122"/>
      <c r="Q1072" s="122"/>
      <c r="R1072" s="122" t="s">
        <v>135</v>
      </c>
      <c r="S1072" s="122">
        <v>0</v>
      </c>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row>
    <row r="1073" spans="1:47" outlineLevel="1" x14ac:dyDescent="0.2">
      <c r="A1073" s="123"/>
      <c r="B1073" s="123"/>
      <c r="C1073" s="138" t="s">
        <v>876</v>
      </c>
      <c r="D1073" s="161"/>
      <c r="E1073" s="152">
        <v>129.33000000000001</v>
      </c>
      <c r="F1073" s="125"/>
      <c r="G1073" s="125"/>
      <c r="H1073" s="147">
        <v>0</v>
      </c>
      <c r="I1073" s="122"/>
      <c r="J1073" s="122"/>
      <c r="K1073" s="122"/>
      <c r="L1073" s="122"/>
      <c r="M1073" s="122"/>
      <c r="N1073" s="122"/>
      <c r="O1073" s="122"/>
      <c r="P1073" s="122"/>
      <c r="Q1073" s="122"/>
      <c r="R1073" s="122" t="s">
        <v>135</v>
      </c>
      <c r="S1073" s="122">
        <v>0</v>
      </c>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row>
    <row r="1074" spans="1:47" outlineLevel="1" x14ac:dyDescent="0.2">
      <c r="A1074" s="123"/>
      <c r="B1074" s="123"/>
      <c r="C1074" s="138" t="s">
        <v>877</v>
      </c>
      <c r="D1074" s="161"/>
      <c r="E1074" s="152"/>
      <c r="F1074" s="125"/>
      <c r="G1074" s="125"/>
      <c r="H1074" s="147">
        <v>0</v>
      </c>
      <c r="I1074" s="122"/>
      <c r="J1074" s="122"/>
      <c r="K1074" s="122"/>
      <c r="L1074" s="122"/>
      <c r="M1074" s="122"/>
      <c r="N1074" s="122"/>
      <c r="O1074" s="122"/>
      <c r="P1074" s="122"/>
      <c r="Q1074" s="122"/>
      <c r="R1074" s="122" t="s">
        <v>135</v>
      </c>
      <c r="S1074" s="122">
        <v>0</v>
      </c>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row>
    <row r="1075" spans="1:47" outlineLevel="1" x14ac:dyDescent="0.2">
      <c r="A1075" s="123"/>
      <c r="B1075" s="123"/>
      <c r="C1075" s="138" t="s">
        <v>878</v>
      </c>
      <c r="D1075" s="161"/>
      <c r="E1075" s="152">
        <v>24.9</v>
      </c>
      <c r="F1075" s="125"/>
      <c r="G1075" s="125"/>
      <c r="H1075" s="147">
        <v>0</v>
      </c>
      <c r="I1075" s="122"/>
      <c r="J1075" s="122"/>
      <c r="K1075" s="122"/>
      <c r="L1075" s="122"/>
      <c r="M1075" s="122"/>
      <c r="N1075" s="122"/>
      <c r="O1075" s="122"/>
      <c r="P1075" s="122"/>
      <c r="Q1075" s="122"/>
      <c r="R1075" s="122" t="s">
        <v>135</v>
      </c>
      <c r="S1075" s="122">
        <v>0</v>
      </c>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row>
    <row r="1076" spans="1:47" ht="22.5" outlineLevel="1" x14ac:dyDescent="0.2">
      <c r="A1076" s="123">
        <v>222</v>
      </c>
      <c r="B1076" s="123" t="s">
        <v>914</v>
      </c>
      <c r="C1076" s="137" t="s">
        <v>915</v>
      </c>
      <c r="D1076" s="160" t="s">
        <v>188</v>
      </c>
      <c r="E1076" s="125">
        <v>960.44549999999992</v>
      </c>
      <c r="F1076" s="125"/>
      <c r="G1076" s="125">
        <f>ROUND(E1076*F1076,2)</f>
        <v>0</v>
      </c>
      <c r="H1076" s="147" t="s">
        <v>1623</v>
      </c>
      <c r="I1076" s="122"/>
      <c r="J1076" s="122"/>
      <c r="K1076" s="122"/>
      <c r="L1076" s="122"/>
      <c r="M1076" s="122"/>
      <c r="N1076" s="122"/>
      <c r="O1076" s="122"/>
      <c r="P1076" s="122"/>
      <c r="Q1076" s="122"/>
      <c r="R1076" s="122" t="s">
        <v>244</v>
      </c>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row>
    <row r="1077" spans="1:47" outlineLevel="1" x14ac:dyDescent="0.2">
      <c r="A1077" s="123"/>
      <c r="B1077" s="123"/>
      <c r="C1077" s="138" t="s">
        <v>869</v>
      </c>
      <c r="D1077" s="161"/>
      <c r="E1077" s="152"/>
      <c r="F1077" s="125"/>
      <c r="G1077" s="125"/>
      <c r="H1077" s="147">
        <v>0</v>
      </c>
      <c r="I1077" s="122"/>
      <c r="J1077" s="122"/>
      <c r="K1077" s="122"/>
      <c r="L1077" s="122"/>
      <c r="M1077" s="122"/>
      <c r="N1077" s="122"/>
      <c r="O1077" s="122"/>
      <c r="P1077" s="122"/>
      <c r="Q1077" s="122"/>
      <c r="R1077" s="122" t="s">
        <v>135</v>
      </c>
      <c r="S1077" s="122">
        <v>0</v>
      </c>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row>
    <row r="1078" spans="1:47" ht="22.5" outlineLevel="1" x14ac:dyDescent="0.2">
      <c r="A1078" s="123"/>
      <c r="B1078" s="123"/>
      <c r="C1078" s="138" t="s">
        <v>214</v>
      </c>
      <c r="D1078" s="161"/>
      <c r="E1078" s="152"/>
      <c r="F1078" s="125"/>
      <c r="G1078" s="125"/>
      <c r="H1078" s="147">
        <v>0</v>
      </c>
      <c r="I1078" s="122"/>
      <c r="J1078" s="122"/>
      <c r="K1078" s="122"/>
      <c r="L1078" s="122"/>
      <c r="M1078" s="122"/>
      <c r="N1078" s="122"/>
      <c r="O1078" s="122"/>
      <c r="P1078" s="122"/>
      <c r="Q1078" s="122"/>
      <c r="R1078" s="122" t="s">
        <v>135</v>
      </c>
      <c r="S1078" s="122">
        <v>0</v>
      </c>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row>
    <row r="1079" spans="1:47" outlineLevel="1" x14ac:dyDescent="0.2">
      <c r="A1079" s="123"/>
      <c r="B1079" s="123"/>
      <c r="C1079" s="140" t="s">
        <v>282</v>
      </c>
      <c r="D1079" s="163"/>
      <c r="E1079" s="153"/>
      <c r="F1079" s="125"/>
      <c r="G1079" s="125"/>
      <c r="H1079" s="147">
        <v>0</v>
      </c>
      <c r="I1079" s="122"/>
      <c r="J1079" s="122"/>
      <c r="K1079" s="122"/>
      <c r="L1079" s="122"/>
      <c r="M1079" s="122"/>
      <c r="N1079" s="122"/>
      <c r="O1079" s="122"/>
      <c r="P1079" s="122"/>
      <c r="Q1079" s="122"/>
      <c r="R1079" s="122" t="s">
        <v>135</v>
      </c>
      <c r="S1079" s="122">
        <v>2</v>
      </c>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row>
    <row r="1080" spans="1:47" outlineLevel="1" x14ac:dyDescent="0.2">
      <c r="A1080" s="123"/>
      <c r="B1080" s="123"/>
      <c r="C1080" s="141" t="s">
        <v>888</v>
      </c>
      <c r="D1080" s="163"/>
      <c r="E1080" s="153">
        <v>370</v>
      </c>
      <c r="F1080" s="125"/>
      <c r="G1080" s="125"/>
      <c r="H1080" s="147">
        <v>0</v>
      </c>
      <c r="I1080" s="122"/>
      <c r="J1080" s="122"/>
      <c r="K1080" s="122"/>
      <c r="L1080" s="122"/>
      <c r="M1080" s="122"/>
      <c r="N1080" s="122"/>
      <c r="O1080" s="122"/>
      <c r="P1080" s="122"/>
      <c r="Q1080" s="122"/>
      <c r="R1080" s="122" t="s">
        <v>135</v>
      </c>
      <c r="S1080" s="122">
        <v>2</v>
      </c>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row>
    <row r="1081" spans="1:47" outlineLevel="1" x14ac:dyDescent="0.2">
      <c r="A1081" s="123"/>
      <c r="B1081" s="123"/>
      <c r="C1081" s="141" t="s">
        <v>889</v>
      </c>
      <c r="D1081" s="163"/>
      <c r="E1081" s="153">
        <v>89.94</v>
      </c>
      <c r="F1081" s="125"/>
      <c r="G1081" s="125"/>
      <c r="H1081" s="147">
        <v>0</v>
      </c>
      <c r="I1081" s="122"/>
      <c r="J1081" s="122"/>
      <c r="K1081" s="122"/>
      <c r="L1081" s="122"/>
      <c r="M1081" s="122"/>
      <c r="N1081" s="122"/>
      <c r="O1081" s="122"/>
      <c r="P1081" s="122"/>
      <c r="Q1081" s="122"/>
      <c r="R1081" s="122" t="s">
        <v>135</v>
      </c>
      <c r="S1081" s="122">
        <v>2</v>
      </c>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row>
    <row r="1082" spans="1:47" outlineLevel="1" x14ac:dyDescent="0.2">
      <c r="A1082" s="123"/>
      <c r="B1082" s="123"/>
      <c r="C1082" s="141" t="s">
        <v>890</v>
      </c>
      <c r="D1082" s="163"/>
      <c r="E1082" s="153">
        <v>129.33000000000001</v>
      </c>
      <c r="F1082" s="125"/>
      <c r="G1082" s="125"/>
      <c r="H1082" s="147">
        <v>0</v>
      </c>
      <c r="I1082" s="122"/>
      <c r="J1082" s="122"/>
      <c r="K1082" s="122"/>
      <c r="L1082" s="122"/>
      <c r="M1082" s="122"/>
      <c r="N1082" s="122"/>
      <c r="O1082" s="122"/>
      <c r="P1082" s="122"/>
      <c r="Q1082" s="122"/>
      <c r="R1082" s="122" t="s">
        <v>135</v>
      </c>
      <c r="S1082" s="122">
        <v>2</v>
      </c>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row>
    <row r="1083" spans="1:47" outlineLevel="1" x14ac:dyDescent="0.2">
      <c r="A1083" s="123"/>
      <c r="B1083" s="123"/>
      <c r="C1083" s="141" t="s">
        <v>891</v>
      </c>
      <c r="D1083" s="163"/>
      <c r="E1083" s="153">
        <v>221</v>
      </c>
      <c r="F1083" s="125"/>
      <c r="G1083" s="125"/>
      <c r="H1083" s="147">
        <v>0</v>
      </c>
      <c r="I1083" s="122"/>
      <c r="J1083" s="122"/>
      <c r="K1083" s="122"/>
      <c r="L1083" s="122"/>
      <c r="M1083" s="122"/>
      <c r="N1083" s="122"/>
      <c r="O1083" s="122"/>
      <c r="P1083" s="122"/>
      <c r="Q1083" s="122"/>
      <c r="R1083" s="122" t="s">
        <v>135</v>
      </c>
      <c r="S1083" s="122">
        <v>2</v>
      </c>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row>
    <row r="1084" spans="1:47" outlineLevel="1" x14ac:dyDescent="0.2">
      <c r="A1084" s="123"/>
      <c r="B1084" s="123"/>
      <c r="C1084" s="141" t="s">
        <v>892</v>
      </c>
      <c r="D1084" s="163"/>
      <c r="E1084" s="153">
        <v>24.9</v>
      </c>
      <c r="F1084" s="125"/>
      <c r="G1084" s="125"/>
      <c r="H1084" s="147">
        <v>0</v>
      </c>
      <c r="I1084" s="122"/>
      <c r="J1084" s="122"/>
      <c r="K1084" s="122"/>
      <c r="L1084" s="122"/>
      <c r="M1084" s="122"/>
      <c r="N1084" s="122"/>
      <c r="O1084" s="122"/>
      <c r="P1084" s="122"/>
      <c r="Q1084" s="122"/>
      <c r="R1084" s="122" t="s">
        <v>135</v>
      </c>
      <c r="S1084" s="122">
        <v>2</v>
      </c>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row>
    <row r="1085" spans="1:47" outlineLevel="1" x14ac:dyDescent="0.2">
      <c r="A1085" s="123"/>
      <c r="B1085" s="123"/>
      <c r="C1085" s="140" t="s">
        <v>289</v>
      </c>
      <c r="D1085" s="163"/>
      <c r="E1085" s="153"/>
      <c r="F1085" s="125"/>
      <c r="G1085" s="125"/>
      <c r="H1085" s="147">
        <v>0</v>
      </c>
      <c r="I1085" s="122"/>
      <c r="J1085" s="122"/>
      <c r="K1085" s="122"/>
      <c r="L1085" s="122"/>
      <c r="M1085" s="122"/>
      <c r="N1085" s="122"/>
      <c r="O1085" s="122"/>
      <c r="P1085" s="122"/>
      <c r="Q1085" s="122"/>
      <c r="R1085" s="122" t="s">
        <v>135</v>
      </c>
      <c r="S1085" s="122">
        <v>0</v>
      </c>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row>
    <row r="1086" spans="1:47" outlineLevel="1" x14ac:dyDescent="0.2">
      <c r="A1086" s="123"/>
      <c r="B1086" s="123"/>
      <c r="C1086" s="138" t="s">
        <v>893</v>
      </c>
      <c r="D1086" s="161"/>
      <c r="E1086" s="152">
        <v>960.44550000000004</v>
      </c>
      <c r="F1086" s="125"/>
      <c r="G1086" s="125"/>
      <c r="H1086" s="147">
        <v>0</v>
      </c>
      <c r="I1086" s="122"/>
      <c r="J1086" s="122"/>
      <c r="K1086" s="122"/>
      <c r="L1086" s="122"/>
      <c r="M1086" s="122"/>
      <c r="N1086" s="122"/>
      <c r="O1086" s="122"/>
      <c r="P1086" s="122"/>
      <c r="Q1086" s="122"/>
      <c r="R1086" s="122" t="s">
        <v>135</v>
      </c>
      <c r="S1086" s="122">
        <v>0</v>
      </c>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row>
    <row r="1087" spans="1:47" outlineLevel="1" x14ac:dyDescent="0.2">
      <c r="A1087" s="123">
        <v>223</v>
      </c>
      <c r="B1087" s="123" t="s">
        <v>916</v>
      </c>
      <c r="C1087" s="137" t="s">
        <v>917</v>
      </c>
      <c r="D1087" s="160" t="s">
        <v>138</v>
      </c>
      <c r="E1087" s="125">
        <v>29.55</v>
      </c>
      <c r="F1087" s="125"/>
      <c r="G1087" s="125">
        <f>ROUND(E1087*F1087,2)</f>
        <v>0</v>
      </c>
      <c r="H1087" s="147" t="s">
        <v>1624</v>
      </c>
      <c r="I1087" s="122"/>
      <c r="J1087" s="122"/>
      <c r="K1087" s="122"/>
      <c r="L1087" s="122"/>
      <c r="M1087" s="122"/>
      <c r="N1087" s="122"/>
      <c r="O1087" s="122"/>
      <c r="P1087" s="122"/>
      <c r="Q1087" s="122"/>
      <c r="R1087" s="122" t="s">
        <v>133</v>
      </c>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row>
    <row r="1088" spans="1:47" outlineLevel="1" x14ac:dyDescent="0.2">
      <c r="A1088" s="123"/>
      <c r="B1088" s="123"/>
      <c r="C1088" s="138" t="s">
        <v>869</v>
      </c>
      <c r="D1088" s="161"/>
      <c r="E1088" s="152"/>
      <c r="F1088" s="125"/>
      <c r="G1088" s="125"/>
      <c r="H1088" s="147">
        <v>0</v>
      </c>
      <c r="I1088" s="122"/>
      <c r="J1088" s="122"/>
      <c r="K1088" s="122"/>
      <c r="L1088" s="122"/>
      <c r="M1088" s="122"/>
      <c r="N1088" s="122"/>
      <c r="O1088" s="122"/>
      <c r="P1088" s="122"/>
      <c r="Q1088" s="122"/>
      <c r="R1088" s="122" t="s">
        <v>135</v>
      </c>
      <c r="S1088" s="122">
        <v>0</v>
      </c>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row>
    <row r="1089" spans="1:47" ht="22.5" outlineLevel="1" x14ac:dyDescent="0.2">
      <c r="A1089" s="123"/>
      <c r="B1089" s="123"/>
      <c r="C1089" s="138" t="s">
        <v>214</v>
      </c>
      <c r="D1089" s="161"/>
      <c r="E1089" s="152"/>
      <c r="F1089" s="125"/>
      <c r="G1089" s="125"/>
      <c r="H1089" s="147">
        <v>0</v>
      </c>
      <c r="I1089" s="122"/>
      <c r="J1089" s="122"/>
      <c r="K1089" s="122"/>
      <c r="L1089" s="122"/>
      <c r="M1089" s="122"/>
      <c r="N1089" s="122"/>
      <c r="O1089" s="122"/>
      <c r="P1089" s="122"/>
      <c r="Q1089" s="122"/>
      <c r="R1089" s="122" t="s">
        <v>135</v>
      </c>
      <c r="S1089" s="122">
        <v>0</v>
      </c>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row>
    <row r="1090" spans="1:47" outlineLevel="1" x14ac:dyDescent="0.2">
      <c r="A1090" s="123"/>
      <c r="B1090" s="123"/>
      <c r="C1090" s="140" t="s">
        <v>282</v>
      </c>
      <c r="D1090" s="163"/>
      <c r="E1090" s="153"/>
      <c r="F1090" s="125"/>
      <c r="G1090" s="125"/>
      <c r="H1090" s="147">
        <v>0</v>
      </c>
      <c r="I1090" s="122"/>
      <c r="J1090" s="122"/>
      <c r="K1090" s="122"/>
      <c r="L1090" s="122"/>
      <c r="M1090" s="122"/>
      <c r="N1090" s="122"/>
      <c r="O1090" s="122"/>
      <c r="P1090" s="122"/>
      <c r="Q1090" s="122"/>
      <c r="R1090" s="122" t="s">
        <v>135</v>
      </c>
      <c r="S1090" s="122">
        <v>2</v>
      </c>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row>
    <row r="1091" spans="1:47" outlineLevel="1" x14ac:dyDescent="0.2">
      <c r="A1091" s="123"/>
      <c r="B1091" s="123"/>
      <c r="C1091" s="141" t="s">
        <v>888</v>
      </c>
      <c r="D1091" s="163"/>
      <c r="E1091" s="153">
        <v>370</v>
      </c>
      <c r="F1091" s="125"/>
      <c r="G1091" s="125"/>
      <c r="H1091" s="147">
        <v>0</v>
      </c>
      <c r="I1091" s="122"/>
      <c r="J1091" s="122"/>
      <c r="K1091" s="122"/>
      <c r="L1091" s="122"/>
      <c r="M1091" s="122"/>
      <c r="N1091" s="122"/>
      <c r="O1091" s="122"/>
      <c r="P1091" s="122"/>
      <c r="Q1091" s="122"/>
      <c r="R1091" s="122" t="s">
        <v>135</v>
      </c>
      <c r="S1091" s="122">
        <v>2</v>
      </c>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row>
    <row r="1092" spans="1:47" outlineLevel="1" x14ac:dyDescent="0.2">
      <c r="A1092" s="123"/>
      <c r="B1092" s="123"/>
      <c r="C1092" s="141" t="s">
        <v>891</v>
      </c>
      <c r="D1092" s="163"/>
      <c r="E1092" s="153">
        <v>221</v>
      </c>
      <c r="F1092" s="125"/>
      <c r="G1092" s="125"/>
      <c r="H1092" s="147">
        <v>0</v>
      </c>
      <c r="I1092" s="122"/>
      <c r="J1092" s="122"/>
      <c r="K1092" s="122"/>
      <c r="L1092" s="122"/>
      <c r="M1092" s="122"/>
      <c r="N1092" s="122"/>
      <c r="O1092" s="122"/>
      <c r="P1092" s="122"/>
      <c r="Q1092" s="122"/>
      <c r="R1092" s="122" t="s">
        <v>135</v>
      </c>
      <c r="S1092" s="122">
        <v>2</v>
      </c>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row>
    <row r="1093" spans="1:47" outlineLevel="1" x14ac:dyDescent="0.2">
      <c r="A1093" s="123"/>
      <c r="B1093" s="123"/>
      <c r="C1093" s="140" t="s">
        <v>289</v>
      </c>
      <c r="D1093" s="163"/>
      <c r="E1093" s="153"/>
      <c r="F1093" s="125"/>
      <c r="G1093" s="125"/>
      <c r="H1093" s="147">
        <v>0</v>
      </c>
      <c r="I1093" s="122"/>
      <c r="J1093" s="122"/>
      <c r="K1093" s="122"/>
      <c r="L1093" s="122"/>
      <c r="M1093" s="122"/>
      <c r="N1093" s="122"/>
      <c r="O1093" s="122"/>
      <c r="P1093" s="122"/>
      <c r="Q1093" s="122"/>
      <c r="R1093" s="122" t="s">
        <v>135</v>
      </c>
      <c r="S1093" s="122">
        <v>0</v>
      </c>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row>
    <row r="1094" spans="1:47" outlineLevel="1" x14ac:dyDescent="0.2">
      <c r="A1094" s="123"/>
      <c r="B1094" s="123"/>
      <c r="C1094" s="138" t="s">
        <v>918</v>
      </c>
      <c r="D1094" s="161"/>
      <c r="E1094" s="152">
        <v>29.55</v>
      </c>
      <c r="F1094" s="125"/>
      <c r="G1094" s="125"/>
      <c r="H1094" s="147">
        <v>0</v>
      </c>
      <c r="I1094" s="122"/>
      <c r="J1094" s="122"/>
      <c r="K1094" s="122"/>
      <c r="L1094" s="122"/>
      <c r="M1094" s="122"/>
      <c r="N1094" s="122"/>
      <c r="O1094" s="122"/>
      <c r="P1094" s="122"/>
      <c r="Q1094" s="122"/>
      <c r="R1094" s="122" t="s">
        <v>135</v>
      </c>
      <c r="S1094" s="122">
        <v>0</v>
      </c>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row>
    <row r="1095" spans="1:47" outlineLevel="1" x14ac:dyDescent="0.2">
      <c r="A1095" s="123">
        <v>224</v>
      </c>
      <c r="B1095" s="123" t="s">
        <v>919</v>
      </c>
      <c r="C1095" s="137" t="s">
        <v>920</v>
      </c>
      <c r="D1095" s="160" t="s">
        <v>188</v>
      </c>
      <c r="E1095" s="125">
        <v>591</v>
      </c>
      <c r="F1095" s="125"/>
      <c r="G1095" s="125">
        <f>ROUND(E1095*F1095,2)</f>
        <v>0</v>
      </c>
      <c r="H1095" s="147" t="s">
        <v>1623</v>
      </c>
      <c r="I1095" s="122"/>
      <c r="J1095" s="122"/>
      <c r="K1095" s="122"/>
      <c r="L1095" s="122"/>
      <c r="M1095" s="122"/>
      <c r="N1095" s="122"/>
      <c r="O1095" s="122"/>
      <c r="P1095" s="122"/>
      <c r="Q1095" s="122"/>
      <c r="R1095" s="122" t="s">
        <v>133</v>
      </c>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row>
    <row r="1096" spans="1:47" outlineLevel="1" x14ac:dyDescent="0.2">
      <c r="A1096" s="123"/>
      <c r="B1096" s="123"/>
      <c r="C1096" s="138" t="s">
        <v>869</v>
      </c>
      <c r="D1096" s="161"/>
      <c r="E1096" s="152"/>
      <c r="F1096" s="125"/>
      <c r="G1096" s="125"/>
      <c r="H1096" s="147">
        <v>0</v>
      </c>
      <c r="I1096" s="122"/>
      <c r="J1096" s="122"/>
      <c r="K1096" s="122"/>
      <c r="L1096" s="122"/>
      <c r="M1096" s="122"/>
      <c r="N1096" s="122"/>
      <c r="O1096" s="122"/>
      <c r="P1096" s="122"/>
      <c r="Q1096" s="122"/>
      <c r="R1096" s="122" t="s">
        <v>135</v>
      </c>
      <c r="S1096" s="122">
        <v>0</v>
      </c>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row>
    <row r="1097" spans="1:47" ht="22.5" outlineLevel="1" x14ac:dyDescent="0.2">
      <c r="A1097" s="123"/>
      <c r="B1097" s="123"/>
      <c r="C1097" s="138" t="s">
        <v>214</v>
      </c>
      <c r="D1097" s="161"/>
      <c r="E1097" s="152"/>
      <c r="F1097" s="125"/>
      <c r="G1097" s="125"/>
      <c r="H1097" s="147">
        <v>0</v>
      </c>
      <c r="I1097" s="122"/>
      <c r="J1097" s="122"/>
      <c r="K1097" s="122"/>
      <c r="L1097" s="122"/>
      <c r="M1097" s="122"/>
      <c r="N1097" s="122"/>
      <c r="O1097" s="122"/>
      <c r="P1097" s="122"/>
      <c r="Q1097" s="122"/>
      <c r="R1097" s="122" t="s">
        <v>135</v>
      </c>
      <c r="S1097" s="122">
        <v>0</v>
      </c>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row>
    <row r="1098" spans="1:47" outlineLevel="1" x14ac:dyDescent="0.2">
      <c r="A1098" s="123"/>
      <c r="B1098" s="123"/>
      <c r="C1098" s="138" t="s">
        <v>870</v>
      </c>
      <c r="D1098" s="161"/>
      <c r="E1098" s="152">
        <v>370</v>
      </c>
      <c r="F1098" s="125"/>
      <c r="G1098" s="125"/>
      <c r="H1098" s="147">
        <v>0</v>
      </c>
      <c r="I1098" s="122"/>
      <c r="J1098" s="122"/>
      <c r="K1098" s="122"/>
      <c r="L1098" s="122"/>
      <c r="M1098" s="122"/>
      <c r="N1098" s="122"/>
      <c r="O1098" s="122"/>
      <c r="P1098" s="122"/>
      <c r="Q1098" s="122"/>
      <c r="R1098" s="122" t="s">
        <v>135</v>
      </c>
      <c r="S1098" s="122">
        <v>0</v>
      </c>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row>
    <row r="1099" spans="1:47" outlineLevel="1" x14ac:dyDescent="0.2">
      <c r="A1099" s="123"/>
      <c r="B1099" s="123"/>
      <c r="C1099" s="138" t="s">
        <v>871</v>
      </c>
      <c r="D1099" s="161"/>
      <c r="E1099" s="152">
        <v>221</v>
      </c>
      <c r="F1099" s="125"/>
      <c r="G1099" s="125"/>
      <c r="H1099" s="147">
        <v>0</v>
      </c>
      <c r="I1099" s="122"/>
      <c r="J1099" s="122"/>
      <c r="K1099" s="122"/>
      <c r="L1099" s="122"/>
      <c r="M1099" s="122"/>
      <c r="N1099" s="122"/>
      <c r="O1099" s="122"/>
      <c r="P1099" s="122"/>
      <c r="Q1099" s="122"/>
      <c r="R1099" s="122" t="s">
        <v>135</v>
      </c>
      <c r="S1099" s="122">
        <v>0</v>
      </c>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row>
    <row r="1100" spans="1:47" ht="22.5" outlineLevel="1" x14ac:dyDescent="0.2">
      <c r="A1100" s="123">
        <v>225</v>
      </c>
      <c r="B1100" s="123" t="s">
        <v>921</v>
      </c>
      <c r="C1100" s="137" t="s">
        <v>922</v>
      </c>
      <c r="D1100" s="160" t="s">
        <v>132</v>
      </c>
      <c r="E1100" s="125">
        <v>28</v>
      </c>
      <c r="F1100" s="125"/>
      <c r="G1100" s="125">
        <f>ROUND(E1100*F1100,2)</f>
        <v>0</v>
      </c>
      <c r="H1100" s="147" t="s">
        <v>1623</v>
      </c>
      <c r="I1100" s="122"/>
      <c r="J1100" s="122"/>
      <c r="K1100" s="122"/>
      <c r="L1100" s="122"/>
      <c r="M1100" s="122"/>
      <c r="N1100" s="122"/>
      <c r="O1100" s="122"/>
      <c r="P1100" s="122"/>
      <c r="Q1100" s="122"/>
      <c r="R1100" s="122" t="s">
        <v>133</v>
      </c>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row>
    <row r="1101" spans="1:47" outlineLevel="1" x14ac:dyDescent="0.2">
      <c r="A1101" s="123"/>
      <c r="B1101" s="123"/>
      <c r="C1101" s="138" t="s">
        <v>923</v>
      </c>
      <c r="D1101" s="161"/>
      <c r="E1101" s="152">
        <v>28</v>
      </c>
      <c r="F1101" s="125"/>
      <c r="G1101" s="125"/>
      <c r="H1101" s="147">
        <v>0</v>
      </c>
      <c r="I1101" s="122"/>
      <c r="J1101" s="122"/>
      <c r="K1101" s="122"/>
      <c r="L1101" s="122"/>
      <c r="M1101" s="122"/>
      <c r="N1101" s="122"/>
      <c r="O1101" s="122"/>
      <c r="P1101" s="122"/>
      <c r="Q1101" s="122"/>
      <c r="R1101" s="122" t="s">
        <v>135</v>
      </c>
      <c r="S1101" s="122">
        <v>0</v>
      </c>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row>
    <row r="1102" spans="1:47" outlineLevel="1" x14ac:dyDescent="0.2">
      <c r="A1102" s="123">
        <v>226</v>
      </c>
      <c r="B1102" s="123" t="s">
        <v>924</v>
      </c>
      <c r="C1102" s="137" t="s">
        <v>925</v>
      </c>
      <c r="D1102" s="160" t="s">
        <v>0</v>
      </c>
      <c r="E1102" s="125">
        <v>3.75</v>
      </c>
      <c r="F1102" s="125"/>
      <c r="G1102" s="125">
        <f>ROUND(E1102*F1102,2)</f>
        <v>0</v>
      </c>
      <c r="H1102" s="147" t="s">
        <v>1624</v>
      </c>
      <c r="I1102" s="122"/>
      <c r="J1102" s="122"/>
      <c r="K1102" s="122"/>
      <c r="L1102" s="122"/>
      <c r="M1102" s="122"/>
      <c r="N1102" s="122"/>
      <c r="O1102" s="122"/>
      <c r="P1102" s="122"/>
      <c r="Q1102" s="122"/>
      <c r="R1102" s="122" t="s">
        <v>133</v>
      </c>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row>
    <row r="1103" spans="1:47" x14ac:dyDescent="0.2">
      <c r="A1103" s="124" t="s">
        <v>128</v>
      </c>
      <c r="B1103" s="124" t="s">
        <v>82</v>
      </c>
      <c r="C1103" s="139" t="s">
        <v>83</v>
      </c>
      <c r="D1103" s="162"/>
      <c r="E1103" s="126"/>
      <c r="F1103" s="126"/>
      <c r="G1103" s="126">
        <f>SUMIF(R1104:R1275,"&lt;&gt;NOR",G1104:G1275)</f>
        <v>0</v>
      </c>
      <c r="H1103" s="148"/>
      <c r="I1103" s="122"/>
      <c r="R1103" t="s">
        <v>129</v>
      </c>
    </row>
    <row r="1104" spans="1:47" outlineLevel="1" x14ac:dyDescent="0.2">
      <c r="A1104" s="123">
        <v>227</v>
      </c>
      <c r="B1104" s="123" t="s">
        <v>926</v>
      </c>
      <c r="C1104" s="137" t="s">
        <v>927</v>
      </c>
      <c r="D1104" s="160" t="s">
        <v>188</v>
      </c>
      <c r="E1104" s="125">
        <v>3993.0199999999995</v>
      </c>
      <c r="F1104" s="125"/>
      <c r="G1104" s="125">
        <f>ROUND(E1104*F1104,2)</f>
        <v>0</v>
      </c>
      <c r="H1104" s="147" t="s">
        <v>1624</v>
      </c>
      <c r="I1104" s="122"/>
      <c r="J1104" s="122"/>
      <c r="K1104" s="122"/>
      <c r="L1104" s="122"/>
      <c r="M1104" s="122"/>
      <c r="N1104" s="122"/>
      <c r="O1104" s="122"/>
      <c r="P1104" s="122"/>
      <c r="Q1104" s="122"/>
      <c r="R1104" s="122" t="s">
        <v>133</v>
      </c>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row>
    <row r="1105" spans="1:47" outlineLevel="1" x14ac:dyDescent="0.2">
      <c r="A1105" s="123"/>
      <c r="B1105" s="123"/>
      <c r="C1105" s="138" t="s">
        <v>213</v>
      </c>
      <c r="D1105" s="161"/>
      <c r="E1105" s="152"/>
      <c r="F1105" s="125"/>
      <c r="G1105" s="125"/>
      <c r="H1105" s="147">
        <v>0</v>
      </c>
      <c r="I1105" s="122"/>
      <c r="J1105" s="122"/>
      <c r="K1105" s="122"/>
      <c r="L1105" s="122"/>
      <c r="M1105" s="122"/>
      <c r="N1105" s="122"/>
      <c r="O1105" s="122"/>
      <c r="P1105" s="122"/>
      <c r="Q1105" s="122"/>
      <c r="R1105" s="122" t="s">
        <v>135</v>
      </c>
      <c r="S1105" s="122">
        <v>0</v>
      </c>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row>
    <row r="1106" spans="1:47" ht="22.5" outlineLevel="1" x14ac:dyDescent="0.2">
      <c r="A1106" s="123"/>
      <c r="B1106" s="123"/>
      <c r="C1106" s="138" t="s">
        <v>214</v>
      </c>
      <c r="D1106" s="161"/>
      <c r="E1106" s="152"/>
      <c r="F1106" s="125"/>
      <c r="G1106" s="125"/>
      <c r="H1106" s="147">
        <v>0</v>
      </c>
      <c r="I1106" s="122"/>
      <c r="J1106" s="122"/>
      <c r="K1106" s="122"/>
      <c r="L1106" s="122"/>
      <c r="M1106" s="122"/>
      <c r="N1106" s="122"/>
      <c r="O1106" s="122"/>
      <c r="P1106" s="122"/>
      <c r="Q1106" s="122"/>
      <c r="R1106" s="122" t="s">
        <v>135</v>
      </c>
      <c r="S1106" s="122">
        <v>0</v>
      </c>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row>
    <row r="1107" spans="1:47" outlineLevel="1" x14ac:dyDescent="0.2">
      <c r="A1107" s="123"/>
      <c r="B1107" s="123"/>
      <c r="C1107" s="138" t="s">
        <v>928</v>
      </c>
      <c r="D1107" s="161"/>
      <c r="E1107" s="152">
        <v>1245.72</v>
      </c>
      <c r="F1107" s="125"/>
      <c r="G1107" s="125"/>
      <c r="H1107" s="147">
        <v>0</v>
      </c>
      <c r="I1107" s="122"/>
      <c r="J1107" s="122"/>
      <c r="K1107" s="122"/>
      <c r="L1107" s="122"/>
      <c r="M1107" s="122"/>
      <c r="N1107" s="122"/>
      <c r="O1107" s="122"/>
      <c r="P1107" s="122"/>
      <c r="Q1107" s="122"/>
      <c r="R1107" s="122" t="s">
        <v>135</v>
      </c>
      <c r="S1107" s="122">
        <v>0</v>
      </c>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row>
    <row r="1108" spans="1:47" outlineLevel="1" x14ac:dyDescent="0.2">
      <c r="A1108" s="123"/>
      <c r="B1108" s="123"/>
      <c r="C1108" s="138" t="s">
        <v>929</v>
      </c>
      <c r="D1108" s="161"/>
      <c r="E1108" s="152">
        <v>567.6</v>
      </c>
      <c r="F1108" s="125"/>
      <c r="G1108" s="125"/>
      <c r="H1108" s="147">
        <v>0</v>
      </c>
      <c r="I1108" s="122"/>
      <c r="J1108" s="122"/>
      <c r="K1108" s="122"/>
      <c r="L1108" s="122"/>
      <c r="M1108" s="122"/>
      <c r="N1108" s="122"/>
      <c r="O1108" s="122"/>
      <c r="P1108" s="122"/>
      <c r="Q1108" s="122"/>
      <c r="R1108" s="122" t="s">
        <v>135</v>
      </c>
      <c r="S1108" s="122">
        <v>0</v>
      </c>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row>
    <row r="1109" spans="1:47" outlineLevel="1" x14ac:dyDescent="0.2">
      <c r="A1109" s="123"/>
      <c r="B1109" s="123"/>
      <c r="C1109" s="138" t="s">
        <v>930</v>
      </c>
      <c r="D1109" s="161"/>
      <c r="E1109" s="152">
        <v>1231.2</v>
      </c>
      <c r="F1109" s="125"/>
      <c r="G1109" s="125"/>
      <c r="H1109" s="147">
        <v>0</v>
      </c>
      <c r="I1109" s="122"/>
      <c r="J1109" s="122"/>
      <c r="K1109" s="122"/>
      <c r="L1109" s="122"/>
      <c r="M1109" s="122"/>
      <c r="N1109" s="122"/>
      <c r="O1109" s="122"/>
      <c r="P1109" s="122"/>
      <c r="Q1109" s="122"/>
      <c r="R1109" s="122" t="s">
        <v>135</v>
      </c>
      <c r="S1109" s="122">
        <v>0</v>
      </c>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row>
    <row r="1110" spans="1:47" outlineLevel="1" x14ac:dyDescent="0.2">
      <c r="A1110" s="123"/>
      <c r="B1110" s="123"/>
      <c r="C1110" s="138" t="s">
        <v>931</v>
      </c>
      <c r="D1110" s="161"/>
      <c r="E1110" s="152">
        <v>220.38</v>
      </c>
      <c r="F1110" s="125"/>
      <c r="G1110" s="125"/>
      <c r="H1110" s="147">
        <v>0</v>
      </c>
      <c r="I1110" s="122"/>
      <c r="J1110" s="122"/>
      <c r="K1110" s="122"/>
      <c r="L1110" s="122"/>
      <c r="M1110" s="122"/>
      <c r="N1110" s="122"/>
      <c r="O1110" s="122"/>
      <c r="P1110" s="122"/>
      <c r="Q1110" s="122"/>
      <c r="R1110" s="122" t="s">
        <v>135</v>
      </c>
      <c r="S1110" s="122">
        <v>0</v>
      </c>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row>
    <row r="1111" spans="1:47" outlineLevel="1" x14ac:dyDescent="0.2">
      <c r="A1111" s="123"/>
      <c r="B1111" s="123"/>
      <c r="C1111" s="138" t="s">
        <v>717</v>
      </c>
      <c r="D1111" s="161"/>
      <c r="E1111" s="152"/>
      <c r="F1111" s="125"/>
      <c r="G1111" s="125"/>
      <c r="H1111" s="147">
        <v>0</v>
      </c>
      <c r="I1111" s="122"/>
      <c r="J1111" s="122"/>
      <c r="K1111" s="122"/>
      <c r="L1111" s="122"/>
      <c r="M1111" s="122"/>
      <c r="N1111" s="122"/>
      <c r="O1111" s="122"/>
      <c r="P1111" s="122"/>
      <c r="Q1111" s="122"/>
      <c r="R1111" s="122" t="s">
        <v>135</v>
      </c>
      <c r="S1111" s="122">
        <v>0</v>
      </c>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row>
    <row r="1112" spans="1:47" outlineLevel="1" x14ac:dyDescent="0.2">
      <c r="A1112" s="123"/>
      <c r="B1112" s="123"/>
      <c r="C1112" s="138" t="s">
        <v>932</v>
      </c>
      <c r="D1112" s="161"/>
      <c r="E1112" s="152">
        <v>9.4</v>
      </c>
      <c r="F1112" s="125"/>
      <c r="G1112" s="125"/>
      <c r="H1112" s="147">
        <v>0</v>
      </c>
      <c r="I1112" s="122"/>
      <c r="J1112" s="122"/>
      <c r="K1112" s="122"/>
      <c r="L1112" s="122"/>
      <c r="M1112" s="122"/>
      <c r="N1112" s="122"/>
      <c r="O1112" s="122"/>
      <c r="P1112" s="122"/>
      <c r="Q1112" s="122"/>
      <c r="R1112" s="122" t="s">
        <v>135</v>
      </c>
      <c r="S1112" s="122">
        <v>0</v>
      </c>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row>
    <row r="1113" spans="1:47" outlineLevel="1" x14ac:dyDescent="0.2">
      <c r="A1113" s="123"/>
      <c r="B1113" s="123"/>
      <c r="C1113" s="138" t="s">
        <v>933</v>
      </c>
      <c r="D1113" s="161"/>
      <c r="E1113" s="152">
        <v>150.47999999999999</v>
      </c>
      <c r="F1113" s="125"/>
      <c r="G1113" s="125"/>
      <c r="H1113" s="147">
        <v>0</v>
      </c>
      <c r="I1113" s="122"/>
      <c r="J1113" s="122"/>
      <c r="K1113" s="122"/>
      <c r="L1113" s="122"/>
      <c r="M1113" s="122"/>
      <c r="N1113" s="122"/>
      <c r="O1113" s="122"/>
      <c r="P1113" s="122"/>
      <c r="Q1113" s="122"/>
      <c r="R1113" s="122" t="s">
        <v>135</v>
      </c>
      <c r="S1113" s="122">
        <v>0</v>
      </c>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row>
    <row r="1114" spans="1:47" outlineLevel="1" x14ac:dyDescent="0.2">
      <c r="A1114" s="123"/>
      <c r="B1114" s="123"/>
      <c r="C1114" s="138" t="s">
        <v>934</v>
      </c>
      <c r="D1114" s="161"/>
      <c r="E1114" s="152">
        <v>57.14</v>
      </c>
      <c r="F1114" s="125"/>
      <c r="G1114" s="125"/>
      <c r="H1114" s="147">
        <v>0</v>
      </c>
      <c r="I1114" s="122"/>
      <c r="J1114" s="122"/>
      <c r="K1114" s="122"/>
      <c r="L1114" s="122"/>
      <c r="M1114" s="122"/>
      <c r="N1114" s="122"/>
      <c r="O1114" s="122"/>
      <c r="P1114" s="122"/>
      <c r="Q1114" s="122"/>
      <c r="R1114" s="122" t="s">
        <v>135</v>
      </c>
      <c r="S1114" s="122">
        <v>0</v>
      </c>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row>
    <row r="1115" spans="1:47" outlineLevel="1" x14ac:dyDescent="0.2">
      <c r="A1115" s="123"/>
      <c r="B1115" s="123"/>
      <c r="C1115" s="138" t="s">
        <v>935</v>
      </c>
      <c r="D1115" s="161"/>
      <c r="E1115" s="152">
        <v>287.95999999999998</v>
      </c>
      <c r="F1115" s="125"/>
      <c r="G1115" s="125"/>
      <c r="H1115" s="147">
        <v>0</v>
      </c>
      <c r="I1115" s="122"/>
      <c r="J1115" s="122"/>
      <c r="K1115" s="122"/>
      <c r="L1115" s="122"/>
      <c r="M1115" s="122"/>
      <c r="N1115" s="122"/>
      <c r="O1115" s="122"/>
      <c r="P1115" s="122"/>
      <c r="Q1115" s="122"/>
      <c r="R1115" s="122" t="s">
        <v>135</v>
      </c>
      <c r="S1115" s="122">
        <v>0</v>
      </c>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row>
    <row r="1116" spans="1:47" outlineLevel="1" x14ac:dyDescent="0.2">
      <c r="A1116" s="123"/>
      <c r="B1116" s="123"/>
      <c r="C1116" s="138" t="s">
        <v>936</v>
      </c>
      <c r="D1116" s="161"/>
      <c r="E1116" s="152">
        <v>51.5</v>
      </c>
      <c r="F1116" s="125"/>
      <c r="G1116" s="125"/>
      <c r="H1116" s="147">
        <v>0</v>
      </c>
      <c r="I1116" s="122"/>
      <c r="J1116" s="122"/>
      <c r="K1116" s="122"/>
      <c r="L1116" s="122"/>
      <c r="M1116" s="122"/>
      <c r="N1116" s="122"/>
      <c r="O1116" s="122"/>
      <c r="P1116" s="122"/>
      <c r="Q1116" s="122"/>
      <c r="R1116" s="122" t="s">
        <v>135</v>
      </c>
      <c r="S1116" s="122">
        <v>0</v>
      </c>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row>
    <row r="1117" spans="1:47" outlineLevel="1" x14ac:dyDescent="0.2">
      <c r="A1117" s="123"/>
      <c r="B1117" s="123"/>
      <c r="C1117" s="138" t="s">
        <v>937</v>
      </c>
      <c r="D1117" s="161"/>
      <c r="E1117" s="152">
        <v>13.42</v>
      </c>
      <c r="F1117" s="125"/>
      <c r="G1117" s="125"/>
      <c r="H1117" s="147">
        <v>0</v>
      </c>
      <c r="I1117" s="122"/>
      <c r="J1117" s="122"/>
      <c r="K1117" s="122"/>
      <c r="L1117" s="122"/>
      <c r="M1117" s="122"/>
      <c r="N1117" s="122"/>
      <c r="O1117" s="122"/>
      <c r="P1117" s="122"/>
      <c r="Q1117" s="122"/>
      <c r="R1117" s="122" t="s">
        <v>135</v>
      </c>
      <c r="S1117" s="122">
        <v>0</v>
      </c>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row>
    <row r="1118" spans="1:47" outlineLevel="1" x14ac:dyDescent="0.2">
      <c r="A1118" s="123"/>
      <c r="B1118" s="123"/>
      <c r="C1118" s="138" t="s">
        <v>938</v>
      </c>
      <c r="D1118" s="161"/>
      <c r="E1118" s="152">
        <v>15.52</v>
      </c>
      <c r="F1118" s="125"/>
      <c r="G1118" s="125"/>
      <c r="H1118" s="147">
        <v>0</v>
      </c>
      <c r="I1118" s="122"/>
      <c r="J1118" s="122"/>
      <c r="K1118" s="122"/>
      <c r="L1118" s="122"/>
      <c r="M1118" s="122"/>
      <c r="N1118" s="122"/>
      <c r="O1118" s="122"/>
      <c r="P1118" s="122"/>
      <c r="Q1118" s="122"/>
      <c r="R1118" s="122" t="s">
        <v>135</v>
      </c>
      <c r="S1118" s="122">
        <v>0</v>
      </c>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row>
    <row r="1119" spans="1:47" outlineLevel="1" x14ac:dyDescent="0.2">
      <c r="A1119" s="123"/>
      <c r="B1119" s="123"/>
      <c r="C1119" s="138" t="s">
        <v>939</v>
      </c>
      <c r="D1119" s="161"/>
      <c r="E1119" s="152">
        <v>142.69999999999999</v>
      </c>
      <c r="F1119" s="125"/>
      <c r="G1119" s="125"/>
      <c r="H1119" s="147">
        <v>0</v>
      </c>
      <c r="I1119" s="122"/>
      <c r="J1119" s="122"/>
      <c r="K1119" s="122"/>
      <c r="L1119" s="122"/>
      <c r="M1119" s="122"/>
      <c r="N1119" s="122"/>
      <c r="O1119" s="122"/>
      <c r="P1119" s="122"/>
      <c r="Q1119" s="122"/>
      <c r="R1119" s="122" t="s">
        <v>135</v>
      </c>
      <c r="S1119" s="122">
        <v>0</v>
      </c>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row>
    <row r="1120" spans="1:47" ht="22.5" outlineLevel="1" x14ac:dyDescent="0.2">
      <c r="A1120" s="123">
        <v>228</v>
      </c>
      <c r="B1120" s="123" t="s">
        <v>940</v>
      </c>
      <c r="C1120" s="137" t="s">
        <v>941</v>
      </c>
      <c r="D1120" s="160" t="s">
        <v>188</v>
      </c>
      <c r="E1120" s="125">
        <v>1358.2030000000002</v>
      </c>
      <c r="F1120" s="125"/>
      <c r="G1120" s="125">
        <f>ROUND(E1120*F1120,2)</f>
        <v>0</v>
      </c>
      <c r="H1120" s="147" t="s">
        <v>1624</v>
      </c>
      <c r="I1120" s="122"/>
      <c r="J1120" s="122"/>
      <c r="K1120" s="122"/>
      <c r="L1120" s="122"/>
      <c r="M1120" s="122"/>
      <c r="N1120" s="122"/>
      <c r="O1120" s="122"/>
      <c r="P1120" s="122"/>
      <c r="Q1120" s="122"/>
      <c r="R1120" s="122" t="s">
        <v>244</v>
      </c>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row>
    <row r="1121" spans="1:47" outlineLevel="1" x14ac:dyDescent="0.2">
      <c r="A1121" s="123"/>
      <c r="B1121" s="123"/>
      <c r="C1121" s="138" t="s">
        <v>213</v>
      </c>
      <c r="D1121" s="161"/>
      <c r="E1121" s="152"/>
      <c r="F1121" s="125"/>
      <c r="G1121" s="125"/>
      <c r="H1121" s="147">
        <v>0</v>
      </c>
      <c r="I1121" s="122"/>
      <c r="J1121" s="122"/>
      <c r="K1121" s="122"/>
      <c r="L1121" s="122"/>
      <c r="M1121" s="122"/>
      <c r="N1121" s="122"/>
      <c r="O1121" s="122"/>
      <c r="P1121" s="122"/>
      <c r="Q1121" s="122"/>
      <c r="R1121" s="122" t="s">
        <v>135</v>
      </c>
      <c r="S1121" s="122">
        <v>0</v>
      </c>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row>
    <row r="1122" spans="1:47" ht="22.5" outlineLevel="1" x14ac:dyDescent="0.2">
      <c r="A1122" s="123"/>
      <c r="B1122" s="123"/>
      <c r="C1122" s="138" t="s">
        <v>214</v>
      </c>
      <c r="D1122" s="161"/>
      <c r="E1122" s="152"/>
      <c r="F1122" s="125"/>
      <c r="G1122" s="125"/>
      <c r="H1122" s="147">
        <v>0</v>
      </c>
      <c r="I1122" s="122"/>
      <c r="J1122" s="122"/>
      <c r="K1122" s="122"/>
      <c r="L1122" s="122"/>
      <c r="M1122" s="122"/>
      <c r="N1122" s="122"/>
      <c r="O1122" s="122"/>
      <c r="P1122" s="122"/>
      <c r="Q1122" s="122"/>
      <c r="R1122" s="122" t="s">
        <v>135</v>
      </c>
      <c r="S1122" s="122">
        <v>0</v>
      </c>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row>
    <row r="1123" spans="1:47" outlineLevel="1" x14ac:dyDescent="0.2">
      <c r="A1123" s="123"/>
      <c r="B1123" s="123"/>
      <c r="C1123" s="140" t="s">
        <v>282</v>
      </c>
      <c r="D1123" s="163"/>
      <c r="E1123" s="153"/>
      <c r="F1123" s="125"/>
      <c r="G1123" s="125"/>
      <c r="H1123" s="147">
        <v>0</v>
      </c>
      <c r="I1123" s="122"/>
      <c r="J1123" s="122"/>
      <c r="K1123" s="122"/>
      <c r="L1123" s="122"/>
      <c r="M1123" s="122"/>
      <c r="N1123" s="122"/>
      <c r="O1123" s="122"/>
      <c r="P1123" s="122"/>
      <c r="Q1123" s="122"/>
      <c r="R1123" s="122" t="s">
        <v>135</v>
      </c>
      <c r="S1123" s="122">
        <v>2</v>
      </c>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row>
    <row r="1124" spans="1:47" outlineLevel="1" x14ac:dyDescent="0.2">
      <c r="A1124" s="123"/>
      <c r="B1124" s="123"/>
      <c r="C1124" s="141" t="s">
        <v>942</v>
      </c>
      <c r="D1124" s="163"/>
      <c r="E1124" s="153">
        <v>415.24</v>
      </c>
      <c r="F1124" s="125"/>
      <c r="G1124" s="125"/>
      <c r="H1124" s="147">
        <v>0</v>
      </c>
      <c r="I1124" s="122"/>
      <c r="J1124" s="122"/>
      <c r="K1124" s="122"/>
      <c r="L1124" s="122"/>
      <c r="M1124" s="122"/>
      <c r="N1124" s="122"/>
      <c r="O1124" s="122"/>
      <c r="P1124" s="122"/>
      <c r="Q1124" s="122"/>
      <c r="R1124" s="122" t="s">
        <v>135</v>
      </c>
      <c r="S1124" s="122">
        <v>2</v>
      </c>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row>
    <row r="1125" spans="1:47" outlineLevel="1" x14ac:dyDescent="0.2">
      <c r="A1125" s="123"/>
      <c r="B1125" s="123"/>
      <c r="C1125" s="141" t="s">
        <v>943</v>
      </c>
      <c r="D1125" s="163"/>
      <c r="E1125" s="153">
        <v>189.2</v>
      </c>
      <c r="F1125" s="125"/>
      <c r="G1125" s="125"/>
      <c r="H1125" s="147">
        <v>0</v>
      </c>
      <c r="I1125" s="122"/>
      <c r="J1125" s="122"/>
      <c r="K1125" s="122"/>
      <c r="L1125" s="122"/>
      <c r="M1125" s="122"/>
      <c r="N1125" s="122"/>
      <c r="O1125" s="122"/>
      <c r="P1125" s="122"/>
      <c r="Q1125" s="122"/>
      <c r="R1125" s="122" t="s">
        <v>135</v>
      </c>
      <c r="S1125" s="122">
        <v>2</v>
      </c>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row>
    <row r="1126" spans="1:47" outlineLevel="1" x14ac:dyDescent="0.2">
      <c r="A1126" s="123"/>
      <c r="B1126" s="123"/>
      <c r="C1126" s="141" t="s">
        <v>944</v>
      </c>
      <c r="D1126" s="163"/>
      <c r="E1126" s="153">
        <v>410.4</v>
      </c>
      <c r="F1126" s="125"/>
      <c r="G1126" s="125"/>
      <c r="H1126" s="147">
        <v>0</v>
      </c>
      <c r="I1126" s="122"/>
      <c r="J1126" s="122"/>
      <c r="K1126" s="122"/>
      <c r="L1126" s="122"/>
      <c r="M1126" s="122"/>
      <c r="N1126" s="122"/>
      <c r="O1126" s="122"/>
      <c r="P1126" s="122"/>
      <c r="Q1126" s="122"/>
      <c r="R1126" s="122" t="s">
        <v>135</v>
      </c>
      <c r="S1126" s="122">
        <v>2</v>
      </c>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row>
    <row r="1127" spans="1:47" outlineLevel="1" x14ac:dyDescent="0.2">
      <c r="A1127" s="123"/>
      <c r="B1127" s="123"/>
      <c r="C1127" s="141" t="s">
        <v>945</v>
      </c>
      <c r="D1127" s="163"/>
      <c r="E1127" s="153"/>
      <c r="F1127" s="125"/>
      <c r="G1127" s="125"/>
      <c r="H1127" s="147">
        <v>0</v>
      </c>
      <c r="I1127" s="122"/>
      <c r="J1127" s="122"/>
      <c r="K1127" s="122"/>
      <c r="L1127" s="122"/>
      <c r="M1127" s="122"/>
      <c r="N1127" s="122"/>
      <c r="O1127" s="122"/>
      <c r="P1127" s="122"/>
      <c r="Q1127" s="122"/>
      <c r="R1127" s="122" t="s">
        <v>135</v>
      </c>
      <c r="S1127" s="122">
        <v>2</v>
      </c>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row>
    <row r="1128" spans="1:47" outlineLevel="1" x14ac:dyDescent="0.2">
      <c r="A1128" s="123"/>
      <c r="B1128" s="123"/>
      <c r="C1128" s="141" t="s">
        <v>946</v>
      </c>
      <c r="D1128" s="163"/>
      <c r="E1128" s="153">
        <v>50.16</v>
      </c>
      <c r="F1128" s="125"/>
      <c r="G1128" s="125"/>
      <c r="H1128" s="147">
        <v>0</v>
      </c>
      <c r="I1128" s="122"/>
      <c r="J1128" s="122"/>
      <c r="K1128" s="122"/>
      <c r="L1128" s="122"/>
      <c r="M1128" s="122"/>
      <c r="N1128" s="122"/>
      <c r="O1128" s="122"/>
      <c r="P1128" s="122"/>
      <c r="Q1128" s="122"/>
      <c r="R1128" s="122" t="s">
        <v>135</v>
      </c>
      <c r="S1128" s="122">
        <v>2</v>
      </c>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row>
    <row r="1129" spans="1:47" outlineLevel="1" x14ac:dyDescent="0.2">
      <c r="A1129" s="123"/>
      <c r="B1129" s="123"/>
      <c r="C1129" s="141" t="s">
        <v>947</v>
      </c>
      <c r="D1129" s="163"/>
      <c r="E1129" s="153">
        <v>143.97999999999999</v>
      </c>
      <c r="F1129" s="125"/>
      <c r="G1129" s="125"/>
      <c r="H1129" s="147">
        <v>0</v>
      </c>
      <c r="I1129" s="122"/>
      <c r="J1129" s="122"/>
      <c r="K1129" s="122"/>
      <c r="L1129" s="122"/>
      <c r="M1129" s="122"/>
      <c r="N1129" s="122"/>
      <c r="O1129" s="122"/>
      <c r="P1129" s="122"/>
      <c r="Q1129" s="122"/>
      <c r="R1129" s="122" t="s">
        <v>135</v>
      </c>
      <c r="S1129" s="122">
        <v>2</v>
      </c>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row>
    <row r="1130" spans="1:47" outlineLevel="1" x14ac:dyDescent="0.2">
      <c r="A1130" s="123"/>
      <c r="B1130" s="123"/>
      <c r="C1130" s="141" t="s">
        <v>948</v>
      </c>
      <c r="D1130" s="163"/>
      <c r="E1130" s="153">
        <v>25.75</v>
      </c>
      <c r="F1130" s="125"/>
      <c r="G1130" s="125"/>
      <c r="H1130" s="147">
        <v>0</v>
      </c>
      <c r="I1130" s="122"/>
      <c r="J1130" s="122"/>
      <c r="K1130" s="122"/>
      <c r="L1130" s="122"/>
      <c r="M1130" s="122"/>
      <c r="N1130" s="122"/>
      <c r="O1130" s="122"/>
      <c r="P1130" s="122"/>
      <c r="Q1130" s="122"/>
      <c r="R1130" s="122" t="s">
        <v>135</v>
      </c>
      <c r="S1130" s="122">
        <v>2</v>
      </c>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row>
    <row r="1131" spans="1:47" outlineLevel="1" x14ac:dyDescent="0.2">
      <c r="A1131" s="123"/>
      <c r="B1131" s="123"/>
      <c r="C1131" s="140" t="s">
        <v>289</v>
      </c>
      <c r="D1131" s="163"/>
      <c r="E1131" s="153"/>
      <c r="F1131" s="125"/>
      <c r="G1131" s="125"/>
      <c r="H1131" s="147">
        <v>0</v>
      </c>
      <c r="I1131" s="122"/>
      <c r="J1131" s="122"/>
      <c r="K1131" s="122"/>
      <c r="L1131" s="122"/>
      <c r="M1131" s="122"/>
      <c r="N1131" s="122"/>
      <c r="O1131" s="122"/>
      <c r="P1131" s="122"/>
      <c r="Q1131" s="122"/>
      <c r="R1131" s="122" t="s">
        <v>135</v>
      </c>
      <c r="S1131" s="122">
        <v>0</v>
      </c>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row>
    <row r="1132" spans="1:47" outlineLevel="1" x14ac:dyDescent="0.2">
      <c r="A1132" s="123"/>
      <c r="B1132" s="123"/>
      <c r="C1132" s="138" t="s">
        <v>949</v>
      </c>
      <c r="D1132" s="161"/>
      <c r="E1132" s="152">
        <v>1358.203</v>
      </c>
      <c r="F1132" s="125"/>
      <c r="G1132" s="125"/>
      <c r="H1132" s="147">
        <v>0</v>
      </c>
      <c r="I1132" s="122"/>
      <c r="J1132" s="122"/>
      <c r="K1132" s="122"/>
      <c r="L1132" s="122"/>
      <c r="M1132" s="122"/>
      <c r="N1132" s="122"/>
      <c r="O1132" s="122"/>
      <c r="P1132" s="122"/>
      <c r="Q1132" s="122"/>
      <c r="R1132" s="122" t="s">
        <v>135</v>
      </c>
      <c r="S1132" s="122">
        <v>0</v>
      </c>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row>
    <row r="1133" spans="1:47" outlineLevel="1" x14ac:dyDescent="0.2">
      <c r="A1133" s="123">
        <v>229</v>
      </c>
      <c r="B1133" s="123" t="s">
        <v>950</v>
      </c>
      <c r="C1133" s="137" t="s">
        <v>951</v>
      </c>
      <c r="D1133" s="160" t="s">
        <v>138</v>
      </c>
      <c r="E1133" s="125">
        <v>212.82063000000002</v>
      </c>
      <c r="F1133" s="125"/>
      <c r="G1133" s="125">
        <f>ROUND(E1133*F1133,2)</f>
        <v>0</v>
      </c>
      <c r="H1133" s="147" t="s">
        <v>1624</v>
      </c>
      <c r="I1133" s="122"/>
      <c r="J1133" s="122"/>
      <c r="K1133" s="122"/>
      <c r="L1133" s="122"/>
      <c r="M1133" s="122"/>
      <c r="N1133" s="122"/>
      <c r="O1133" s="122"/>
      <c r="P1133" s="122"/>
      <c r="Q1133" s="122"/>
      <c r="R1133" s="122" t="s">
        <v>244</v>
      </c>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row>
    <row r="1134" spans="1:47" outlineLevel="1" x14ac:dyDescent="0.2">
      <c r="A1134" s="123"/>
      <c r="B1134" s="123"/>
      <c r="C1134" s="138" t="s">
        <v>213</v>
      </c>
      <c r="D1134" s="161"/>
      <c r="E1134" s="152"/>
      <c r="F1134" s="125"/>
      <c r="G1134" s="125"/>
      <c r="H1134" s="147">
        <v>0</v>
      </c>
      <c r="I1134" s="122"/>
      <c r="J1134" s="122"/>
      <c r="K1134" s="122"/>
      <c r="L1134" s="122"/>
      <c r="M1134" s="122"/>
      <c r="N1134" s="122"/>
      <c r="O1134" s="122"/>
      <c r="P1134" s="122"/>
      <c r="Q1134" s="122"/>
      <c r="R1134" s="122" t="s">
        <v>135</v>
      </c>
      <c r="S1134" s="122">
        <v>0</v>
      </c>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row>
    <row r="1135" spans="1:47" ht="22.5" outlineLevel="1" x14ac:dyDescent="0.2">
      <c r="A1135" s="123"/>
      <c r="B1135" s="123"/>
      <c r="C1135" s="138" t="s">
        <v>214</v>
      </c>
      <c r="D1135" s="161"/>
      <c r="E1135" s="152"/>
      <c r="F1135" s="125"/>
      <c r="G1135" s="125"/>
      <c r="H1135" s="147">
        <v>0</v>
      </c>
      <c r="I1135" s="122"/>
      <c r="J1135" s="122"/>
      <c r="K1135" s="122"/>
      <c r="L1135" s="122"/>
      <c r="M1135" s="122"/>
      <c r="N1135" s="122"/>
      <c r="O1135" s="122"/>
      <c r="P1135" s="122"/>
      <c r="Q1135" s="122"/>
      <c r="R1135" s="122" t="s">
        <v>135</v>
      </c>
      <c r="S1135" s="122">
        <v>0</v>
      </c>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row>
    <row r="1136" spans="1:47" outlineLevel="1" x14ac:dyDescent="0.2">
      <c r="A1136" s="123"/>
      <c r="B1136" s="123"/>
      <c r="C1136" s="140" t="s">
        <v>282</v>
      </c>
      <c r="D1136" s="163"/>
      <c r="E1136" s="153"/>
      <c r="F1136" s="125"/>
      <c r="G1136" s="125"/>
      <c r="H1136" s="147">
        <v>0</v>
      </c>
      <c r="I1136" s="122"/>
      <c r="J1136" s="122"/>
      <c r="K1136" s="122"/>
      <c r="L1136" s="122"/>
      <c r="M1136" s="122"/>
      <c r="N1136" s="122"/>
      <c r="O1136" s="122"/>
      <c r="P1136" s="122"/>
      <c r="Q1136" s="122"/>
      <c r="R1136" s="122" t="s">
        <v>135</v>
      </c>
      <c r="S1136" s="122">
        <v>2</v>
      </c>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row>
    <row r="1137" spans="1:47" outlineLevel="1" x14ac:dyDescent="0.2">
      <c r="A1137" s="123"/>
      <c r="B1137" s="123"/>
      <c r="C1137" s="141" t="s">
        <v>952</v>
      </c>
      <c r="D1137" s="163"/>
      <c r="E1137" s="153">
        <v>62.286000000000001</v>
      </c>
      <c r="F1137" s="125"/>
      <c r="G1137" s="125"/>
      <c r="H1137" s="147">
        <v>0</v>
      </c>
      <c r="I1137" s="122"/>
      <c r="J1137" s="122"/>
      <c r="K1137" s="122"/>
      <c r="L1137" s="122"/>
      <c r="M1137" s="122"/>
      <c r="N1137" s="122"/>
      <c r="O1137" s="122"/>
      <c r="P1137" s="122"/>
      <c r="Q1137" s="122"/>
      <c r="R1137" s="122" t="s">
        <v>135</v>
      </c>
      <c r="S1137" s="122">
        <v>2</v>
      </c>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row>
    <row r="1138" spans="1:47" outlineLevel="1" x14ac:dyDescent="0.2">
      <c r="A1138" s="123"/>
      <c r="B1138" s="123"/>
      <c r="C1138" s="141" t="s">
        <v>953</v>
      </c>
      <c r="D1138" s="163"/>
      <c r="E1138" s="153">
        <v>28.38</v>
      </c>
      <c r="F1138" s="125"/>
      <c r="G1138" s="125"/>
      <c r="H1138" s="147">
        <v>0</v>
      </c>
      <c r="I1138" s="122"/>
      <c r="J1138" s="122"/>
      <c r="K1138" s="122"/>
      <c r="L1138" s="122"/>
      <c r="M1138" s="122"/>
      <c r="N1138" s="122"/>
      <c r="O1138" s="122"/>
      <c r="P1138" s="122"/>
      <c r="Q1138" s="122"/>
      <c r="R1138" s="122" t="s">
        <v>135</v>
      </c>
      <c r="S1138" s="122">
        <v>2</v>
      </c>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row>
    <row r="1139" spans="1:47" outlineLevel="1" x14ac:dyDescent="0.2">
      <c r="A1139" s="123"/>
      <c r="B1139" s="123"/>
      <c r="C1139" s="141" t="s">
        <v>954</v>
      </c>
      <c r="D1139" s="163"/>
      <c r="E1139" s="153">
        <v>61.56</v>
      </c>
      <c r="F1139" s="125"/>
      <c r="G1139" s="125"/>
      <c r="H1139" s="147">
        <v>0</v>
      </c>
      <c r="I1139" s="122"/>
      <c r="J1139" s="122"/>
      <c r="K1139" s="122"/>
      <c r="L1139" s="122"/>
      <c r="M1139" s="122"/>
      <c r="N1139" s="122"/>
      <c r="O1139" s="122"/>
      <c r="P1139" s="122"/>
      <c r="Q1139" s="122"/>
      <c r="R1139" s="122" t="s">
        <v>135</v>
      </c>
      <c r="S1139" s="122">
        <v>2</v>
      </c>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row>
    <row r="1140" spans="1:47" outlineLevel="1" x14ac:dyDescent="0.2">
      <c r="A1140" s="123"/>
      <c r="B1140" s="123"/>
      <c r="C1140" s="141" t="s">
        <v>955</v>
      </c>
      <c r="D1140" s="163"/>
      <c r="E1140" s="153">
        <v>22.038</v>
      </c>
      <c r="F1140" s="125"/>
      <c r="G1140" s="125"/>
      <c r="H1140" s="147">
        <v>0</v>
      </c>
      <c r="I1140" s="122"/>
      <c r="J1140" s="122"/>
      <c r="K1140" s="122"/>
      <c r="L1140" s="122"/>
      <c r="M1140" s="122"/>
      <c r="N1140" s="122"/>
      <c r="O1140" s="122"/>
      <c r="P1140" s="122"/>
      <c r="Q1140" s="122"/>
      <c r="R1140" s="122" t="s">
        <v>135</v>
      </c>
      <c r="S1140" s="122">
        <v>2</v>
      </c>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row>
    <row r="1141" spans="1:47" outlineLevel="1" x14ac:dyDescent="0.2">
      <c r="A1141" s="123"/>
      <c r="B1141" s="123"/>
      <c r="C1141" s="141" t="s">
        <v>945</v>
      </c>
      <c r="D1141" s="163"/>
      <c r="E1141" s="153"/>
      <c r="F1141" s="125"/>
      <c r="G1141" s="125"/>
      <c r="H1141" s="147">
        <v>0</v>
      </c>
      <c r="I1141" s="122"/>
      <c r="J1141" s="122"/>
      <c r="K1141" s="122"/>
      <c r="L1141" s="122"/>
      <c r="M1141" s="122"/>
      <c r="N1141" s="122"/>
      <c r="O1141" s="122"/>
      <c r="P1141" s="122"/>
      <c r="Q1141" s="122"/>
      <c r="R1141" s="122" t="s">
        <v>135</v>
      </c>
      <c r="S1141" s="122">
        <v>2</v>
      </c>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row>
    <row r="1142" spans="1:47" outlineLevel="1" x14ac:dyDescent="0.2">
      <c r="A1142" s="123"/>
      <c r="B1142" s="123"/>
      <c r="C1142" s="141" t="s">
        <v>956</v>
      </c>
      <c r="D1142" s="163"/>
      <c r="E1142" s="153">
        <v>0.89300000000000002</v>
      </c>
      <c r="F1142" s="125"/>
      <c r="G1142" s="125"/>
      <c r="H1142" s="147">
        <v>0</v>
      </c>
      <c r="I1142" s="122"/>
      <c r="J1142" s="122"/>
      <c r="K1142" s="122"/>
      <c r="L1142" s="122"/>
      <c r="M1142" s="122"/>
      <c r="N1142" s="122"/>
      <c r="O1142" s="122"/>
      <c r="P1142" s="122"/>
      <c r="Q1142" s="122"/>
      <c r="R1142" s="122" t="s">
        <v>135</v>
      </c>
      <c r="S1142" s="122">
        <v>2</v>
      </c>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row>
    <row r="1143" spans="1:47" outlineLevel="1" x14ac:dyDescent="0.2">
      <c r="A1143" s="123"/>
      <c r="B1143" s="123"/>
      <c r="C1143" s="141" t="s">
        <v>957</v>
      </c>
      <c r="D1143" s="163"/>
      <c r="E1143" s="153">
        <v>8.0256000000000007</v>
      </c>
      <c r="F1143" s="125"/>
      <c r="G1143" s="125"/>
      <c r="H1143" s="147">
        <v>0</v>
      </c>
      <c r="I1143" s="122"/>
      <c r="J1143" s="122"/>
      <c r="K1143" s="122"/>
      <c r="L1143" s="122"/>
      <c r="M1143" s="122"/>
      <c r="N1143" s="122"/>
      <c r="O1143" s="122"/>
      <c r="P1143" s="122"/>
      <c r="Q1143" s="122"/>
      <c r="R1143" s="122" t="s">
        <v>135</v>
      </c>
      <c r="S1143" s="122">
        <v>2</v>
      </c>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row>
    <row r="1144" spans="1:47" outlineLevel="1" x14ac:dyDescent="0.2">
      <c r="A1144" s="123"/>
      <c r="B1144" s="123"/>
      <c r="C1144" s="141" t="s">
        <v>958</v>
      </c>
      <c r="D1144" s="163"/>
      <c r="E1144" s="153">
        <v>5.9996999999999998</v>
      </c>
      <c r="F1144" s="125"/>
      <c r="G1144" s="125"/>
      <c r="H1144" s="147">
        <v>0</v>
      </c>
      <c r="I1144" s="122"/>
      <c r="J1144" s="122"/>
      <c r="K1144" s="122"/>
      <c r="L1144" s="122"/>
      <c r="M1144" s="122"/>
      <c r="N1144" s="122"/>
      <c r="O1144" s="122"/>
      <c r="P1144" s="122"/>
      <c r="Q1144" s="122"/>
      <c r="R1144" s="122" t="s">
        <v>135</v>
      </c>
      <c r="S1144" s="122">
        <v>2</v>
      </c>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row>
    <row r="1145" spans="1:47" outlineLevel="1" x14ac:dyDescent="0.2">
      <c r="A1145" s="123"/>
      <c r="B1145" s="123"/>
      <c r="C1145" s="141" t="s">
        <v>959</v>
      </c>
      <c r="D1145" s="163"/>
      <c r="E1145" s="153">
        <v>0.33550000000000002</v>
      </c>
      <c r="F1145" s="125"/>
      <c r="G1145" s="125"/>
      <c r="H1145" s="147">
        <v>0</v>
      </c>
      <c r="I1145" s="122"/>
      <c r="J1145" s="122"/>
      <c r="K1145" s="122"/>
      <c r="L1145" s="122"/>
      <c r="M1145" s="122"/>
      <c r="N1145" s="122"/>
      <c r="O1145" s="122"/>
      <c r="P1145" s="122"/>
      <c r="Q1145" s="122"/>
      <c r="R1145" s="122" t="s">
        <v>135</v>
      </c>
      <c r="S1145" s="122">
        <v>2</v>
      </c>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row>
    <row r="1146" spans="1:47" outlineLevel="1" x14ac:dyDescent="0.2">
      <c r="A1146" s="123"/>
      <c r="B1146" s="123"/>
      <c r="C1146" s="141" t="s">
        <v>960</v>
      </c>
      <c r="D1146" s="163"/>
      <c r="E1146" s="153">
        <v>0.38800000000000001</v>
      </c>
      <c r="F1146" s="125"/>
      <c r="G1146" s="125"/>
      <c r="H1146" s="147">
        <v>0</v>
      </c>
      <c r="I1146" s="122"/>
      <c r="J1146" s="122"/>
      <c r="K1146" s="122"/>
      <c r="L1146" s="122"/>
      <c r="M1146" s="122"/>
      <c r="N1146" s="122"/>
      <c r="O1146" s="122"/>
      <c r="P1146" s="122"/>
      <c r="Q1146" s="122"/>
      <c r="R1146" s="122" t="s">
        <v>135</v>
      </c>
      <c r="S1146" s="122">
        <v>2</v>
      </c>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row>
    <row r="1147" spans="1:47" outlineLevel="1" x14ac:dyDescent="0.2">
      <c r="A1147" s="123"/>
      <c r="B1147" s="123"/>
      <c r="C1147" s="141" t="s">
        <v>961</v>
      </c>
      <c r="D1147" s="163"/>
      <c r="E1147" s="153">
        <v>3.5674999999999999</v>
      </c>
      <c r="F1147" s="125"/>
      <c r="G1147" s="125"/>
      <c r="H1147" s="147">
        <v>0</v>
      </c>
      <c r="I1147" s="122"/>
      <c r="J1147" s="122"/>
      <c r="K1147" s="122"/>
      <c r="L1147" s="122"/>
      <c r="M1147" s="122"/>
      <c r="N1147" s="122"/>
      <c r="O1147" s="122"/>
      <c r="P1147" s="122"/>
      <c r="Q1147" s="122"/>
      <c r="R1147" s="122" t="s">
        <v>135</v>
      </c>
      <c r="S1147" s="122">
        <v>2</v>
      </c>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row>
    <row r="1148" spans="1:47" outlineLevel="1" x14ac:dyDescent="0.2">
      <c r="A1148" s="123"/>
      <c r="B1148" s="123"/>
      <c r="C1148" s="140" t="s">
        <v>289</v>
      </c>
      <c r="D1148" s="163"/>
      <c r="E1148" s="153"/>
      <c r="F1148" s="125"/>
      <c r="G1148" s="125"/>
      <c r="H1148" s="147">
        <v>0</v>
      </c>
      <c r="I1148" s="122"/>
      <c r="J1148" s="122"/>
      <c r="K1148" s="122"/>
      <c r="L1148" s="122"/>
      <c r="M1148" s="122"/>
      <c r="N1148" s="122"/>
      <c r="O1148" s="122"/>
      <c r="P1148" s="122"/>
      <c r="Q1148" s="122"/>
      <c r="R1148" s="122" t="s">
        <v>135</v>
      </c>
      <c r="S1148" s="122">
        <v>0</v>
      </c>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row>
    <row r="1149" spans="1:47" outlineLevel="1" x14ac:dyDescent="0.2">
      <c r="A1149" s="123"/>
      <c r="B1149" s="123"/>
      <c r="C1149" s="138" t="s">
        <v>962</v>
      </c>
      <c r="D1149" s="161"/>
      <c r="E1149" s="152">
        <v>212.82062999999999</v>
      </c>
      <c r="F1149" s="125"/>
      <c r="G1149" s="125"/>
      <c r="H1149" s="147">
        <v>0</v>
      </c>
      <c r="I1149" s="122"/>
      <c r="J1149" s="122"/>
      <c r="K1149" s="122"/>
      <c r="L1149" s="122"/>
      <c r="M1149" s="122"/>
      <c r="N1149" s="122"/>
      <c r="O1149" s="122"/>
      <c r="P1149" s="122"/>
      <c r="Q1149" s="122"/>
      <c r="R1149" s="122" t="s">
        <v>135</v>
      </c>
      <c r="S1149" s="122">
        <v>0</v>
      </c>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row>
    <row r="1150" spans="1:47" outlineLevel="1" x14ac:dyDescent="0.2">
      <c r="A1150" s="123">
        <v>230</v>
      </c>
      <c r="B1150" s="123" t="s">
        <v>963</v>
      </c>
      <c r="C1150" s="137" t="s">
        <v>964</v>
      </c>
      <c r="D1150" s="160" t="s">
        <v>188</v>
      </c>
      <c r="E1150" s="125">
        <v>44.242000000000004</v>
      </c>
      <c r="F1150" s="125"/>
      <c r="G1150" s="125">
        <f>ROUND(E1150*F1150,2)</f>
        <v>0</v>
      </c>
      <c r="H1150" s="147" t="s">
        <v>1624</v>
      </c>
      <c r="I1150" s="122"/>
      <c r="J1150" s="122"/>
      <c r="K1150" s="122"/>
      <c r="L1150" s="122"/>
      <c r="M1150" s="122"/>
      <c r="N1150" s="122"/>
      <c r="O1150" s="122"/>
      <c r="P1150" s="122"/>
      <c r="Q1150" s="122"/>
      <c r="R1150" s="122" t="s">
        <v>244</v>
      </c>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row>
    <row r="1151" spans="1:47" outlineLevel="1" x14ac:dyDescent="0.2">
      <c r="A1151" s="123"/>
      <c r="B1151" s="123"/>
      <c r="C1151" s="138" t="s">
        <v>213</v>
      </c>
      <c r="D1151" s="161"/>
      <c r="E1151" s="152"/>
      <c r="F1151" s="125"/>
      <c r="G1151" s="125"/>
      <c r="H1151" s="147">
        <v>0</v>
      </c>
      <c r="I1151" s="122"/>
      <c r="J1151" s="122"/>
      <c r="K1151" s="122"/>
      <c r="L1151" s="122"/>
      <c r="M1151" s="122"/>
      <c r="N1151" s="122"/>
      <c r="O1151" s="122"/>
      <c r="P1151" s="122"/>
      <c r="Q1151" s="122"/>
      <c r="R1151" s="122" t="s">
        <v>135</v>
      </c>
      <c r="S1151" s="122">
        <v>0</v>
      </c>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row>
    <row r="1152" spans="1:47" ht="22.5" outlineLevel="1" x14ac:dyDescent="0.2">
      <c r="A1152" s="123"/>
      <c r="B1152" s="123"/>
      <c r="C1152" s="138" t="s">
        <v>214</v>
      </c>
      <c r="D1152" s="161"/>
      <c r="E1152" s="152"/>
      <c r="F1152" s="125"/>
      <c r="G1152" s="125"/>
      <c r="H1152" s="147">
        <v>0</v>
      </c>
      <c r="I1152" s="122"/>
      <c r="J1152" s="122"/>
      <c r="K1152" s="122"/>
      <c r="L1152" s="122"/>
      <c r="M1152" s="122"/>
      <c r="N1152" s="122"/>
      <c r="O1152" s="122"/>
      <c r="P1152" s="122"/>
      <c r="Q1152" s="122"/>
      <c r="R1152" s="122" t="s">
        <v>135</v>
      </c>
      <c r="S1152" s="122">
        <v>0</v>
      </c>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row>
    <row r="1153" spans="1:47" outlineLevel="1" x14ac:dyDescent="0.2">
      <c r="A1153" s="123"/>
      <c r="B1153" s="123"/>
      <c r="C1153" s="140" t="s">
        <v>282</v>
      </c>
      <c r="D1153" s="163"/>
      <c r="E1153" s="153"/>
      <c r="F1153" s="125"/>
      <c r="G1153" s="125"/>
      <c r="H1153" s="147">
        <v>0</v>
      </c>
      <c r="I1153" s="122"/>
      <c r="J1153" s="122"/>
      <c r="K1153" s="122"/>
      <c r="L1153" s="122"/>
      <c r="M1153" s="122"/>
      <c r="N1153" s="122"/>
      <c r="O1153" s="122"/>
      <c r="P1153" s="122"/>
      <c r="Q1153" s="122"/>
      <c r="R1153" s="122" t="s">
        <v>135</v>
      </c>
      <c r="S1153" s="122">
        <v>2</v>
      </c>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row>
    <row r="1154" spans="1:47" outlineLevel="1" x14ac:dyDescent="0.2">
      <c r="A1154" s="123"/>
      <c r="B1154" s="123"/>
      <c r="C1154" s="141" t="s">
        <v>948</v>
      </c>
      <c r="D1154" s="163"/>
      <c r="E1154" s="153">
        <v>25.75</v>
      </c>
      <c r="F1154" s="125"/>
      <c r="G1154" s="125"/>
      <c r="H1154" s="147">
        <v>0</v>
      </c>
      <c r="I1154" s="122"/>
      <c r="J1154" s="122"/>
      <c r="K1154" s="122"/>
      <c r="L1154" s="122"/>
      <c r="M1154" s="122"/>
      <c r="N1154" s="122"/>
      <c r="O1154" s="122"/>
      <c r="P1154" s="122"/>
      <c r="Q1154" s="122"/>
      <c r="R1154" s="122" t="s">
        <v>135</v>
      </c>
      <c r="S1154" s="122">
        <v>2</v>
      </c>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row>
    <row r="1155" spans="1:47" outlineLevel="1" x14ac:dyDescent="0.2">
      <c r="A1155" s="123"/>
      <c r="B1155" s="123"/>
      <c r="C1155" s="141" t="s">
        <v>965</v>
      </c>
      <c r="D1155" s="163"/>
      <c r="E1155" s="153">
        <v>6.71</v>
      </c>
      <c r="F1155" s="125"/>
      <c r="G1155" s="125"/>
      <c r="H1155" s="147">
        <v>0</v>
      </c>
      <c r="I1155" s="122"/>
      <c r="J1155" s="122"/>
      <c r="K1155" s="122"/>
      <c r="L1155" s="122"/>
      <c r="M1155" s="122"/>
      <c r="N1155" s="122"/>
      <c r="O1155" s="122"/>
      <c r="P1155" s="122"/>
      <c r="Q1155" s="122"/>
      <c r="R1155" s="122" t="s">
        <v>135</v>
      </c>
      <c r="S1155" s="122">
        <v>2</v>
      </c>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row>
    <row r="1156" spans="1:47" outlineLevel="1" x14ac:dyDescent="0.2">
      <c r="A1156" s="123"/>
      <c r="B1156" s="123"/>
      <c r="C1156" s="141" t="s">
        <v>966</v>
      </c>
      <c r="D1156" s="163"/>
      <c r="E1156" s="153">
        <v>7.76</v>
      </c>
      <c r="F1156" s="125"/>
      <c r="G1156" s="125"/>
      <c r="H1156" s="147">
        <v>0</v>
      </c>
      <c r="I1156" s="122"/>
      <c r="J1156" s="122"/>
      <c r="K1156" s="122"/>
      <c r="L1156" s="122"/>
      <c r="M1156" s="122"/>
      <c r="N1156" s="122"/>
      <c r="O1156" s="122"/>
      <c r="P1156" s="122"/>
      <c r="Q1156" s="122"/>
      <c r="R1156" s="122" t="s">
        <v>135</v>
      </c>
      <c r="S1156" s="122">
        <v>2</v>
      </c>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row>
    <row r="1157" spans="1:47" outlineLevel="1" x14ac:dyDescent="0.2">
      <c r="A1157" s="123"/>
      <c r="B1157" s="123"/>
      <c r="C1157" s="140" t="s">
        <v>289</v>
      </c>
      <c r="D1157" s="163"/>
      <c r="E1157" s="153"/>
      <c r="F1157" s="125"/>
      <c r="G1157" s="125"/>
      <c r="H1157" s="147">
        <v>0</v>
      </c>
      <c r="I1157" s="122"/>
      <c r="J1157" s="122"/>
      <c r="K1157" s="122"/>
      <c r="L1157" s="122"/>
      <c r="M1157" s="122"/>
      <c r="N1157" s="122"/>
      <c r="O1157" s="122"/>
      <c r="P1157" s="122"/>
      <c r="Q1157" s="122"/>
      <c r="R1157" s="122" t="s">
        <v>135</v>
      </c>
      <c r="S1157" s="122">
        <v>0</v>
      </c>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row>
    <row r="1158" spans="1:47" outlineLevel="1" x14ac:dyDescent="0.2">
      <c r="A1158" s="123"/>
      <c r="B1158" s="123"/>
      <c r="C1158" s="138" t="s">
        <v>967</v>
      </c>
      <c r="D1158" s="161"/>
      <c r="E1158" s="152">
        <v>44.241999999999997</v>
      </c>
      <c r="F1158" s="125"/>
      <c r="G1158" s="125"/>
      <c r="H1158" s="147">
        <v>0</v>
      </c>
      <c r="I1158" s="122"/>
      <c r="J1158" s="122"/>
      <c r="K1158" s="122"/>
      <c r="L1158" s="122"/>
      <c r="M1158" s="122"/>
      <c r="N1158" s="122"/>
      <c r="O1158" s="122"/>
      <c r="P1158" s="122"/>
      <c r="Q1158" s="122"/>
      <c r="R1158" s="122" t="s">
        <v>135</v>
      </c>
      <c r="S1158" s="122">
        <v>0</v>
      </c>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row>
    <row r="1159" spans="1:47" outlineLevel="1" x14ac:dyDescent="0.2">
      <c r="A1159" s="123">
        <v>231</v>
      </c>
      <c r="B1159" s="123" t="s">
        <v>968</v>
      </c>
      <c r="C1159" s="137" t="s">
        <v>969</v>
      </c>
      <c r="D1159" s="160" t="s">
        <v>188</v>
      </c>
      <c r="E1159" s="125">
        <v>236.86300000000003</v>
      </c>
      <c r="F1159" s="125"/>
      <c r="G1159" s="125">
        <f>ROUND(E1159*F1159,2)</f>
        <v>0</v>
      </c>
      <c r="H1159" s="147" t="s">
        <v>1624</v>
      </c>
      <c r="I1159" s="122"/>
      <c r="J1159" s="122"/>
      <c r="K1159" s="122"/>
      <c r="L1159" s="122"/>
      <c r="M1159" s="122"/>
      <c r="N1159" s="122"/>
      <c r="O1159" s="122"/>
      <c r="P1159" s="122"/>
      <c r="Q1159" s="122"/>
      <c r="R1159" s="122" t="s">
        <v>244</v>
      </c>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row>
    <row r="1160" spans="1:47" outlineLevel="1" x14ac:dyDescent="0.2">
      <c r="A1160" s="123"/>
      <c r="B1160" s="123"/>
      <c r="C1160" s="138" t="s">
        <v>213</v>
      </c>
      <c r="D1160" s="161"/>
      <c r="E1160" s="152"/>
      <c r="F1160" s="125"/>
      <c r="G1160" s="125"/>
      <c r="H1160" s="147">
        <v>0</v>
      </c>
      <c r="I1160" s="122"/>
      <c r="J1160" s="122"/>
      <c r="K1160" s="122"/>
      <c r="L1160" s="122"/>
      <c r="M1160" s="122"/>
      <c r="N1160" s="122"/>
      <c r="O1160" s="122"/>
      <c r="P1160" s="122"/>
      <c r="Q1160" s="122"/>
      <c r="R1160" s="122" t="s">
        <v>135</v>
      </c>
      <c r="S1160" s="122">
        <v>0</v>
      </c>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row>
    <row r="1161" spans="1:47" ht="22.5" outlineLevel="1" x14ac:dyDescent="0.2">
      <c r="A1161" s="123"/>
      <c r="B1161" s="123"/>
      <c r="C1161" s="138" t="s">
        <v>214</v>
      </c>
      <c r="D1161" s="161"/>
      <c r="E1161" s="152"/>
      <c r="F1161" s="125"/>
      <c r="G1161" s="125"/>
      <c r="H1161" s="147">
        <v>0</v>
      </c>
      <c r="I1161" s="122"/>
      <c r="J1161" s="122"/>
      <c r="K1161" s="122"/>
      <c r="L1161" s="122"/>
      <c r="M1161" s="122"/>
      <c r="N1161" s="122"/>
      <c r="O1161" s="122"/>
      <c r="P1161" s="122"/>
      <c r="Q1161" s="122"/>
      <c r="R1161" s="122" t="s">
        <v>135</v>
      </c>
      <c r="S1161" s="122">
        <v>0</v>
      </c>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row>
    <row r="1162" spans="1:47" outlineLevel="1" x14ac:dyDescent="0.2">
      <c r="A1162" s="123"/>
      <c r="B1162" s="123"/>
      <c r="C1162" s="140" t="s">
        <v>282</v>
      </c>
      <c r="D1162" s="163"/>
      <c r="E1162" s="153"/>
      <c r="F1162" s="125"/>
      <c r="G1162" s="125"/>
      <c r="H1162" s="147">
        <v>0</v>
      </c>
      <c r="I1162" s="122"/>
      <c r="J1162" s="122"/>
      <c r="K1162" s="122"/>
      <c r="L1162" s="122"/>
      <c r="M1162" s="122"/>
      <c r="N1162" s="122"/>
      <c r="O1162" s="122"/>
      <c r="P1162" s="122"/>
      <c r="Q1162" s="122"/>
      <c r="R1162" s="122" t="s">
        <v>135</v>
      </c>
      <c r="S1162" s="122">
        <v>2</v>
      </c>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row>
    <row r="1163" spans="1:47" outlineLevel="1" x14ac:dyDescent="0.2">
      <c r="A1163" s="123"/>
      <c r="B1163" s="123"/>
      <c r="C1163" s="141" t="s">
        <v>947</v>
      </c>
      <c r="D1163" s="163"/>
      <c r="E1163" s="153">
        <v>143.97999999999999</v>
      </c>
      <c r="F1163" s="125"/>
      <c r="G1163" s="125"/>
      <c r="H1163" s="147">
        <v>0</v>
      </c>
      <c r="I1163" s="122"/>
      <c r="J1163" s="122"/>
      <c r="K1163" s="122"/>
      <c r="L1163" s="122"/>
      <c r="M1163" s="122"/>
      <c r="N1163" s="122"/>
      <c r="O1163" s="122"/>
      <c r="P1163" s="122"/>
      <c r="Q1163" s="122"/>
      <c r="R1163" s="122" t="s">
        <v>135</v>
      </c>
      <c r="S1163" s="122">
        <v>2</v>
      </c>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row>
    <row r="1164" spans="1:47" outlineLevel="1" x14ac:dyDescent="0.2">
      <c r="A1164" s="123"/>
      <c r="B1164" s="123"/>
      <c r="C1164" s="141" t="s">
        <v>970</v>
      </c>
      <c r="D1164" s="163"/>
      <c r="E1164" s="153">
        <v>71.349999999999994</v>
      </c>
      <c r="F1164" s="125"/>
      <c r="G1164" s="125"/>
      <c r="H1164" s="147">
        <v>0</v>
      </c>
      <c r="I1164" s="122"/>
      <c r="J1164" s="122"/>
      <c r="K1164" s="122"/>
      <c r="L1164" s="122"/>
      <c r="M1164" s="122"/>
      <c r="N1164" s="122"/>
      <c r="O1164" s="122"/>
      <c r="P1164" s="122"/>
      <c r="Q1164" s="122"/>
      <c r="R1164" s="122" t="s">
        <v>135</v>
      </c>
      <c r="S1164" s="122">
        <v>2</v>
      </c>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row>
    <row r="1165" spans="1:47" outlineLevel="1" x14ac:dyDescent="0.2">
      <c r="A1165" s="123"/>
      <c r="B1165" s="123"/>
      <c r="C1165" s="140" t="s">
        <v>289</v>
      </c>
      <c r="D1165" s="163"/>
      <c r="E1165" s="153"/>
      <c r="F1165" s="125"/>
      <c r="G1165" s="125"/>
      <c r="H1165" s="147">
        <v>0</v>
      </c>
      <c r="I1165" s="122"/>
      <c r="J1165" s="122"/>
      <c r="K1165" s="122"/>
      <c r="L1165" s="122"/>
      <c r="M1165" s="122"/>
      <c r="N1165" s="122"/>
      <c r="O1165" s="122"/>
      <c r="P1165" s="122"/>
      <c r="Q1165" s="122"/>
      <c r="R1165" s="122" t="s">
        <v>135</v>
      </c>
      <c r="S1165" s="122">
        <v>0</v>
      </c>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row>
    <row r="1166" spans="1:47" outlineLevel="1" x14ac:dyDescent="0.2">
      <c r="A1166" s="123"/>
      <c r="B1166" s="123"/>
      <c r="C1166" s="138" t="s">
        <v>971</v>
      </c>
      <c r="D1166" s="161"/>
      <c r="E1166" s="152">
        <v>236.863</v>
      </c>
      <c r="F1166" s="125"/>
      <c r="G1166" s="125"/>
      <c r="H1166" s="147">
        <v>0</v>
      </c>
      <c r="I1166" s="122"/>
      <c r="J1166" s="122"/>
      <c r="K1166" s="122"/>
      <c r="L1166" s="122"/>
      <c r="M1166" s="122"/>
      <c r="N1166" s="122"/>
      <c r="O1166" s="122"/>
      <c r="P1166" s="122"/>
      <c r="Q1166" s="122"/>
      <c r="R1166" s="122" t="s">
        <v>135</v>
      </c>
      <c r="S1166" s="122">
        <v>0</v>
      </c>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row>
    <row r="1167" spans="1:47" outlineLevel="1" x14ac:dyDescent="0.2">
      <c r="A1167" s="123">
        <v>232</v>
      </c>
      <c r="B1167" s="123" t="s">
        <v>972</v>
      </c>
      <c r="C1167" s="137" t="s">
        <v>973</v>
      </c>
      <c r="D1167" s="160" t="s">
        <v>188</v>
      </c>
      <c r="E1167" s="125">
        <v>263.67199999999997</v>
      </c>
      <c r="F1167" s="125"/>
      <c r="G1167" s="125">
        <f>ROUND(E1167*F1167,2)</f>
        <v>0</v>
      </c>
      <c r="H1167" s="147" t="s">
        <v>1624</v>
      </c>
      <c r="I1167" s="122"/>
      <c r="J1167" s="122"/>
      <c r="K1167" s="122"/>
      <c r="L1167" s="122"/>
      <c r="M1167" s="122"/>
      <c r="N1167" s="122"/>
      <c r="O1167" s="122"/>
      <c r="P1167" s="122"/>
      <c r="Q1167" s="122"/>
      <c r="R1167" s="122" t="s">
        <v>178</v>
      </c>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row>
    <row r="1168" spans="1:47" outlineLevel="1" x14ac:dyDescent="0.2">
      <c r="A1168" s="123"/>
      <c r="B1168" s="123"/>
      <c r="C1168" s="138" t="s">
        <v>213</v>
      </c>
      <c r="D1168" s="161"/>
      <c r="E1168" s="152"/>
      <c r="F1168" s="125"/>
      <c r="G1168" s="125"/>
      <c r="H1168" s="147">
        <v>0</v>
      </c>
      <c r="I1168" s="122"/>
      <c r="J1168" s="122"/>
      <c r="K1168" s="122"/>
      <c r="L1168" s="122"/>
      <c r="M1168" s="122"/>
      <c r="N1168" s="122"/>
      <c r="O1168" s="122"/>
      <c r="P1168" s="122"/>
      <c r="Q1168" s="122"/>
      <c r="R1168" s="122" t="s">
        <v>135</v>
      </c>
      <c r="S1168" s="122">
        <v>0</v>
      </c>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row>
    <row r="1169" spans="1:47" ht="22.5" outlineLevel="1" x14ac:dyDescent="0.2">
      <c r="A1169" s="123"/>
      <c r="B1169" s="123"/>
      <c r="C1169" s="138" t="s">
        <v>214</v>
      </c>
      <c r="D1169" s="161"/>
      <c r="E1169" s="152"/>
      <c r="F1169" s="125"/>
      <c r="G1169" s="125"/>
      <c r="H1169" s="147">
        <v>0</v>
      </c>
      <c r="I1169" s="122"/>
      <c r="J1169" s="122"/>
      <c r="K1169" s="122"/>
      <c r="L1169" s="122"/>
      <c r="M1169" s="122"/>
      <c r="N1169" s="122"/>
      <c r="O1169" s="122"/>
      <c r="P1169" s="122"/>
      <c r="Q1169" s="122"/>
      <c r="R1169" s="122" t="s">
        <v>135</v>
      </c>
      <c r="S1169" s="122">
        <v>0</v>
      </c>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row>
    <row r="1170" spans="1:47" outlineLevel="1" x14ac:dyDescent="0.2">
      <c r="A1170" s="123"/>
      <c r="B1170" s="123"/>
      <c r="C1170" s="140" t="s">
        <v>282</v>
      </c>
      <c r="D1170" s="163"/>
      <c r="E1170" s="153"/>
      <c r="F1170" s="125"/>
      <c r="G1170" s="125"/>
      <c r="H1170" s="147">
        <v>0</v>
      </c>
      <c r="I1170" s="122"/>
      <c r="J1170" s="122"/>
      <c r="K1170" s="122"/>
      <c r="L1170" s="122"/>
      <c r="M1170" s="122"/>
      <c r="N1170" s="122"/>
      <c r="O1170" s="122"/>
      <c r="P1170" s="122"/>
      <c r="Q1170" s="122"/>
      <c r="R1170" s="122" t="s">
        <v>135</v>
      </c>
      <c r="S1170" s="122">
        <v>2</v>
      </c>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row>
    <row r="1171" spans="1:47" outlineLevel="1" x14ac:dyDescent="0.2">
      <c r="A1171" s="123"/>
      <c r="B1171" s="123"/>
      <c r="C1171" s="141" t="s">
        <v>974</v>
      </c>
      <c r="D1171" s="163"/>
      <c r="E1171" s="153">
        <v>110.19</v>
      </c>
      <c r="F1171" s="125"/>
      <c r="G1171" s="125"/>
      <c r="H1171" s="147">
        <v>0</v>
      </c>
      <c r="I1171" s="122"/>
      <c r="J1171" s="122"/>
      <c r="K1171" s="122"/>
      <c r="L1171" s="122"/>
      <c r="M1171" s="122"/>
      <c r="N1171" s="122"/>
      <c r="O1171" s="122"/>
      <c r="P1171" s="122"/>
      <c r="Q1171" s="122"/>
      <c r="R1171" s="122" t="s">
        <v>135</v>
      </c>
      <c r="S1171" s="122">
        <v>2</v>
      </c>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row>
    <row r="1172" spans="1:47" outlineLevel="1" x14ac:dyDescent="0.2">
      <c r="A1172" s="123"/>
      <c r="B1172" s="123"/>
      <c r="C1172" s="141" t="s">
        <v>975</v>
      </c>
      <c r="D1172" s="163"/>
      <c r="E1172" s="153">
        <v>4.7</v>
      </c>
      <c r="F1172" s="125"/>
      <c r="G1172" s="125"/>
      <c r="H1172" s="147">
        <v>0</v>
      </c>
      <c r="I1172" s="122"/>
      <c r="J1172" s="122"/>
      <c r="K1172" s="122"/>
      <c r="L1172" s="122"/>
      <c r="M1172" s="122"/>
      <c r="N1172" s="122"/>
      <c r="O1172" s="122"/>
      <c r="P1172" s="122"/>
      <c r="Q1172" s="122"/>
      <c r="R1172" s="122" t="s">
        <v>135</v>
      </c>
      <c r="S1172" s="122">
        <v>2</v>
      </c>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row>
    <row r="1173" spans="1:47" outlineLevel="1" x14ac:dyDescent="0.2">
      <c r="A1173" s="123"/>
      <c r="B1173" s="123"/>
      <c r="C1173" s="141" t="s">
        <v>976</v>
      </c>
      <c r="D1173" s="163"/>
      <c r="E1173" s="153">
        <v>28.57</v>
      </c>
      <c r="F1173" s="125"/>
      <c r="G1173" s="125"/>
      <c r="H1173" s="147">
        <v>0</v>
      </c>
      <c r="I1173" s="122"/>
      <c r="J1173" s="122"/>
      <c r="K1173" s="122"/>
      <c r="L1173" s="122"/>
      <c r="M1173" s="122"/>
      <c r="N1173" s="122"/>
      <c r="O1173" s="122"/>
      <c r="P1173" s="122"/>
      <c r="Q1173" s="122"/>
      <c r="R1173" s="122" t="s">
        <v>135</v>
      </c>
      <c r="S1173" s="122">
        <v>2</v>
      </c>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row>
    <row r="1174" spans="1:47" outlineLevel="1" x14ac:dyDescent="0.2">
      <c r="A1174" s="123"/>
      <c r="B1174" s="123"/>
      <c r="C1174" s="141" t="s">
        <v>965</v>
      </c>
      <c r="D1174" s="163"/>
      <c r="E1174" s="153">
        <v>6.71</v>
      </c>
      <c r="F1174" s="125"/>
      <c r="G1174" s="125"/>
      <c r="H1174" s="147">
        <v>0</v>
      </c>
      <c r="I1174" s="122"/>
      <c r="J1174" s="122"/>
      <c r="K1174" s="122"/>
      <c r="L1174" s="122"/>
      <c r="M1174" s="122"/>
      <c r="N1174" s="122"/>
      <c r="O1174" s="122"/>
      <c r="P1174" s="122"/>
      <c r="Q1174" s="122"/>
      <c r="R1174" s="122" t="s">
        <v>135</v>
      </c>
      <c r="S1174" s="122">
        <v>2</v>
      </c>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row>
    <row r="1175" spans="1:47" outlineLevel="1" x14ac:dyDescent="0.2">
      <c r="A1175" s="123"/>
      <c r="B1175" s="123"/>
      <c r="C1175" s="141" t="s">
        <v>966</v>
      </c>
      <c r="D1175" s="163"/>
      <c r="E1175" s="153">
        <v>7.76</v>
      </c>
      <c r="F1175" s="125"/>
      <c r="G1175" s="125"/>
      <c r="H1175" s="147">
        <v>0</v>
      </c>
      <c r="I1175" s="122"/>
      <c r="J1175" s="122"/>
      <c r="K1175" s="122"/>
      <c r="L1175" s="122"/>
      <c r="M1175" s="122"/>
      <c r="N1175" s="122"/>
      <c r="O1175" s="122"/>
      <c r="P1175" s="122"/>
      <c r="Q1175" s="122"/>
      <c r="R1175" s="122" t="s">
        <v>135</v>
      </c>
      <c r="S1175" s="122">
        <v>2</v>
      </c>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row>
    <row r="1176" spans="1:47" outlineLevel="1" x14ac:dyDescent="0.2">
      <c r="A1176" s="123"/>
      <c r="B1176" s="123"/>
      <c r="C1176" s="141" t="s">
        <v>970</v>
      </c>
      <c r="D1176" s="163"/>
      <c r="E1176" s="153">
        <v>71.349999999999994</v>
      </c>
      <c r="F1176" s="125"/>
      <c r="G1176" s="125"/>
      <c r="H1176" s="147">
        <v>0</v>
      </c>
      <c r="I1176" s="122"/>
      <c r="J1176" s="122"/>
      <c r="K1176" s="122"/>
      <c r="L1176" s="122"/>
      <c r="M1176" s="122"/>
      <c r="N1176" s="122"/>
      <c r="O1176" s="122"/>
      <c r="P1176" s="122"/>
      <c r="Q1176" s="122"/>
      <c r="R1176" s="122" t="s">
        <v>135</v>
      </c>
      <c r="S1176" s="122">
        <v>2</v>
      </c>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row>
    <row r="1177" spans="1:47" outlineLevel="1" x14ac:dyDescent="0.2">
      <c r="A1177" s="123"/>
      <c r="B1177" s="123"/>
      <c r="C1177" s="140" t="s">
        <v>289</v>
      </c>
      <c r="D1177" s="163"/>
      <c r="E1177" s="153"/>
      <c r="F1177" s="125"/>
      <c r="G1177" s="125"/>
      <c r="H1177" s="147">
        <v>0</v>
      </c>
      <c r="I1177" s="122"/>
      <c r="J1177" s="122"/>
      <c r="K1177" s="122"/>
      <c r="L1177" s="122"/>
      <c r="M1177" s="122"/>
      <c r="N1177" s="122"/>
      <c r="O1177" s="122"/>
      <c r="P1177" s="122"/>
      <c r="Q1177" s="122"/>
      <c r="R1177" s="122" t="s">
        <v>135</v>
      </c>
      <c r="S1177" s="122">
        <v>0</v>
      </c>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row>
    <row r="1178" spans="1:47" outlineLevel="1" x14ac:dyDescent="0.2">
      <c r="A1178" s="123"/>
      <c r="B1178" s="123"/>
      <c r="C1178" s="138" t="s">
        <v>977</v>
      </c>
      <c r="D1178" s="161"/>
      <c r="E1178" s="152">
        <v>263.67200000000003</v>
      </c>
      <c r="F1178" s="125"/>
      <c r="G1178" s="125"/>
      <c r="H1178" s="147">
        <v>0</v>
      </c>
      <c r="I1178" s="122"/>
      <c r="J1178" s="122"/>
      <c r="K1178" s="122"/>
      <c r="L1178" s="122"/>
      <c r="M1178" s="122"/>
      <c r="N1178" s="122"/>
      <c r="O1178" s="122"/>
      <c r="P1178" s="122"/>
      <c r="Q1178" s="122"/>
      <c r="R1178" s="122" t="s">
        <v>135</v>
      </c>
      <c r="S1178" s="122">
        <v>0</v>
      </c>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row>
    <row r="1179" spans="1:47" outlineLevel="1" x14ac:dyDescent="0.2">
      <c r="A1179" s="123">
        <v>233</v>
      </c>
      <c r="B1179" s="123" t="s">
        <v>978</v>
      </c>
      <c r="C1179" s="137" t="s">
        <v>979</v>
      </c>
      <c r="D1179" s="160" t="s">
        <v>240</v>
      </c>
      <c r="E1179" s="125">
        <v>1098</v>
      </c>
      <c r="F1179" s="125"/>
      <c r="G1179" s="125">
        <f>ROUND(E1179*F1179,2)</f>
        <v>0</v>
      </c>
      <c r="H1179" s="147" t="s">
        <v>1624</v>
      </c>
      <c r="I1179" s="122"/>
      <c r="J1179" s="122"/>
      <c r="K1179" s="122"/>
      <c r="L1179" s="122"/>
      <c r="M1179" s="122"/>
      <c r="N1179" s="122"/>
      <c r="O1179" s="122"/>
      <c r="P1179" s="122"/>
      <c r="Q1179" s="122"/>
      <c r="R1179" s="122" t="s">
        <v>133</v>
      </c>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row>
    <row r="1180" spans="1:47" outlineLevel="1" x14ac:dyDescent="0.2">
      <c r="A1180" s="123"/>
      <c r="B1180" s="123"/>
      <c r="C1180" s="138" t="s">
        <v>213</v>
      </c>
      <c r="D1180" s="161"/>
      <c r="E1180" s="152"/>
      <c r="F1180" s="125"/>
      <c r="G1180" s="125"/>
      <c r="H1180" s="147">
        <v>0</v>
      </c>
      <c r="I1180" s="122"/>
      <c r="J1180" s="122"/>
      <c r="K1180" s="122"/>
      <c r="L1180" s="122"/>
      <c r="M1180" s="122"/>
      <c r="N1180" s="122"/>
      <c r="O1180" s="122"/>
      <c r="P1180" s="122"/>
      <c r="Q1180" s="122"/>
      <c r="R1180" s="122" t="s">
        <v>135</v>
      </c>
      <c r="S1180" s="122">
        <v>0</v>
      </c>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row>
    <row r="1181" spans="1:47" ht="22.5" outlineLevel="1" x14ac:dyDescent="0.2">
      <c r="A1181" s="123"/>
      <c r="B1181" s="123"/>
      <c r="C1181" s="138" t="s">
        <v>214</v>
      </c>
      <c r="D1181" s="161"/>
      <c r="E1181" s="152"/>
      <c r="F1181" s="125"/>
      <c r="G1181" s="125"/>
      <c r="H1181" s="147">
        <v>0</v>
      </c>
      <c r="I1181" s="122"/>
      <c r="J1181" s="122"/>
      <c r="K1181" s="122"/>
      <c r="L1181" s="122"/>
      <c r="M1181" s="122"/>
      <c r="N1181" s="122"/>
      <c r="O1181" s="122"/>
      <c r="P1181" s="122"/>
      <c r="Q1181" s="122"/>
      <c r="R1181" s="122" t="s">
        <v>135</v>
      </c>
      <c r="S1181" s="122">
        <v>0</v>
      </c>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row>
    <row r="1182" spans="1:47" outlineLevel="1" x14ac:dyDescent="0.2">
      <c r="A1182" s="123"/>
      <c r="B1182" s="123"/>
      <c r="C1182" s="138" t="s">
        <v>980</v>
      </c>
      <c r="D1182" s="161"/>
      <c r="E1182" s="152">
        <v>1098</v>
      </c>
      <c r="F1182" s="125"/>
      <c r="G1182" s="125"/>
      <c r="H1182" s="147">
        <v>0</v>
      </c>
      <c r="I1182" s="122"/>
      <c r="J1182" s="122"/>
      <c r="K1182" s="122"/>
      <c r="L1182" s="122"/>
      <c r="M1182" s="122"/>
      <c r="N1182" s="122"/>
      <c r="O1182" s="122"/>
      <c r="P1182" s="122"/>
      <c r="Q1182" s="122"/>
      <c r="R1182" s="122" t="s">
        <v>135</v>
      </c>
      <c r="S1182" s="122">
        <v>0</v>
      </c>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row>
    <row r="1183" spans="1:47" outlineLevel="1" x14ac:dyDescent="0.2">
      <c r="A1183" s="123">
        <v>234</v>
      </c>
      <c r="B1183" s="123" t="s">
        <v>981</v>
      </c>
      <c r="C1183" s="137" t="s">
        <v>982</v>
      </c>
      <c r="D1183" s="160" t="s">
        <v>188</v>
      </c>
      <c r="E1183" s="125">
        <v>271.92999999999995</v>
      </c>
      <c r="F1183" s="125"/>
      <c r="G1183" s="125">
        <f>ROUND(E1183*F1183,2)</f>
        <v>0</v>
      </c>
      <c r="H1183" s="147" t="s">
        <v>1624</v>
      </c>
      <c r="I1183" s="122"/>
      <c r="J1183" s="122"/>
      <c r="K1183" s="122"/>
      <c r="L1183" s="122"/>
      <c r="M1183" s="122"/>
      <c r="N1183" s="122"/>
      <c r="O1183" s="122"/>
      <c r="P1183" s="122"/>
      <c r="Q1183" s="122"/>
      <c r="R1183" s="122" t="s">
        <v>133</v>
      </c>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row>
    <row r="1184" spans="1:47" outlineLevel="1" x14ac:dyDescent="0.2">
      <c r="A1184" s="123"/>
      <c r="B1184" s="123"/>
      <c r="C1184" s="138" t="s">
        <v>633</v>
      </c>
      <c r="D1184" s="161"/>
      <c r="E1184" s="152"/>
      <c r="F1184" s="125"/>
      <c r="G1184" s="125"/>
      <c r="H1184" s="147">
        <v>0</v>
      </c>
      <c r="I1184" s="122"/>
      <c r="J1184" s="122"/>
      <c r="K1184" s="122"/>
      <c r="L1184" s="122"/>
      <c r="M1184" s="122"/>
      <c r="N1184" s="122"/>
      <c r="O1184" s="122"/>
      <c r="P1184" s="122"/>
      <c r="Q1184" s="122"/>
      <c r="R1184" s="122" t="s">
        <v>135</v>
      </c>
      <c r="S1184" s="122">
        <v>0</v>
      </c>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row>
    <row r="1185" spans="1:47" ht="22.5" outlineLevel="1" x14ac:dyDescent="0.2">
      <c r="A1185" s="123"/>
      <c r="B1185" s="123"/>
      <c r="C1185" s="138" t="s">
        <v>214</v>
      </c>
      <c r="D1185" s="161"/>
      <c r="E1185" s="152"/>
      <c r="F1185" s="125"/>
      <c r="G1185" s="125"/>
      <c r="H1185" s="147">
        <v>0</v>
      </c>
      <c r="I1185" s="122"/>
      <c r="J1185" s="122"/>
      <c r="K1185" s="122"/>
      <c r="L1185" s="122"/>
      <c r="M1185" s="122"/>
      <c r="N1185" s="122"/>
      <c r="O1185" s="122"/>
      <c r="P1185" s="122"/>
      <c r="Q1185" s="122"/>
      <c r="R1185" s="122" t="s">
        <v>135</v>
      </c>
      <c r="S1185" s="122">
        <v>0</v>
      </c>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row>
    <row r="1186" spans="1:47" outlineLevel="1" x14ac:dyDescent="0.2">
      <c r="A1186" s="123"/>
      <c r="B1186" s="123"/>
      <c r="C1186" s="138" t="s">
        <v>983</v>
      </c>
      <c r="D1186" s="161"/>
      <c r="E1186" s="152">
        <v>142.6</v>
      </c>
      <c r="F1186" s="125"/>
      <c r="G1186" s="125"/>
      <c r="H1186" s="147">
        <v>0</v>
      </c>
      <c r="I1186" s="122"/>
      <c r="J1186" s="122"/>
      <c r="K1186" s="122"/>
      <c r="L1186" s="122"/>
      <c r="M1186" s="122"/>
      <c r="N1186" s="122"/>
      <c r="O1186" s="122"/>
      <c r="P1186" s="122"/>
      <c r="Q1186" s="122"/>
      <c r="R1186" s="122" t="s">
        <v>135</v>
      </c>
      <c r="S1186" s="122">
        <v>0</v>
      </c>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row>
    <row r="1187" spans="1:47" outlineLevel="1" x14ac:dyDescent="0.2">
      <c r="A1187" s="123"/>
      <c r="B1187" s="123"/>
      <c r="C1187" s="138" t="s">
        <v>212</v>
      </c>
      <c r="D1187" s="161"/>
      <c r="E1187" s="152"/>
      <c r="F1187" s="125"/>
      <c r="G1187" s="125"/>
      <c r="H1187" s="147">
        <v>0</v>
      </c>
      <c r="I1187" s="122"/>
      <c r="J1187" s="122"/>
      <c r="K1187" s="122"/>
      <c r="L1187" s="122"/>
      <c r="M1187" s="122"/>
      <c r="N1187" s="122"/>
      <c r="O1187" s="122"/>
      <c r="P1187" s="122"/>
      <c r="Q1187" s="122"/>
      <c r="R1187" s="122" t="s">
        <v>135</v>
      </c>
      <c r="S1187" s="122">
        <v>0</v>
      </c>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row>
    <row r="1188" spans="1:47" outlineLevel="1" x14ac:dyDescent="0.2">
      <c r="A1188" s="123"/>
      <c r="B1188" s="123"/>
      <c r="C1188" s="138" t="s">
        <v>869</v>
      </c>
      <c r="D1188" s="161"/>
      <c r="E1188" s="152"/>
      <c r="F1188" s="125"/>
      <c r="G1188" s="125"/>
      <c r="H1188" s="147">
        <v>0</v>
      </c>
      <c r="I1188" s="122"/>
      <c r="J1188" s="122"/>
      <c r="K1188" s="122"/>
      <c r="L1188" s="122"/>
      <c r="M1188" s="122"/>
      <c r="N1188" s="122"/>
      <c r="O1188" s="122"/>
      <c r="P1188" s="122"/>
      <c r="Q1188" s="122"/>
      <c r="R1188" s="122" t="s">
        <v>135</v>
      </c>
      <c r="S1188" s="122">
        <v>0</v>
      </c>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row>
    <row r="1189" spans="1:47" ht="22.5" outlineLevel="1" x14ac:dyDescent="0.2">
      <c r="A1189" s="123"/>
      <c r="B1189" s="123"/>
      <c r="C1189" s="138" t="s">
        <v>214</v>
      </c>
      <c r="D1189" s="161"/>
      <c r="E1189" s="152"/>
      <c r="F1189" s="125"/>
      <c r="G1189" s="125"/>
      <c r="H1189" s="147">
        <v>0</v>
      </c>
      <c r="I1189" s="122"/>
      <c r="J1189" s="122"/>
      <c r="K1189" s="122"/>
      <c r="L1189" s="122"/>
      <c r="M1189" s="122"/>
      <c r="N1189" s="122"/>
      <c r="O1189" s="122"/>
      <c r="P1189" s="122"/>
      <c r="Q1189" s="122"/>
      <c r="R1189" s="122" t="s">
        <v>135</v>
      </c>
      <c r="S1189" s="122">
        <v>0</v>
      </c>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row>
    <row r="1190" spans="1:47" outlineLevel="1" x14ac:dyDescent="0.2">
      <c r="A1190" s="123"/>
      <c r="B1190" s="123"/>
      <c r="C1190" s="138" t="s">
        <v>874</v>
      </c>
      <c r="D1190" s="161"/>
      <c r="E1190" s="152"/>
      <c r="F1190" s="125"/>
      <c r="G1190" s="125"/>
      <c r="H1190" s="147">
        <v>0</v>
      </c>
      <c r="I1190" s="122"/>
      <c r="J1190" s="122"/>
      <c r="K1190" s="122"/>
      <c r="L1190" s="122"/>
      <c r="M1190" s="122"/>
      <c r="N1190" s="122"/>
      <c r="O1190" s="122"/>
      <c r="P1190" s="122"/>
      <c r="Q1190" s="122"/>
      <c r="R1190" s="122" t="s">
        <v>135</v>
      </c>
      <c r="S1190" s="122">
        <v>0</v>
      </c>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row>
    <row r="1191" spans="1:47" outlineLevel="1" x14ac:dyDescent="0.2">
      <c r="A1191" s="123"/>
      <c r="B1191" s="123"/>
      <c r="C1191" s="138" t="s">
        <v>876</v>
      </c>
      <c r="D1191" s="161"/>
      <c r="E1191" s="152">
        <v>129.33000000000001</v>
      </c>
      <c r="F1191" s="125"/>
      <c r="G1191" s="125"/>
      <c r="H1191" s="147">
        <v>0</v>
      </c>
      <c r="I1191" s="122"/>
      <c r="J1191" s="122"/>
      <c r="K1191" s="122"/>
      <c r="L1191" s="122"/>
      <c r="M1191" s="122"/>
      <c r="N1191" s="122"/>
      <c r="O1191" s="122"/>
      <c r="P1191" s="122"/>
      <c r="Q1191" s="122"/>
      <c r="R1191" s="122" t="s">
        <v>135</v>
      </c>
      <c r="S1191" s="122">
        <v>0</v>
      </c>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row>
    <row r="1192" spans="1:47" outlineLevel="1" x14ac:dyDescent="0.2">
      <c r="A1192" s="123">
        <v>235</v>
      </c>
      <c r="B1192" s="123" t="s">
        <v>984</v>
      </c>
      <c r="C1192" s="137" t="s">
        <v>985</v>
      </c>
      <c r="D1192" s="160" t="s">
        <v>188</v>
      </c>
      <c r="E1192" s="125">
        <v>43.4</v>
      </c>
      <c r="F1192" s="125"/>
      <c r="G1192" s="125">
        <f>ROUND(E1192*F1192,2)</f>
        <v>0</v>
      </c>
      <c r="H1192" s="147" t="s">
        <v>1624</v>
      </c>
      <c r="I1192" s="122"/>
      <c r="J1192" s="122"/>
      <c r="K1192" s="122"/>
      <c r="L1192" s="122"/>
      <c r="M1192" s="122"/>
      <c r="N1192" s="122"/>
      <c r="O1192" s="122"/>
      <c r="P1192" s="122"/>
      <c r="Q1192" s="122"/>
      <c r="R1192" s="122" t="s">
        <v>133</v>
      </c>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row>
    <row r="1193" spans="1:47" outlineLevel="1" x14ac:dyDescent="0.2">
      <c r="A1193" s="123"/>
      <c r="B1193" s="123"/>
      <c r="C1193" s="138" t="s">
        <v>633</v>
      </c>
      <c r="D1193" s="161"/>
      <c r="E1193" s="152"/>
      <c r="F1193" s="125"/>
      <c r="G1193" s="125"/>
      <c r="H1193" s="147">
        <v>0</v>
      </c>
      <c r="I1193" s="122"/>
      <c r="J1193" s="122"/>
      <c r="K1193" s="122"/>
      <c r="L1193" s="122"/>
      <c r="M1193" s="122"/>
      <c r="N1193" s="122"/>
      <c r="O1193" s="122"/>
      <c r="P1193" s="122"/>
      <c r="Q1193" s="122"/>
      <c r="R1193" s="122" t="s">
        <v>135</v>
      </c>
      <c r="S1193" s="122">
        <v>0</v>
      </c>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row>
    <row r="1194" spans="1:47" ht="22.5" outlineLevel="1" x14ac:dyDescent="0.2">
      <c r="A1194" s="123"/>
      <c r="B1194" s="123"/>
      <c r="C1194" s="138" t="s">
        <v>214</v>
      </c>
      <c r="D1194" s="161"/>
      <c r="E1194" s="152"/>
      <c r="F1194" s="125"/>
      <c r="G1194" s="125"/>
      <c r="H1194" s="147">
        <v>0</v>
      </c>
      <c r="I1194" s="122"/>
      <c r="J1194" s="122"/>
      <c r="K1194" s="122"/>
      <c r="L1194" s="122"/>
      <c r="M1194" s="122"/>
      <c r="N1194" s="122"/>
      <c r="O1194" s="122"/>
      <c r="P1194" s="122"/>
      <c r="Q1194" s="122"/>
      <c r="R1194" s="122" t="s">
        <v>135</v>
      </c>
      <c r="S1194" s="122">
        <v>0</v>
      </c>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row>
    <row r="1195" spans="1:47" outlineLevel="1" x14ac:dyDescent="0.2">
      <c r="A1195" s="123"/>
      <c r="B1195" s="123"/>
      <c r="C1195" s="138" t="s">
        <v>647</v>
      </c>
      <c r="D1195" s="161"/>
      <c r="E1195" s="152">
        <v>28.4</v>
      </c>
      <c r="F1195" s="125"/>
      <c r="G1195" s="125"/>
      <c r="H1195" s="147">
        <v>0</v>
      </c>
      <c r="I1195" s="122"/>
      <c r="J1195" s="122"/>
      <c r="K1195" s="122"/>
      <c r="L1195" s="122"/>
      <c r="M1195" s="122"/>
      <c r="N1195" s="122"/>
      <c r="O1195" s="122"/>
      <c r="P1195" s="122"/>
      <c r="Q1195" s="122"/>
      <c r="R1195" s="122" t="s">
        <v>135</v>
      </c>
      <c r="S1195" s="122">
        <v>0</v>
      </c>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row>
    <row r="1196" spans="1:47" outlineLevel="1" x14ac:dyDescent="0.2">
      <c r="A1196" s="123"/>
      <c r="B1196" s="123"/>
      <c r="C1196" s="138" t="s">
        <v>986</v>
      </c>
      <c r="D1196" s="161"/>
      <c r="E1196" s="152">
        <v>15</v>
      </c>
      <c r="F1196" s="125"/>
      <c r="G1196" s="125"/>
      <c r="H1196" s="147">
        <v>0</v>
      </c>
      <c r="I1196" s="122"/>
      <c r="J1196" s="122"/>
      <c r="K1196" s="122"/>
      <c r="L1196" s="122"/>
      <c r="M1196" s="122"/>
      <c r="N1196" s="122"/>
      <c r="O1196" s="122"/>
      <c r="P1196" s="122"/>
      <c r="Q1196" s="122"/>
      <c r="R1196" s="122" t="s">
        <v>135</v>
      </c>
      <c r="S1196" s="122">
        <v>0</v>
      </c>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row>
    <row r="1197" spans="1:47" outlineLevel="1" x14ac:dyDescent="0.2">
      <c r="A1197" s="123">
        <v>236</v>
      </c>
      <c r="B1197" s="123" t="s">
        <v>987</v>
      </c>
      <c r="C1197" s="137" t="s">
        <v>988</v>
      </c>
      <c r="D1197" s="160" t="s">
        <v>188</v>
      </c>
      <c r="E1197" s="125">
        <v>78.430000000000007</v>
      </c>
      <c r="F1197" s="125"/>
      <c r="G1197" s="125">
        <f>ROUND(E1197*F1197,2)</f>
        <v>0</v>
      </c>
      <c r="H1197" s="147" t="s">
        <v>1624</v>
      </c>
      <c r="I1197" s="122"/>
      <c r="J1197" s="122"/>
      <c r="K1197" s="122"/>
      <c r="L1197" s="122"/>
      <c r="M1197" s="122"/>
      <c r="N1197" s="122"/>
      <c r="O1197" s="122"/>
      <c r="P1197" s="122"/>
      <c r="Q1197" s="122"/>
      <c r="R1197" s="122" t="s">
        <v>244</v>
      </c>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row>
    <row r="1198" spans="1:47" outlineLevel="1" x14ac:dyDescent="0.2">
      <c r="A1198" s="123"/>
      <c r="B1198" s="123"/>
      <c r="C1198" s="138" t="s">
        <v>633</v>
      </c>
      <c r="D1198" s="161"/>
      <c r="E1198" s="152"/>
      <c r="F1198" s="125"/>
      <c r="G1198" s="125"/>
      <c r="H1198" s="147">
        <v>0</v>
      </c>
      <c r="I1198" s="122"/>
      <c r="J1198" s="122"/>
      <c r="K1198" s="122"/>
      <c r="L1198" s="122"/>
      <c r="M1198" s="122"/>
      <c r="N1198" s="122"/>
      <c r="O1198" s="122"/>
      <c r="P1198" s="122"/>
      <c r="Q1198" s="122"/>
      <c r="R1198" s="122" t="s">
        <v>135</v>
      </c>
      <c r="S1198" s="122">
        <v>0</v>
      </c>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row>
    <row r="1199" spans="1:47" ht="22.5" outlineLevel="1" x14ac:dyDescent="0.2">
      <c r="A1199" s="123"/>
      <c r="B1199" s="123"/>
      <c r="C1199" s="138" t="s">
        <v>214</v>
      </c>
      <c r="D1199" s="161"/>
      <c r="E1199" s="152"/>
      <c r="F1199" s="125"/>
      <c r="G1199" s="125"/>
      <c r="H1199" s="147">
        <v>0</v>
      </c>
      <c r="I1199" s="122"/>
      <c r="J1199" s="122"/>
      <c r="K1199" s="122"/>
      <c r="L1199" s="122"/>
      <c r="M1199" s="122"/>
      <c r="N1199" s="122"/>
      <c r="O1199" s="122"/>
      <c r="P1199" s="122"/>
      <c r="Q1199" s="122"/>
      <c r="R1199" s="122" t="s">
        <v>135</v>
      </c>
      <c r="S1199" s="122">
        <v>0</v>
      </c>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row>
    <row r="1200" spans="1:47" outlineLevel="1" x14ac:dyDescent="0.2">
      <c r="A1200" s="123"/>
      <c r="B1200" s="123"/>
      <c r="C1200" s="138" t="s">
        <v>989</v>
      </c>
      <c r="D1200" s="161"/>
      <c r="E1200" s="152">
        <v>78.430000000000007</v>
      </c>
      <c r="F1200" s="125"/>
      <c r="G1200" s="125"/>
      <c r="H1200" s="147">
        <v>0</v>
      </c>
      <c r="I1200" s="122"/>
      <c r="J1200" s="122"/>
      <c r="K1200" s="122"/>
      <c r="L1200" s="122"/>
      <c r="M1200" s="122"/>
      <c r="N1200" s="122"/>
      <c r="O1200" s="122"/>
      <c r="P1200" s="122"/>
      <c r="Q1200" s="122"/>
      <c r="R1200" s="122" t="s">
        <v>135</v>
      </c>
      <c r="S1200" s="122">
        <v>0</v>
      </c>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row>
    <row r="1201" spans="1:47" outlineLevel="1" x14ac:dyDescent="0.2">
      <c r="A1201" s="123">
        <v>237</v>
      </c>
      <c r="B1201" s="123" t="s">
        <v>990</v>
      </c>
      <c r="C1201" s="137" t="s">
        <v>991</v>
      </c>
      <c r="D1201" s="160" t="s">
        <v>188</v>
      </c>
      <c r="E1201" s="125">
        <v>78.430000000000007</v>
      </c>
      <c r="F1201" s="125"/>
      <c r="G1201" s="125">
        <f>ROUND(E1201*F1201,2)</f>
        <v>0</v>
      </c>
      <c r="H1201" s="147" t="s">
        <v>1624</v>
      </c>
      <c r="I1201" s="122"/>
      <c r="J1201" s="122"/>
      <c r="K1201" s="122"/>
      <c r="L1201" s="122"/>
      <c r="M1201" s="122"/>
      <c r="N1201" s="122"/>
      <c r="O1201" s="122"/>
      <c r="P1201" s="122"/>
      <c r="Q1201" s="122"/>
      <c r="R1201" s="122" t="s">
        <v>244</v>
      </c>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row>
    <row r="1202" spans="1:47" outlineLevel="1" x14ac:dyDescent="0.2">
      <c r="A1202" s="123"/>
      <c r="B1202" s="123"/>
      <c r="C1202" s="138" t="s">
        <v>633</v>
      </c>
      <c r="D1202" s="161"/>
      <c r="E1202" s="152"/>
      <c r="F1202" s="125"/>
      <c r="G1202" s="125"/>
      <c r="H1202" s="147">
        <v>0</v>
      </c>
      <c r="I1202" s="122"/>
      <c r="J1202" s="122"/>
      <c r="K1202" s="122"/>
      <c r="L1202" s="122"/>
      <c r="M1202" s="122"/>
      <c r="N1202" s="122"/>
      <c r="O1202" s="122"/>
      <c r="P1202" s="122"/>
      <c r="Q1202" s="122"/>
      <c r="R1202" s="122" t="s">
        <v>135</v>
      </c>
      <c r="S1202" s="122">
        <v>0</v>
      </c>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row>
    <row r="1203" spans="1:47" ht="22.5" outlineLevel="1" x14ac:dyDescent="0.2">
      <c r="A1203" s="123"/>
      <c r="B1203" s="123"/>
      <c r="C1203" s="138" t="s">
        <v>214</v>
      </c>
      <c r="D1203" s="161"/>
      <c r="E1203" s="152"/>
      <c r="F1203" s="125"/>
      <c r="G1203" s="125"/>
      <c r="H1203" s="147">
        <v>0</v>
      </c>
      <c r="I1203" s="122"/>
      <c r="J1203" s="122"/>
      <c r="K1203" s="122"/>
      <c r="L1203" s="122"/>
      <c r="M1203" s="122"/>
      <c r="N1203" s="122"/>
      <c r="O1203" s="122"/>
      <c r="P1203" s="122"/>
      <c r="Q1203" s="122"/>
      <c r="R1203" s="122" t="s">
        <v>135</v>
      </c>
      <c r="S1203" s="122">
        <v>0</v>
      </c>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row>
    <row r="1204" spans="1:47" outlineLevel="1" x14ac:dyDescent="0.2">
      <c r="A1204" s="123"/>
      <c r="B1204" s="123"/>
      <c r="C1204" s="138" t="s">
        <v>989</v>
      </c>
      <c r="D1204" s="161"/>
      <c r="E1204" s="152">
        <v>78.430000000000007</v>
      </c>
      <c r="F1204" s="125"/>
      <c r="G1204" s="125"/>
      <c r="H1204" s="147">
        <v>0</v>
      </c>
      <c r="I1204" s="122"/>
      <c r="J1204" s="122"/>
      <c r="K1204" s="122"/>
      <c r="L1204" s="122"/>
      <c r="M1204" s="122"/>
      <c r="N1204" s="122"/>
      <c r="O1204" s="122"/>
      <c r="P1204" s="122"/>
      <c r="Q1204" s="122"/>
      <c r="R1204" s="122" t="s">
        <v>135</v>
      </c>
      <c r="S1204" s="122">
        <v>0</v>
      </c>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row>
    <row r="1205" spans="1:47" outlineLevel="1" x14ac:dyDescent="0.2">
      <c r="A1205" s="123">
        <v>238</v>
      </c>
      <c r="B1205" s="123" t="s">
        <v>992</v>
      </c>
      <c r="C1205" s="137" t="s">
        <v>993</v>
      </c>
      <c r="D1205" s="160" t="s">
        <v>138</v>
      </c>
      <c r="E1205" s="125">
        <v>4.95</v>
      </c>
      <c r="F1205" s="125"/>
      <c r="G1205" s="125">
        <f>ROUND(E1205*F1205,2)</f>
        <v>0</v>
      </c>
      <c r="H1205" s="147" t="s">
        <v>1624</v>
      </c>
      <c r="I1205" s="122"/>
      <c r="J1205" s="122"/>
      <c r="K1205" s="122"/>
      <c r="L1205" s="122"/>
      <c r="M1205" s="122"/>
      <c r="N1205" s="122"/>
      <c r="O1205" s="122"/>
      <c r="P1205" s="122"/>
      <c r="Q1205" s="122"/>
      <c r="R1205" s="122" t="s">
        <v>244</v>
      </c>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row>
    <row r="1206" spans="1:47" outlineLevel="1" x14ac:dyDescent="0.2">
      <c r="A1206" s="123"/>
      <c r="B1206" s="123"/>
      <c r="C1206" s="138" t="s">
        <v>994</v>
      </c>
      <c r="D1206" s="161"/>
      <c r="E1206" s="152">
        <v>4.95</v>
      </c>
      <c r="F1206" s="125"/>
      <c r="G1206" s="125"/>
      <c r="H1206" s="147">
        <v>0</v>
      </c>
      <c r="I1206" s="122"/>
      <c r="J1206" s="122"/>
      <c r="K1206" s="122"/>
      <c r="L1206" s="122"/>
      <c r="M1206" s="122"/>
      <c r="N1206" s="122"/>
      <c r="O1206" s="122"/>
      <c r="P1206" s="122"/>
      <c r="Q1206" s="122"/>
      <c r="R1206" s="122" t="s">
        <v>135</v>
      </c>
      <c r="S1206" s="122">
        <v>0</v>
      </c>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row>
    <row r="1207" spans="1:47" outlineLevel="1" x14ac:dyDescent="0.2">
      <c r="A1207" s="123">
        <v>239</v>
      </c>
      <c r="B1207" s="123" t="s">
        <v>995</v>
      </c>
      <c r="C1207" s="137" t="s">
        <v>996</v>
      </c>
      <c r="D1207" s="160" t="s">
        <v>188</v>
      </c>
      <c r="E1207" s="125">
        <v>332</v>
      </c>
      <c r="F1207" s="125"/>
      <c r="G1207" s="125">
        <f>ROUND(E1207*F1207,2)</f>
        <v>0</v>
      </c>
      <c r="H1207" s="147" t="s">
        <v>1624</v>
      </c>
      <c r="I1207" s="122"/>
      <c r="J1207" s="122"/>
      <c r="K1207" s="122"/>
      <c r="L1207" s="122"/>
      <c r="M1207" s="122"/>
      <c r="N1207" s="122"/>
      <c r="O1207" s="122"/>
      <c r="P1207" s="122"/>
      <c r="Q1207" s="122"/>
      <c r="R1207" s="122" t="s">
        <v>133</v>
      </c>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row>
    <row r="1208" spans="1:47" outlineLevel="1" x14ac:dyDescent="0.2">
      <c r="A1208" s="123"/>
      <c r="B1208" s="123"/>
      <c r="C1208" s="138" t="s">
        <v>869</v>
      </c>
      <c r="D1208" s="161"/>
      <c r="E1208" s="152"/>
      <c r="F1208" s="125"/>
      <c r="G1208" s="125"/>
      <c r="H1208" s="147">
        <v>0</v>
      </c>
      <c r="I1208" s="122"/>
      <c r="J1208" s="122"/>
      <c r="K1208" s="122"/>
      <c r="L1208" s="122"/>
      <c r="M1208" s="122"/>
      <c r="N1208" s="122"/>
      <c r="O1208" s="122"/>
      <c r="P1208" s="122"/>
      <c r="Q1208" s="122"/>
      <c r="R1208" s="122" t="s">
        <v>135</v>
      </c>
      <c r="S1208" s="122">
        <v>0</v>
      </c>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row>
    <row r="1209" spans="1:47" ht="22.5" outlineLevel="1" x14ac:dyDescent="0.2">
      <c r="A1209" s="123"/>
      <c r="B1209" s="123"/>
      <c r="C1209" s="138" t="s">
        <v>214</v>
      </c>
      <c r="D1209" s="161"/>
      <c r="E1209" s="152"/>
      <c r="F1209" s="125"/>
      <c r="G1209" s="125"/>
      <c r="H1209" s="147">
        <v>0</v>
      </c>
      <c r="I1209" s="122"/>
      <c r="J1209" s="122"/>
      <c r="K1209" s="122"/>
      <c r="L1209" s="122"/>
      <c r="M1209" s="122"/>
      <c r="N1209" s="122"/>
      <c r="O1209" s="122"/>
      <c r="P1209" s="122"/>
      <c r="Q1209" s="122"/>
      <c r="R1209" s="122" t="s">
        <v>135</v>
      </c>
      <c r="S1209" s="122">
        <v>0</v>
      </c>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row>
    <row r="1210" spans="1:47" outlineLevel="1" x14ac:dyDescent="0.2">
      <c r="A1210" s="123"/>
      <c r="B1210" s="123"/>
      <c r="C1210" s="138" t="s">
        <v>997</v>
      </c>
      <c r="D1210" s="161"/>
      <c r="E1210" s="152">
        <v>332</v>
      </c>
      <c r="F1210" s="125"/>
      <c r="G1210" s="125"/>
      <c r="H1210" s="147">
        <v>0</v>
      </c>
      <c r="I1210" s="122"/>
      <c r="J1210" s="122"/>
      <c r="K1210" s="122"/>
      <c r="L1210" s="122"/>
      <c r="M1210" s="122"/>
      <c r="N1210" s="122"/>
      <c r="O1210" s="122"/>
      <c r="P1210" s="122"/>
      <c r="Q1210" s="122"/>
      <c r="R1210" s="122" t="s">
        <v>135</v>
      </c>
      <c r="S1210" s="122">
        <v>0</v>
      </c>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row>
    <row r="1211" spans="1:47" outlineLevel="1" x14ac:dyDescent="0.2">
      <c r="A1211" s="123">
        <v>240</v>
      </c>
      <c r="B1211" s="123" t="s">
        <v>998</v>
      </c>
      <c r="C1211" s="137" t="s">
        <v>999</v>
      </c>
      <c r="D1211" s="160" t="s">
        <v>188</v>
      </c>
      <c r="E1211" s="125">
        <v>365.20000000000005</v>
      </c>
      <c r="F1211" s="125"/>
      <c r="G1211" s="125">
        <f>ROUND(E1211*F1211,2)</f>
        <v>0</v>
      </c>
      <c r="H1211" s="147" t="s">
        <v>1624</v>
      </c>
      <c r="I1211" s="122"/>
      <c r="J1211" s="122"/>
      <c r="K1211" s="122"/>
      <c r="L1211" s="122"/>
      <c r="M1211" s="122"/>
      <c r="N1211" s="122"/>
      <c r="O1211" s="122"/>
      <c r="P1211" s="122"/>
      <c r="Q1211" s="122"/>
      <c r="R1211" s="122" t="s">
        <v>244</v>
      </c>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row>
    <row r="1212" spans="1:47" outlineLevel="1" x14ac:dyDescent="0.2">
      <c r="A1212" s="123"/>
      <c r="B1212" s="123"/>
      <c r="C1212" s="138" t="s">
        <v>869</v>
      </c>
      <c r="D1212" s="161"/>
      <c r="E1212" s="152"/>
      <c r="F1212" s="125"/>
      <c r="G1212" s="125"/>
      <c r="H1212" s="147">
        <v>0</v>
      </c>
      <c r="I1212" s="122"/>
      <c r="J1212" s="122"/>
      <c r="K1212" s="122"/>
      <c r="L1212" s="122"/>
      <c r="M1212" s="122"/>
      <c r="N1212" s="122"/>
      <c r="O1212" s="122"/>
      <c r="P1212" s="122"/>
      <c r="Q1212" s="122"/>
      <c r="R1212" s="122" t="s">
        <v>135</v>
      </c>
      <c r="S1212" s="122">
        <v>0</v>
      </c>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row>
    <row r="1213" spans="1:47" ht="22.5" outlineLevel="1" x14ac:dyDescent="0.2">
      <c r="A1213" s="123"/>
      <c r="B1213" s="123"/>
      <c r="C1213" s="138" t="s">
        <v>214</v>
      </c>
      <c r="D1213" s="161"/>
      <c r="E1213" s="152"/>
      <c r="F1213" s="125"/>
      <c r="G1213" s="125"/>
      <c r="H1213" s="147">
        <v>0</v>
      </c>
      <c r="I1213" s="122"/>
      <c r="J1213" s="122"/>
      <c r="K1213" s="122"/>
      <c r="L1213" s="122"/>
      <c r="M1213" s="122"/>
      <c r="N1213" s="122"/>
      <c r="O1213" s="122"/>
      <c r="P1213" s="122"/>
      <c r="Q1213" s="122"/>
      <c r="R1213" s="122" t="s">
        <v>135</v>
      </c>
      <c r="S1213" s="122">
        <v>0</v>
      </c>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row>
    <row r="1214" spans="1:47" outlineLevel="1" x14ac:dyDescent="0.2">
      <c r="A1214" s="123"/>
      <c r="B1214" s="123"/>
      <c r="C1214" s="138" t="s">
        <v>1000</v>
      </c>
      <c r="D1214" s="161"/>
      <c r="E1214" s="152">
        <v>365.2</v>
      </c>
      <c r="F1214" s="125"/>
      <c r="G1214" s="125"/>
      <c r="H1214" s="147">
        <v>0</v>
      </c>
      <c r="I1214" s="122"/>
      <c r="J1214" s="122"/>
      <c r="K1214" s="122"/>
      <c r="L1214" s="122"/>
      <c r="M1214" s="122"/>
      <c r="N1214" s="122"/>
      <c r="O1214" s="122"/>
      <c r="P1214" s="122"/>
      <c r="Q1214" s="122"/>
      <c r="R1214" s="122" t="s">
        <v>135</v>
      </c>
      <c r="S1214" s="122">
        <v>0</v>
      </c>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row>
    <row r="1215" spans="1:47" outlineLevel="1" x14ac:dyDescent="0.2">
      <c r="A1215" s="123">
        <v>241</v>
      </c>
      <c r="B1215" s="123" t="s">
        <v>1001</v>
      </c>
      <c r="C1215" s="137" t="s">
        <v>1002</v>
      </c>
      <c r="D1215" s="160" t="s">
        <v>188</v>
      </c>
      <c r="E1215" s="125">
        <v>740</v>
      </c>
      <c r="F1215" s="125"/>
      <c r="G1215" s="125">
        <f>ROUND(E1215*F1215,2)</f>
        <v>0</v>
      </c>
      <c r="H1215" s="147" t="s">
        <v>1624</v>
      </c>
      <c r="I1215" s="122"/>
      <c r="J1215" s="122"/>
      <c r="K1215" s="122"/>
      <c r="L1215" s="122"/>
      <c r="M1215" s="122"/>
      <c r="N1215" s="122"/>
      <c r="O1215" s="122"/>
      <c r="P1215" s="122"/>
      <c r="Q1215" s="122"/>
      <c r="R1215" s="122" t="s">
        <v>133</v>
      </c>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row>
    <row r="1216" spans="1:47" outlineLevel="1" x14ac:dyDescent="0.2">
      <c r="A1216" s="123"/>
      <c r="B1216" s="123"/>
      <c r="C1216" s="138" t="s">
        <v>869</v>
      </c>
      <c r="D1216" s="161"/>
      <c r="E1216" s="152"/>
      <c r="F1216" s="125"/>
      <c r="G1216" s="125"/>
      <c r="H1216" s="147">
        <v>0</v>
      </c>
      <c r="I1216" s="122"/>
      <c r="J1216" s="122"/>
      <c r="K1216" s="122"/>
      <c r="L1216" s="122"/>
      <c r="M1216" s="122"/>
      <c r="N1216" s="122"/>
      <c r="O1216" s="122"/>
      <c r="P1216" s="122"/>
      <c r="Q1216" s="122"/>
      <c r="R1216" s="122" t="s">
        <v>135</v>
      </c>
      <c r="S1216" s="122">
        <v>0</v>
      </c>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row>
    <row r="1217" spans="1:47" ht="22.5" outlineLevel="1" x14ac:dyDescent="0.2">
      <c r="A1217" s="123"/>
      <c r="B1217" s="123"/>
      <c r="C1217" s="138" t="s">
        <v>214</v>
      </c>
      <c r="D1217" s="161"/>
      <c r="E1217" s="152"/>
      <c r="F1217" s="125"/>
      <c r="G1217" s="125"/>
      <c r="H1217" s="147">
        <v>0</v>
      </c>
      <c r="I1217" s="122"/>
      <c r="J1217" s="122"/>
      <c r="K1217" s="122"/>
      <c r="L1217" s="122"/>
      <c r="M1217" s="122"/>
      <c r="N1217" s="122"/>
      <c r="O1217" s="122"/>
      <c r="P1217" s="122"/>
      <c r="Q1217" s="122"/>
      <c r="R1217" s="122" t="s">
        <v>135</v>
      </c>
      <c r="S1217" s="122">
        <v>0</v>
      </c>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row>
    <row r="1218" spans="1:47" outlineLevel="1" x14ac:dyDescent="0.2">
      <c r="A1218" s="123"/>
      <c r="B1218" s="123"/>
      <c r="C1218" s="138" t="s">
        <v>1003</v>
      </c>
      <c r="D1218" s="161"/>
      <c r="E1218" s="152">
        <v>740</v>
      </c>
      <c r="F1218" s="125"/>
      <c r="G1218" s="125"/>
      <c r="H1218" s="147">
        <v>0</v>
      </c>
      <c r="I1218" s="122"/>
      <c r="J1218" s="122"/>
      <c r="K1218" s="122"/>
      <c r="L1218" s="122"/>
      <c r="M1218" s="122"/>
      <c r="N1218" s="122"/>
      <c r="O1218" s="122"/>
      <c r="P1218" s="122"/>
      <c r="Q1218" s="122"/>
      <c r="R1218" s="122" t="s">
        <v>135</v>
      </c>
      <c r="S1218" s="122">
        <v>0</v>
      </c>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row>
    <row r="1219" spans="1:47" outlineLevel="1" x14ac:dyDescent="0.2">
      <c r="A1219" s="123">
        <v>242</v>
      </c>
      <c r="B1219" s="123" t="s">
        <v>1004</v>
      </c>
      <c r="C1219" s="137" t="s">
        <v>1005</v>
      </c>
      <c r="D1219" s="160" t="s">
        <v>188</v>
      </c>
      <c r="E1219" s="125">
        <v>221</v>
      </c>
      <c r="F1219" s="125"/>
      <c r="G1219" s="125">
        <f>ROUND(E1219*F1219,2)</f>
        <v>0</v>
      </c>
      <c r="H1219" s="147" t="s">
        <v>1624</v>
      </c>
      <c r="I1219" s="122"/>
      <c r="J1219" s="122"/>
      <c r="K1219" s="122"/>
      <c r="L1219" s="122"/>
      <c r="M1219" s="122"/>
      <c r="N1219" s="122"/>
      <c r="O1219" s="122"/>
      <c r="P1219" s="122"/>
      <c r="Q1219" s="122"/>
      <c r="R1219" s="122" t="s">
        <v>133</v>
      </c>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row>
    <row r="1220" spans="1:47" outlineLevel="1" x14ac:dyDescent="0.2">
      <c r="A1220" s="123"/>
      <c r="B1220" s="123"/>
      <c r="C1220" s="138" t="s">
        <v>869</v>
      </c>
      <c r="D1220" s="161"/>
      <c r="E1220" s="152"/>
      <c r="F1220" s="125"/>
      <c r="G1220" s="125"/>
      <c r="H1220" s="147">
        <v>0</v>
      </c>
      <c r="I1220" s="122"/>
      <c r="J1220" s="122"/>
      <c r="K1220" s="122"/>
      <c r="L1220" s="122"/>
      <c r="M1220" s="122"/>
      <c r="N1220" s="122"/>
      <c r="O1220" s="122"/>
      <c r="P1220" s="122"/>
      <c r="Q1220" s="122"/>
      <c r="R1220" s="122" t="s">
        <v>135</v>
      </c>
      <c r="S1220" s="122">
        <v>0</v>
      </c>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row>
    <row r="1221" spans="1:47" ht="22.5" outlineLevel="1" x14ac:dyDescent="0.2">
      <c r="A1221" s="123"/>
      <c r="B1221" s="123"/>
      <c r="C1221" s="138" t="s">
        <v>214</v>
      </c>
      <c r="D1221" s="161"/>
      <c r="E1221" s="152"/>
      <c r="F1221" s="125"/>
      <c r="G1221" s="125"/>
      <c r="H1221" s="147">
        <v>0</v>
      </c>
      <c r="I1221" s="122"/>
      <c r="J1221" s="122"/>
      <c r="K1221" s="122"/>
      <c r="L1221" s="122"/>
      <c r="M1221" s="122"/>
      <c r="N1221" s="122"/>
      <c r="O1221" s="122"/>
      <c r="P1221" s="122"/>
      <c r="Q1221" s="122"/>
      <c r="R1221" s="122" t="s">
        <v>135</v>
      </c>
      <c r="S1221" s="122">
        <v>0</v>
      </c>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row>
    <row r="1222" spans="1:47" outlineLevel="1" x14ac:dyDescent="0.2">
      <c r="A1222" s="123"/>
      <c r="B1222" s="123"/>
      <c r="C1222" s="138" t="s">
        <v>871</v>
      </c>
      <c r="D1222" s="161"/>
      <c r="E1222" s="152">
        <v>221</v>
      </c>
      <c r="F1222" s="125"/>
      <c r="G1222" s="125"/>
      <c r="H1222" s="147">
        <v>0</v>
      </c>
      <c r="I1222" s="122"/>
      <c r="J1222" s="122"/>
      <c r="K1222" s="122"/>
      <c r="L1222" s="122"/>
      <c r="M1222" s="122"/>
      <c r="N1222" s="122"/>
      <c r="O1222" s="122"/>
      <c r="P1222" s="122"/>
      <c r="Q1222" s="122"/>
      <c r="R1222" s="122" t="s">
        <v>135</v>
      </c>
      <c r="S1222" s="122">
        <v>0</v>
      </c>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row>
    <row r="1223" spans="1:47" outlineLevel="1" x14ac:dyDescent="0.2">
      <c r="A1223" s="123">
        <v>243</v>
      </c>
      <c r="B1223" s="123" t="s">
        <v>950</v>
      </c>
      <c r="C1223" s="137" t="s">
        <v>951</v>
      </c>
      <c r="D1223" s="160" t="s">
        <v>138</v>
      </c>
      <c r="E1223" s="125">
        <v>72.233150000000009</v>
      </c>
      <c r="F1223" s="125"/>
      <c r="G1223" s="125">
        <f>ROUND(E1223*F1223,2)</f>
        <v>0</v>
      </c>
      <c r="H1223" s="147" t="s">
        <v>1624</v>
      </c>
      <c r="I1223" s="122"/>
      <c r="J1223" s="122"/>
      <c r="K1223" s="122"/>
      <c r="L1223" s="122"/>
      <c r="M1223" s="122"/>
      <c r="N1223" s="122"/>
      <c r="O1223" s="122"/>
      <c r="P1223" s="122"/>
      <c r="Q1223" s="122"/>
      <c r="R1223" s="122" t="s">
        <v>244</v>
      </c>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row>
    <row r="1224" spans="1:47" outlineLevel="1" x14ac:dyDescent="0.2">
      <c r="A1224" s="123"/>
      <c r="B1224" s="123"/>
      <c r="C1224" s="138" t="s">
        <v>869</v>
      </c>
      <c r="D1224" s="161"/>
      <c r="E1224" s="152"/>
      <c r="F1224" s="125"/>
      <c r="G1224" s="125"/>
      <c r="H1224" s="147">
        <v>0</v>
      </c>
      <c r="I1224" s="122"/>
      <c r="J1224" s="122"/>
      <c r="K1224" s="122"/>
      <c r="L1224" s="122"/>
      <c r="M1224" s="122"/>
      <c r="N1224" s="122"/>
      <c r="O1224" s="122"/>
      <c r="P1224" s="122"/>
      <c r="Q1224" s="122"/>
      <c r="R1224" s="122" t="s">
        <v>135</v>
      </c>
      <c r="S1224" s="122">
        <v>0</v>
      </c>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row>
    <row r="1225" spans="1:47" ht="22.5" outlineLevel="1" x14ac:dyDescent="0.2">
      <c r="A1225" s="123"/>
      <c r="B1225" s="123"/>
      <c r="C1225" s="138" t="s">
        <v>214</v>
      </c>
      <c r="D1225" s="161"/>
      <c r="E1225" s="152"/>
      <c r="F1225" s="125"/>
      <c r="G1225" s="125"/>
      <c r="H1225" s="147">
        <v>0</v>
      </c>
      <c r="I1225" s="122"/>
      <c r="J1225" s="122"/>
      <c r="K1225" s="122"/>
      <c r="L1225" s="122"/>
      <c r="M1225" s="122"/>
      <c r="N1225" s="122"/>
      <c r="O1225" s="122"/>
      <c r="P1225" s="122"/>
      <c r="Q1225" s="122"/>
      <c r="R1225" s="122" t="s">
        <v>135</v>
      </c>
      <c r="S1225" s="122">
        <v>0</v>
      </c>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row>
    <row r="1226" spans="1:47" outlineLevel="1" x14ac:dyDescent="0.2">
      <c r="A1226" s="123"/>
      <c r="B1226" s="123"/>
      <c r="C1226" s="140" t="s">
        <v>282</v>
      </c>
      <c r="D1226" s="163"/>
      <c r="E1226" s="153"/>
      <c r="F1226" s="125"/>
      <c r="G1226" s="125"/>
      <c r="H1226" s="147">
        <v>0</v>
      </c>
      <c r="I1226" s="122"/>
      <c r="J1226" s="122"/>
      <c r="K1226" s="122"/>
      <c r="L1226" s="122"/>
      <c r="M1226" s="122"/>
      <c r="N1226" s="122"/>
      <c r="O1226" s="122"/>
      <c r="P1226" s="122"/>
      <c r="Q1226" s="122"/>
      <c r="R1226" s="122" t="s">
        <v>135</v>
      </c>
      <c r="S1226" s="122">
        <v>2</v>
      </c>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row>
    <row r="1227" spans="1:47" outlineLevel="1" x14ac:dyDescent="0.2">
      <c r="A1227" s="123"/>
      <c r="B1227" s="123"/>
      <c r="C1227" s="141" t="s">
        <v>1006</v>
      </c>
      <c r="D1227" s="163"/>
      <c r="E1227" s="153">
        <v>59.2</v>
      </c>
      <c r="F1227" s="125"/>
      <c r="G1227" s="125"/>
      <c r="H1227" s="147">
        <v>0</v>
      </c>
      <c r="I1227" s="122"/>
      <c r="J1227" s="122"/>
      <c r="K1227" s="122"/>
      <c r="L1227" s="122"/>
      <c r="M1227" s="122"/>
      <c r="N1227" s="122"/>
      <c r="O1227" s="122"/>
      <c r="P1227" s="122"/>
      <c r="Q1227" s="122"/>
      <c r="R1227" s="122" t="s">
        <v>135</v>
      </c>
      <c r="S1227" s="122">
        <v>2</v>
      </c>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row>
    <row r="1228" spans="1:47" outlineLevel="1" x14ac:dyDescent="0.2">
      <c r="A1228" s="123"/>
      <c r="B1228" s="123"/>
      <c r="C1228" s="141" t="s">
        <v>1007</v>
      </c>
      <c r="D1228" s="163"/>
      <c r="E1228" s="153">
        <v>6.4664999999999999</v>
      </c>
      <c r="F1228" s="125"/>
      <c r="G1228" s="125"/>
      <c r="H1228" s="147">
        <v>0</v>
      </c>
      <c r="I1228" s="122"/>
      <c r="J1228" s="122"/>
      <c r="K1228" s="122"/>
      <c r="L1228" s="122"/>
      <c r="M1228" s="122"/>
      <c r="N1228" s="122"/>
      <c r="O1228" s="122"/>
      <c r="P1228" s="122"/>
      <c r="Q1228" s="122"/>
      <c r="R1228" s="122" t="s">
        <v>135</v>
      </c>
      <c r="S1228" s="122">
        <v>2</v>
      </c>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row>
    <row r="1229" spans="1:47" outlineLevel="1" x14ac:dyDescent="0.2">
      <c r="A1229" s="123"/>
      <c r="B1229" s="123"/>
      <c r="C1229" s="140" t="s">
        <v>289</v>
      </c>
      <c r="D1229" s="163"/>
      <c r="E1229" s="153"/>
      <c r="F1229" s="125"/>
      <c r="G1229" s="125"/>
      <c r="H1229" s="147">
        <v>0</v>
      </c>
      <c r="I1229" s="122"/>
      <c r="J1229" s="122"/>
      <c r="K1229" s="122"/>
      <c r="L1229" s="122"/>
      <c r="M1229" s="122"/>
      <c r="N1229" s="122"/>
      <c r="O1229" s="122"/>
      <c r="P1229" s="122"/>
      <c r="Q1229" s="122"/>
      <c r="R1229" s="122" t="s">
        <v>135</v>
      </c>
      <c r="S1229" s="122">
        <v>0</v>
      </c>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row>
    <row r="1230" spans="1:47" outlineLevel="1" x14ac:dyDescent="0.2">
      <c r="A1230" s="123"/>
      <c r="B1230" s="123"/>
      <c r="C1230" s="138" t="s">
        <v>1008</v>
      </c>
      <c r="D1230" s="161"/>
      <c r="E1230" s="152">
        <v>72.233149999999995</v>
      </c>
      <c r="F1230" s="125"/>
      <c r="G1230" s="125"/>
      <c r="H1230" s="147">
        <v>0</v>
      </c>
      <c r="I1230" s="122"/>
      <c r="J1230" s="122"/>
      <c r="K1230" s="122"/>
      <c r="L1230" s="122"/>
      <c r="M1230" s="122"/>
      <c r="N1230" s="122"/>
      <c r="O1230" s="122"/>
      <c r="P1230" s="122"/>
      <c r="Q1230" s="122"/>
      <c r="R1230" s="122" t="s">
        <v>135</v>
      </c>
      <c r="S1230" s="122">
        <v>0</v>
      </c>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row>
    <row r="1231" spans="1:47" outlineLevel="1" x14ac:dyDescent="0.2">
      <c r="A1231" s="123">
        <v>244</v>
      </c>
      <c r="B1231" s="123" t="s">
        <v>1009</v>
      </c>
      <c r="C1231" s="137" t="s">
        <v>1010</v>
      </c>
      <c r="D1231" s="160" t="s">
        <v>138</v>
      </c>
      <c r="E1231" s="125">
        <v>102.322</v>
      </c>
      <c r="F1231" s="125"/>
      <c r="G1231" s="125">
        <f>ROUND(E1231*F1231,2)</f>
        <v>0</v>
      </c>
      <c r="H1231" s="147" t="s">
        <v>1624</v>
      </c>
      <c r="I1231" s="122"/>
      <c r="J1231" s="122"/>
      <c r="K1231" s="122"/>
      <c r="L1231" s="122"/>
      <c r="M1231" s="122"/>
      <c r="N1231" s="122"/>
      <c r="O1231" s="122"/>
      <c r="P1231" s="122"/>
      <c r="Q1231" s="122"/>
      <c r="R1231" s="122" t="s">
        <v>244</v>
      </c>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row>
    <row r="1232" spans="1:47" outlineLevel="1" x14ac:dyDescent="0.2">
      <c r="A1232" s="123"/>
      <c r="B1232" s="123"/>
      <c r="C1232" s="138" t="s">
        <v>869</v>
      </c>
      <c r="D1232" s="161"/>
      <c r="E1232" s="152"/>
      <c r="F1232" s="125"/>
      <c r="G1232" s="125"/>
      <c r="H1232" s="147">
        <v>0</v>
      </c>
      <c r="I1232" s="122"/>
      <c r="J1232" s="122"/>
      <c r="K1232" s="122"/>
      <c r="L1232" s="122"/>
      <c r="M1232" s="122"/>
      <c r="N1232" s="122"/>
      <c r="O1232" s="122"/>
      <c r="P1232" s="122"/>
      <c r="Q1232" s="122"/>
      <c r="R1232" s="122" t="s">
        <v>135</v>
      </c>
      <c r="S1232" s="122">
        <v>0</v>
      </c>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row>
    <row r="1233" spans="1:47" ht="22.5" outlineLevel="1" x14ac:dyDescent="0.2">
      <c r="A1233" s="123"/>
      <c r="B1233" s="123"/>
      <c r="C1233" s="138" t="s">
        <v>214</v>
      </c>
      <c r="D1233" s="161"/>
      <c r="E1233" s="152"/>
      <c r="F1233" s="125"/>
      <c r="G1233" s="125"/>
      <c r="H1233" s="147">
        <v>0</v>
      </c>
      <c r="I1233" s="122"/>
      <c r="J1233" s="122"/>
      <c r="K1233" s="122"/>
      <c r="L1233" s="122"/>
      <c r="M1233" s="122"/>
      <c r="N1233" s="122"/>
      <c r="O1233" s="122"/>
      <c r="P1233" s="122"/>
      <c r="Q1233" s="122"/>
      <c r="R1233" s="122" t="s">
        <v>135</v>
      </c>
      <c r="S1233" s="122">
        <v>0</v>
      </c>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row>
    <row r="1234" spans="1:47" outlineLevel="1" x14ac:dyDescent="0.2">
      <c r="A1234" s="123"/>
      <c r="B1234" s="123"/>
      <c r="C1234" s="140" t="s">
        <v>282</v>
      </c>
      <c r="D1234" s="163"/>
      <c r="E1234" s="153"/>
      <c r="F1234" s="125"/>
      <c r="G1234" s="125"/>
      <c r="H1234" s="147">
        <v>0</v>
      </c>
      <c r="I1234" s="122"/>
      <c r="J1234" s="122"/>
      <c r="K1234" s="122"/>
      <c r="L1234" s="122"/>
      <c r="M1234" s="122"/>
      <c r="N1234" s="122"/>
      <c r="O1234" s="122"/>
      <c r="P1234" s="122"/>
      <c r="Q1234" s="122"/>
      <c r="R1234" s="122" t="s">
        <v>135</v>
      </c>
      <c r="S1234" s="122">
        <v>2</v>
      </c>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row>
    <row r="1235" spans="1:47" outlineLevel="1" x14ac:dyDescent="0.2">
      <c r="A1235" s="123"/>
      <c r="B1235" s="123"/>
      <c r="C1235" s="141" t="s">
        <v>1011</v>
      </c>
      <c r="D1235" s="163"/>
      <c r="E1235" s="153">
        <v>44.4</v>
      </c>
      <c r="F1235" s="125"/>
      <c r="G1235" s="125"/>
      <c r="H1235" s="147">
        <v>0</v>
      </c>
      <c r="I1235" s="122"/>
      <c r="J1235" s="122"/>
      <c r="K1235" s="122"/>
      <c r="L1235" s="122"/>
      <c r="M1235" s="122"/>
      <c r="N1235" s="122"/>
      <c r="O1235" s="122"/>
      <c r="P1235" s="122"/>
      <c r="Q1235" s="122"/>
      <c r="R1235" s="122" t="s">
        <v>135</v>
      </c>
      <c r="S1235" s="122">
        <v>2</v>
      </c>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row>
    <row r="1236" spans="1:47" outlineLevel="1" x14ac:dyDescent="0.2">
      <c r="A1236" s="123"/>
      <c r="B1236" s="123"/>
      <c r="C1236" s="141" t="s">
        <v>1012</v>
      </c>
      <c r="D1236" s="163"/>
      <c r="E1236" s="153">
        <v>48.62</v>
      </c>
      <c r="F1236" s="125"/>
      <c r="G1236" s="125"/>
      <c r="H1236" s="147">
        <v>0</v>
      </c>
      <c r="I1236" s="122"/>
      <c r="J1236" s="122"/>
      <c r="K1236" s="122"/>
      <c r="L1236" s="122"/>
      <c r="M1236" s="122"/>
      <c r="N1236" s="122"/>
      <c r="O1236" s="122"/>
      <c r="P1236" s="122"/>
      <c r="Q1236" s="122"/>
      <c r="R1236" s="122" t="s">
        <v>135</v>
      </c>
      <c r="S1236" s="122">
        <v>2</v>
      </c>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row>
    <row r="1237" spans="1:47" outlineLevel="1" x14ac:dyDescent="0.2">
      <c r="A1237" s="123"/>
      <c r="B1237" s="123"/>
      <c r="C1237" s="140" t="s">
        <v>289</v>
      </c>
      <c r="D1237" s="163"/>
      <c r="E1237" s="153"/>
      <c r="F1237" s="125"/>
      <c r="G1237" s="125"/>
      <c r="H1237" s="147">
        <v>0</v>
      </c>
      <c r="I1237" s="122"/>
      <c r="J1237" s="122"/>
      <c r="K1237" s="122"/>
      <c r="L1237" s="122"/>
      <c r="M1237" s="122"/>
      <c r="N1237" s="122"/>
      <c r="O1237" s="122"/>
      <c r="P1237" s="122"/>
      <c r="Q1237" s="122"/>
      <c r="R1237" s="122" t="s">
        <v>135</v>
      </c>
      <c r="S1237" s="122">
        <v>0</v>
      </c>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row>
    <row r="1238" spans="1:47" outlineLevel="1" x14ac:dyDescent="0.2">
      <c r="A1238" s="123"/>
      <c r="B1238" s="123"/>
      <c r="C1238" s="138" t="s">
        <v>1013</v>
      </c>
      <c r="D1238" s="161"/>
      <c r="E1238" s="152">
        <v>102.322</v>
      </c>
      <c r="F1238" s="125"/>
      <c r="G1238" s="125"/>
      <c r="H1238" s="147">
        <v>0</v>
      </c>
      <c r="I1238" s="122"/>
      <c r="J1238" s="122"/>
      <c r="K1238" s="122"/>
      <c r="L1238" s="122"/>
      <c r="M1238" s="122"/>
      <c r="N1238" s="122"/>
      <c r="O1238" s="122"/>
      <c r="P1238" s="122"/>
      <c r="Q1238" s="122"/>
      <c r="R1238" s="122" t="s">
        <v>135</v>
      </c>
      <c r="S1238" s="122">
        <v>0</v>
      </c>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row>
    <row r="1239" spans="1:47" ht="22.5" outlineLevel="1" x14ac:dyDescent="0.2">
      <c r="A1239" s="404" t="s">
        <v>5186</v>
      </c>
      <c r="B1239" s="404" t="s">
        <v>5187</v>
      </c>
      <c r="C1239" s="402" t="s">
        <v>5188</v>
      </c>
      <c r="D1239" s="405" t="s">
        <v>188</v>
      </c>
      <c r="E1239" s="398">
        <v>332</v>
      </c>
      <c r="F1239" s="398"/>
      <c r="G1239" s="398">
        <f>ROUND(E1239*F1239,2)</f>
        <v>0</v>
      </c>
      <c r="H1239" s="406" t="s">
        <v>1624</v>
      </c>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row>
    <row r="1240" spans="1:47" outlineLevel="1" x14ac:dyDescent="0.2">
      <c r="A1240" s="404"/>
      <c r="B1240" s="404"/>
      <c r="C1240" s="399" t="s">
        <v>869</v>
      </c>
      <c r="D1240" s="401"/>
      <c r="E1240" s="400"/>
      <c r="F1240" s="398"/>
      <c r="G1240" s="398"/>
      <c r="H1240" s="406"/>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row>
    <row r="1241" spans="1:47" ht="22.5" outlineLevel="1" x14ac:dyDescent="0.2">
      <c r="A1241" s="404"/>
      <c r="B1241" s="404"/>
      <c r="C1241" s="399" t="s">
        <v>214</v>
      </c>
      <c r="D1241" s="401"/>
      <c r="E1241" s="400"/>
      <c r="F1241" s="398"/>
      <c r="G1241" s="398"/>
      <c r="H1241" s="406"/>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row>
    <row r="1242" spans="1:47" outlineLevel="1" x14ac:dyDescent="0.2">
      <c r="A1242" s="404"/>
      <c r="B1242" s="404"/>
      <c r="C1242" s="399" t="s">
        <v>997</v>
      </c>
      <c r="D1242" s="401"/>
      <c r="E1242" s="400">
        <v>332</v>
      </c>
      <c r="F1242" s="398"/>
      <c r="G1242" s="398"/>
      <c r="H1242" s="406"/>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row>
    <row r="1243" spans="1:47" outlineLevel="1" x14ac:dyDescent="0.2">
      <c r="A1243" s="404" t="s">
        <v>5189</v>
      </c>
      <c r="B1243" s="404" t="s">
        <v>5190</v>
      </c>
      <c r="C1243" s="402" t="s">
        <v>5191</v>
      </c>
      <c r="D1243" s="405" t="s">
        <v>188</v>
      </c>
      <c r="E1243" s="398">
        <v>365.2</v>
      </c>
      <c r="F1243" s="398"/>
      <c r="G1243" s="398">
        <f>ROUND(E1243*F1243,2)</f>
        <v>0</v>
      </c>
      <c r="H1243" s="406" t="s">
        <v>1624</v>
      </c>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row>
    <row r="1244" spans="1:47" outlineLevel="1" x14ac:dyDescent="0.2">
      <c r="A1244" s="404"/>
      <c r="B1244" s="404"/>
      <c r="C1244" s="399" t="s">
        <v>869</v>
      </c>
      <c r="D1244" s="401"/>
      <c r="E1244" s="400"/>
      <c r="F1244" s="398"/>
      <c r="G1244" s="398"/>
      <c r="H1244" s="406"/>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row>
    <row r="1245" spans="1:47" ht="22.5" outlineLevel="1" x14ac:dyDescent="0.2">
      <c r="A1245" s="404"/>
      <c r="B1245" s="404"/>
      <c r="C1245" s="399" t="s">
        <v>214</v>
      </c>
      <c r="D1245" s="401"/>
      <c r="E1245" s="400"/>
      <c r="F1245" s="398"/>
      <c r="G1245" s="398"/>
      <c r="H1245" s="406"/>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row>
    <row r="1246" spans="1:47" outlineLevel="1" x14ac:dyDescent="0.2">
      <c r="A1246" s="404"/>
      <c r="B1246" s="404"/>
      <c r="C1246" s="399" t="s">
        <v>1000</v>
      </c>
      <c r="D1246" s="401"/>
      <c r="E1246" s="400">
        <v>365.2</v>
      </c>
      <c r="F1246" s="398"/>
      <c r="G1246" s="398"/>
      <c r="H1246" s="406"/>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row>
    <row r="1247" spans="1:47" outlineLevel="1" x14ac:dyDescent="0.2">
      <c r="A1247" s="404" t="s">
        <v>5194</v>
      </c>
      <c r="B1247" s="404" t="s">
        <v>5195</v>
      </c>
      <c r="C1247" s="402" t="s">
        <v>5196</v>
      </c>
      <c r="D1247" s="405" t="s">
        <v>188</v>
      </c>
      <c r="E1247" s="398">
        <v>332</v>
      </c>
      <c r="F1247" s="398"/>
      <c r="G1247" s="398">
        <f>ROUND(E1247*F1247,2)</f>
        <v>0</v>
      </c>
      <c r="H1247" s="406" t="s">
        <v>1624</v>
      </c>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row>
    <row r="1248" spans="1:47" outlineLevel="1" x14ac:dyDescent="0.2">
      <c r="A1248" s="404"/>
      <c r="B1248" s="404"/>
      <c r="C1248" s="399" t="s">
        <v>869</v>
      </c>
      <c r="D1248" s="401"/>
      <c r="E1248" s="400"/>
      <c r="F1248" s="398"/>
      <c r="G1248" s="398"/>
      <c r="H1248" s="406"/>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row>
    <row r="1249" spans="1:47" ht="22.5" outlineLevel="1" x14ac:dyDescent="0.2">
      <c r="A1249" s="404"/>
      <c r="B1249" s="404"/>
      <c r="C1249" s="399" t="s">
        <v>214</v>
      </c>
      <c r="D1249" s="401"/>
      <c r="E1249" s="400"/>
      <c r="F1249" s="398"/>
      <c r="G1249" s="398"/>
      <c r="H1249" s="406"/>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row>
    <row r="1250" spans="1:47" outlineLevel="1" x14ac:dyDescent="0.2">
      <c r="A1250" s="404"/>
      <c r="B1250" s="404"/>
      <c r="C1250" s="399" t="s">
        <v>5197</v>
      </c>
      <c r="D1250" s="401"/>
      <c r="E1250" s="400">
        <v>332</v>
      </c>
      <c r="F1250" s="398"/>
      <c r="G1250" s="398">
        <f>ROUND(E1250*F1250,2)</f>
        <v>0</v>
      </c>
      <c r="H1250" s="406"/>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row>
    <row r="1251" spans="1:47" outlineLevel="1" x14ac:dyDescent="0.2">
      <c r="A1251" s="404" t="s">
        <v>5198</v>
      </c>
      <c r="B1251" s="404" t="s">
        <v>5201</v>
      </c>
      <c r="C1251" s="402" t="s">
        <v>5202</v>
      </c>
      <c r="D1251" s="405" t="s">
        <v>188</v>
      </c>
      <c r="E1251" s="398">
        <v>699</v>
      </c>
      <c r="F1251" s="398"/>
      <c r="G1251" s="398">
        <f>ROUND(E1251*F1251,2)</f>
        <v>0</v>
      </c>
      <c r="H1251" s="406" t="s">
        <v>1624</v>
      </c>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row>
    <row r="1252" spans="1:47" ht="22.5" outlineLevel="1" x14ac:dyDescent="0.2">
      <c r="A1252" s="404"/>
      <c r="B1252" s="404"/>
      <c r="C1252" s="399" t="s">
        <v>214</v>
      </c>
      <c r="D1252" s="401"/>
      <c r="E1252" s="400"/>
      <c r="F1252" s="398"/>
      <c r="G1252" s="398"/>
      <c r="H1252" s="406"/>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row>
    <row r="1253" spans="1:47" outlineLevel="1" x14ac:dyDescent="0.2">
      <c r="A1253" s="404"/>
      <c r="B1253" s="404"/>
      <c r="C1253" s="399" t="s">
        <v>5203</v>
      </c>
      <c r="D1253" s="401"/>
      <c r="E1253" s="400">
        <v>699</v>
      </c>
      <c r="F1253" s="398"/>
      <c r="G1253" s="398"/>
      <c r="H1253" s="406"/>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row>
    <row r="1254" spans="1:47" outlineLevel="1" x14ac:dyDescent="0.2">
      <c r="A1254" s="404" t="s">
        <v>5204</v>
      </c>
      <c r="B1254" s="404" t="s">
        <v>5199</v>
      </c>
      <c r="C1254" s="402" t="s">
        <v>5200</v>
      </c>
      <c r="D1254" s="405" t="s">
        <v>188</v>
      </c>
      <c r="E1254" s="398">
        <v>1185.6500000000001</v>
      </c>
      <c r="F1254" s="398"/>
      <c r="G1254" s="398">
        <f>ROUND(E1254*F1254,2)</f>
        <v>0</v>
      </c>
      <c r="H1254" s="406" t="s">
        <v>1624</v>
      </c>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row>
    <row r="1255" spans="1:47" outlineLevel="1" x14ac:dyDescent="0.2">
      <c r="A1255" s="404"/>
      <c r="B1255" s="404"/>
      <c r="C1255" s="399" t="s">
        <v>869</v>
      </c>
      <c r="D1255" s="401"/>
      <c r="E1255" s="400"/>
      <c r="F1255" s="398"/>
      <c r="G1255" s="398"/>
      <c r="H1255" s="406"/>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row>
    <row r="1256" spans="1:47" ht="22.5" outlineLevel="1" x14ac:dyDescent="0.2">
      <c r="A1256" s="404"/>
      <c r="B1256" s="404"/>
      <c r="C1256" s="399" t="s">
        <v>214</v>
      </c>
      <c r="D1256" s="401"/>
      <c r="E1256" s="400"/>
      <c r="F1256" s="398"/>
      <c r="G1256" s="398"/>
      <c r="H1256" s="406"/>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row>
    <row r="1257" spans="1:47" outlineLevel="1" x14ac:dyDescent="0.2">
      <c r="A1257" s="404"/>
      <c r="B1257" s="404"/>
      <c r="C1257" s="399" t="s">
        <v>896</v>
      </c>
      <c r="D1257" s="401"/>
      <c r="E1257" s="400">
        <v>381.8</v>
      </c>
      <c r="F1257" s="398"/>
      <c r="G1257" s="398"/>
      <c r="H1257" s="406"/>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row>
    <row r="1258" spans="1:47" outlineLevel="1" x14ac:dyDescent="0.2">
      <c r="A1258" s="404"/>
      <c r="B1258" s="404"/>
      <c r="C1258" s="399"/>
      <c r="D1258" s="401"/>
      <c r="E1258" s="400"/>
      <c r="F1258" s="398"/>
      <c r="G1258" s="398"/>
      <c r="H1258" s="406"/>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row>
    <row r="1259" spans="1:47" ht="22.5" outlineLevel="1" x14ac:dyDescent="0.2">
      <c r="A1259" s="404"/>
      <c r="B1259" s="404"/>
      <c r="C1259" s="399" t="s">
        <v>214</v>
      </c>
      <c r="D1259" s="401"/>
      <c r="E1259" s="400"/>
      <c r="F1259" s="398"/>
      <c r="G1259" s="398"/>
      <c r="H1259" s="406"/>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row>
    <row r="1260" spans="1:47" outlineLevel="1" x14ac:dyDescent="0.2">
      <c r="A1260" s="404"/>
      <c r="B1260" s="404"/>
      <c r="C1260" s="399" t="s">
        <v>5205</v>
      </c>
      <c r="D1260" s="401"/>
      <c r="E1260" s="400">
        <v>803.85</v>
      </c>
      <c r="F1260" s="398"/>
      <c r="G1260" s="398"/>
      <c r="H1260" s="406"/>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row>
    <row r="1261" spans="1:47" ht="22.5" outlineLevel="1" x14ac:dyDescent="0.2">
      <c r="A1261" s="123">
        <v>245</v>
      </c>
      <c r="B1261" s="123" t="s">
        <v>1014</v>
      </c>
      <c r="C1261" s="137" t="s">
        <v>1015</v>
      </c>
      <c r="D1261" s="160" t="s">
        <v>188</v>
      </c>
      <c r="E1261" s="125">
        <v>1398</v>
      </c>
      <c r="F1261" s="125"/>
      <c r="G1261" s="125">
        <f>ROUND(E1261*F1261,2)</f>
        <v>0</v>
      </c>
      <c r="H1261" s="147" t="s">
        <v>1624</v>
      </c>
      <c r="I1261" s="122"/>
      <c r="J1261" s="122"/>
      <c r="K1261" s="122"/>
      <c r="L1261" s="122"/>
      <c r="M1261" s="122"/>
      <c r="N1261" s="122"/>
      <c r="O1261" s="122"/>
      <c r="P1261" s="122"/>
      <c r="Q1261" s="122"/>
      <c r="R1261" s="122" t="s">
        <v>133</v>
      </c>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row>
    <row r="1262" spans="1:47" ht="22.5" outlineLevel="1" x14ac:dyDescent="0.2">
      <c r="A1262" s="123"/>
      <c r="B1262" s="123"/>
      <c r="C1262" s="138" t="s">
        <v>214</v>
      </c>
      <c r="D1262" s="161"/>
      <c r="E1262" s="152"/>
      <c r="F1262" s="125"/>
      <c r="G1262" s="125"/>
      <c r="H1262" s="147">
        <v>0</v>
      </c>
      <c r="I1262" s="122"/>
      <c r="J1262" s="122"/>
      <c r="K1262" s="122"/>
      <c r="L1262" s="122"/>
      <c r="M1262" s="122"/>
      <c r="N1262" s="122"/>
      <c r="O1262" s="122"/>
      <c r="P1262" s="122"/>
      <c r="Q1262" s="122"/>
      <c r="R1262" s="122" t="s">
        <v>135</v>
      </c>
      <c r="S1262" s="122">
        <v>0</v>
      </c>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row>
    <row r="1263" spans="1:47" outlineLevel="1" x14ac:dyDescent="0.2">
      <c r="A1263" s="123"/>
      <c r="B1263" s="123"/>
      <c r="C1263" s="138" t="s">
        <v>1016</v>
      </c>
      <c r="D1263" s="161"/>
      <c r="E1263" s="152">
        <v>1398</v>
      </c>
      <c r="F1263" s="125"/>
      <c r="G1263" s="125"/>
      <c r="H1263" s="147">
        <v>0</v>
      </c>
      <c r="I1263" s="122"/>
      <c r="J1263" s="122"/>
      <c r="K1263" s="122"/>
      <c r="L1263" s="122"/>
      <c r="M1263" s="122"/>
      <c r="N1263" s="122"/>
      <c r="O1263" s="122"/>
      <c r="P1263" s="122"/>
      <c r="Q1263" s="122"/>
      <c r="R1263" s="122" t="s">
        <v>135</v>
      </c>
      <c r="S1263" s="122">
        <v>0</v>
      </c>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row>
    <row r="1264" spans="1:47" outlineLevel="1" x14ac:dyDescent="0.2">
      <c r="A1264" s="123">
        <v>246</v>
      </c>
      <c r="B1264" s="123" t="s">
        <v>1017</v>
      </c>
      <c r="C1264" s="137" t="s">
        <v>1018</v>
      </c>
      <c r="D1264" s="160" t="s">
        <v>188</v>
      </c>
      <c r="E1264" s="125">
        <v>1537.8000000000002</v>
      </c>
      <c r="F1264" s="125"/>
      <c r="G1264" s="125">
        <f>ROUND(E1264*F1264,2)</f>
        <v>0</v>
      </c>
      <c r="H1264" s="147" t="s">
        <v>1623</v>
      </c>
      <c r="I1264" s="122"/>
      <c r="J1264" s="122"/>
      <c r="K1264" s="122"/>
      <c r="L1264" s="122"/>
      <c r="M1264" s="122"/>
      <c r="N1264" s="122"/>
      <c r="O1264" s="122"/>
      <c r="P1264" s="122"/>
      <c r="Q1264" s="122"/>
      <c r="R1264" s="122" t="s">
        <v>244</v>
      </c>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row>
    <row r="1265" spans="1:47" ht="22.5" outlineLevel="1" x14ac:dyDescent="0.2">
      <c r="A1265" s="123"/>
      <c r="B1265" s="123"/>
      <c r="C1265" s="138" t="s">
        <v>214</v>
      </c>
      <c r="D1265" s="161"/>
      <c r="E1265" s="152"/>
      <c r="F1265" s="125"/>
      <c r="G1265" s="125"/>
      <c r="H1265" s="147">
        <v>0</v>
      </c>
      <c r="I1265" s="122"/>
      <c r="J1265" s="122"/>
      <c r="K1265" s="122"/>
      <c r="L1265" s="122"/>
      <c r="M1265" s="122"/>
      <c r="N1265" s="122"/>
      <c r="O1265" s="122"/>
      <c r="P1265" s="122"/>
      <c r="Q1265" s="122"/>
      <c r="R1265" s="122" t="s">
        <v>135</v>
      </c>
      <c r="S1265" s="122">
        <v>0</v>
      </c>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row>
    <row r="1266" spans="1:47" outlineLevel="1" x14ac:dyDescent="0.2">
      <c r="A1266" s="123"/>
      <c r="B1266" s="123"/>
      <c r="C1266" s="138" t="s">
        <v>1019</v>
      </c>
      <c r="D1266" s="161"/>
      <c r="E1266" s="152">
        <v>1537.8</v>
      </c>
      <c r="F1266" s="125"/>
      <c r="G1266" s="125"/>
      <c r="H1266" s="147">
        <v>0</v>
      </c>
      <c r="I1266" s="122"/>
      <c r="J1266" s="122"/>
      <c r="K1266" s="122"/>
      <c r="L1266" s="122"/>
      <c r="M1266" s="122"/>
      <c r="N1266" s="122"/>
      <c r="O1266" s="122"/>
      <c r="P1266" s="122"/>
      <c r="Q1266" s="122"/>
      <c r="R1266" s="122" t="s">
        <v>135</v>
      </c>
      <c r="S1266" s="122">
        <v>0</v>
      </c>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row>
    <row r="1267" spans="1:47" outlineLevel="1" x14ac:dyDescent="0.2">
      <c r="A1267" s="123">
        <v>247</v>
      </c>
      <c r="B1267" s="123" t="s">
        <v>1020</v>
      </c>
      <c r="C1267" s="137" t="s">
        <v>1021</v>
      </c>
      <c r="D1267" s="160" t="s">
        <v>188</v>
      </c>
      <c r="E1267" s="125">
        <v>31.240000000000002</v>
      </c>
      <c r="F1267" s="125"/>
      <c r="G1267" s="125">
        <f>ROUND(E1267*F1267,2)</f>
        <v>0</v>
      </c>
      <c r="H1267" s="147" t="s">
        <v>1624</v>
      </c>
      <c r="I1267" s="122"/>
      <c r="J1267" s="122"/>
      <c r="K1267" s="122"/>
      <c r="L1267" s="122"/>
      <c r="M1267" s="122"/>
      <c r="N1267" s="122"/>
      <c r="O1267" s="122"/>
      <c r="P1267" s="122"/>
      <c r="Q1267" s="122"/>
      <c r="R1267" s="122" t="s">
        <v>244</v>
      </c>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row>
    <row r="1268" spans="1:47" outlineLevel="1" x14ac:dyDescent="0.2">
      <c r="A1268" s="123"/>
      <c r="B1268" s="123"/>
      <c r="C1268" s="138" t="s">
        <v>633</v>
      </c>
      <c r="D1268" s="161"/>
      <c r="E1268" s="152"/>
      <c r="F1268" s="125"/>
      <c r="G1268" s="125"/>
      <c r="H1268" s="147">
        <v>0</v>
      </c>
      <c r="I1268" s="122"/>
      <c r="J1268" s="122"/>
      <c r="K1268" s="122"/>
      <c r="L1268" s="122"/>
      <c r="M1268" s="122"/>
      <c r="N1268" s="122"/>
      <c r="O1268" s="122"/>
      <c r="P1268" s="122"/>
      <c r="Q1268" s="122"/>
      <c r="R1268" s="122" t="s">
        <v>135</v>
      </c>
      <c r="S1268" s="122">
        <v>0</v>
      </c>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row>
    <row r="1269" spans="1:47" ht="22.5" outlineLevel="1" x14ac:dyDescent="0.2">
      <c r="A1269" s="123"/>
      <c r="B1269" s="123"/>
      <c r="C1269" s="138" t="s">
        <v>214</v>
      </c>
      <c r="D1269" s="161"/>
      <c r="E1269" s="152"/>
      <c r="F1269" s="125"/>
      <c r="G1269" s="125"/>
      <c r="H1269" s="147">
        <v>0</v>
      </c>
      <c r="I1269" s="122"/>
      <c r="J1269" s="122"/>
      <c r="K1269" s="122"/>
      <c r="L1269" s="122"/>
      <c r="M1269" s="122"/>
      <c r="N1269" s="122"/>
      <c r="O1269" s="122"/>
      <c r="P1269" s="122"/>
      <c r="Q1269" s="122"/>
      <c r="R1269" s="122" t="s">
        <v>135</v>
      </c>
      <c r="S1269" s="122">
        <v>0</v>
      </c>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row>
    <row r="1270" spans="1:47" outlineLevel="1" x14ac:dyDescent="0.2">
      <c r="A1270" s="123"/>
      <c r="B1270" s="123"/>
      <c r="C1270" s="138" t="s">
        <v>1022</v>
      </c>
      <c r="D1270" s="161"/>
      <c r="E1270" s="152">
        <v>31.24</v>
      </c>
      <c r="F1270" s="125"/>
      <c r="G1270" s="125"/>
      <c r="H1270" s="147">
        <v>0</v>
      </c>
      <c r="I1270" s="122"/>
      <c r="J1270" s="122"/>
      <c r="K1270" s="122"/>
      <c r="L1270" s="122"/>
      <c r="M1270" s="122"/>
      <c r="N1270" s="122"/>
      <c r="O1270" s="122"/>
      <c r="P1270" s="122"/>
      <c r="Q1270" s="122"/>
      <c r="R1270" s="122" t="s">
        <v>135</v>
      </c>
      <c r="S1270" s="122">
        <v>0</v>
      </c>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row>
    <row r="1271" spans="1:47" ht="22.5" outlineLevel="1" x14ac:dyDescent="0.2">
      <c r="A1271" s="123">
        <v>248</v>
      </c>
      <c r="B1271" s="123" t="s">
        <v>1023</v>
      </c>
      <c r="C1271" s="137" t="s">
        <v>1024</v>
      </c>
      <c r="D1271" s="160" t="s">
        <v>188</v>
      </c>
      <c r="E1271" s="125">
        <v>32.659999999999997</v>
      </c>
      <c r="F1271" s="125"/>
      <c r="G1271" s="125">
        <f>ROUND(E1271*F1271,2)</f>
        <v>0</v>
      </c>
      <c r="H1271" s="147" t="s">
        <v>1624</v>
      </c>
      <c r="I1271" s="122"/>
      <c r="J1271" s="122"/>
      <c r="K1271" s="122"/>
      <c r="L1271" s="122"/>
      <c r="M1271" s="122"/>
      <c r="N1271" s="122"/>
      <c r="O1271" s="122"/>
      <c r="P1271" s="122"/>
      <c r="Q1271" s="122"/>
      <c r="R1271" s="122" t="s">
        <v>133</v>
      </c>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row>
    <row r="1272" spans="1:47" outlineLevel="1" x14ac:dyDescent="0.2">
      <c r="A1272" s="123"/>
      <c r="B1272" s="123"/>
      <c r="C1272" s="138" t="s">
        <v>633</v>
      </c>
      <c r="D1272" s="161"/>
      <c r="E1272" s="152"/>
      <c r="F1272" s="125"/>
      <c r="G1272" s="125"/>
      <c r="H1272" s="147">
        <v>0</v>
      </c>
      <c r="I1272" s="122"/>
      <c r="J1272" s="122"/>
      <c r="K1272" s="122"/>
      <c r="L1272" s="122"/>
      <c r="M1272" s="122"/>
      <c r="N1272" s="122"/>
      <c r="O1272" s="122"/>
      <c r="P1272" s="122"/>
      <c r="Q1272" s="122"/>
      <c r="R1272" s="122" t="s">
        <v>135</v>
      </c>
      <c r="S1272" s="122">
        <v>0</v>
      </c>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row>
    <row r="1273" spans="1:47" ht="22.5" outlineLevel="1" x14ac:dyDescent="0.2">
      <c r="A1273" s="123"/>
      <c r="B1273" s="123"/>
      <c r="C1273" s="138" t="s">
        <v>214</v>
      </c>
      <c r="D1273" s="161"/>
      <c r="E1273" s="152"/>
      <c r="F1273" s="125"/>
      <c r="G1273" s="125"/>
      <c r="H1273" s="147">
        <v>0</v>
      </c>
      <c r="I1273" s="122"/>
      <c r="J1273" s="122"/>
      <c r="K1273" s="122"/>
      <c r="L1273" s="122"/>
      <c r="M1273" s="122"/>
      <c r="N1273" s="122"/>
      <c r="O1273" s="122"/>
      <c r="P1273" s="122"/>
      <c r="Q1273" s="122"/>
      <c r="R1273" s="122" t="s">
        <v>135</v>
      </c>
      <c r="S1273" s="122">
        <v>0</v>
      </c>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row>
    <row r="1274" spans="1:47" outlineLevel="1" x14ac:dyDescent="0.2">
      <c r="A1274" s="123"/>
      <c r="B1274" s="123"/>
      <c r="C1274" s="138" t="s">
        <v>1025</v>
      </c>
      <c r="D1274" s="161"/>
      <c r="E1274" s="152">
        <v>32.659999999999997</v>
      </c>
      <c r="F1274" s="125"/>
      <c r="G1274" s="125"/>
      <c r="H1274" s="147">
        <v>0</v>
      </c>
      <c r="I1274" s="122"/>
      <c r="J1274" s="122"/>
      <c r="K1274" s="122"/>
      <c r="L1274" s="122"/>
      <c r="M1274" s="122"/>
      <c r="N1274" s="122"/>
      <c r="O1274" s="122"/>
      <c r="P1274" s="122"/>
      <c r="Q1274" s="122"/>
      <c r="R1274" s="122" t="s">
        <v>135</v>
      </c>
      <c r="S1274" s="122">
        <v>0</v>
      </c>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row>
    <row r="1275" spans="1:47" outlineLevel="1" x14ac:dyDescent="0.2">
      <c r="A1275" s="123">
        <v>249</v>
      </c>
      <c r="B1275" s="123" t="s">
        <v>1026</v>
      </c>
      <c r="C1275" s="137" t="s">
        <v>1027</v>
      </c>
      <c r="D1275" s="160" t="s">
        <v>0</v>
      </c>
      <c r="E1275" s="125">
        <v>2.1</v>
      </c>
      <c r="F1275" s="125"/>
      <c r="G1275" s="125">
        <f>ROUND(E1275*F1275,2)</f>
        <v>0</v>
      </c>
      <c r="H1275" s="147" t="s">
        <v>1624</v>
      </c>
      <c r="I1275" s="122"/>
      <c r="J1275" s="122"/>
      <c r="K1275" s="122"/>
      <c r="L1275" s="122"/>
      <c r="M1275" s="122"/>
      <c r="N1275" s="122"/>
      <c r="O1275" s="122"/>
      <c r="P1275" s="122"/>
      <c r="Q1275" s="122"/>
      <c r="R1275" s="122" t="s">
        <v>133</v>
      </c>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row>
    <row r="1276" spans="1:47" x14ac:dyDescent="0.2">
      <c r="A1276" s="124" t="s">
        <v>128</v>
      </c>
      <c r="B1276" s="124" t="s">
        <v>84</v>
      </c>
      <c r="C1276" s="139" t="s">
        <v>85</v>
      </c>
      <c r="D1276" s="162"/>
      <c r="E1276" s="126"/>
      <c r="F1276" s="126"/>
      <c r="G1276" s="126">
        <f>SUMIF(R1277:R1352,"&lt;&gt;NOR",G1277:G1352)</f>
        <v>0</v>
      </c>
      <c r="H1276" s="148"/>
      <c r="I1276" s="122"/>
      <c r="R1276" t="s">
        <v>129</v>
      </c>
    </row>
    <row r="1277" spans="1:47" outlineLevel="1" x14ac:dyDescent="0.2">
      <c r="A1277" s="123">
        <v>250</v>
      </c>
      <c r="B1277" s="123" t="s">
        <v>1028</v>
      </c>
      <c r="C1277" s="137" t="s">
        <v>1029</v>
      </c>
      <c r="D1277" s="160" t="s">
        <v>188</v>
      </c>
      <c r="E1277" s="125">
        <v>47.225000000000001</v>
      </c>
      <c r="F1277" s="125"/>
      <c r="G1277" s="125">
        <f>ROUND(E1277*F1277,2)</f>
        <v>0</v>
      </c>
      <c r="H1277" s="147" t="s">
        <v>1624</v>
      </c>
      <c r="I1277" s="122"/>
      <c r="J1277" s="122"/>
      <c r="K1277" s="122"/>
      <c r="L1277" s="122"/>
      <c r="M1277" s="122"/>
      <c r="N1277" s="122"/>
      <c r="O1277" s="122"/>
      <c r="P1277" s="122"/>
      <c r="Q1277" s="122"/>
      <c r="R1277" s="122" t="s">
        <v>133</v>
      </c>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row>
    <row r="1278" spans="1:47" outlineLevel="1" x14ac:dyDescent="0.2">
      <c r="A1278" s="123"/>
      <c r="B1278" s="123"/>
      <c r="C1278" s="138" t="s">
        <v>869</v>
      </c>
      <c r="D1278" s="161"/>
      <c r="E1278" s="152"/>
      <c r="F1278" s="125"/>
      <c r="G1278" s="125"/>
      <c r="H1278" s="147">
        <v>0</v>
      </c>
      <c r="I1278" s="122"/>
      <c r="J1278" s="122"/>
      <c r="K1278" s="122"/>
      <c r="L1278" s="122"/>
      <c r="M1278" s="122"/>
      <c r="N1278" s="122"/>
      <c r="O1278" s="122"/>
      <c r="P1278" s="122"/>
      <c r="Q1278" s="122"/>
      <c r="R1278" s="122" t="s">
        <v>135</v>
      </c>
      <c r="S1278" s="122">
        <v>0</v>
      </c>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row>
    <row r="1279" spans="1:47" ht="22.5" outlineLevel="1" x14ac:dyDescent="0.2">
      <c r="A1279" s="123"/>
      <c r="B1279" s="123"/>
      <c r="C1279" s="138" t="s">
        <v>214</v>
      </c>
      <c r="D1279" s="161"/>
      <c r="E1279" s="152"/>
      <c r="F1279" s="125"/>
      <c r="G1279" s="125"/>
      <c r="H1279" s="147">
        <v>0</v>
      </c>
      <c r="I1279" s="122"/>
      <c r="J1279" s="122"/>
      <c r="K1279" s="122"/>
      <c r="L1279" s="122"/>
      <c r="M1279" s="122"/>
      <c r="N1279" s="122"/>
      <c r="O1279" s="122"/>
      <c r="P1279" s="122"/>
      <c r="Q1279" s="122"/>
      <c r="R1279" s="122" t="s">
        <v>135</v>
      </c>
      <c r="S1279" s="122">
        <v>0</v>
      </c>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row>
    <row r="1280" spans="1:47" outlineLevel="1" x14ac:dyDescent="0.2">
      <c r="A1280" s="123"/>
      <c r="B1280" s="123"/>
      <c r="C1280" s="138" t="s">
        <v>874</v>
      </c>
      <c r="D1280" s="161"/>
      <c r="E1280" s="152"/>
      <c r="F1280" s="125"/>
      <c r="G1280" s="125"/>
      <c r="H1280" s="147">
        <v>0</v>
      </c>
      <c r="I1280" s="122"/>
      <c r="J1280" s="122"/>
      <c r="K1280" s="122"/>
      <c r="L1280" s="122"/>
      <c r="M1280" s="122"/>
      <c r="N1280" s="122"/>
      <c r="O1280" s="122"/>
      <c r="P1280" s="122"/>
      <c r="Q1280" s="122"/>
      <c r="R1280" s="122" t="s">
        <v>135</v>
      </c>
      <c r="S1280" s="122">
        <v>0</v>
      </c>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row>
    <row r="1281" spans="1:47" outlineLevel="1" x14ac:dyDescent="0.2">
      <c r="A1281" s="123"/>
      <c r="B1281" s="123"/>
      <c r="C1281" s="138" t="s">
        <v>1030</v>
      </c>
      <c r="D1281" s="161"/>
      <c r="E1281" s="152">
        <v>47.225000000000001</v>
      </c>
      <c r="F1281" s="125"/>
      <c r="G1281" s="125"/>
      <c r="H1281" s="147">
        <v>0</v>
      </c>
      <c r="I1281" s="122"/>
      <c r="J1281" s="122"/>
      <c r="K1281" s="122"/>
      <c r="L1281" s="122"/>
      <c r="M1281" s="122"/>
      <c r="N1281" s="122"/>
      <c r="O1281" s="122"/>
      <c r="P1281" s="122"/>
      <c r="Q1281" s="122"/>
      <c r="R1281" s="122" t="s">
        <v>135</v>
      </c>
      <c r="S1281" s="122">
        <v>0</v>
      </c>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row>
    <row r="1282" spans="1:47" outlineLevel="1" x14ac:dyDescent="0.2">
      <c r="A1282" s="123">
        <v>251</v>
      </c>
      <c r="B1282" s="123" t="s">
        <v>1031</v>
      </c>
      <c r="C1282" s="137" t="s">
        <v>1032</v>
      </c>
      <c r="D1282" s="160" t="s">
        <v>188</v>
      </c>
      <c r="E1282" s="125">
        <v>51.947500000000005</v>
      </c>
      <c r="F1282" s="125"/>
      <c r="G1282" s="125">
        <f>ROUND(E1282*F1282,2)</f>
        <v>0</v>
      </c>
      <c r="H1282" s="147" t="s">
        <v>1624</v>
      </c>
      <c r="I1282" s="122"/>
      <c r="J1282" s="122"/>
      <c r="K1282" s="122"/>
      <c r="L1282" s="122"/>
      <c r="M1282" s="122"/>
      <c r="N1282" s="122"/>
      <c r="O1282" s="122"/>
      <c r="P1282" s="122"/>
      <c r="Q1282" s="122"/>
      <c r="R1282" s="122" t="s">
        <v>244</v>
      </c>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row>
    <row r="1283" spans="1:47" outlineLevel="1" x14ac:dyDescent="0.2">
      <c r="A1283" s="123"/>
      <c r="B1283" s="123"/>
      <c r="C1283" s="138" t="s">
        <v>869</v>
      </c>
      <c r="D1283" s="161"/>
      <c r="E1283" s="152"/>
      <c r="F1283" s="125"/>
      <c r="G1283" s="125"/>
      <c r="H1283" s="147">
        <v>0</v>
      </c>
      <c r="I1283" s="122"/>
      <c r="J1283" s="122"/>
      <c r="K1283" s="122"/>
      <c r="L1283" s="122"/>
      <c r="M1283" s="122"/>
      <c r="N1283" s="122"/>
      <c r="O1283" s="122"/>
      <c r="P1283" s="122"/>
      <c r="Q1283" s="122"/>
      <c r="R1283" s="122" t="s">
        <v>135</v>
      </c>
      <c r="S1283" s="122">
        <v>0</v>
      </c>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row>
    <row r="1284" spans="1:47" ht="22.5" outlineLevel="1" x14ac:dyDescent="0.2">
      <c r="A1284" s="123"/>
      <c r="B1284" s="123"/>
      <c r="C1284" s="138" t="s">
        <v>214</v>
      </c>
      <c r="D1284" s="161"/>
      <c r="E1284" s="152"/>
      <c r="F1284" s="125"/>
      <c r="G1284" s="125"/>
      <c r="H1284" s="147">
        <v>0</v>
      </c>
      <c r="I1284" s="122"/>
      <c r="J1284" s="122"/>
      <c r="K1284" s="122"/>
      <c r="L1284" s="122"/>
      <c r="M1284" s="122"/>
      <c r="N1284" s="122"/>
      <c r="O1284" s="122"/>
      <c r="P1284" s="122"/>
      <c r="Q1284" s="122"/>
      <c r="R1284" s="122" t="s">
        <v>135</v>
      </c>
      <c r="S1284" s="122">
        <v>0</v>
      </c>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row>
    <row r="1285" spans="1:47" outlineLevel="1" x14ac:dyDescent="0.2">
      <c r="A1285" s="123"/>
      <c r="B1285" s="123"/>
      <c r="C1285" s="138" t="s">
        <v>874</v>
      </c>
      <c r="D1285" s="161"/>
      <c r="E1285" s="152"/>
      <c r="F1285" s="125"/>
      <c r="G1285" s="125"/>
      <c r="H1285" s="147">
        <v>0</v>
      </c>
      <c r="I1285" s="122"/>
      <c r="J1285" s="122"/>
      <c r="K1285" s="122"/>
      <c r="L1285" s="122"/>
      <c r="M1285" s="122"/>
      <c r="N1285" s="122"/>
      <c r="O1285" s="122"/>
      <c r="P1285" s="122"/>
      <c r="Q1285" s="122"/>
      <c r="R1285" s="122" t="s">
        <v>135</v>
      </c>
      <c r="S1285" s="122">
        <v>0</v>
      </c>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row>
    <row r="1286" spans="1:47" outlineLevel="1" x14ac:dyDescent="0.2">
      <c r="A1286" s="123"/>
      <c r="B1286" s="123"/>
      <c r="C1286" s="138" t="s">
        <v>1033</v>
      </c>
      <c r="D1286" s="161"/>
      <c r="E1286" s="152">
        <v>51.947499999999998</v>
      </c>
      <c r="F1286" s="125"/>
      <c r="G1286" s="125"/>
      <c r="H1286" s="147">
        <v>0</v>
      </c>
      <c r="I1286" s="122"/>
      <c r="J1286" s="122"/>
      <c r="K1286" s="122"/>
      <c r="L1286" s="122"/>
      <c r="M1286" s="122"/>
      <c r="N1286" s="122"/>
      <c r="O1286" s="122"/>
      <c r="P1286" s="122"/>
      <c r="Q1286" s="122"/>
      <c r="R1286" s="122" t="s">
        <v>135</v>
      </c>
      <c r="S1286" s="122">
        <v>0</v>
      </c>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row>
    <row r="1287" spans="1:47" ht="22.5" outlineLevel="1" x14ac:dyDescent="0.2">
      <c r="A1287" s="123">
        <v>252</v>
      </c>
      <c r="B1287" s="123" t="s">
        <v>1034</v>
      </c>
      <c r="C1287" s="137" t="s">
        <v>1035</v>
      </c>
      <c r="D1287" s="160" t="s">
        <v>188</v>
      </c>
      <c r="E1287" s="125">
        <v>28.4</v>
      </c>
      <c r="F1287" s="125"/>
      <c r="G1287" s="125">
        <f>ROUND(E1287*F1287,2)</f>
        <v>0</v>
      </c>
      <c r="H1287" s="147" t="s">
        <v>1624</v>
      </c>
      <c r="I1287" s="122"/>
      <c r="J1287" s="122"/>
      <c r="K1287" s="122"/>
      <c r="L1287" s="122"/>
      <c r="M1287" s="122"/>
      <c r="N1287" s="122"/>
      <c r="O1287" s="122"/>
      <c r="P1287" s="122"/>
      <c r="Q1287" s="122"/>
      <c r="R1287" s="122" t="s">
        <v>133</v>
      </c>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row>
    <row r="1288" spans="1:47" outlineLevel="1" x14ac:dyDescent="0.2">
      <c r="A1288" s="123"/>
      <c r="B1288" s="123"/>
      <c r="C1288" s="138" t="s">
        <v>633</v>
      </c>
      <c r="D1288" s="161"/>
      <c r="E1288" s="152"/>
      <c r="F1288" s="125"/>
      <c r="G1288" s="125"/>
      <c r="H1288" s="147">
        <v>0</v>
      </c>
      <c r="I1288" s="122"/>
      <c r="J1288" s="122"/>
      <c r="K1288" s="122"/>
      <c r="L1288" s="122"/>
      <c r="M1288" s="122"/>
      <c r="N1288" s="122"/>
      <c r="O1288" s="122"/>
      <c r="P1288" s="122"/>
      <c r="Q1288" s="122"/>
      <c r="R1288" s="122" t="s">
        <v>135</v>
      </c>
      <c r="S1288" s="122">
        <v>0</v>
      </c>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row>
    <row r="1289" spans="1:47" ht="22.5" outlineLevel="1" x14ac:dyDescent="0.2">
      <c r="A1289" s="123"/>
      <c r="B1289" s="123"/>
      <c r="C1289" s="138" t="s">
        <v>214</v>
      </c>
      <c r="D1289" s="161"/>
      <c r="E1289" s="152"/>
      <c r="F1289" s="125"/>
      <c r="G1289" s="125"/>
      <c r="H1289" s="147">
        <v>0</v>
      </c>
      <c r="I1289" s="122"/>
      <c r="J1289" s="122"/>
      <c r="K1289" s="122"/>
      <c r="L1289" s="122"/>
      <c r="M1289" s="122"/>
      <c r="N1289" s="122"/>
      <c r="O1289" s="122"/>
      <c r="P1289" s="122"/>
      <c r="Q1289" s="122"/>
      <c r="R1289" s="122" t="s">
        <v>135</v>
      </c>
      <c r="S1289" s="122">
        <v>0</v>
      </c>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row>
    <row r="1290" spans="1:47" outlineLevel="1" x14ac:dyDescent="0.2">
      <c r="A1290" s="123"/>
      <c r="B1290" s="123"/>
      <c r="C1290" s="138" t="s">
        <v>426</v>
      </c>
      <c r="D1290" s="161"/>
      <c r="E1290" s="152"/>
      <c r="F1290" s="125"/>
      <c r="G1290" s="125"/>
      <c r="H1290" s="147">
        <v>0</v>
      </c>
      <c r="I1290" s="122"/>
      <c r="J1290" s="122"/>
      <c r="K1290" s="122"/>
      <c r="L1290" s="122"/>
      <c r="M1290" s="122"/>
      <c r="N1290" s="122"/>
      <c r="O1290" s="122"/>
      <c r="P1290" s="122"/>
      <c r="Q1290" s="122"/>
      <c r="R1290" s="122" t="s">
        <v>135</v>
      </c>
      <c r="S1290" s="122">
        <v>0</v>
      </c>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row>
    <row r="1291" spans="1:47" outlineLevel="1" x14ac:dyDescent="0.2">
      <c r="A1291" s="123"/>
      <c r="B1291" s="123"/>
      <c r="C1291" s="138" t="s">
        <v>647</v>
      </c>
      <c r="D1291" s="161"/>
      <c r="E1291" s="152">
        <v>28.4</v>
      </c>
      <c r="F1291" s="125"/>
      <c r="G1291" s="125"/>
      <c r="H1291" s="147">
        <v>0</v>
      </c>
      <c r="I1291" s="122"/>
      <c r="J1291" s="122"/>
      <c r="K1291" s="122"/>
      <c r="L1291" s="122"/>
      <c r="M1291" s="122"/>
      <c r="N1291" s="122"/>
      <c r="O1291" s="122"/>
      <c r="P1291" s="122"/>
      <c r="Q1291" s="122"/>
      <c r="R1291" s="122" t="s">
        <v>135</v>
      </c>
      <c r="S1291" s="122">
        <v>0</v>
      </c>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row>
    <row r="1292" spans="1:47" outlineLevel="1" x14ac:dyDescent="0.2">
      <c r="A1292" s="123">
        <v>253</v>
      </c>
      <c r="B1292" s="123" t="s">
        <v>1036</v>
      </c>
      <c r="C1292" s="137" t="s">
        <v>1037</v>
      </c>
      <c r="D1292" s="160" t="s">
        <v>240</v>
      </c>
      <c r="E1292" s="343">
        <v>1965.86</v>
      </c>
      <c r="F1292" s="125"/>
      <c r="G1292" s="125">
        <f>ROUND(E1292*F1292,2)</f>
        <v>0</v>
      </c>
      <c r="H1292" s="147" t="s">
        <v>1624</v>
      </c>
      <c r="I1292" s="122"/>
      <c r="J1292" s="122"/>
      <c r="K1292" s="122"/>
      <c r="L1292" s="122"/>
      <c r="M1292" s="122"/>
      <c r="N1292" s="122"/>
      <c r="O1292" s="122"/>
      <c r="P1292" s="122"/>
      <c r="Q1292" s="122"/>
      <c r="R1292" s="122" t="s">
        <v>133</v>
      </c>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row>
    <row r="1293" spans="1:47" outlineLevel="1" x14ac:dyDescent="0.2">
      <c r="A1293" s="123"/>
      <c r="B1293" s="123"/>
      <c r="C1293" s="138" t="s">
        <v>1038</v>
      </c>
      <c r="D1293" s="161"/>
      <c r="E1293" s="152"/>
      <c r="F1293" s="125"/>
      <c r="G1293" s="125"/>
      <c r="H1293" s="147">
        <v>0</v>
      </c>
      <c r="I1293" s="122"/>
      <c r="J1293" s="122"/>
      <c r="K1293" s="122"/>
      <c r="L1293" s="122"/>
      <c r="M1293" s="122"/>
      <c r="N1293" s="122"/>
      <c r="O1293" s="122"/>
      <c r="P1293" s="122"/>
      <c r="Q1293" s="122"/>
      <c r="R1293" s="122" t="s">
        <v>135</v>
      </c>
      <c r="S1293" s="122">
        <v>0</v>
      </c>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row>
    <row r="1294" spans="1:47" outlineLevel="1" x14ac:dyDescent="0.2">
      <c r="A1294" s="123"/>
      <c r="B1294" s="123"/>
      <c r="C1294" s="138" t="s">
        <v>1039</v>
      </c>
      <c r="D1294" s="161"/>
      <c r="E1294" s="152">
        <v>343.86</v>
      </c>
      <c r="F1294" s="125"/>
      <c r="G1294" s="125"/>
      <c r="H1294" s="147">
        <v>0</v>
      </c>
      <c r="I1294" s="122"/>
      <c r="J1294" s="122"/>
      <c r="K1294" s="122"/>
      <c r="L1294" s="122"/>
      <c r="M1294" s="122"/>
      <c r="N1294" s="122"/>
      <c r="O1294" s="122"/>
      <c r="P1294" s="122"/>
      <c r="Q1294" s="122"/>
      <c r="R1294" s="122" t="s">
        <v>135</v>
      </c>
      <c r="S1294" s="122">
        <v>0</v>
      </c>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row>
    <row r="1295" spans="1:47" outlineLevel="1" x14ac:dyDescent="0.2">
      <c r="A1295" s="123"/>
      <c r="B1295" s="123"/>
      <c r="C1295" s="351" t="s">
        <v>5112</v>
      </c>
      <c r="D1295" s="352"/>
      <c r="E1295" s="353">
        <v>1622</v>
      </c>
      <c r="F1295" s="125"/>
      <c r="G1295" s="125"/>
      <c r="H1295" s="147"/>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row>
    <row r="1296" spans="1:47" outlineLevel="1" x14ac:dyDescent="0.2">
      <c r="A1296" s="123">
        <v>254</v>
      </c>
      <c r="B1296" s="123" t="s">
        <v>1040</v>
      </c>
      <c r="C1296" s="137" t="s">
        <v>1041</v>
      </c>
      <c r="D1296" s="160" t="s">
        <v>240</v>
      </c>
      <c r="E1296" s="125">
        <v>418.4</v>
      </c>
      <c r="F1296" s="125"/>
      <c r="G1296" s="125">
        <f>ROUND(E1296*F1296,2)</f>
        <v>0</v>
      </c>
      <c r="H1296" s="147" t="s">
        <v>1624</v>
      </c>
      <c r="I1296" s="122"/>
      <c r="J1296" s="122"/>
      <c r="K1296" s="122"/>
      <c r="L1296" s="122"/>
      <c r="M1296" s="122"/>
      <c r="N1296" s="122"/>
      <c r="O1296" s="122"/>
      <c r="P1296" s="122"/>
      <c r="Q1296" s="122"/>
      <c r="R1296" s="122" t="s">
        <v>133</v>
      </c>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row>
    <row r="1297" spans="1:47" outlineLevel="1" x14ac:dyDescent="0.2">
      <c r="A1297" s="123"/>
      <c r="B1297" s="123"/>
      <c r="C1297" s="138" t="s">
        <v>1038</v>
      </c>
      <c r="D1297" s="161"/>
      <c r="E1297" s="152"/>
      <c r="F1297" s="125"/>
      <c r="G1297" s="125"/>
      <c r="H1297" s="147">
        <v>0</v>
      </c>
      <c r="I1297" s="122"/>
      <c r="J1297" s="122"/>
      <c r="K1297" s="122"/>
      <c r="L1297" s="122"/>
      <c r="M1297" s="122"/>
      <c r="N1297" s="122"/>
      <c r="O1297" s="122"/>
      <c r="P1297" s="122"/>
      <c r="Q1297" s="122"/>
      <c r="R1297" s="122" t="s">
        <v>135</v>
      </c>
      <c r="S1297" s="122">
        <v>0</v>
      </c>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row>
    <row r="1298" spans="1:47" outlineLevel="1" x14ac:dyDescent="0.2">
      <c r="A1298" s="123"/>
      <c r="B1298" s="123"/>
      <c r="C1298" s="138" t="s">
        <v>5087</v>
      </c>
      <c r="D1298" s="161"/>
      <c r="E1298" s="353">
        <v>383.19</v>
      </c>
      <c r="F1298" s="125"/>
      <c r="G1298" s="125"/>
      <c r="H1298" s="147">
        <v>0</v>
      </c>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row>
    <row r="1299" spans="1:47" outlineLevel="1" x14ac:dyDescent="0.2">
      <c r="A1299" s="123"/>
      <c r="B1299" s="123"/>
      <c r="C1299" s="351" t="s">
        <v>5088</v>
      </c>
      <c r="D1299" s="161"/>
      <c r="E1299" s="353">
        <v>8.9499999999999993</v>
      </c>
      <c r="F1299" s="125"/>
      <c r="G1299" s="125"/>
      <c r="H1299" s="147">
        <v>0</v>
      </c>
      <c r="I1299" s="122"/>
      <c r="J1299" s="122"/>
      <c r="K1299" s="122"/>
      <c r="L1299" s="122"/>
      <c r="M1299" s="122"/>
      <c r="N1299" s="122"/>
      <c r="O1299" s="122"/>
      <c r="P1299" s="122"/>
      <c r="Q1299" s="122"/>
      <c r="R1299" s="122" t="s">
        <v>135</v>
      </c>
      <c r="S1299" s="122">
        <v>0</v>
      </c>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row>
    <row r="1300" spans="1:47" outlineLevel="1" x14ac:dyDescent="0.2">
      <c r="A1300" s="350" t="s">
        <v>5089</v>
      </c>
      <c r="B1300" s="350" t="s">
        <v>5090</v>
      </c>
      <c r="C1300" s="334" t="s">
        <v>5091</v>
      </c>
      <c r="D1300" s="342" t="s">
        <v>240</v>
      </c>
      <c r="E1300" s="343">
        <v>34.29</v>
      </c>
      <c r="F1300" s="343"/>
      <c r="G1300" s="343">
        <f>ROUND(E1300*F1300,2)</f>
        <v>0</v>
      </c>
      <c r="H1300" s="335" t="s">
        <v>1624</v>
      </c>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row>
    <row r="1301" spans="1:47" outlineLevel="1" x14ac:dyDescent="0.2">
      <c r="A1301" s="350"/>
      <c r="B1301" s="350"/>
      <c r="C1301" s="351" t="s">
        <v>1038</v>
      </c>
      <c r="D1301" s="352"/>
      <c r="E1301" s="353"/>
      <c r="F1301" s="343"/>
      <c r="G1301" s="343"/>
      <c r="H1301" s="335"/>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row>
    <row r="1302" spans="1:47" outlineLevel="1" x14ac:dyDescent="0.2">
      <c r="A1302" s="350"/>
      <c r="B1302" s="350"/>
      <c r="C1302" s="351" t="s">
        <v>5092</v>
      </c>
      <c r="D1302" s="352"/>
      <c r="E1302" s="353">
        <v>34.29</v>
      </c>
      <c r="F1302" s="343"/>
      <c r="G1302" s="343"/>
      <c r="H1302" s="335"/>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row>
    <row r="1303" spans="1:47" outlineLevel="1" x14ac:dyDescent="0.2">
      <c r="A1303" s="123">
        <v>255</v>
      </c>
      <c r="B1303" s="123" t="s">
        <v>1042</v>
      </c>
      <c r="C1303" s="137" t="s">
        <v>1043</v>
      </c>
      <c r="D1303" s="160" t="s">
        <v>138</v>
      </c>
      <c r="E1303" s="343">
        <v>24.19</v>
      </c>
      <c r="F1303" s="125"/>
      <c r="G1303" s="125">
        <f>ROUND(E1303*F1303,2)</f>
        <v>0</v>
      </c>
      <c r="H1303" s="147" t="s">
        <v>1624</v>
      </c>
      <c r="I1303" s="122"/>
      <c r="J1303" s="122"/>
      <c r="K1303" s="122"/>
      <c r="L1303" s="122"/>
      <c r="M1303" s="122"/>
      <c r="N1303" s="122"/>
      <c r="O1303" s="122"/>
      <c r="P1303" s="122"/>
      <c r="Q1303" s="122"/>
      <c r="R1303" s="122" t="s">
        <v>244</v>
      </c>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row>
    <row r="1304" spans="1:47" outlineLevel="1" x14ac:dyDescent="0.2">
      <c r="A1304" s="123"/>
      <c r="B1304" s="123"/>
      <c r="C1304" s="138" t="s">
        <v>1038</v>
      </c>
      <c r="D1304" s="161"/>
      <c r="E1304" s="152"/>
      <c r="F1304" s="125"/>
      <c r="G1304" s="125"/>
      <c r="H1304" s="147">
        <v>0</v>
      </c>
      <c r="I1304" s="122"/>
      <c r="J1304" s="122"/>
      <c r="K1304" s="122"/>
      <c r="L1304" s="122"/>
      <c r="M1304" s="122"/>
      <c r="N1304" s="122"/>
      <c r="O1304" s="122"/>
      <c r="P1304" s="122"/>
      <c r="Q1304" s="122"/>
      <c r="R1304" s="122" t="s">
        <v>135</v>
      </c>
      <c r="S1304" s="122">
        <v>0</v>
      </c>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row>
    <row r="1305" spans="1:47" outlineLevel="1" x14ac:dyDescent="0.2">
      <c r="A1305" s="123"/>
      <c r="B1305" s="123"/>
      <c r="C1305" s="138" t="s">
        <v>1044</v>
      </c>
      <c r="D1305" s="161"/>
      <c r="E1305" s="152">
        <v>3.301056</v>
      </c>
      <c r="F1305" s="125"/>
      <c r="G1305" s="125"/>
      <c r="H1305" s="147">
        <v>0</v>
      </c>
      <c r="I1305" s="122"/>
      <c r="J1305" s="122"/>
      <c r="K1305" s="122"/>
      <c r="L1305" s="122"/>
      <c r="M1305" s="122"/>
      <c r="N1305" s="122"/>
      <c r="O1305" s="122"/>
      <c r="P1305" s="122"/>
      <c r="Q1305" s="122"/>
      <c r="R1305" s="122" t="s">
        <v>135</v>
      </c>
      <c r="S1305" s="122">
        <v>0</v>
      </c>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row>
    <row r="1306" spans="1:47" ht="22.5" outlineLevel="1" x14ac:dyDescent="0.2">
      <c r="A1306" s="123"/>
      <c r="B1306" s="123"/>
      <c r="C1306" s="351" t="s">
        <v>5093</v>
      </c>
      <c r="D1306" s="161"/>
      <c r="E1306" s="353">
        <v>6.9</v>
      </c>
      <c r="F1306" s="125"/>
      <c r="G1306" s="125"/>
      <c r="H1306" s="147">
        <v>0</v>
      </c>
      <c r="I1306" s="122"/>
      <c r="J1306" s="122"/>
      <c r="K1306" s="122"/>
      <c r="L1306" s="122"/>
      <c r="M1306" s="122"/>
      <c r="N1306" s="122"/>
      <c r="O1306" s="122"/>
      <c r="P1306" s="122"/>
      <c r="Q1306" s="122"/>
      <c r="R1306" s="122" t="s">
        <v>135</v>
      </c>
      <c r="S1306" s="122">
        <v>0</v>
      </c>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row>
    <row r="1307" spans="1:47" ht="22.5" outlineLevel="1" x14ac:dyDescent="0.2">
      <c r="A1307" s="123"/>
      <c r="B1307" s="123"/>
      <c r="C1307" s="351" t="s">
        <v>5094</v>
      </c>
      <c r="D1307" s="161"/>
      <c r="E1307" s="353">
        <v>0.18</v>
      </c>
      <c r="F1307" s="125"/>
      <c r="G1307" s="125"/>
      <c r="H1307" s="147">
        <v>0</v>
      </c>
      <c r="I1307" s="122"/>
      <c r="J1307" s="122"/>
      <c r="K1307" s="122"/>
      <c r="L1307" s="122"/>
      <c r="M1307" s="122"/>
      <c r="N1307" s="122"/>
      <c r="O1307" s="122"/>
      <c r="P1307" s="122"/>
      <c r="Q1307" s="122"/>
      <c r="R1307" s="122" t="s">
        <v>135</v>
      </c>
      <c r="S1307" s="122">
        <v>0</v>
      </c>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row>
    <row r="1308" spans="1:47" outlineLevel="1" x14ac:dyDescent="0.2">
      <c r="A1308" s="123"/>
      <c r="B1308" s="123"/>
      <c r="C1308" s="351" t="s">
        <v>5095</v>
      </c>
      <c r="D1308" s="161"/>
      <c r="E1308" s="353">
        <v>1.23</v>
      </c>
      <c r="F1308" s="125"/>
      <c r="G1308" s="125"/>
      <c r="H1308" s="147">
        <v>0</v>
      </c>
      <c r="I1308" s="122"/>
      <c r="J1308" s="122"/>
      <c r="K1308" s="122"/>
      <c r="L1308" s="122"/>
      <c r="M1308" s="122"/>
      <c r="N1308" s="122"/>
      <c r="O1308" s="122"/>
      <c r="P1308" s="122"/>
      <c r="Q1308" s="122"/>
      <c r="R1308" s="122" t="s">
        <v>135</v>
      </c>
      <c r="S1308" s="122">
        <v>0</v>
      </c>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row>
    <row r="1309" spans="1:47" outlineLevel="1" x14ac:dyDescent="0.2">
      <c r="A1309" s="123"/>
      <c r="B1309" s="123"/>
      <c r="C1309" s="351" t="s">
        <v>5113</v>
      </c>
      <c r="D1309" s="161"/>
      <c r="E1309" s="353">
        <v>10.38</v>
      </c>
      <c r="F1309" s="125"/>
      <c r="G1309" s="125"/>
      <c r="H1309" s="147"/>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row>
    <row r="1310" spans="1:47" outlineLevel="1" x14ac:dyDescent="0.2">
      <c r="A1310" s="123"/>
      <c r="B1310" s="123"/>
      <c r="C1310" s="351" t="s">
        <v>5114</v>
      </c>
      <c r="D1310" s="161"/>
      <c r="E1310" s="353">
        <v>2.2000000000000002</v>
      </c>
      <c r="F1310" s="125"/>
      <c r="G1310" s="125"/>
      <c r="H1310" s="147"/>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row>
    <row r="1311" spans="1:47" outlineLevel="1" x14ac:dyDescent="0.2">
      <c r="A1311" s="123">
        <v>256</v>
      </c>
      <c r="B1311" s="123" t="s">
        <v>1045</v>
      </c>
      <c r="C1311" s="137" t="s">
        <v>1046</v>
      </c>
      <c r="D1311" s="160" t="s">
        <v>138</v>
      </c>
      <c r="E1311" s="343">
        <v>24.19</v>
      </c>
      <c r="F1311" s="125"/>
      <c r="G1311" s="125">
        <f>ROUND(E1311*F1311,2)</f>
        <v>0</v>
      </c>
      <c r="H1311" s="147" t="s">
        <v>1624</v>
      </c>
      <c r="I1311" s="122"/>
      <c r="J1311" s="122"/>
      <c r="K1311" s="122"/>
      <c r="L1311" s="122"/>
      <c r="M1311" s="122"/>
      <c r="N1311" s="122"/>
      <c r="O1311" s="122"/>
      <c r="P1311" s="122"/>
      <c r="Q1311" s="122"/>
      <c r="R1311" s="122" t="s">
        <v>133</v>
      </c>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row>
    <row r="1312" spans="1:47" outlineLevel="1" x14ac:dyDescent="0.2">
      <c r="A1312" s="123"/>
      <c r="B1312" s="123"/>
      <c r="C1312" s="138" t="s">
        <v>1038</v>
      </c>
      <c r="D1312" s="161"/>
      <c r="E1312" s="152"/>
      <c r="F1312" s="125"/>
      <c r="G1312" s="125"/>
      <c r="H1312" s="147">
        <v>0</v>
      </c>
      <c r="I1312" s="122"/>
      <c r="J1312" s="122"/>
      <c r="K1312" s="122"/>
      <c r="L1312" s="122"/>
      <c r="M1312" s="122"/>
      <c r="N1312" s="122"/>
      <c r="O1312" s="122"/>
      <c r="P1312" s="122"/>
      <c r="Q1312" s="122"/>
      <c r="R1312" s="122" t="s">
        <v>135</v>
      </c>
      <c r="S1312" s="122">
        <v>0</v>
      </c>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row>
    <row r="1313" spans="1:47" outlineLevel="1" x14ac:dyDescent="0.2">
      <c r="A1313" s="123"/>
      <c r="B1313" s="123"/>
      <c r="C1313" s="138" t="s">
        <v>1044</v>
      </c>
      <c r="D1313" s="161"/>
      <c r="E1313" s="152">
        <v>3.301056</v>
      </c>
      <c r="F1313" s="125"/>
      <c r="G1313" s="125"/>
      <c r="H1313" s="147">
        <v>0</v>
      </c>
      <c r="I1313" s="122"/>
      <c r="J1313" s="122"/>
      <c r="K1313" s="122"/>
      <c r="L1313" s="122"/>
      <c r="M1313" s="122"/>
      <c r="N1313" s="122"/>
      <c r="O1313" s="122"/>
      <c r="P1313" s="122"/>
      <c r="Q1313" s="122"/>
      <c r="R1313" s="122" t="s">
        <v>135</v>
      </c>
      <c r="S1313" s="122">
        <v>0</v>
      </c>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row>
    <row r="1314" spans="1:47" ht="22.5" outlineLevel="1" x14ac:dyDescent="0.2">
      <c r="A1314" s="123"/>
      <c r="B1314" s="123"/>
      <c r="C1314" s="351" t="s">
        <v>5093</v>
      </c>
      <c r="D1314" s="161"/>
      <c r="E1314" s="353">
        <v>6.9</v>
      </c>
      <c r="F1314" s="125"/>
      <c r="G1314" s="125"/>
      <c r="H1314" s="147">
        <v>0</v>
      </c>
      <c r="I1314" s="122"/>
      <c r="J1314" s="122"/>
      <c r="K1314" s="122"/>
      <c r="L1314" s="122"/>
      <c r="M1314" s="122"/>
      <c r="N1314" s="122"/>
      <c r="O1314" s="122"/>
      <c r="P1314" s="122"/>
      <c r="Q1314" s="122"/>
      <c r="R1314" s="122" t="s">
        <v>135</v>
      </c>
      <c r="S1314" s="122">
        <v>0</v>
      </c>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row>
    <row r="1315" spans="1:47" ht="22.5" outlineLevel="1" x14ac:dyDescent="0.2">
      <c r="A1315" s="123"/>
      <c r="B1315" s="123"/>
      <c r="C1315" s="351" t="s">
        <v>5094</v>
      </c>
      <c r="D1315" s="161"/>
      <c r="E1315" s="353">
        <v>0.18</v>
      </c>
      <c r="F1315" s="125"/>
      <c r="G1315" s="125"/>
      <c r="H1315" s="147">
        <v>0</v>
      </c>
      <c r="I1315" s="122"/>
      <c r="J1315" s="122"/>
      <c r="K1315" s="122"/>
      <c r="L1315" s="122"/>
      <c r="M1315" s="122"/>
      <c r="N1315" s="122"/>
      <c r="O1315" s="122"/>
      <c r="P1315" s="122"/>
      <c r="Q1315" s="122"/>
      <c r="R1315" s="122" t="s">
        <v>135</v>
      </c>
      <c r="S1315" s="122">
        <v>0</v>
      </c>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row>
    <row r="1316" spans="1:47" outlineLevel="1" x14ac:dyDescent="0.2">
      <c r="A1316" s="123"/>
      <c r="B1316" s="123"/>
      <c r="C1316" s="351" t="s">
        <v>5095</v>
      </c>
      <c r="D1316" s="161"/>
      <c r="E1316" s="353">
        <v>1.23</v>
      </c>
      <c r="F1316" s="125"/>
      <c r="G1316" s="125"/>
      <c r="H1316" s="147">
        <v>0</v>
      </c>
      <c r="I1316" s="122"/>
      <c r="J1316" s="122"/>
      <c r="K1316" s="122"/>
      <c r="L1316" s="122"/>
      <c r="M1316" s="122"/>
      <c r="N1316" s="122"/>
      <c r="O1316" s="122"/>
      <c r="P1316" s="122"/>
      <c r="Q1316" s="122"/>
      <c r="R1316" s="122" t="s">
        <v>135</v>
      </c>
      <c r="S1316" s="122">
        <v>0</v>
      </c>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row>
    <row r="1317" spans="1:47" outlineLevel="1" x14ac:dyDescent="0.2">
      <c r="A1317" s="123"/>
      <c r="B1317" s="123"/>
      <c r="C1317" s="351" t="s">
        <v>5113</v>
      </c>
      <c r="D1317" s="161"/>
      <c r="E1317" s="353">
        <v>10.38</v>
      </c>
      <c r="F1317" s="125"/>
      <c r="G1317" s="125"/>
      <c r="H1317" s="147"/>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row>
    <row r="1318" spans="1:47" outlineLevel="1" x14ac:dyDescent="0.2">
      <c r="A1318" s="123"/>
      <c r="B1318" s="123"/>
      <c r="C1318" s="351" t="s">
        <v>5114</v>
      </c>
      <c r="D1318" s="161"/>
      <c r="E1318" s="353">
        <v>2.2000000000000002</v>
      </c>
      <c r="F1318" s="125"/>
      <c r="G1318" s="125"/>
      <c r="H1318" s="147"/>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row>
    <row r="1319" spans="1:47" ht="22.5" outlineLevel="1" x14ac:dyDescent="0.2">
      <c r="A1319" s="123">
        <v>257</v>
      </c>
      <c r="B1319" s="123" t="s">
        <v>1047</v>
      </c>
      <c r="C1319" s="137" t="s">
        <v>1048</v>
      </c>
      <c r="D1319" s="160" t="s">
        <v>240</v>
      </c>
      <c r="E1319" s="125">
        <v>661.85</v>
      </c>
      <c r="F1319" s="125"/>
      <c r="G1319" s="125">
        <f>ROUND(E1319*F1319,2)</f>
        <v>0</v>
      </c>
      <c r="H1319" s="147" t="s">
        <v>1623</v>
      </c>
      <c r="I1319" s="122"/>
      <c r="J1319" s="122"/>
      <c r="K1319" s="122"/>
      <c r="L1319" s="122"/>
      <c r="M1319" s="122"/>
      <c r="N1319" s="122"/>
      <c r="O1319" s="122"/>
      <c r="P1319" s="122"/>
      <c r="Q1319" s="122"/>
      <c r="R1319" s="122" t="s">
        <v>133</v>
      </c>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row>
    <row r="1320" spans="1:47" outlineLevel="1" x14ac:dyDescent="0.2">
      <c r="A1320" s="123"/>
      <c r="B1320" s="123"/>
      <c r="C1320" s="138" t="s">
        <v>1049</v>
      </c>
      <c r="D1320" s="161"/>
      <c r="E1320" s="152">
        <v>661.85</v>
      </c>
      <c r="F1320" s="125"/>
      <c r="G1320" s="125"/>
      <c r="H1320" s="147">
        <v>0</v>
      </c>
      <c r="I1320" s="122"/>
      <c r="J1320" s="122"/>
      <c r="K1320" s="122"/>
      <c r="L1320" s="122"/>
      <c r="M1320" s="122"/>
      <c r="N1320" s="122"/>
      <c r="O1320" s="122"/>
      <c r="P1320" s="122"/>
      <c r="Q1320" s="122"/>
      <c r="R1320" s="122" t="s">
        <v>135</v>
      </c>
      <c r="S1320" s="122">
        <v>0</v>
      </c>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row>
    <row r="1321" spans="1:47" ht="22.5" outlineLevel="1" x14ac:dyDescent="0.2">
      <c r="A1321" s="123">
        <v>258</v>
      </c>
      <c r="B1321" s="123" t="s">
        <v>1050</v>
      </c>
      <c r="C1321" s="137" t="s">
        <v>1051</v>
      </c>
      <c r="D1321" s="160" t="s">
        <v>188</v>
      </c>
      <c r="E1321" s="125">
        <v>221</v>
      </c>
      <c r="F1321" s="125"/>
      <c r="G1321" s="125">
        <f>ROUND(E1321*F1321,2)</f>
        <v>0</v>
      </c>
      <c r="H1321" s="147" t="s">
        <v>1623</v>
      </c>
      <c r="I1321" s="122"/>
      <c r="J1321" s="122"/>
      <c r="K1321" s="122"/>
      <c r="L1321" s="122"/>
      <c r="M1321" s="122"/>
      <c r="N1321" s="122"/>
      <c r="O1321" s="122"/>
      <c r="P1321" s="122"/>
      <c r="Q1321" s="122"/>
      <c r="R1321" s="122" t="s">
        <v>133</v>
      </c>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row>
    <row r="1322" spans="1:47" outlineLevel="1" x14ac:dyDescent="0.2">
      <c r="A1322" s="123"/>
      <c r="B1322" s="123"/>
      <c r="C1322" s="138" t="s">
        <v>869</v>
      </c>
      <c r="D1322" s="161"/>
      <c r="E1322" s="152"/>
      <c r="F1322" s="125"/>
      <c r="G1322" s="125"/>
      <c r="H1322" s="147">
        <v>0</v>
      </c>
      <c r="I1322" s="122"/>
      <c r="J1322" s="122"/>
      <c r="K1322" s="122"/>
      <c r="L1322" s="122"/>
      <c r="M1322" s="122"/>
      <c r="N1322" s="122"/>
      <c r="O1322" s="122"/>
      <c r="P1322" s="122"/>
      <c r="Q1322" s="122"/>
      <c r="R1322" s="122" t="s">
        <v>135</v>
      </c>
      <c r="S1322" s="122">
        <v>0</v>
      </c>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row>
    <row r="1323" spans="1:47" ht="22.5" outlineLevel="1" x14ac:dyDescent="0.2">
      <c r="A1323" s="123"/>
      <c r="B1323" s="123"/>
      <c r="C1323" s="138" t="s">
        <v>214</v>
      </c>
      <c r="D1323" s="161"/>
      <c r="E1323" s="152"/>
      <c r="F1323" s="125"/>
      <c r="G1323" s="125"/>
      <c r="H1323" s="147">
        <v>0</v>
      </c>
      <c r="I1323" s="122"/>
      <c r="J1323" s="122"/>
      <c r="K1323" s="122"/>
      <c r="L1323" s="122"/>
      <c r="M1323" s="122"/>
      <c r="N1323" s="122"/>
      <c r="O1323" s="122"/>
      <c r="P1323" s="122"/>
      <c r="Q1323" s="122"/>
      <c r="R1323" s="122" t="s">
        <v>135</v>
      </c>
      <c r="S1323" s="122">
        <v>0</v>
      </c>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row>
    <row r="1324" spans="1:47" outlineLevel="1" x14ac:dyDescent="0.2">
      <c r="A1324" s="123"/>
      <c r="B1324" s="123"/>
      <c r="C1324" s="138" t="s">
        <v>871</v>
      </c>
      <c r="D1324" s="161"/>
      <c r="E1324" s="152">
        <v>221</v>
      </c>
      <c r="F1324" s="125"/>
      <c r="G1324" s="125"/>
      <c r="H1324" s="147">
        <v>0</v>
      </c>
      <c r="I1324" s="122"/>
      <c r="J1324" s="122"/>
      <c r="K1324" s="122"/>
      <c r="L1324" s="122"/>
      <c r="M1324" s="122"/>
      <c r="N1324" s="122"/>
      <c r="O1324" s="122"/>
      <c r="P1324" s="122"/>
      <c r="Q1324" s="122"/>
      <c r="R1324" s="122" t="s">
        <v>135</v>
      </c>
      <c r="S1324" s="122">
        <v>0</v>
      </c>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row>
    <row r="1325" spans="1:47" ht="22.5" outlineLevel="1" x14ac:dyDescent="0.2">
      <c r="A1325" s="123">
        <v>259</v>
      </c>
      <c r="B1325" s="123" t="s">
        <v>1052</v>
      </c>
      <c r="C1325" s="402" t="s">
        <v>5215</v>
      </c>
      <c r="D1325" s="160" t="s">
        <v>188</v>
      </c>
      <c r="E1325" s="125">
        <v>243.10000000000002</v>
      </c>
      <c r="F1325" s="125"/>
      <c r="G1325" s="125">
        <f>ROUND(E1325*F1325,2)</f>
        <v>0</v>
      </c>
      <c r="H1325" s="147" t="s">
        <v>1623</v>
      </c>
      <c r="I1325" s="122"/>
      <c r="J1325" s="122"/>
      <c r="K1325" s="122"/>
      <c r="L1325" s="122"/>
      <c r="M1325" s="122"/>
      <c r="N1325" s="122"/>
      <c r="O1325" s="122"/>
      <c r="P1325" s="122"/>
      <c r="Q1325" s="122"/>
      <c r="R1325" s="122" t="s">
        <v>244</v>
      </c>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row>
    <row r="1326" spans="1:47" outlineLevel="1" x14ac:dyDescent="0.2">
      <c r="A1326" s="123"/>
      <c r="B1326" s="123"/>
      <c r="C1326" s="138" t="s">
        <v>869</v>
      </c>
      <c r="D1326" s="161"/>
      <c r="E1326" s="152"/>
      <c r="F1326" s="125"/>
      <c r="G1326" s="125"/>
      <c r="H1326" s="147">
        <v>0</v>
      </c>
      <c r="I1326" s="122"/>
      <c r="J1326" s="122"/>
      <c r="K1326" s="122"/>
      <c r="L1326" s="122"/>
      <c r="M1326" s="122"/>
      <c r="N1326" s="122"/>
      <c r="O1326" s="122"/>
      <c r="P1326" s="122"/>
      <c r="Q1326" s="122"/>
      <c r="R1326" s="122" t="s">
        <v>135</v>
      </c>
      <c r="S1326" s="122">
        <v>0</v>
      </c>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row>
    <row r="1327" spans="1:47" ht="22.5" outlineLevel="1" x14ac:dyDescent="0.2">
      <c r="A1327" s="123"/>
      <c r="B1327" s="123"/>
      <c r="C1327" s="138" t="s">
        <v>214</v>
      </c>
      <c r="D1327" s="161"/>
      <c r="E1327" s="152"/>
      <c r="F1327" s="125"/>
      <c r="G1327" s="125"/>
      <c r="H1327" s="147">
        <v>0</v>
      </c>
      <c r="I1327" s="122"/>
      <c r="J1327" s="122"/>
      <c r="K1327" s="122"/>
      <c r="L1327" s="122"/>
      <c r="M1327" s="122"/>
      <c r="N1327" s="122"/>
      <c r="O1327" s="122"/>
      <c r="P1327" s="122"/>
      <c r="Q1327" s="122"/>
      <c r="R1327" s="122" t="s">
        <v>135</v>
      </c>
      <c r="S1327" s="122">
        <v>0</v>
      </c>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row>
    <row r="1328" spans="1:47" outlineLevel="1" x14ac:dyDescent="0.2">
      <c r="A1328" s="123"/>
      <c r="B1328" s="123"/>
      <c r="C1328" s="138" t="s">
        <v>1053</v>
      </c>
      <c r="D1328" s="161"/>
      <c r="E1328" s="152">
        <v>243.1</v>
      </c>
      <c r="F1328" s="125"/>
      <c r="G1328" s="125"/>
      <c r="H1328" s="147">
        <v>0</v>
      </c>
      <c r="I1328" s="122"/>
      <c r="J1328" s="122"/>
      <c r="K1328" s="122"/>
      <c r="L1328" s="122"/>
      <c r="M1328" s="122"/>
      <c r="N1328" s="122"/>
      <c r="O1328" s="122"/>
      <c r="P1328" s="122"/>
      <c r="Q1328" s="122"/>
      <c r="R1328" s="122" t="s">
        <v>135</v>
      </c>
      <c r="S1328" s="122">
        <v>0</v>
      </c>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row>
    <row r="1329" spans="1:47" outlineLevel="1" x14ac:dyDescent="0.2">
      <c r="A1329" s="123">
        <v>260</v>
      </c>
      <c r="B1329" s="123" t="s">
        <v>1054</v>
      </c>
      <c r="C1329" s="137" t="s">
        <v>1055</v>
      </c>
      <c r="D1329" s="160" t="s">
        <v>188</v>
      </c>
      <c r="E1329" s="125">
        <v>1252</v>
      </c>
      <c r="F1329" s="125"/>
      <c r="G1329" s="125">
        <f>ROUND(E1329*F1329,2)</f>
        <v>0</v>
      </c>
      <c r="H1329" s="147" t="s">
        <v>1624</v>
      </c>
      <c r="I1329" s="122"/>
      <c r="J1329" s="122"/>
      <c r="K1329" s="122"/>
      <c r="L1329" s="122"/>
      <c r="M1329" s="122"/>
      <c r="N1329" s="122"/>
      <c r="O1329" s="122"/>
      <c r="P1329" s="122"/>
      <c r="Q1329" s="122"/>
      <c r="R1329" s="122" t="s">
        <v>133</v>
      </c>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row>
    <row r="1330" spans="1:47" outlineLevel="1" x14ac:dyDescent="0.2">
      <c r="A1330" s="123"/>
      <c r="B1330" s="123"/>
      <c r="C1330" s="138" t="s">
        <v>869</v>
      </c>
      <c r="D1330" s="161"/>
      <c r="E1330" s="152"/>
      <c r="F1330" s="125"/>
      <c r="G1330" s="125"/>
      <c r="H1330" s="147">
        <v>0</v>
      </c>
      <c r="I1330" s="122"/>
      <c r="J1330" s="122"/>
      <c r="K1330" s="122"/>
      <c r="L1330" s="122"/>
      <c r="M1330" s="122"/>
      <c r="N1330" s="122"/>
      <c r="O1330" s="122"/>
      <c r="P1330" s="122"/>
      <c r="Q1330" s="122"/>
      <c r="R1330" s="122" t="s">
        <v>135</v>
      </c>
      <c r="S1330" s="122">
        <v>0</v>
      </c>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row>
    <row r="1331" spans="1:47" ht="22.5" outlineLevel="1" x14ac:dyDescent="0.2">
      <c r="A1331" s="123"/>
      <c r="B1331" s="123"/>
      <c r="C1331" s="138" t="s">
        <v>214</v>
      </c>
      <c r="D1331" s="161"/>
      <c r="E1331" s="152"/>
      <c r="F1331" s="125"/>
      <c r="G1331" s="125"/>
      <c r="H1331" s="147">
        <v>0</v>
      </c>
      <c r="I1331" s="122"/>
      <c r="J1331" s="122"/>
      <c r="K1331" s="122"/>
      <c r="L1331" s="122"/>
      <c r="M1331" s="122"/>
      <c r="N1331" s="122"/>
      <c r="O1331" s="122"/>
      <c r="P1331" s="122"/>
      <c r="Q1331" s="122"/>
      <c r="R1331" s="122" t="s">
        <v>135</v>
      </c>
      <c r="S1331" s="122">
        <v>0</v>
      </c>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row>
    <row r="1332" spans="1:47" outlineLevel="1" x14ac:dyDescent="0.2">
      <c r="A1332" s="123"/>
      <c r="B1332" s="123"/>
      <c r="C1332" s="138" t="s">
        <v>997</v>
      </c>
      <c r="D1332" s="161"/>
      <c r="E1332" s="152">
        <v>332</v>
      </c>
      <c r="F1332" s="125"/>
      <c r="G1332" s="125"/>
      <c r="H1332" s="147">
        <v>0</v>
      </c>
      <c r="I1332" s="122"/>
      <c r="J1332" s="122"/>
      <c r="K1332" s="122"/>
      <c r="L1332" s="122"/>
      <c r="M1332" s="122"/>
      <c r="N1332" s="122"/>
      <c r="O1332" s="122"/>
      <c r="P1332" s="122"/>
      <c r="Q1332" s="122"/>
      <c r="R1332" s="122" t="s">
        <v>135</v>
      </c>
      <c r="S1332" s="122">
        <v>0</v>
      </c>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row>
    <row r="1333" spans="1:47" outlineLevel="1" x14ac:dyDescent="0.2">
      <c r="A1333" s="123"/>
      <c r="B1333" s="123"/>
      <c r="C1333" s="138" t="s">
        <v>1056</v>
      </c>
      <c r="D1333" s="161"/>
      <c r="E1333" s="152">
        <v>920</v>
      </c>
      <c r="F1333" s="125"/>
      <c r="G1333" s="125"/>
      <c r="H1333" s="147">
        <v>0</v>
      </c>
      <c r="I1333" s="122"/>
      <c r="J1333" s="122"/>
      <c r="K1333" s="122"/>
      <c r="L1333" s="122"/>
      <c r="M1333" s="122"/>
      <c r="N1333" s="122"/>
      <c r="O1333" s="122"/>
      <c r="P1333" s="122"/>
      <c r="Q1333" s="122"/>
      <c r="R1333" s="122" t="s">
        <v>135</v>
      </c>
      <c r="S1333" s="122">
        <v>0</v>
      </c>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row>
    <row r="1334" spans="1:47" outlineLevel="1" x14ac:dyDescent="0.2">
      <c r="A1334" s="123">
        <v>261</v>
      </c>
      <c r="B1334" s="123" t="s">
        <v>1057</v>
      </c>
      <c r="C1334" s="137" t="s">
        <v>1058</v>
      </c>
      <c r="D1334" s="160" t="s">
        <v>188</v>
      </c>
      <c r="E1334" s="125">
        <v>1377.2</v>
      </c>
      <c r="F1334" s="125"/>
      <c r="G1334" s="125">
        <f>ROUND(E1334*F1334,2)</f>
        <v>0</v>
      </c>
      <c r="H1334" s="147" t="s">
        <v>1624</v>
      </c>
      <c r="I1334" s="122"/>
      <c r="J1334" s="122"/>
      <c r="K1334" s="122"/>
      <c r="L1334" s="122"/>
      <c r="M1334" s="122"/>
      <c r="N1334" s="122"/>
      <c r="O1334" s="122"/>
      <c r="P1334" s="122"/>
      <c r="Q1334" s="122"/>
      <c r="R1334" s="122" t="s">
        <v>244</v>
      </c>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row>
    <row r="1335" spans="1:47" outlineLevel="1" x14ac:dyDescent="0.2">
      <c r="A1335" s="123"/>
      <c r="B1335" s="123"/>
      <c r="C1335" s="138" t="s">
        <v>869</v>
      </c>
      <c r="D1335" s="161"/>
      <c r="E1335" s="152"/>
      <c r="F1335" s="125"/>
      <c r="G1335" s="125"/>
      <c r="H1335" s="147">
        <v>0</v>
      </c>
      <c r="I1335" s="122"/>
      <c r="J1335" s="122"/>
      <c r="K1335" s="122"/>
      <c r="L1335" s="122"/>
      <c r="M1335" s="122"/>
      <c r="N1335" s="122"/>
      <c r="O1335" s="122"/>
      <c r="P1335" s="122"/>
      <c r="Q1335" s="122"/>
      <c r="R1335" s="122" t="s">
        <v>135</v>
      </c>
      <c r="S1335" s="122">
        <v>0</v>
      </c>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row>
    <row r="1336" spans="1:47" ht="22.5" outlineLevel="1" x14ac:dyDescent="0.2">
      <c r="A1336" s="123"/>
      <c r="B1336" s="123"/>
      <c r="C1336" s="138" t="s">
        <v>214</v>
      </c>
      <c r="D1336" s="161"/>
      <c r="E1336" s="152"/>
      <c r="F1336" s="125"/>
      <c r="G1336" s="125"/>
      <c r="H1336" s="147">
        <v>0</v>
      </c>
      <c r="I1336" s="122"/>
      <c r="J1336" s="122"/>
      <c r="K1336" s="122"/>
      <c r="L1336" s="122"/>
      <c r="M1336" s="122"/>
      <c r="N1336" s="122"/>
      <c r="O1336" s="122"/>
      <c r="P1336" s="122"/>
      <c r="Q1336" s="122"/>
      <c r="R1336" s="122" t="s">
        <v>135</v>
      </c>
      <c r="S1336" s="122">
        <v>0</v>
      </c>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row>
    <row r="1337" spans="1:47" outlineLevel="1" x14ac:dyDescent="0.2">
      <c r="A1337" s="123"/>
      <c r="B1337" s="123"/>
      <c r="C1337" s="140" t="s">
        <v>282</v>
      </c>
      <c r="D1337" s="163"/>
      <c r="E1337" s="153"/>
      <c r="F1337" s="125"/>
      <c r="G1337" s="125"/>
      <c r="H1337" s="147">
        <v>0</v>
      </c>
      <c r="I1337" s="122"/>
      <c r="J1337" s="122"/>
      <c r="K1337" s="122"/>
      <c r="L1337" s="122"/>
      <c r="M1337" s="122"/>
      <c r="N1337" s="122"/>
      <c r="O1337" s="122"/>
      <c r="P1337" s="122"/>
      <c r="Q1337" s="122"/>
      <c r="R1337" s="122" t="s">
        <v>135</v>
      </c>
      <c r="S1337" s="122">
        <v>2</v>
      </c>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row>
    <row r="1338" spans="1:47" outlineLevel="1" x14ac:dyDescent="0.2">
      <c r="A1338" s="123"/>
      <c r="B1338" s="123"/>
      <c r="C1338" s="141" t="s">
        <v>1059</v>
      </c>
      <c r="D1338" s="163"/>
      <c r="E1338" s="153">
        <v>332</v>
      </c>
      <c r="F1338" s="125"/>
      <c r="G1338" s="125"/>
      <c r="H1338" s="147">
        <v>0</v>
      </c>
      <c r="I1338" s="122"/>
      <c r="J1338" s="122"/>
      <c r="K1338" s="122"/>
      <c r="L1338" s="122"/>
      <c r="M1338" s="122"/>
      <c r="N1338" s="122"/>
      <c r="O1338" s="122"/>
      <c r="P1338" s="122"/>
      <c r="Q1338" s="122"/>
      <c r="R1338" s="122" t="s">
        <v>135</v>
      </c>
      <c r="S1338" s="122">
        <v>2</v>
      </c>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row>
    <row r="1339" spans="1:47" outlineLevel="1" x14ac:dyDescent="0.2">
      <c r="A1339" s="123"/>
      <c r="B1339" s="123"/>
      <c r="C1339" s="141" t="s">
        <v>1060</v>
      </c>
      <c r="D1339" s="163"/>
      <c r="E1339" s="153">
        <v>920</v>
      </c>
      <c r="F1339" s="125"/>
      <c r="G1339" s="125"/>
      <c r="H1339" s="147">
        <v>0</v>
      </c>
      <c r="I1339" s="122"/>
      <c r="J1339" s="122"/>
      <c r="K1339" s="122"/>
      <c r="L1339" s="122"/>
      <c r="M1339" s="122"/>
      <c r="N1339" s="122"/>
      <c r="O1339" s="122"/>
      <c r="P1339" s="122"/>
      <c r="Q1339" s="122"/>
      <c r="R1339" s="122" t="s">
        <v>135</v>
      </c>
      <c r="S1339" s="122">
        <v>2</v>
      </c>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row>
    <row r="1340" spans="1:47" outlineLevel="1" x14ac:dyDescent="0.2">
      <c r="A1340" s="123"/>
      <c r="B1340" s="123"/>
      <c r="C1340" s="140" t="s">
        <v>289</v>
      </c>
      <c r="D1340" s="163"/>
      <c r="E1340" s="153"/>
      <c r="F1340" s="125"/>
      <c r="G1340" s="125"/>
      <c r="H1340" s="147">
        <v>0</v>
      </c>
      <c r="I1340" s="122"/>
      <c r="J1340" s="122"/>
      <c r="K1340" s="122"/>
      <c r="L1340" s="122"/>
      <c r="M1340" s="122"/>
      <c r="N1340" s="122"/>
      <c r="O1340" s="122"/>
      <c r="P1340" s="122"/>
      <c r="Q1340" s="122"/>
      <c r="R1340" s="122" t="s">
        <v>135</v>
      </c>
      <c r="S1340" s="122">
        <v>0</v>
      </c>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row>
    <row r="1341" spans="1:47" outlineLevel="1" x14ac:dyDescent="0.2">
      <c r="A1341" s="123"/>
      <c r="B1341" s="123"/>
      <c r="C1341" s="138" t="s">
        <v>1061</v>
      </c>
      <c r="D1341" s="161"/>
      <c r="E1341" s="152">
        <v>1377.2</v>
      </c>
      <c r="F1341" s="125"/>
      <c r="G1341" s="125"/>
      <c r="H1341" s="147">
        <v>0</v>
      </c>
      <c r="I1341" s="122"/>
      <c r="J1341" s="122"/>
      <c r="K1341" s="122"/>
      <c r="L1341" s="122"/>
      <c r="M1341" s="122"/>
      <c r="N1341" s="122"/>
      <c r="O1341" s="122"/>
      <c r="P1341" s="122"/>
      <c r="Q1341" s="122"/>
      <c r="R1341" s="122" t="s">
        <v>135</v>
      </c>
      <c r="S1341" s="122">
        <v>0</v>
      </c>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row>
    <row r="1342" spans="1:47" ht="22.5" outlineLevel="1" x14ac:dyDescent="0.2">
      <c r="A1342" s="123">
        <v>262</v>
      </c>
      <c r="B1342" s="123" t="s">
        <v>1062</v>
      </c>
      <c r="C1342" s="137" t="s">
        <v>1063</v>
      </c>
      <c r="D1342" s="160" t="s">
        <v>188</v>
      </c>
      <c r="E1342" s="125">
        <v>1252</v>
      </c>
      <c r="F1342" s="125"/>
      <c r="G1342" s="125">
        <f>ROUND(E1342*F1342,2)</f>
        <v>0</v>
      </c>
      <c r="H1342" s="147" t="s">
        <v>1624</v>
      </c>
      <c r="I1342" s="122"/>
      <c r="J1342" s="122"/>
      <c r="K1342" s="122"/>
      <c r="L1342" s="122"/>
      <c r="M1342" s="122"/>
      <c r="N1342" s="122"/>
      <c r="O1342" s="122"/>
      <c r="P1342" s="122"/>
      <c r="Q1342" s="122"/>
      <c r="R1342" s="122" t="s">
        <v>133</v>
      </c>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row>
    <row r="1343" spans="1:47" outlineLevel="1" x14ac:dyDescent="0.2">
      <c r="A1343" s="123"/>
      <c r="B1343" s="123"/>
      <c r="C1343" s="138" t="s">
        <v>869</v>
      </c>
      <c r="D1343" s="161"/>
      <c r="E1343" s="152"/>
      <c r="F1343" s="125"/>
      <c r="G1343" s="125"/>
      <c r="H1343" s="147">
        <v>0</v>
      </c>
      <c r="I1343" s="122"/>
      <c r="J1343" s="122"/>
      <c r="K1343" s="122"/>
      <c r="L1343" s="122"/>
      <c r="M1343" s="122"/>
      <c r="N1343" s="122"/>
      <c r="O1343" s="122"/>
      <c r="P1343" s="122"/>
      <c r="Q1343" s="122"/>
      <c r="R1343" s="122" t="s">
        <v>135</v>
      </c>
      <c r="S1343" s="122">
        <v>0</v>
      </c>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row>
    <row r="1344" spans="1:47" ht="22.5" outlineLevel="1" x14ac:dyDescent="0.2">
      <c r="A1344" s="123"/>
      <c r="B1344" s="123"/>
      <c r="C1344" s="138" t="s">
        <v>214</v>
      </c>
      <c r="D1344" s="161"/>
      <c r="E1344" s="152"/>
      <c r="F1344" s="125"/>
      <c r="G1344" s="125"/>
      <c r="H1344" s="147">
        <v>0</v>
      </c>
      <c r="I1344" s="122"/>
      <c r="J1344" s="122"/>
      <c r="K1344" s="122"/>
      <c r="L1344" s="122"/>
      <c r="M1344" s="122"/>
      <c r="N1344" s="122"/>
      <c r="O1344" s="122"/>
      <c r="P1344" s="122"/>
      <c r="Q1344" s="122"/>
      <c r="R1344" s="122" t="s">
        <v>135</v>
      </c>
      <c r="S1344" s="122">
        <v>0</v>
      </c>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row>
    <row r="1345" spans="1:47" outlineLevel="1" x14ac:dyDescent="0.2">
      <c r="A1345" s="123"/>
      <c r="B1345" s="123"/>
      <c r="C1345" s="138" t="s">
        <v>997</v>
      </c>
      <c r="D1345" s="161"/>
      <c r="E1345" s="152">
        <v>332</v>
      </c>
      <c r="F1345" s="125"/>
      <c r="G1345" s="125"/>
      <c r="H1345" s="147">
        <v>0</v>
      </c>
      <c r="I1345" s="122"/>
      <c r="J1345" s="122"/>
      <c r="K1345" s="122"/>
      <c r="L1345" s="122"/>
      <c r="M1345" s="122"/>
      <c r="N1345" s="122"/>
      <c r="O1345" s="122"/>
      <c r="P1345" s="122"/>
      <c r="Q1345" s="122"/>
      <c r="R1345" s="122" t="s">
        <v>135</v>
      </c>
      <c r="S1345" s="122">
        <v>0</v>
      </c>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row>
    <row r="1346" spans="1:47" outlineLevel="1" x14ac:dyDescent="0.2">
      <c r="A1346" s="123"/>
      <c r="B1346" s="123"/>
      <c r="C1346" s="138" t="s">
        <v>1056</v>
      </c>
      <c r="D1346" s="161"/>
      <c r="E1346" s="152">
        <v>920</v>
      </c>
      <c r="F1346" s="125"/>
      <c r="G1346" s="125"/>
      <c r="H1346" s="147">
        <v>0</v>
      </c>
      <c r="I1346" s="122"/>
      <c r="J1346" s="122"/>
      <c r="K1346" s="122"/>
      <c r="L1346" s="122"/>
      <c r="M1346" s="122"/>
      <c r="N1346" s="122"/>
      <c r="O1346" s="122"/>
      <c r="P1346" s="122"/>
      <c r="Q1346" s="122"/>
      <c r="R1346" s="122" t="s">
        <v>135</v>
      </c>
      <c r="S1346" s="122">
        <v>0</v>
      </c>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row>
    <row r="1347" spans="1:47" ht="22.5" outlineLevel="1" x14ac:dyDescent="0.2">
      <c r="A1347" s="123">
        <v>263</v>
      </c>
      <c r="B1347" s="123" t="s">
        <v>1064</v>
      </c>
      <c r="C1347" s="137" t="s">
        <v>1065</v>
      </c>
      <c r="D1347" s="160" t="s">
        <v>188</v>
      </c>
      <c r="E1347" s="125">
        <v>1252</v>
      </c>
      <c r="F1347" s="125"/>
      <c r="G1347" s="125">
        <f>ROUND(E1347*F1347,2)</f>
        <v>0</v>
      </c>
      <c r="H1347" s="147" t="s">
        <v>1624</v>
      </c>
      <c r="I1347" s="122"/>
      <c r="J1347" s="122"/>
      <c r="K1347" s="122"/>
      <c r="L1347" s="122"/>
      <c r="M1347" s="122"/>
      <c r="N1347" s="122"/>
      <c r="O1347" s="122"/>
      <c r="P1347" s="122"/>
      <c r="Q1347" s="122"/>
      <c r="R1347" s="122" t="s">
        <v>133</v>
      </c>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row>
    <row r="1348" spans="1:47" outlineLevel="1" x14ac:dyDescent="0.2">
      <c r="A1348" s="123"/>
      <c r="B1348" s="123"/>
      <c r="C1348" s="138" t="s">
        <v>869</v>
      </c>
      <c r="D1348" s="161"/>
      <c r="E1348" s="152"/>
      <c r="F1348" s="125"/>
      <c r="G1348" s="125"/>
      <c r="H1348" s="147">
        <v>0</v>
      </c>
      <c r="I1348" s="122"/>
      <c r="J1348" s="122"/>
      <c r="K1348" s="122"/>
      <c r="L1348" s="122"/>
      <c r="M1348" s="122"/>
      <c r="N1348" s="122"/>
      <c r="O1348" s="122"/>
      <c r="P1348" s="122"/>
      <c r="Q1348" s="122"/>
      <c r="R1348" s="122" t="s">
        <v>135</v>
      </c>
      <c r="S1348" s="122">
        <v>0</v>
      </c>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row>
    <row r="1349" spans="1:47" ht="22.5" outlineLevel="1" x14ac:dyDescent="0.2">
      <c r="A1349" s="123"/>
      <c r="B1349" s="123"/>
      <c r="C1349" s="138" t="s">
        <v>214</v>
      </c>
      <c r="D1349" s="161"/>
      <c r="E1349" s="152"/>
      <c r="F1349" s="125"/>
      <c r="G1349" s="125"/>
      <c r="H1349" s="147">
        <v>0</v>
      </c>
      <c r="I1349" s="122"/>
      <c r="J1349" s="122"/>
      <c r="K1349" s="122"/>
      <c r="L1349" s="122"/>
      <c r="M1349" s="122"/>
      <c r="N1349" s="122"/>
      <c r="O1349" s="122"/>
      <c r="P1349" s="122"/>
      <c r="Q1349" s="122"/>
      <c r="R1349" s="122" t="s">
        <v>135</v>
      </c>
      <c r="S1349" s="122">
        <v>0</v>
      </c>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row>
    <row r="1350" spans="1:47" outlineLevel="1" x14ac:dyDescent="0.2">
      <c r="A1350" s="123"/>
      <c r="B1350" s="123"/>
      <c r="C1350" s="138" t="s">
        <v>997</v>
      </c>
      <c r="D1350" s="161"/>
      <c r="E1350" s="152">
        <v>332</v>
      </c>
      <c r="F1350" s="125"/>
      <c r="G1350" s="125"/>
      <c r="H1350" s="147">
        <v>0</v>
      </c>
      <c r="I1350" s="122"/>
      <c r="J1350" s="122"/>
      <c r="K1350" s="122"/>
      <c r="L1350" s="122"/>
      <c r="M1350" s="122"/>
      <c r="N1350" s="122"/>
      <c r="O1350" s="122"/>
      <c r="P1350" s="122"/>
      <c r="Q1350" s="122"/>
      <c r="R1350" s="122" t="s">
        <v>135</v>
      </c>
      <c r="S1350" s="122">
        <v>0</v>
      </c>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row>
    <row r="1351" spans="1:47" outlineLevel="1" x14ac:dyDescent="0.2">
      <c r="A1351" s="123"/>
      <c r="B1351" s="123"/>
      <c r="C1351" s="138" t="s">
        <v>1056</v>
      </c>
      <c r="D1351" s="161"/>
      <c r="E1351" s="152">
        <v>920</v>
      </c>
      <c r="F1351" s="125"/>
      <c r="G1351" s="125"/>
      <c r="H1351" s="147">
        <v>0</v>
      </c>
      <c r="I1351" s="122"/>
      <c r="J1351" s="122"/>
      <c r="K1351" s="122"/>
      <c r="L1351" s="122"/>
      <c r="M1351" s="122"/>
      <c r="N1351" s="122"/>
      <c r="O1351" s="122"/>
      <c r="P1351" s="122"/>
      <c r="Q1351" s="122"/>
      <c r="R1351" s="122" t="s">
        <v>135</v>
      </c>
      <c r="S1351" s="122">
        <v>0</v>
      </c>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row>
    <row r="1352" spans="1:47" outlineLevel="1" x14ac:dyDescent="0.2">
      <c r="A1352" s="123">
        <v>264</v>
      </c>
      <c r="B1352" s="123" t="s">
        <v>1066</v>
      </c>
      <c r="C1352" s="137" t="s">
        <v>1067</v>
      </c>
      <c r="D1352" s="160" t="s">
        <v>0</v>
      </c>
      <c r="E1352" s="125">
        <v>6.7</v>
      </c>
      <c r="F1352" s="125"/>
      <c r="G1352" s="125">
        <f>ROUND(E1352*F1352,2)</f>
        <v>0</v>
      </c>
      <c r="H1352" s="147" t="s">
        <v>1624</v>
      </c>
      <c r="I1352" s="122"/>
      <c r="J1352" s="122"/>
      <c r="K1352" s="122"/>
      <c r="L1352" s="122"/>
      <c r="M1352" s="122"/>
      <c r="N1352" s="122"/>
      <c r="O1352" s="122"/>
      <c r="P1352" s="122"/>
      <c r="Q1352" s="122"/>
      <c r="R1352" s="122" t="s">
        <v>133</v>
      </c>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row>
    <row r="1353" spans="1:47" x14ac:dyDescent="0.2">
      <c r="A1353" s="124" t="s">
        <v>128</v>
      </c>
      <c r="B1353" s="124" t="s">
        <v>86</v>
      </c>
      <c r="C1353" s="139" t="s">
        <v>87</v>
      </c>
      <c r="D1353" s="162"/>
      <c r="E1353" s="126"/>
      <c r="F1353" s="126"/>
      <c r="G1353" s="126">
        <f>SUMIF(R1354:R1373,"&lt;&gt;NOR",G1354:G1373)</f>
        <v>0</v>
      </c>
      <c r="H1353" s="148"/>
      <c r="I1353" s="122"/>
      <c r="R1353" t="s">
        <v>129</v>
      </c>
    </row>
    <row r="1354" spans="1:47" outlineLevel="1" x14ac:dyDescent="0.2">
      <c r="A1354" s="123">
        <v>265</v>
      </c>
      <c r="B1354" s="123" t="s">
        <v>1068</v>
      </c>
      <c r="C1354" s="137" t="s">
        <v>1069</v>
      </c>
      <c r="D1354" s="160" t="s">
        <v>188</v>
      </c>
      <c r="E1354" s="125">
        <v>209.21999999999997</v>
      </c>
      <c r="F1354" s="125"/>
      <c r="G1354" s="125">
        <f>ROUND(E1354*F1354,2)</f>
        <v>0</v>
      </c>
      <c r="H1354" s="147" t="s">
        <v>1624</v>
      </c>
      <c r="I1354" s="122"/>
      <c r="J1354" s="122"/>
      <c r="K1354" s="122"/>
      <c r="L1354" s="122"/>
      <c r="M1354" s="122"/>
      <c r="N1354" s="122"/>
      <c r="O1354" s="122"/>
      <c r="P1354" s="122"/>
      <c r="Q1354" s="122"/>
      <c r="R1354" s="122" t="s">
        <v>133</v>
      </c>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row>
    <row r="1355" spans="1:47" outlineLevel="1" x14ac:dyDescent="0.2">
      <c r="A1355" s="123"/>
      <c r="B1355" s="123"/>
      <c r="C1355" s="138" t="s">
        <v>633</v>
      </c>
      <c r="D1355" s="161"/>
      <c r="E1355" s="152"/>
      <c r="F1355" s="125"/>
      <c r="G1355" s="125"/>
      <c r="H1355" s="147">
        <v>0</v>
      </c>
      <c r="I1355" s="122"/>
      <c r="J1355" s="122"/>
      <c r="K1355" s="122"/>
      <c r="L1355" s="122"/>
      <c r="M1355" s="122"/>
      <c r="N1355" s="122"/>
      <c r="O1355" s="122"/>
      <c r="P1355" s="122"/>
      <c r="Q1355" s="122"/>
      <c r="R1355" s="122" t="s">
        <v>135</v>
      </c>
      <c r="S1355" s="122">
        <v>0</v>
      </c>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row>
    <row r="1356" spans="1:47" ht="22.5" outlineLevel="1" x14ac:dyDescent="0.2">
      <c r="A1356" s="123"/>
      <c r="B1356" s="123"/>
      <c r="C1356" s="138" t="s">
        <v>214</v>
      </c>
      <c r="D1356" s="161"/>
      <c r="E1356" s="152"/>
      <c r="F1356" s="125"/>
      <c r="G1356" s="125"/>
      <c r="H1356" s="147">
        <v>0</v>
      </c>
      <c r="I1356" s="122"/>
      <c r="J1356" s="122"/>
      <c r="K1356" s="122"/>
      <c r="L1356" s="122"/>
      <c r="M1356" s="122"/>
      <c r="N1356" s="122"/>
      <c r="O1356" s="122"/>
      <c r="P1356" s="122"/>
      <c r="Q1356" s="122"/>
      <c r="R1356" s="122" t="s">
        <v>135</v>
      </c>
      <c r="S1356" s="122">
        <v>0</v>
      </c>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row>
    <row r="1357" spans="1:47" outlineLevel="1" x14ac:dyDescent="0.2">
      <c r="A1357" s="123"/>
      <c r="B1357" s="123"/>
      <c r="C1357" s="138" t="s">
        <v>1070</v>
      </c>
      <c r="D1357" s="161"/>
      <c r="E1357" s="152">
        <v>56.8</v>
      </c>
      <c r="F1357" s="125"/>
      <c r="G1357" s="125"/>
      <c r="H1357" s="147">
        <v>0</v>
      </c>
      <c r="I1357" s="122"/>
      <c r="J1357" s="122"/>
      <c r="K1357" s="122"/>
      <c r="L1357" s="122"/>
      <c r="M1357" s="122"/>
      <c r="N1357" s="122"/>
      <c r="O1357" s="122"/>
      <c r="P1357" s="122"/>
      <c r="Q1357" s="122"/>
      <c r="R1357" s="122" t="s">
        <v>135</v>
      </c>
      <c r="S1357" s="122">
        <v>0</v>
      </c>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row>
    <row r="1358" spans="1:47" outlineLevel="1" x14ac:dyDescent="0.2">
      <c r="A1358" s="123"/>
      <c r="B1358" s="123"/>
      <c r="C1358" s="138" t="s">
        <v>648</v>
      </c>
      <c r="D1358" s="161"/>
      <c r="E1358" s="152">
        <v>81.12</v>
      </c>
      <c r="F1358" s="125"/>
      <c r="G1358" s="125"/>
      <c r="H1358" s="147">
        <v>0</v>
      </c>
      <c r="I1358" s="122"/>
      <c r="J1358" s="122"/>
      <c r="K1358" s="122"/>
      <c r="L1358" s="122"/>
      <c r="M1358" s="122"/>
      <c r="N1358" s="122"/>
      <c r="O1358" s="122"/>
      <c r="P1358" s="122"/>
      <c r="Q1358" s="122"/>
      <c r="R1358" s="122" t="s">
        <v>135</v>
      </c>
      <c r="S1358" s="122">
        <v>0</v>
      </c>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row>
    <row r="1359" spans="1:47" outlineLevel="1" x14ac:dyDescent="0.2">
      <c r="A1359" s="123"/>
      <c r="B1359" s="123"/>
      <c r="C1359" s="138" t="s">
        <v>212</v>
      </c>
      <c r="D1359" s="161"/>
      <c r="E1359" s="152"/>
      <c r="F1359" s="125"/>
      <c r="G1359" s="125"/>
      <c r="H1359" s="147">
        <v>0</v>
      </c>
      <c r="I1359" s="122"/>
      <c r="J1359" s="122"/>
      <c r="K1359" s="122"/>
      <c r="L1359" s="122"/>
      <c r="M1359" s="122"/>
      <c r="N1359" s="122"/>
      <c r="O1359" s="122"/>
      <c r="P1359" s="122"/>
      <c r="Q1359" s="122"/>
      <c r="R1359" s="122" t="s">
        <v>135</v>
      </c>
      <c r="S1359" s="122">
        <v>0</v>
      </c>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row>
    <row r="1360" spans="1:47" outlineLevel="1" x14ac:dyDescent="0.2">
      <c r="A1360" s="123"/>
      <c r="B1360" s="123"/>
      <c r="C1360" s="138" t="s">
        <v>650</v>
      </c>
      <c r="D1360" s="161"/>
      <c r="E1360" s="152">
        <v>71.3</v>
      </c>
      <c r="F1360" s="125"/>
      <c r="G1360" s="125"/>
      <c r="H1360" s="147">
        <v>0</v>
      </c>
      <c r="I1360" s="122"/>
      <c r="J1360" s="122"/>
      <c r="K1360" s="122"/>
      <c r="L1360" s="122"/>
      <c r="M1360" s="122"/>
      <c r="N1360" s="122"/>
      <c r="O1360" s="122"/>
      <c r="P1360" s="122"/>
      <c r="Q1360" s="122"/>
      <c r="R1360" s="122" t="s">
        <v>135</v>
      </c>
      <c r="S1360" s="122">
        <v>0</v>
      </c>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row>
    <row r="1361" spans="1:47" outlineLevel="1" x14ac:dyDescent="0.2">
      <c r="A1361" s="123">
        <v>266</v>
      </c>
      <c r="B1361" s="123" t="s">
        <v>1071</v>
      </c>
      <c r="C1361" s="137" t="s">
        <v>1072</v>
      </c>
      <c r="D1361" s="160" t="s">
        <v>188</v>
      </c>
      <c r="E1361" s="125">
        <v>78.430000000000007</v>
      </c>
      <c r="F1361" s="125"/>
      <c r="G1361" s="125">
        <f>ROUND(E1361*F1361,2)</f>
        <v>0</v>
      </c>
      <c r="H1361" s="147" t="s">
        <v>1624</v>
      </c>
      <c r="I1361" s="122"/>
      <c r="J1361" s="122"/>
      <c r="K1361" s="122"/>
      <c r="L1361" s="122"/>
      <c r="M1361" s="122"/>
      <c r="N1361" s="122"/>
      <c r="O1361" s="122"/>
      <c r="P1361" s="122"/>
      <c r="Q1361" s="122"/>
      <c r="R1361" s="122" t="s">
        <v>244</v>
      </c>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row>
    <row r="1362" spans="1:47" outlineLevel="1" x14ac:dyDescent="0.2">
      <c r="A1362" s="123"/>
      <c r="B1362" s="123"/>
      <c r="C1362" s="138" t="s">
        <v>633</v>
      </c>
      <c r="D1362" s="161"/>
      <c r="E1362" s="152"/>
      <c r="F1362" s="125"/>
      <c r="G1362" s="125"/>
      <c r="H1362" s="147">
        <v>0</v>
      </c>
      <c r="I1362" s="122"/>
      <c r="J1362" s="122"/>
      <c r="K1362" s="122"/>
      <c r="L1362" s="122"/>
      <c r="M1362" s="122"/>
      <c r="N1362" s="122"/>
      <c r="O1362" s="122"/>
      <c r="P1362" s="122"/>
      <c r="Q1362" s="122"/>
      <c r="R1362" s="122" t="s">
        <v>135</v>
      </c>
      <c r="S1362" s="122">
        <v>0</v>
      </c>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row>
    <row r="1363" spans="1:47" ht="22.5" outlineLevel="1" x14ac:dyDescent="0.2">
      <c r="A1363" s="123"/>
      <c r="B1363" s="123"/>
      <c r="C1363" s="138" t="s">
        <v>214</v>
      </c>
      <c r="D1363" s="161"/>
      <c r="E1363" s="152"/>
      <c r="F1363" s="125"/>
      <c r="G1363" s="125"/>
      <c r="H1363" s="147">
        <v>0</v>
      </c>
      <c r="I1363" s="122"/>
      <c r="J1363" s="122"/>
      <c r="K1363" s="122"/>
      <c r="L1363" s="122"/>
      <c r="M1363" s="122"/>
      <c r="N1363" s="122"/>
      <c r="O1363" s="122"/>
      <c r="P1363" s="122"/>
      <c r="Q1363" s="122"/>
      <c r="R1363" s="122" t="s">
        <v>135</v>
      </c>
      <c r="S1363" s="122">
        <v>0</v>
      </c>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row>
    <row r="1364" spans="1:47" outlineLevel="1" x14ac:dyDescent="0.2">
      <c r="A1364" s="123"/>
      <c r="B1364" s="123"/>
      <c r="C1364" s="138" t="s">
        <v>989</v>
      </c>
      <c r="D1364" s="161"/>
      <c r="E1364" s="152">
        <v>78.430000000000007</v>
      </c>
      <c r="F1364" s="125"/>
      <c r="G1364" s="125"/>
      <c r="H1364" s="147">
        <v>0</v>
      </c>
      <c r="I1364" s="122"/>
      <c r="J1364" s="122"/>
      <c r="K1364" s="122"/>
      <c r="L1364" s="122"/>
      <c r="M1364" s="122"/>
      <c r="N1364" s="122"/>
      <c r="O1364" s="122"/>
      <c r="P1364" s="122"/>
      <c r="Q1364" s="122"/>
      <c r="R1364" s="122" t="s">
        <v>135</v>
      </c>
      <c r="S1364" s="122">
        <v>0</v>
      </c>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row>
    <row r="1365" spans="1:47" outlineLevel="1" x14ac:dyDescent="0.2">
      <c r="A1365" s="123">
        <v>267</v>
      </c>
      <c r="B1365" s="123" t="s">
        <v>1073</v>
      </c>
      <c r="C1365" s="137" t="s">
        <v>1074</v>
      </c>
      <c r="D1365" s="160" t="s">
        <v>188</v>
      </c>
      <c r="E1365" s="125">
        <v>62.480000000000004</v>
      </c>
      <c r="F1365" s="125"/>
      <c r="G1365" s="125">
        <f>ROUND(E1365*F1365,2)</f>
        <v>0</v>
      </c>
      <c r="H1365" s="147" t="s">
        <v>1624</v>
      </c>
      <c r="I1365" s="122"/>
      <c r="J1365" s="122"/>
      <c r="K1365" s="122"/>
      <c r="L1365" s="122"/>
      <c r="M1365" s="122"/>
      <c r="N1365" s="122"/>
      <c r="O1365" s="122"/>
      <c r="P1365" s="122"/>
      <c r="Q1365" s="122"/>
      <c r="R1365" s="122" t="s">
        <v>244</v>
      </c>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row>
    <row r="1366" spans="1:47" outlineLevel="1" x14ac:dyDescent="0.2">
      <c r="A1366" s="123"/>
      <c r="B1366" s="123"/>
      <c r="C1366" s="138" t="s">
        <v>633</v>
      </c>
      <c r="D1366" s="161"/>
      <c r="E1366" s="152"/>
      <c r="F1366" s="125"/>
      <c r="G1366" s="125"/>
      <c r="H1366" s="147">
        <v>0</v>
      </c>
      <c r="I1366" s="122"/>
      <c r="J1366" s="122"/>
      <c r="K1366" s="122"/>
      <c r="L1366" s="122"/>
      <c r="M1366" s="122"/>
      <c r="N1366" s="122"/>
      <c r="O1366" s="122"/>
      <c r="P1366" s="122"/>
      <c r="Q1366" s="122"/>
      <c r="R1366" s="122" t="s">
        <v>135</v>
      </c>
      <c r="S1366" s="122">
        <v>0</v>
      </c>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row>
    <row r="1367" spans="1:47" ht="22.5" outlineLevel="1" x14ac:dyDescent="0.2">
      <c r="A1367" s="123"/>
      <c r="B1367" s="123"/>
      <c r="C1367" s="138" t="s">
        <v>214</v>
      </c>
      <c r="D1367" s="161"/>
      <c r="E1367" s="152"/>
      <c r="F1367" s="125"/>
      <c r="G1367" s="125"/>
      <c r="H1367" s="147">
        <v>0</v>
      </c>
      <c r="I1367" s="122"/>
      <c r="J1367" s="122"/>
      <c r="K1367" s="122"/>
      <c r="L1367" s="122"/>
      <c r="M1367" s="122"/>
      <c r="N1367" s="122"/>
      <c r="O1367" s="122"/>
      <c r="P1367" s="122"/>
      <c r="Q1367" s="122"/>
      <c r="R1367" s="122" t="s">
        <v>135</v>
      </c>
      <c r="S1367" s="122">
        <v>0</v>
      </c>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row>
    <row r="1368" spans="1:47" outlineLevel="1" x14ac:dyDescent="0.2">
      <c r="A1368" s="123"/>
      <c r="B1368" s="123"/>
      <c r="C1368" s="138" t="s">
        <v>1075</v>
      </c>
      <c r="D1368" s="161"/>
      <c r="E1368" s="152">
        <v>62.48</v>
      </c>
      <c r="F1368" s="125"/>
      <c r="G1368" s="125"/>
      <c r="H1368" s="147">
        <v>0</v>
      </c>
      <c r="I1368" s="122"/>
      <c r="J1368" s="122"/>
      <c r="K1368" s="122"/>
      <c r="L1368" s="122"/>
      <c r="M1368" s="122"/>
      <c r="N1368" s="122"/>
      <c r="O1368" s="122"/>
      <c r="P1368" s="122"/>
      <c r="Q1368" s="122"/>
      <c r="R1368" s="122" t="s">
        <v>135</v>
      </c>
      <c r="S1368" s="122">
        <v>0</v>
      </c>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row>
    <row r="1369" spans="1:47" outlineLevel="1" x14ac:dyDescent="0.2">
      <c r="A1369" s="123">
        <v>268</v>
      </c>
      <c r="B1369" s="123" t="s">
        <v>1076</v>
      </c>
      <c r="C1369" s="137" t="s">
        <v>1077</v>
      </c>
      <c r="D1369" s="160" t="s">
        <v>188</v>
      </c>
      <c r="E1369" s="125">
        <v>89.231999999999999</v>
      </c>
      <c r="F1369" s="125"/>
      <c r="G1369" s="125">
        <f>ROUND(E1369*F1369,2)</f>
        <v>0</v>
      </c>
      <c r="H1369" s="147" t="s">
        <v>1624</v>
      </c>
      <c r="I1369" s="122"/>
      <c r="J1369" s="122"/>
      <c r="K1369" s="122"/>
      <c r="L1369" s="122"/>
      <c r="M1369" s="122"/>
      <c r="N1369" s="122"/>
      <c r="O1369" s="122"/>
      <c r="P1369" s="122"/>
      <c r="Q1369" s="122"/>
      <c r="R1369" s="122" t="s">
        <v>244</v>
      </c>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row>
    <row r="1370" spans="1:47" outlineLevel="1" x14ac:dyDescent="0.2">
      <c r="A1370" s="123"/>
      <c r="B1370" s="123"/>
      <c r="C1370" s="138" t="s">
        <v>633</v>
      </c>
      <c r="D1370" s="161"/>
      <c r="E1370" s="152"/>
      <c r="F1370" s="125"/>
      <c r="G1370" s="125"/>
      <c r="H1370" s="147">
        <v>0</v>
      </c>
      <c r="I1370" s="122"/>
      <c r="J1370" s="122"/>
      <c r="K1370" s="122"/>
      <c r="L1370" s="122"/>
      <c r="M1370" s="122"/>
      <c r="N1370" s="122"/>
      <c r="O1370" s="122"/>
      <c r="P1370" s="122"/>
      <c r="Q1370" s="122"/>
      <c r="R1370" s="122" t="s">
        <v>135</v>
      </c>
      <c r="S1370" s="122">
        <v>0</v>
      </c>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row>
    <row r="1371" spans="1:47" ht="22.5" outlineLevel="1" x14ac:dyDescent="0.2">
      <c r="A1371" s="123"/>
      <c r="B1371" s="123"/>
      <c r="C1371" s="138" t="s">
        <v>214</v>
      </c>
      <c r="D1371" s="161"/>
      <c r="E1371" s="152"/>
      <c r="F1371" s="125"/>
      <c r="G1371" s="125"/>
      <c r="H1371" s="147">
        <v>0</v>
      </c>
      <c r="I1371" s="122"/>
      <c r="J1371" s="122"/>
      <c r="K1371" s="122"/>
      <c r="L1371" s="122"/>
      <c r="M1371" s="122"/>
      <c r="N1371" s="122"/>
      <c r="O1371" s="122"/>
      <c r="P1371" s="122"/>
      <c r="Q1371" s="122"/>
      <c r="R1371" s="122" t="s">
        <v>135</v>
      </c>
      <c r="S1371" s="122">
        <v>0</v>
      </c>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row>
    <row r="1372" spans="1:47" outlineLevel="1" x14ac:dyDescent="0.2">
      <c r="A1372" s="123"/>
      <c r="B1372" s="123"/>
      <c r="C1372" s="138" t="s">
        <v>1078</v>
      </c>
      <c r="D1372" s="161"/>
      <c r="E1372" s="152">
        <v>89.231999999999999</v>
      </c>
      <c r="F1372" s="125"/>
      <c r="G1372" s="125"/>
      <c r="H1372" s="147">
        <v>0</v>
      </c>
      <c r="I1372" s="122"/>
      <c r="J1372" s="122"/>
      <c r="K1372" s="122"/>
      <c r="L1372" s="122"/>
      <c r="M1372" s="122"/>
      <c r="N1372" s="122"/>
      <c r="O1372" s="122"/>
      <c r="P1372" s="122"/>
      <c r="Q1372" s="122"/>
      <c r="R1372" s="122" t="s">
        <v>135</v>
      </c>
      <c r="S1372" s="122">
        <v>0</v>
      </c>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row>
    <row r="1373" spans="1:47" outlineLevel="1" x14ac:dyDescent="0.2">
      <c r="A1373" s="123">
        <v>269</v>
      </c>
      <c r="B1373" s="123" t="s">
        <v>1079</v>
      </c>
      <c r="C1373" s="137" t="s">
        <v>1080</v>
      </c>
      <c r="D1373" s="160" t="s">
        <v>0</v>
      </c>
      <c r="E1373" s="125">
        <v>8.9</v>
      </c>
      <c r="F1373" s="125"/>
      <c r="G1373" s="125">
        <f>ROUND(E1373*F1373,2)</f>
        <v>0</v>
      </c>
      <c r="H1373" s="147" t="s">
        <v>1624</v>
      </c>
      <c r="I1373" s="122"/>
      <c r="J1373" s="122"/>
      <c r="K1373" s="122"/>
      <c r="L1373" s="122"/>
      <c r="M1373" s="122"/>
      <c r="N1373" s="122"/>
      <c r="O1373" s="122"/>
      <c r="P1373" s="122"/>
      <c r="Q1373" s="122"/>
      <c r="R1373" s="122" t="s">
        <v>133</v>
      </c>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row>
    <row r="1374" spans="1:47" x14ac:dyDescent="0.2">
      <c r="A1374" s="124" t="s">
        <v>128</v>
      </c>
      <c r="B1374" s="124" t="s">
        <v>88</v>
      </c>
      <c r="C1374" s="139" t="s">
        <v>89</v>
      </c>
      <c r="D1374" s="162"/>
      <c r="E1374" s="126"/>
      <c r="F1374" s="126"/>
      <c r="G1374" s="126">
        <f>SUMIF(R1375:R1429,"&lt;&gt;NOR",G1375:G1429)</f>
        <v>0</v>
      </c>
      <c r="H1374" s="148"/>
      <c r="I1374" s="122"/>
      <c r="R1374" t="s">
        <v>129</v>
      </c>
    </row>
    <row r="1375" spans="1:47" ht="22.5" outlineLevel="1" x14ac:dyDescent="0.2">
      <c r="A1375" s="123">
        <v>270</v>
      </c>
      <c r="B1375" s="123" t="s">
        <v>1081</v>
      </c>
      <c r="C1375" s="137" t="s">
        <v>3589</v>
      </c>
      <c r="D1375" s="160" t="s">
        <v>188</v>
      </c>
      <c r="E1375" s="125">
        <v>1252</v>
      </c>
      <c r="F1375" s="125"/>
      <c r="G1375" s="125">
        <f>ROUND(E1375*F1375,2)</f>
        <v>0</v>
      </c>
      <c r="H1375" s="147" t="s">
        <v>1623</v>
      </c>
      <c r="I1375" s="122"/>
      <c r="J1375" s="122"/>
      <c r="K1375" s="122"/>
      <c r="L1375" s="122"/>
      <c r="M1375" s="122"/>
      <c r="N1375" s="122"/>
      <c r="O1375" s="122"/>
      <c r="P1375" s="122"/>
      <c r="Q1375" s="122"/>
      <c r="R1375" s="122" t="s">
        <v>133</v>
      </c>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row>
    <row r="1376" spans="1:47" outlineLevel="1" x14ac:dyDescent="0.2">
      <c r="A1376" s="123"/>
      <c r="B1376" s="123"/>
      <c r="C1376" s="138" t="s">
        <v>869</v>
      </c>
      <c r="D1376" s="161"/>
      <c r="E1376" s="152"/>
      <c r="F1376" s="125"/>
      <c r="G1376" s="125"/>
      <c r="H1376" s="147">
        <v>0</v>
      </c>
      <c r="I1376" s="122"/>
      <c r="J1376" s="122"/>
      <c r="K1376" s="122"/>
      <c r="L1376" s="122"/>
      <c r="M1376" s="122"/>
      <c r="N1376" s="122"/>
      <c r="O1376" s="122"/>
      <c r="P1376" s="122"/>
      <c r="Q1376" s="122"/>
      <c r="R1376" s="122" t="s">
        <v>135</v>
      </c>
      <c r="S1376" s="122">
        <v>0</v>
      </c>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row>
    <row r="1377" spans="1:47" ht="22.5" outlineLevel="1" x14ac:dyDescent="0.2">
      <c r="A1377" s="123"/>
      <c r="B1377" s="123"/>
      <c r="C1377" s="138" t="s">
        <v>214</v>
      </c>
      <c r="D1377" s="161"/>
      <c r="E1377" s="152"/>
      <c r="F1377" s="125"/>
      <c r="G1377" s="125"/>
      <c r="H1377" s="147">
        <v>0</v>
      </c>
      <c r="I1377" s="122"/>
      <c r="J1377" s="122"/>
      <c r="K1377" s="122"/>
      <c r="L1377" s="122"/>
      <c r="M1377" s="122"/>
      <c r="N1377" s="122"/>
      <c r="O1377" s="122"/>
      <c r="P1377" s="122"/>
      <c r="Q1377" s="122"/>
      <c r="R1377" s="122" t="s">
        <v>135</v>
      </c>
      <c r="S1377" s="122">
        <v>0</v>
      </c>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row>
    <row r="1378" spans="1:47" outlineLevel="1" x14ac:dyDescent="0.2">
      <c r="A1378" s="123"/>
      <c r="B1378" s="123"/>
      <c r="C1378" s="138" t="s">
        <v>997</v>
      </c>
      <c r="D1378" s="161"/>
      <c r="E1378" s="152">
        <v>332</v>
      </c>
      <c r="F1378" s="125"/>
      <c r="G1378" s="125"/>
      <c r="H1378" s="147">
        <v>0</v>
      </c>
      <c r="I1378" s="122"/>
      <c r="J1378" s="122"/>
      <c r="K1378" s="122"/>
      <c r="L1378" s="122"/>
      <c r="M1378" s="122"/>
      <c r="N1378" s="122"/>
      <c r="O1378" s="122"/>
      <c r="P1378" s="122"/>
      <c r="Q1378" s="122"/>
      <c r="R1378" s="122" t="s">
        <v>135</v>
      </c>
      <c r="S1378" s="122">
        <v>0</v>
      </c>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row>
    <row r="1379" spans="1:47" outlineLevel="1" x14ac:dyDescent="0.2">
      <c r="A1379" s="123"/>
      <c r="B1379" s="123"/>
      <c r="C1379" s="138" t="s">
        <v>1056</v>
      </c>
      <c r="D1379" s="161"/>
      <c r="E1379" s="152">
        <v>920</v>
      </c>
      <c r="F1379" s="125"/>
      <c r="G1379" s="125"/>
      <c r="H1379" s="147">
        <v>0</v>
      </c>
      <c r="I1379" s="122"/>
      <c r="J1379" s="122"/>
      <c r="K1379" s="122"/>
      <c r="L1379" s="122"/>
      <c r="M1379" s="122"/>
      <c r="N1379" s="122"/>
      <c r="O1379" s="122"/>
      <c r="P1379" s="122"/>
      <c r="Q1379" s="122"/>
      <c r="R1379" s="122" t="s">
        <v>135</v>
      </c>
      <c r="S1379" s="122">
        <v>0</v>
      </c>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row>
    <row r="1380" spans="1:47" ht="22.5" outlineLevel="1" x14ac:dyDescent="0.2">
      <c r="A1380" s="123">
        <v>271</v>
      </c>
      <c r="B1380" s="123" t="s">
        <v>1082</v>
      </c>
      <c r="C1380" s="137" t="s">
        <v>1083</v>
      </c>
      <c r="D1380" s="160" t="s">
        <v>240</v>
      </c>
      <c r="E1380" s="125">
        <v>3</v>
      </c>
      <c r="F1380" s="125"/>
      <c r="G1380" s="125">
        <f>ROUND(E1380*F1380,2)</f>
        <v>0</v>
      </c>
      <c r="H1380" s="147" t="s">
        <v>1623</v>
      </c>
      <c r="I1380" s="122"/>
      <c r="J1380" s="122"/>
      <c r="K1380" s="122"/>
      <c r="L1380" s="122"/>
      <c r="M1380" s="122"/>
      <c r="N1380" s="122"/>
      <c r="O1380" s="122"/>
      <c r="P1380" s="122"/>
      <c r="Q1380" s="122"/>
      <c r="R1380" s="122" t="s">
        <v>133</v>
      </c>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row>
    <row r="1381" spans="1:47" ht="22.5" outlineLevel="1" x14ac:dyDescent="0.2">
      <c r="A1381" s="123">
        <v>272</v>
      </c>
      <c r="B1381" s="123" t="s">
        <v>1084</v>
      </c>
      <c r="C1381" s="137" t="s">
        <v>1083</v>
      </c>
      <c r="D1381" s="160" t="s">
        <v>240</v>
      </c>
      <c r="E1381" s="125">
        <v>13.8</v>
      </c>
      <c r="F1381" s="125"/>
      <c r="G1381" s="125">
        <f>ROUND(E1381*F1381,2)</f>
        <v>0</v>
      </c>
      <c r="H1381" s="147" t="s">
        <v>1623</v>
      </c>
      <c r="I1381" s="122"/>
      <c r="J1381" s="122"/>
      <c r="K1381" s="122"/>
      <c r="L1381" s="122"/>
      <c r="M1381" s="122"/>
      <c r="N1381" s="122"/>
      <c r="O1381" s="122"/>
      <c r="P1381" s="122"/>
      <c r="Q1381" s="122"/>
      <c r="R1381" s="122" t="s">
        <v>133</v>
      </c>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row>
    <row r="1382" spans="1:47" outlineLevel="1" x14ac:dyDescent="0.2">
      <c r="A1382" s="123"/>
      <c r="B1382" s="123"/>
      <c r="C1382" s="138" t="s">
        <v>1085</v>
      </c>
      <c r="D1382" s="161"/>
      <c r="E1382" s="152">
        <v>13.8</v>
      </c>
      <c r="F1382" s="125"/>
      <c r="G1382" s="125"/>
      <c r="H1382" s="147">
        <v>0</v>
      </c>
      <c r="I1382" s="122"/>
      <c r="J1382" s="122"/>
      <c r="K1382" s="122"/>
      <c r="L1382" s="122"/>
      <c r="M1382" s="122"/>
      <c r="N1382" s="122"/>
      <c r="O1382" s="122"/>
      <c r="P1382" s="122"/>
      <c r="Q1382" s="122"/>
      <c r="R1382" s="122" t="s">
        <v>135</v>
      </c>
      <c r="S1382" s="122">
        <v>0</v>
      </c>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row>
    <row r="1383" spans="1:47" ht="22.5" outlineLevel="1" x14ac:dyDescent="0.2">
      <c r="A1383" s="123">
        <v>273</v>
      </c>
      <c r="B1383" s="123" t="s">
        <v>1662</v>
      </c>
      <c r="C1383" s="137" t="s">
        <v>1083</v>
      </c>
      <c r="D1383" s="160" t="s">
        <v>240</v>
      </c>
      <c r="E1383" s="125">
        <v>1.6</v>
      </c>
      <c r="F1383" s="125"/>
      <c r="G1383" s="125">
        <f t="shared" ref="G1383:G1390" si="0">ROUND(E1383*F1383,2)</f>
        <v>0</v>
      </c>
      <c r="H1383" s="147" t="s">
        <v>1623</v>
      </c>
      <c r="I1383" s="122"/>
      <c r="J1383" s="122"/>
      <c r="K1383" s="122"/>
      <c r="L1383" s="122"/>
      <c r="M1383" s="122"/>
      <c r="N1383" s="122"/>
      <c r="O1383" s="122"/>
      <c r="P1383" s="122"/>
      <c r="Q1383" s="122"/>
      <c r="R1383" s="122" t="s">
        <v>133</v>
      </c>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row>
    <row r="1384" spans="1:47" ht="22.5" outlineLevel="1" x14ac:dyDescent="0.2">
      <c r="A1384" s="123" t="s">
        <v>1661</v>
      </c>
      <c r="B1384" s="123" t="s">
        <v>1663</v>
      </c>
      <c r="C1384" s="137" t="s">
        <v>1664</v>
      </c>
      <c r="D1384" s="160" t="s">
        <v>240</v>
      </c>
      <c r="E1384" s="125">
        <v>6.4</v>
      </c>
      <c r="F1384" s="125"/>
      <c r="G1384" s="125">
        <f t="shared" ref="G1384" si="1">ROUND(E1384*F1384,2)</f>
        <v>0</v>
      </c>
      <c r="H1384" s="147" t="s">
        <v>1623</v>
      </c>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row>
    <row r="1385" spans="1:47" ht="22.5" outlineLevel="1" x14ac:dyDescent="0.2">
      <c r="A1385" s="123">
        <v>274</v>
      </c>
      <c r="B1385" s="123" t="s">
        <v>1086</v>
      </c>
      <c r="C1385" s="137" t="s">
        <v>1083</v>
      </c>
      <c r="D1385" s="160" t="s">
        <v>240</v>
      </c>
      <c r="E1385" s="125">
        <v>1.2</v>
      </c>
      <c r="F1385" s="125"/>
      <c r="G1385" s="125">
        <f t="shared" si="0"/>
        <v>0</v>
      </c>
      <c r="H1385" s="147" t="s">
        <v>1623</v>
      </c>
      <c r="I1385" s="122"/>
      <c r="J1385" s="122"/>
      <c r="K1385" s="122"/>
      <c r="L1385" s="122"/>
      <c r="M1385" s="122"/>
      <c r="N1385" s="122"/>
      <c r="O1385" s="122"/>
      <c r="P1385" s="122"/>
      <c r="Q1385" s="122"/>
      <c r="R1385" s="122" t="s">
        <v>133</v>
      </c>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row>
    <row r="1386" spans="1:47" ht="22.5" outlineLevel="1" x14ac:dyDescent="0.2">
      <c r="A1386" s="123">
        <v>275</v>
      </c>
      <c r="B1386" s="123" t="s">
        <v>1087</v>
      </c>
      <c r="C1386" s="137" t="s">
        <v>1083</v>
      </c>
      <c r="D1386" s="160" t="s">
        <v>240</v>
      </c>
      <c r="E1386" s="125">
        <v>4.75</v>
      </c>
      <c r="F1386" s="125"/>
      <c r="G1386" s="125">
        <f t="shared" si="0"/>
        <v>0</v>
      </c>
      <c r="H1386" s="147" t="s">
        <v>1623</v>
      </c>
      <c r="I1386" s="122"/>
      <c r="J1386" s="122"/>
      <c r="K1386" s="122"/>
      <c r="L1386" s="122"/>
      <c r="M1386" s="122"/>
      <c r="N1386" s="122"/>
      <c r="O1386" s="122"/>
      <c r="P1386" s="122"/>
      <c r="Q1386" s="122"/>
      <c r="R1386" s="122" t="s">
        <v>133</v>
      </c>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row>
    <row r="1387" spans="1:47" ht="22.5" outlineLevel="1" x14ac:dyDescent="0.2">
      <c r="A1387" s="123">
        <v>276</v>
      </c>
      <c r="B1387" s="123" t="s">
        <v>1088</v>
      </c>
      <c r="C1387" s="137" t="s">
        <v>1664</v>
      </c>
      <c r="D1387" s="160" t="s">
        <v>240</v>
      </c>
      <c r="E1387" s="125">
        <v>5.71</v>
      </c>
      <c r="F1387" s="125"/>
      <c r="G1387" s="125">
        <f t="shared" si="0"/>
        <v>0</v>
      </c>
      <c r="H1387" s="147" t="s">
        <v>1623</v>
      </c>
      <c r="I1387" s="122"/>
      <c r="J1387" s="122"/>
      <c r="K1387" s="122"/>
      <c r="L1387" s="122"/>
      <c r="M1387" s="122"/>
      <c r="N1387" s="122"/>
      <c r="O1387" s="122"/>
      <c r="P1387" s="122"/>
      <c r="Q1387" s="122"/>
      <c r="R1387" s="122" t="s">
        <v>133</v>
      </c>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row>
    <row r="1388" spans="1:47" ht="22.5" outlineLevel="1" x14ac:dyDescent="0.2">
      <c r="A1388" s="123">
        <v>277</v>
      </c>
      <c r="B1388" s="123" t="s">
        <v>1089</v>
      </c>
      <c r="C1388" s="137" t="s">
        <v>1664</v>
      </c>
      <c r="D1388" s="160" t="s">
        <v>240</v>
      </c>
      <c r="E1388" s="125">
        <v>5</v>
      </c>
      <c r="F1388" s="125"/>
      <c r="G1388" s="125">
        <f t="shared" si="0"/>
        <v>0</v>
      </c>
      <c r="H1388" s="147" t="s">
        <v>1623</v>
      </c>
      <c r="I1388" s="122"/>
      <c r="J1388" s="122"/>
      <c r="K1388" s="122"/>
      <c r="L1388" s="122"/>
      <c r="M1388" s="122"/>
      <c r="N1388" s="122"/>
      <c r="O1388" s="122"/>
      <c r="P1388" s="122"/>
      <c r="Q1388" s="122"/>
      <c r="R1388" s="122" t="s">
        <v>133</v>
      </c>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row>
    <row r="1389" spans="1:47" ht="22.5" outlineLevel="1" x14ac:dyDescent="0.2">
      <c r="A1389" s="123">
        <v>278</v>
      </c>
      <c r="B1389" s="123" t="s">
        <v>1090</v>
      </c>
      <c r="C1389" s="137" t="s">
        <v>1664</v>
      </c>
      <c r="D1389" s="160" t="s">
        <v>240</v>
      </c>
      <c r="E1389" s="125">
        <v>5.3</v>
      </c>
      <c r="F1389" s="125"/>
      <c r="G1389" s="125">
        <f t="shared" si="0"/>
        <v>0</v>
      </c>
      <c r="H1389" s="147" t="s">
        <v>1623</v>
      </c>
      <c r="I1389" s="122"/>
      <c r="J1389" s="122"/>
      <c r="K1389" s="122"/>
      <c r="L1389" s="122"/>
      <c r="M1389" s="122"/>
      <c r="N1389" s="122"/>
      <c r="O1389" s="122"/>
      <c r="P1389" s="122"/>
      <c r="Q1389" s="122"/>
      <c r="R1389" s="122" t="s">
        <v>133</v>
      </c>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row>
    <row r="1390" spans="1:47" ht="22.5" outlineLevel="1" x14ac:dyDescent="0.2">
      <c r="A1390" s="123">
        <v>279</v>
      </c>
      <c r="B1390" s="123" t="s">
        <v>1091</v>
      </c>
      <c r="C1390" s="137" t="s">
        <v>1092</v>
      </c>
      <c r="D1390" s="160" t="s">
        <v>240</v>
      </c>
      <c r="E1390" s="125">
        <v>8.5500000000000007</v>
      </c>
      <c r="F1390" s="125"/>
      <c r="G1390" s="125">
        <f t="shared" si="0"/>
        <v>0</v>
      </c>
      <c r="H1390" s="147" t="s">
        <v>1623</v>
      </c>
      <c r="I1390" s="122"/>
      <c r="J1390" s="122"/>
      <c r="K1390" s="122"/>
      <c r="L1390" s="122"/>
      <c r="M1390" s="122"/>
      <c r="N1390" s="122"/>
      <c r="O1390" s="122"/>
      <c r="P1390" s="122"/>
      <c r="Q1390" s="122"/>
      <c r="R1390" s="122" t="s">
        <v>133</v>
      </c>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row>
    <row r="1391" spans="1:47" outlineLevel="1" x14ac:dyDescent="0.2">
      <c r="A1391" s="123"/>
      <c r="B1391" s="123"/>
      <c r="C1391" s="138" t="s">
        <v>1093</v>
      </c>
      <c r="D1391" s="161"/>
      <c r="E1391" s="152">
        <v>8.5500000000000007</v>
      </c>
      <c r="F1391" s="125"/>
      <c r="G1391" s="125"/>
      <c r="H1391" s="147">
        <v>0</v>
      </c>
      <c r="I1391" s="122"/>
      <c r="J1391" s="122"/>
      <c r="K1391" s="122"/>
      <c r="L1391" s="122"/>
      <c r="M1391" s="122"/>
      <c r="N1391" s="122"/>
      <c r="O1391" s="122"/>
      <c r="P1391" s="122"/>
      <c r="Q1391" s="122"/>
      <c r="R1391" s="122" t="s">
        <v>135</v>
      </c>
      <c r="S1391" s="122">
        <v>0</v>
      </c>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row>
    <row r="1392" spans="1:47" ht="22.5" outlineLevel="1" x14ac:dyDescent="0.2">
      <c r="A1392" s="123">
        <v>280</v>
      </c>
      <c r="B1392" s="123" t="s">
        <v>1094</v>
      </c>
      <c r="C1392" s="137" t="s">
        <v>1095</v>
      </c>
      <c r="D1392" s="160" t="s">
        <v>240</v>
      </c>
      <c r="E1392" s="125">
        <v>14</v>
      </c>
      <c r="F1392" s="125"/>
      <c r="G1392" s="125">
        <f>ROUND(E1392*F1392,2)</f>
        <v>0</v>
      </c>
      <c r="H1392" s="147" t="s">
        <v>1623</v>
      </c>
      <c r="I1392" s="122"/>
      <c r="J1392" s="122"/>
      <c r="K1392" s="122"/>
      <c r="L1392" s="122"/>
      <c r="M1392" s="122"/>
      <c r="N1392" s="122"/>
      <c r="O1392" s="122"/>
      <c r="P1392" s="122"/>
      <c r="Q1392" s="122"/>
      <c r="R1392" s="122" t="s">
        <v>133</v>
      </c>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row>
    <row r="1393" spans="1:47" outlineLevel="1" x14ac:dyDescent="0.2">
      <c r="A1393" s="123"/>
      <c r="B1393" s="123"/>
      <c r="C1393" s="138" t="s">
        <v>1096</v>
      </c>
      <c r="D1393" s="161"/>
      <c r="E1393" s="152">
        <v>14</v>
      </c>
      <c r="F1393" s="125"/>
      <c r="G1393" s="125"/>
      <c r="H1393" s="147">
        <v>0</v>
      </c>
      <c r="I1393" s="122"/>
      <c r="J1393" s="122"/>
      <c r="K1393" s="122"/>
      <c r="L1393" s="122"/>
      <c r="M1393" s="122"/>
      <c r="N1393" s="122"/>
      <c r="O1393" s="122"/>
      <c r="P1393" s="122"/>
      <c r="Q1393" s="122"/>
      <c r="R1393" s="122" t="s">
        <v>135</v>
      </c>
      <c r="S1393" s="122">
        <v>0</v>
      </c>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row>
    <row r="1394" spans="1:47" ht="22.5" outlineLevel="1" x14ac:dyDescent="0.2">
      <c r="A1394" s="123">
        <v>281</v>
      </c>
      <c r="B1394" s="123" t="s">
        <v>1097</v>
      </c>
      <c r="C1394" s="137" t="s">
        <v>1092</v>
      </c>
      <c r="D1394" s="160" t="s">
        <v>240</v>
      </c>
      <c r="E1394" s="125">
        <v>2.8</v>
      </c>
      <c r="F1394" s="125"/>
      <c r="G1394" s="125">
        <f t="shared" ref="G1394:G1400" si="2">ROUND(E1394*F1394,2)</f>
        <v>0</v>
      </c>
      <c r="H1394" s="147" t="s">
        <v>1623</v>
      </c>
      <c r="I1394" s="122"/>
      <c r="J1394" s="122"/>
      <c r="K1394" s="122"/>
      <c r="L1394" s="122"/>
      <c r="M1394" s="122"/>
      <c r="N1394" s="122"/>
      <c r="O1394" s="122"/>
      <c r="P1394" s="122"/>
      <c r="Q1394" s="122"/>
      <c r="R1394" s="122" t="s">
        <v>133</v>
      </c>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row>
    <row r="1395" spans="1:47" ht="22.5" outlineLevel="1" x14ac:dyDescent="0.2">
      <c r="A1395" s="123">
        <v>282</v>
      </c>
      <c r="B1395" s="123" t="s">
        <v>1098</v>
      </c>
      <c r="C1395" s="137" t="s">
        <v>1095</v>
      </c>
      <c r="D1395" s="160" t="s">
        <v>240</v>
      </c>
      <c r="E1395" s="125">
        <v>8.8000000000000007</v>
      </c>
      <c r="F1395" s="125"/>
      <c r="G1395" s="125">
        <f t="shared" si="2"/>
        <v>0</v>
      </c>
      <c r="H1395" s="147" t="s">
        <v>1623</v>
      </c>
      <c r="I1395" s="122"/>
      <c r="J1395" s="122"/>
      <c r="K1395" s="122"/>
      <c r="L1395" s="122"/>
      <c r="M1395" s="122"/>
      <c r="N1395" s="122"/>
      <c r="O1395" s="122"/>
      <c r="P1395" s="122"/>
      <c r="Q1395" s="122"/>
      <c r="R1395" s="122" t="s">
        <v>133</v>
      </c>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row>
    <row r="1396" spans="1:47" ht="22.5" outlineLevel="1" x14ac:dyDescent="0.2">
      <c r="A1396" s="123">
        <v>283</v>
      </c>
      <c r="B1396" s="123" t="s">
        <v>1099</v>
      </c>
      <c r="C1396" s="137" t="s">
        <v>1083</v>
      </c>
      <c r="D1396" s="160" t="s">
        <v>240</v>
      </c>
      <c r="E1396" s="125">
        <v>5.4</v>
      </c>
      <c r="F1396" s="125"/>
      <c r="G1396" s="125">
        <f t="shared" si="2"/>
        <v>0</v>
      </c>
      <c r="H1396" s="147" t="s">
        <v>1623</v>
      </c>
      <c r="I1396" s="122"/>
      <c r="J1396" s="122"/>
      <c r="K1396" s="122"/>
      <c r="L1396" s="122"/>
      <c r="M1396" s="122"/>
      <c r="N1396" s="122"/>
      <c r="O1396" s="122"/>
      <c r="P1396" s="122"/>
      <c r="Q1396" s="122"/>
      <c r="R1396" s="122" t="s">
        <v>133</v>
      </c>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row>
    <row r="1397" spans="1:47" ht="22.5" outlineLevel="1" x14ac:dyDescent="0.2">
      <c r="A1397" s="123">
        <v>284</v>
      </c>
      <c r="B1397" s="123" t="s">
        <v>1100</v>
      </c>
      <c r="C1397" s="137" t="s">
        <v>1083</v>
      </c>
      <c r="D1397" s="160" t="s">
        <v>240</v>
      </c>
      <c r="E1397" s="125">
        <v>2</v>
      </c>
      <c r="F1397" s="125"/>
      <c r="G1397" s="125">
        <f t="shared" si="2"/>
        <v>0</v>
      </c>
      <c r="H1397" s="147" t="s">
        <v>1623</v>
      </c>
      <c r="I1397" s="122"/>
      <c r="J1397" s="122"/>
      <c r="K1397" s="122"/>
      <c r="L1397" s="122"/>
      <c r="M1397" s="122"/>
      <c r="N1397" s="122"/>
      <c r="O1397" s="122"/>
      <c r="P1397" s="122"/>
      <c r="Q1397" s="122"/>
      <c r="R1397" s="122" t="s">
        <v>133</v>
      </c>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row>
    <row r="1398" spans="1:47" outlineLevel="1" x14ac:dyDescent="0.2">
      <c r="A1398" s="123">
        <v>285</v>
      </c>
      <c r="B1398" s="123" t="s">
        <v>1101</v>
      </c>
      <c r="C1398" s="137" t="s">
        <v>1660</v>
      </c>
      <c r="D1398" s="160"/>
      <c r="E1398" s="125"/>
      <c r="F1398" s="125"/>
      <c r="G1398" s="125"/>
      <c r="H1398" s="147"/>
      <c r="I1398" s="122"/>
      <c r="J1398" s="122"/>
      <c r="K1398" s="122"/>
      <c r="L1398" s="122"/>
      <c r="M1398" s="122"/>
      <c r="N1398" s="122"/>
      <c r="O1398" s="122"/>
      <c r="P1398" s="122"/>
      <c r="Q1398" s="122"/>
      <c r="R1398" s="122" t="s">
        <v>133</v>
      </c>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row>
    <row r="1399" spans="1:47" ht="22.5" outlineLevel="1" x14ac:dyDescent="0.2">
      <c r="A1399" s="123">
        <v>286</v>
      </c>
      <c r="B1399" s="123" t="s">
        <v>1102</v>
      </c>
      <c r="C1399" s="137" t="s">
        <v>1095</v>
      </c>
      <c r="D1399" s="160" t="s">
        <v>240</v>
      </c>
      <c r="E1399" s="125">
        <v>2.35</v>
      </c>
      <c r="F1399" s="125"/>
      <c r="G1399" s="125">
        <f t="shared" si="2"/>
        <v>0</v>
      </c>
      <c r="H1399" s="147" t="s">
        <v>1623</v>
      </c>
      <c r="I1399" s="122"/>
      <c r="J1399" s="122"/>
      <c r="K1399" s="122"/>
      <c r="L1399" s="122"/>
      <c r="M1399" s="122"/>
      <c r="N1399" s="122"/>
      <c r="O1399" s="122"/>
      <c r="P1399" s="122"/>
      <c r="Q1399" s="122"/>
      <c r="R1399" s="122" t="s">
        <v>133</v>
      </c>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row>
    <row r="1400" spans="1:47" ht="22.5" outlineLevel="1" x14ac:dyDescent="0.2">
      <c r="A1400" s="123">
        <v>287</v>
      </c>
      <c r="B1400" s="123" t="s">
        <v>1103</v>
      </c>
      <c r="C1400" s="137" t="s">
        <v>1095</v>
      </c>
      <c r="D1400" s="160" t="s">
        <v>240</v>
      </c>
      <c r="E1400" s="125">
        <v>3.2</v>
      </c>
      <c r="F1400" s="125"/>
      <c r="G1400" s="125">
        <f t="shared" si="2"/>
        <v>0</v>
      </c>
      <c r="H1400" s="147" t="s">
        <v>1623</v>
      </c>
      <c r="I1400" s="122"/>
      <c r="J1400" s="122"/>
      <c r="K1400" s="122"/>
      <c r="L1400" s="122"/>
      <c r="M1400" s="122"/>
      <c r="N1400" s="122"/>
      <c r="O1400" s="122"/>
      <c r="P1400" s="122"/>
      <c r="Q1400" s="122"/>
      <c r="R1400" s="122" t="s">
        <v>133</v>
      </c>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row>
    <row r="1401" spans="1:47" outlineLevel="1" x14ac:dyDescent="0.2">
      <c r="A1401" s="123"/>
      <c r="B1401" s="123"/>
      <c r="C1401" s="138" t="s">
        <v>1104</v>
      </c>
      <c r="D1401" s="161"/>
      <c r="E1401" s="152">
        <v>3.2</v>
      </c>
      <c r="F1401" s="125"/>
      <c r="G1401" s="125"/>
      <c r="H1401" s="147">
        <v>0</v>
      </c>
      <c r="I1401" s="122"/>
      <c r="J1401" s="122"/>
      <c r="K1401" s="122"/>
      <c r="L1401" s="122"/>
      <c r="M1401" s="122"/>
      <c r="N1401" s="122"/>
      <c r="O1401" s="122"/>
      <c r="P1401" s="122"/>
      <c r="Q1401" s="122"/>
      <c r="R1401" s="122" t="s">
        <v>135</v>
      </c>
      <c r="S1401" s="122">
        <v>0</v>
      </c>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row>
    <row r="1402" spans="1:47" ht="22.5" outlineLevel="1" x14ac:dyDescent="0.2">
      <c r="A1402" s="123">
        <v>288</v>
      </c>
      <c r="B1402" s="123" t="s">
        <v>1105</v>
      </c>
      <c r="C1402" s="137" t="s">
        <v>1095</v>
      </c>
      <c r="D1402" s="160" t="s">
        <v>240</v>
      </c>
      <c r="E1402" s="125">
        <v>0.89999999999999991</v>
      </c>
      <c r="F1402" s="125"/>
      <c r="G1402" s="125">
        <f>ROUND(E1402*F1402,2)</f>
        <v>0</v>
      </c>
      <c r="H1402" s="147" t="s">
        <v>1623</v>
      </c>
      <c r="I1402" s="122"/>
      <c r="J1402" s="122"/>
      <c r="K1402" s="122"/>
      <c r="L1402" s="122"/>
      <c r="M1402" s="122"/>
      <c r="N1402" s="122"/>
      <c r="O1402" s="122"/>
      <c r="P1402" s="122"/>
      <c r="Q1402" s="122"/>
      <c r="R1402" s="122" t="s">
        <v>133</v>
      </c>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row>
    <row r="1403" spans="1:47" outlineLevel="1" x14ac:dyDescent="0.2">
      <c r="A1403" s="123"/>
      <c r="B1403" s="123"/>
      <c r="C1403" s="138" t="s">
        <v>1106</v>
      </c>
      <c r="D1403" s="161"/>
      <c r="E1403" s="152">
        <v>0.9</v>
      </c>
      <c r="F1403" s="125"/>
      <c r="G1403" s="125"/>
      <c r="H1403" s="147">
        <v>0</v>
      </c>
      <c r="I1403" s="122"/>
      <c r="J1403" s="122"/>
      <c r="K1403" s="122"/>
      <c r="L1403" s="122"/>
      <c r="M1403" s="122"/>
      <c r="N1403" s="122"/>
      <c r="O1403" s="122"/>
      <c r="P1403" s="122"/>
      <c r="Q1403" s="122"/>
      <c r="R1403" s="122" t="s">
        <v>135</v>
      </c>
      <c r="S1403" s="122">
        <v>0</v>
      </c>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row>
    <row r="1404" spans="1:47" ht="22.5" outlineLevel="1" x14ac:dyDescent="0.2">
      <c r="A1404" s="123">
        <v>289</v>
      </c>
      <c r="B1404" s="123" t="s">
        <v>1107</v>
      </c>
      <c r="C1404" s="137" t="s">
        <v>1095</v>
      </c>
      <c r="D1404" s="160" t="s">
        <v>240</v>
      </c>
      <c r="E1404" s="125">
        <v>1</v>
      </c>
      <c r="F1404" s="125"/>
      <c r="G1404" s="125">
        <f>ROUND(E1404*F1404,2)</f>
        <v>0</v>
      </c>
      <c r="H1404" s="147" t="s">
        <v>1623</v>
      </c>
      <c r="I1404" s="122"/>
      <c r="J1404" s="122"/>
      <c r="K1404" s="122"/>
      <c r="L1404" s="122"/>
      <c r="M1404" s="122"/>
      <c r="N1404" s="122"/>
      <c r="O1404" s="122"/>
      <c r="P1404" s="122"/>
      <c r="Q1404" s="122"/>
      <c r="R1404" s="122" t="s">
        <v>133</v>
      </c>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row>
    <row r="1405" spans="1:47" outlineLevel="1" x14ac:dyDescent="0.2">
      <c r="A1405" s="123"/>
      <c r="B1405" s="123"/>
      <c r="C1405" s="138" t="s">
        <v>1108</v>
      </c>
      <c r="D1405" s="161"/>
      <c r="E1405" s="152">
        <v>1</v>
      </c>
      <c r="F1405" s="125"/>
      <c r="G1405" s="125"/>
      <c r="H1405" s="147">
        <v>0</v>
      </c>
      <c r="I1405" s="122"/>
      <c r="J1405" s="122"/>
      <c r="K1405" s="122"/>
      <c r="L1405" s="122"/>
      <c r="M1405" s="122"/>
      <c r="N1405" s="122"/>
      <c r="O1405" s="122"/>
      <c r="P1405" s="122"/>
      <c r="Q1405" s="122"/>
      <c r="R1405" s="122" t="s">
        <v>135</v>
      </c>
      <c r="S1405" s="122">
        <v>0</v>
      </c>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row>
    <row r="1406" spans="1:47" ht="22.5" outlineLevel="1" x14ac:dyDescent="0.2">
      <c r="A1406" s="123">
        <v>290</v>
      </c>
      <c r="B1406" s="123" t="s">
        <v>1109</v>
      </c>
      <c r="C1406" s="137" t="s">
        <v>1095</v>
      </c>
      <c r="D1406" s="160" t="s">
        <v>240</v>
      </c>
      <c r="E1406" s="125">
        <v>0.55000000000000004</v>
      </c>
      <c r="F1406" s="125"/>
      <c r="G1406" s="125">
        <f>ROUND(E1406*F1406,2)</f>
        <v>0</v>
      </c>
      <c r="H1406" s="147" t="s">
        <v>1623</v>
      </c>
      <c r="I1406" s="122"/>
      <c r="J1406" s="122"/>
      <c r="K1406" s="122"/>
      <c r="L1406" s="122"/>
      <c r="M1406" s="122"/>
      <c r="N1406" s="122"/>
      <c r="O1406" s="122"/>
      <c r="P1406" s="122"/>
      <c r="Q1406" s="122"/>
      <c r="R1406" s="122" t="s">
        <v>133</v>
      </c>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row>
    <row r="1407" spans="1:47" ht="22.5" outlineLevel="1" x14ac:dyDescent="0.2">
      <c r="A1407" s="123">
        <v>291</v>
      </c>
      <c r="B1407" s="123" t="s">
        <v>1110</v>
      </c>
      <c r="C1407" s="137" t="s">
        <v>1111</v>
      </c>
      <c r="D1407" s="160" t="s">
        <v>240</v>
      </c>
      <c r="E1407" s="125">
        <v>15</v>
      </c>
      <c r="F1407" s="125"/>
      <c r="G1407" s="125">
        <f>ROUND(E1407*F1407,2)</f>
        <v>0</v>
      </c>
      <c r="H1407" s="147" t="s">
        <v>1623</v>
      </c>
      <c r="I1407" s="122"/>
      <c r="J1407" s="122"/>
      <c r="K1407" s="122"/>
      <c r="L1407" s="122"/>
      <c r="M1407" s="122"/>
      <c r="N1407" s="122"/>
      <c r="O1407" s="122"/>
      <c r="P1407" s="122"/>
      <c r="Q1407" s="122"/>
      <c r="R1407" s="122" t="s">
        <v>133</v>
      </c>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row>
    <row r="1408" spans="1:47" ht="22.5" outlineLevel="1" x14ac:dyDescent="0.2">
      <c r="A1408" s="123">
        <v>292</v>
      </c>
      <c r="B1408" s="123" t="s">
        <v>1112</v>
      </c>
      <c r="C1408" s="137" t="s">
        <v>1111</v>
      </c>
      <c r="D1408" s="160" t="s">
        <v>240</v>
      </c>
      <c r="E1408" s="125">
        <v>16.2</v>
      </c>
      <c r="F1408" s="125"/>
      <c r="G1408" s="125">
        <f>ROUND(E1408*F1408,2)</f>
        <v>0</v>
      </c>
      <c r="H1408" s="147" t="s">
        <v>1623</v>
      </c>
      <c r="I1408" s="122"/>
      <c r="J1408" s="122"/>
      <c r="K1408" s="122"/>
      <c r="L1408" s="122"/>
      <c r="M1408" s="122"/>
      <c r="N1408" s="122"/>
      <c r="O1408" s="122"/>
      <c r="P1408" s="122"/>
      <c r="Q1408" s="122"/>
      <c r="R1408" s="122" t="s">
        <v>133</v>
      </c>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row>
    <row r="1409" spans="1:47" ht="22.5" outlineLevel="1" x14ac:dyDescent="0.2">
      <c r="A1409" s="123">
        <v>293</v>
      </c>
      <c r="B1409" s="123" t="s">
        <v>1113</v>
      </c>
      <c r="C1409" s="137" t="s">
        <v>1111</v>
      </c>
      <c r="D1409" s="160" t="s">
        <v>240</v>
      </c>
      <c r="E1409" s="125">
        <v>11</v>
      </c>
      <c r="F1409" s="125"/>
      <c r="G1409" s="125">
        <f>ROUND(E1409*F1409,2)</f>
        <v>0</v>
      </c>
      <c r="H1409" s="147" t="s">
        <v>1623</v>
      </c>
      <c r="I1409" s="122"/>
      <c r="J1409" s="122"/>
      <c r="K1409" s="122"/>
      <c r="L1409" s="122"/>
      <c r="M1409" s="122"/>
      <c r="N1409" s="122"/>
      <c r="O1409" s="122"/>
      <c r="P1409" s="122"/>
      <c r="Q1409" s="122"/>
      <c r="R1409" s="122" t="s">
        <v>133</v>
      </c>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row>
    <row r="1410" spans="1:47" outlineLevel="1" x14ac:dyDescent="0.2">
      <c r="A1410" s="123"/>
      <c r="B1410" s="123"/>
      <c r="C1410" s="138" t="s">
        <v>1114</v>
      </c>
      <c r="D1410" s="161"/>
      <c r="E1410" s="152">
        <v>11</v>
      </c>
      <c r="F1410" s="125"/>
      <c r="G1410" s="125"/>
      <c r="H1410" s="147">
        <v>0</v>
      </c>
      <c r="I1410" s="122"/>
      <c r="J1410" s="122"/>
      <c r="K1410" s="122"/>
      <c r="L1410" s="122"/>
      <c r="M1410" s="122"/>
      <c r="N1410" s="122"/>
      <c r="O1410" s="122"/>
      <c r="P1410" s="122"/>
      <c r="Q1410" s="122"/>
      <c r="R1410" s="122" t="s">
        <v>135</v>
      </c>
      <c r="S1410" s="122">
        <v>0</v>
      </c>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row>
    <row r="1411" spans="1:47" ht="22.5" outlineLevel="1" x14ac:dyDescent="0.2">
      <c r="A1411" s="123">
        <v>294</v>
      </c>
      <c r="B1411" s="123" t="s">
        <v>1115</v>
      </c>
      <c r="C1411" s="137" t="s">
        <v>1111</v>
      </c>
      <c r="D1411" s="160" t="s">
        <v>240</v>
      </c>
      <c r="E1411" s="125">
        <v>10.9</v>
      </c>
      <c r="F1411" s="125"/>
      <c r="G1411" s="125">
        <f>ROUND(E1411*F1411,2)</f>
        <v>0</v>
      </c>
      <c r="H1411" s="147" t="s">
        <v>1623</v>
      </c>
      <c r="I1411" s="122"/>
      <c r="J1411" s="122"/>
      <c r="K1411" s="122"/>
      <c r="L1411" s="122"/>
      <c r="M1411" s="122"/>
      <c r="N1411" s="122"/>
      <c r="O1411" s="122"/>
      <c r="P1411" s="122"/>
      <c r="Q1411" s="122"/>
      <c r="R1411" s="122" t="s">
        <v>133</v>
      </c>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row>
    <row r="1412" spans="1:47" ht="22.5" outlineLevel="1" x14ac:dyDescent="0.2">
      <c r="A1412" s="123">
        <v>295</v>
      </c>
      <c r="B1412" s="123" t="s">
        <v>1116</v>
      </c>
      <c r="C1412" s="137" t="s">
        <v>1111</v>
      </c>
      <c r="D1412" s="160" t="s">
        <v>240</v>
      </c>
      <c r="E1412" s="125">
        <v>10</v>
      </c>
      <c r="F1412" s="125"/>
      <c r="G1412" s="125">
        <f>ROUND(E1412*F1412,2)</f>
        <v>0</v>
      </c>
      <c r="H1412" s="147" t="s">
        <v>1623</v>
      </c>
      <c r="I1412" s="122"/>
      <c r="J1412" s="122"/>
      <c r="K1412" s="122"/>
      <c r="L1412" s="122"/>
      <c r="M1412" s="122"/>
      <c r="N1412" s="122"/>
      <c r="O1412" s="122"/>
      <c r="P1412" s="122"/>
      <c r="Q1412" s="122"/>
      <c r="R1412" s="122" t="s">
        <v>133</v>
      </c>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row>
    <row r="1413" spans="1:47" ht="22.5" outlineLevel="1" x14ac:dyDescent="0.2">
      <c r="A1413" s="123">
        <v>296</v>
      </c>
      <c r="B1413" s="123" t="s">
        <v>1117</v>
      </c>
      <c r="C1413" s="137" t="s">
        <v>1111</v>
      </c>
      <c r="D1413" s="160" t="s">
        <v>240</v>
      </c>
      <c r="E1413" s="125">
        <v>11</v>
      </c>
      <c r="F1413" s="125"/>
      <c r="G1413" s="125">
        <f>ROUND(E1413*F1413,2)</f>
        <v>0</v>
      </c>
      <c r="H1413" s="147" t="s">
        <v>1623</v>
      </c>
      <c r="I1413" s="122"/>
      <c r="J1413" s="122"/>
      <c r="K1413" s="122"/>
      <c r="L1413" s="122"/>
      <c r="M1413" s="122"/>
      <c r="N1413" s="122"/>
      <c r="O1413" s="122"/>
      <c r="P1413" s="122"/>
      <c r="Q1413" s="122"/>
      <c r="R1413" s="122" t="s">
        <v>133</v>
      </c>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row>
    <row r="1414" spans="1:47" ht="22.5" outlineLevel="1" x14ac:dyDescent="0.2">
      <c r="A1414" s="123">
        <v>297</v>
      </c>
      <c r="B1414" s="123" t="s">
        <v>1118</v>
      </c>
      <c r="C1414" s="137" t="s">
        <v>1111</v>
      </c>
      <c r="D1414" s="160" t="s">
        <v>240</v>
      </c>
      <c r="E1414" s="125">
        <v>14.9</v>
      </c>
      <c r="F1414" s="125"/>
      <c r="G1414" s="125">
        <f>ROUND(E1414*F1414,2)</f>
        <v>0</v>
      </c>
      <c r="H1414" s="147" t="s">
        <v>1623</v>
      </c>
      <c r="I1414" s="122"/>
      <c r="J1414" s="122"/>
      <c r="K1414" s="122"/>
      <c r="L1414" s="122"/>
      <c r="M1414" s="122"/>
      <c r="N1414" s="122"/>
      <c r="O1414" s="122"/>
      <c r="P1414" s="122"/>
      <c r="Q1414" s="122"/>
      <c r="R1414" s="122" t="s">
        <v>133</v>
      </c>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row>
    <row r="1415" spans="1:47" ht="22.5" outlineLevel="1" x14ac:dyDescent="0.2">
      <c r="A1415" s="123">
        <v>298</v>
      </c>
      <c r="B1415" s="123" t="s">
        <v>1119</v>
      </c>
      <c r="C1415" s="137" t="s">
        <v>1111</v>
      </c>
      <c r="D1415" s="160" t="s">
        <v>240</v>
      </c>
      <c r="E1415" s="125">
        <v>43.6</v>
      </c>
      <c r="F1415" s="125"/>
      <c r="G1415" s="125">
        <f>ROUND(E1415*F1415,2)</f>
        <v>0</v>
      </c>
      <c r="H1415" s="147" t="s">
        <v>1623</v>
      </c>
      <c r="I1415" s="122"/>
      <c r="J1415" s="122"/>
      <c r="K1415" s="122"/>
      <c r="L1415" s="122"/>
      <c r="M1415" s="122"/>
      <c r="N1415" s="122"/>
      <c r="O1415" s="122"/>
      <c r="P1415" s="122"/>
      <c r="Q1415" s="122"/>
      <c r="R1415" s="122" t="s">
        <v>133</v>
      </c>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row>
    <row r="1416" spans="1:47" outlineLevel="1" x14ac:dyDescent="0.2">
      <c r="A1416" s="123"/>
      <c r="B1416" s="123"/>
      <c r="C1416" s="138" t="s">
        <v>1120</v>
      </c>
      <c r="D1416" s="161"/>
      <c r="E1416" s="152">
        <v>43.6</v>
      </c>
      <c r="F1416" s="125"/>
      <c r="G1416" s="125"/>
      <c r="H1416" s="147">
        <v>0</v>
      </c>
      <c r="I1416" s="122"/>
      <c r="J1416" s="122"/>
      <c r="K1416" s="122"/>
      <c r="L1416" s="122"/>
      <c r="M1416" s="122"/>
      <c r="N1416" s="122"/>
      <c r="O1416" s="122"/>
      <c r="P1416" s="122"/>
      <c r="Q1416" s="122"/>
      <c r="R1416" s="122" t="s">
        <v>135</v>
      </c>
      <c r="S1416" s="122">
        <v>0</v>
      </c>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row>
    <row r="1417" spans="1:47" ht="22.5" outlineLevel="1" x14ac:dyDescent="0.2">
      <c r="A1417" s="123">
        <v>299</v>
      </c>
      <c r="B1417" s="123" t="s">
        <v>1121</v>
      </c>
      <c r="C1417" s="137" t="s">
        <v>1111</v>
      </c>
      <c r="D1417" s="160" t="s">
        <v>240</v>
      </c>
      <c r="E1417" s="125">
        <v>16.5</v>
      </c>
      <c r="F1417" s="125"/>
      <c r="G1417" s="125">
        <f>ROUND(E1417*F1417,2)</f>
        <v>0</v>
      </c>
      <c r="H1417" s="147" t="s">
        <v>1623</v>
      </c>
      <c r="I1417" s="122"/>
      <c r="J1417" s="122"/>
      <c r="K1417" s="122"/>
      <c r="L1417" s="122"/>
      <c r="M1417" s="122"/>
      <c r="N1417" s="122"/>
      <c r="O1417" s="122"/>
      <c r="P1417" s="122"/>
      <c r="Q1417" s="122"/>
      <c r="R1417" s="122" t="s">
        <v>133</v>
      </c>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row>
    <row r="1418" spans="1:47" ht="22.5" outlineLevel="1" x14ac:dyDescent="0.2">
      <c r="A1418" s="123">
        <v>300</v>
      </c>
      <c r="B1418" s="123" t="s">
        <v>1122</v>
      </c>
      <c r="C1418" s="137" t="s">
        <v>1123</v>
      </c>
      <c r="D1418" s="160" t="s">
        <v>240</v>
      </c>
      <c r="E1418" s="125">
        <v>44</v>
      </c>
      <c r="F1418" s="125"/>
      <c r="G1418" s="125">
        <f>ROUND(E1418*F1418,2)</f>
        <v>0</v>
      </c>
      <c r="H1418" s="147" t="s">
        <v>1623</v>
      </c>
      <c r="I1418" s="122"/>
      <c r="J1418" s="122"/>
      <c r="K1418" s="122"/>
      <c r="L1418" s="122"/>
      <c r="M1418" s="122"/>
      <c r="N1418" s="122"/>
      <c r="O1418" s="122"/>
      <c r="P1418" s="122"/>
      <c r="Q1418" s="122"/>
      <c r="R1418" s="122" t="s">
        <v>133</v>
      </c>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row>
    <row r="1419" spans="1:47" ht="22.5" outlineLevel="1" x14ac:dyDescent="0.2">
      <c r="A1419" s="123">
        <v>301</v>
      </c>
      <c r="B1419" s="123" t="s">
        <v>1124</v>
      </c>
      <c r="C1419" s="137" t="s">
        <v>1125</v>
      </c>
      <c r="D1419" s="160" t="s">
        <v>240</v>
      </c>
      <c r="E1419" s="125">
        <v>36</v>
      </c>
      <c r="F1419" s="125"/>
      <c r="G1419" s="125">
        <f>ROUND(E1419*F1419,2)</f>
        <v>0</v>
      </c>
      <c r="H1419" s="147" t="s">
        <v>1623</v>
      </c>
      <c r="I1419" s="122"/>
      <c r="J1419" s="122"/>
      <c r="K1419" s="122"/>
      <c r="L1419" s="122"/>
      <c r="M1419" s="122"/>
      <c r="N1419" s="122"/>
      <c r="O1419" s="122"/>
      <c r="P1419" s="122"/>
      <c r="Q1419" s="122"/>
      <c r="R1419" s="122" t="s">
        <v>133</v>
      </c>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row>
    <row r="1420" spans="1:47" outlineLevel="1" x14ac:dyDescent="0.2">
      <c r="A1420" s="123"/>
      <c r="B1420" s="123"/>
      <c r="C1420" s="138" t="s">
        <v>1126</v>
      </c>
      <c r="D1420" s="161"/>
      <c r="E1420" s="152">
        <v>36</v>
      </c>
      <c r="F1420" s="125"/>
      <c r="G1420" s="125"/>
      <c r="H1420" s="147">
        <v>0</v>
      </c>
      <c r="I1420" s="122"/>
      <c r="J1420" s="122"/>
      <c r="K1420" s="122"/>
      <c r="L1420" s="122"/>
      <c r="M1420" s="122"/>
      <c r="N1420" s="122"/>
      <c r="O1420" s="122"/>
      <c r="P1420" s="122"/>
      <c r="Q1420" s="122"/>
      <c r="R1420" s="122" t="s">
        <v>135</v>
      </c>
      <c r="S1420" s="122">
        <v>0</v>
      </c>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row>
    <row r="1421" spans="1:47" ht="22.5" outlineLevel="1" x14ac:dyDescent="0.2">
      <c r="A1421" s="123">
        <v>302</v>
      </c>
      <c r="B1421" s="123" t="s">
        <v>1127</v>
      </c>
      <c r="C1421" s="137" t="s">
        <v>1125</v>
      </c>
      <c r="D1421" s="160" t="s">
        <v>240</v>
      </c>
      <c r="E1421" s="125">
        <v>95</v>
      </c>
      <c r="F1421" s="125"/>
      <c r="G1421" s="125">
        <f t="shared" ref="G1421:G1427" si="3">ROUND(E1421*F1421,2)</f>
        <v>0</v>
      </c>
      <c r="H1421" s="147" t="s">
        <v>1623</v>
      </c>
      <c r="I1421" s="122"/>
      <c r="J1421" s="122"/>
      <c r="K1421" s="122"/>
      <c r="L1421" s="122"/>
      <c r="M1421" s="122"/>
      <c r="N1421" s="122"/>
      <c r="O1421" s="122"/>
      <c r="P1421" s="122"/>
      <c r="Q1421" s="122"/>
      <c r="R1421" s="122" t="s">
        <v>133</v>
      </c>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row>
    <row r="1422" spans="1:47" ht="22.5" outlineLevel="1" x14ac:dyDescent="0.2">
      <c r="A1422" s="123">
        <v>303</v>
      </c>
      <c r="B1422" s="123" t="s">
        <v>1128</v>
      </c>
      <c r="C1422" s="137" t="s">
        <v>1129</v>
      </c>
      <c r="D1422" s="160" t="s">
        <v>240</v>
      </c>
      <c r="E1422" s="125">
        <v>3.5</v>
      </c>
      <c r="F1422" s="125"/>
      <c r="G1422" s="125">
        <f t="shared" si="3"/>
        <v>0</v>
      </c>
      <c r="H1422" s="147" t="s">
        <v>1623</v>
      </c>
      <c r="I1422" s="122"/>
      <c r="J1422" s="122"/>
      <c r="K1422" s="122"/>
      <c r="L1422" s="122"/>
      <c r="M1422" s="122"/>
      <c r="N1422" s="122"/>
      <c r="O1422" s="122"/>
      <c r="P1422" s="122"/>
      <c r="Q1422" s="122"/>
      <c r="R1422" s="122" t="s">
        <v>133</v>
      </c>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row>
    <row r="1423" spans="1:47" ht="22.5" outlineLevel="1" x14ac:dyDescent="0.2">
      <c r="A1423" s="123">
        <v>304</v>
      </c>
      <c r="B1423" s="123" t="s">
        <v>1130</v>
      </c>
      <c r="C1423" s="137" t="s">
        <v>1131</v>
      </c>
      <c r="D1423" s="160" t="s">
        <v>240</v>
      </c>
      <c r="E1423" s="125">
        <v>12.3</v>
      </c>
      <c r="F1423" s="125"/>
      <c r="G1423" s="125">
        <f t="shared" si="3"/>
        <v>0</v>
      </c>
      <c r="H1423" s="147" t="s">
        <v>1623</v>
      </c>
      <c r="I1423" s="122"/>
      <c r="J1423" s="122"/>
      <c r="K1423" s="122"/>
      <c r="L1423" s="122"/>
      <c r="M1423" s="122"/>
      <c r="N1423" s="122"/>
      <c r="O1423" s="122"/>
      <c r="P1423" s="122"/>
      <c r="Q1423" s="122"/>
      <c r="R1423" s="122" t="s">
        <v>133</v>
      </c>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row>
    <row r="1424" spans="1:47" ht="22.5" outlineLevel="1" x14ac:dyDescent="0.2">
      <c r="A1424" s="123">
        <v>305</v>
      </c>
      <c r="B1424" s="123" t="s">
        <v>1132</v>
      </c>
      <c r="C1424" s="137" t="s">
        <v>1133</v>
      </c>
      <c r="D1424" s="160" t="s">
        <v>240</v>
      </c>
      <c r="E1424" s="125">
        <v>195</v>
      </c>
      <c r="F1424" s="125"/>
      <c r="G1424" s="125">
        <f t="shared" si="3"/>
        <v>0</v>
      </c>
      <c r="H1424" s="147" t="s">
        <v>1623</v>
      </c>
      <c r="I1424" s="122"/>
      <c r="J1424" s="122"/>
      <c r="K1424" s="122"/>
      <c r="L1424" s="122"/>
      <c r="M1424" s="122"/>
      <c r="N1424" s="122"/>
      <c r="O1424" s="122"/>
      <c r="P1424" s="122"/>
      <c r="Q1424" s="122"/>
      <c r="R1424" s="122" t="s">
        <v>133</v>
      </c>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row>
    <row r="1425" spans="1:47" ht="22.5" outlineLevel="1" x14ac:dyDescent="0.2">
      <c r="A1425" s="123">
        <v>306</v>
      </c>
      <c r="B1425" s="123" t="s">
        <v>1134</v>
      </c>
      <c r="C1425" s="137" t="s">
        <v>1135</v>
      </c>
      <c r="D1425" s="160" t="s">
        <v>240</v>
      </c>
      <c r="E1425" s="125">
        <v>390</v>
      </c>
      <c r="F1425" s="125"/>
      <c r="G1425" s="125">
        <f t="shared" si="3"/>
        <v>0</v>
      </c>
      <c r="H1425" s="147" t="s">
        <v>1623</v>
      </c>
      <c r="I1425" s="122"/>
      <c r="J1425" s="122"/>
      <c r="K1425" s="122"/>
      <c r="L1425" s="122"/>
      <c r="M1425" s="122"/>
      <c r="N1425" s="122"/>
      <c r="O1425" s="122"/>
      <c r="P1425" s="122"/>
      <c r="Q1425" s="122"/>
      <c r="R1425" s="122" t="s">
        <v>133</v>
      </c>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row>
    <row r="1426" spans="1:47" ht="22.5" outlineLevel="1" x14ac:dyDescent="0.2">
      <c r="A1426" s="123">
        <v>307</v>
      </c>
      <c r="B1426" s="123" t="s">
        <v>1136</v>
      </c>
      <c r="C1426" s="137" t="s">
        <v>1137</v>
      </c>
      <c r="D1426" s="160" t="s">
        <v>240</v>
      </c>
      <c r="E1426" s="125">
        <v>100</v>
      </c>
      <c r="F1426" s="125"/>
      <c r="G1426" s="125">
        <f t="shared" si="3"/>
        <v>0</v>
      </c>
      <c r="H1426" s="147" t="s">
        <v>1623</v>
      </c>
      <c r="I1426" s="122"/>
      <c r="J1426" s="122"/>
      <c r="K1426" s="122"/>
      <c r="L1426" s="122"/>
      <c r="M1426" s="122"/>
      <c r="N1426" s="122"/>
      <c r="O1426" s="122"/>
      <c r="P1426" s="122"/>
      <c r="Q1426" s="122"/>
      <c r="R1426" s="122" t="s">
        <v>133</v>
      </c>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row>
    <row r="1427" spans="1:47" ht="22.5" outlineLevel="1" x14ac:dyDescent="0.2">
      <c r="A1427" s="123">
        <v>308</v>
      </c>
      <c r="B1427" s="123" t="s">
        <v>1138</v>
      </c>
      <c r="C1427" s="137" t="s">
        <v>1139</v>
      </c>
      <c r="D1427" s="160" t="s">
        <v>240</v>
      </c>
      <c r="E1427" s="125">
        <v>42.6</v>
      </c>
      <c r="F1427" s="125"/>
      <c r="G1427" s="125">
        <f t="shared" si="3"/>
        <v>0</v>
      </c>
      <c r="H1427" s="147" t="s">
        <v>1623</v>
      </c>
      <c r="I1427" s="122"/>
      <c r="J1427" s="122"/>
      <c r="K1427" s="122"/>
      <c r="L1427" s="122"/>
      <c r="M1427" s="122"/>
      <c r="N1427" s="122"/>
      <c r="O1427" s="122"/>
      <c r="P1427" s="122"/>
      <c r="Q1427" s="122"/>
      <c r="R1427" s="122" t="s">
        <v>133</v>
      </c>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row>
    <row r="1428" spans="1:47" outlineLevel="1" x14ac:dyDescent="0.2">
      <c r="A1428" s="123"/>
      <c r="B1428" s="123"/>
      <c r="C1428" s="138" t="s">
        <v>1140</v>
      </c>
      <c r="D1428" s="161"/>
      <c r="E1428" s="152">
        <v>42.6</v>
      </c>
      <c r="F1428" s="125"/>
      <c r="G1428" s="125"/>
      <c r="H1428" s="147">
        <v>0</v>
      </c>
      <c r="I1428" s="122"/>
      <c r="J1428" s="122"/>
      <c r="K1428" s="122"/>
      <c r="L1428" s="122"/>
      <c r="M1428" s="122"/>
      <c r="N1428" s="122"/>
      <c r="O1428" s="122"/>
      <c r="P1428" s="122"/>
      <c r="Q1428" s="122"/>
      <c r="R1428" s="122" t="s">
        <v>135</v>
      </c>
      <c r="S1428" s="122">
        <v>0</v>
      </c>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row>
    <row r="1429" spans="1:47" outlineLevel="1" x14ac:dyDescent="0.2">
      <c r="A1429" s="123">
        <v>309</v>
      </c>
      <c r="B1429" s="123" t="s">
        <v>1141</v>
      </c>
      <c r="C1429" s="137" t="s">
        <v>1142</v>
      </c>
      <c r="D1429" s="160" t="s">
        <v>0</v>
      </c>
      <c r="E1429" s="125">
        <v>2.0499999999999998</v>
      </c>
      <c r="F1429" s="125"/>
      <c r="G1429" s="125">
        <f>ROUND(E1429*F1429,2)</f>
        <v>0</v>
      </c>
      <c r="H1429" s="147" t="s">
        <v>1624</v>
      </c>
      <c r="I1429" s="122"/>
      <c r="J1429" s="122"/>
      <c r="K1429" s="122"/>
      <c r="L1429" s="122"/>
      <c r="M1429" s="122"/>
      <c r="N1429" s="122"/>
      <c r="O1429" s="122"/>
      <c r="P1429" s="122"/>
      <c r="Q1429" s="122"/>
      <c r="R1429" s="122" t="s">
        <v>133</v>
      </c>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row>
    <row r="1430" spans="1:47" x14ac:dyDescent="0.2">
      <c r="A1430" s="124" t="s">
        <v>128</v>
      </c>
      <c r="B1430" s="124" t="s">
        <v>90</v>
      </c>
      <c r="C1430" s="139" t="s">
        <v>91</v>
      </c>
      <c r="D1430" s="162"/>
      <c r="E1430" s="126"/>
      <c r="F1430" s="126"/>
      <c r="G1430" s="126">
        <f>SUMIF(R1431:R1435,"&lt;&gt;NOR",G1431:G1435)</f>
        <v>0</v>
      </c>
      <c r="H1430" s="148"/>
      <c r="I1430" s="122"/>
      <c r="R1430" t="s">
        <v>129</v>
      </c>
    </row>
    <row r="1431" spans="1:47" outlineLevel="1" x14ac:dyDescent="0.2">
      <c r="A1431" s="123">
        <v>310</v>
      </c>
      <c r="B1431" s="123" t="s">
        <v>1143</v>
      </c>
      <c r="C1431" s="402" t="s">
        <v>5192</v>
      </c>
      <c r="D1431" s="160" t="s">
        <v>188</v>
      </c>
      <c r="E1431" s="407"/>
      <c r="F1431" s="125">
        <v>105</v>
      </c>
      <c r="G1431" s="125"/>
      <c r="H1431" s="408" t="s">
        <v>1624</v>
      </c>
      <c r="I1431" s="122"/>
      <c r="J1431" s="122"/>
      <c r="K1431" s="122"/>
      <c r="L1431" s="122"/>
      <c r="M1431" s="122"/>
      <c r="N1431" s="122"/>
      <c r="O1431" s="122"/>
      <c r="P1431" s="122"/>
      <c r="Q1431" s="122"/>
      <c r="R1431" s="122" t="s">
        <v>133</v>
      </c>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row>
    <row r="1432" spans="1:47" outlineLevel="1" x14ac:dyDescent="0.2">
      <c r="A1432" s="123"/>
      <c r="B1432" s="123"/>
      <c r="C1432" s="403" t="s">
        <v>869</v>
      </c>
      <c r="D1432" s="161"/>
      <c r="E1432" s="152"/>
      <c r="F1432" s="125"/>
      <c r="G1432" s="125"/>
      <c r="H1432" s="147">
        <v>0</v>
      </c>
      <c r="I1432" s="122"/>
      <c r="J1432" s="122"/>
      <c r="K1432" s="122"/>
      <c r="L1432" s="122"/>
      <c r="M1432" s="122"/>
      <c r="N1432" s="122"/>
      <c r="O1432" s="122"/>
      <c r="P1432" s="122"/>
      <c r="Q1432" s="122"/>
      <c r="R1432" s="122" t="s">
        <v>135</v>
      </c>
      <c r="S1432" s="122">
        <v>0</v>
      </c>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row>
    <row r="1433" spans="1:47" ht="22.5" outlineLevel="1" x14ac:dyDescent="0.2">
      <c r="A1433" s="123"/>
      <c r="B1433" s="123"/>
      <c r="C1433" s="403" t="s">
        <v>214</v>
      </c>
      <c r="D1433" s="161"/>
      <c r="E1433" s="152"/>
      <c r="F1433" s="125"/>
      <c r="G1433" s="125"/>
      <c r="H1433" s="147">
        <v>0</v>
      </c>
      <c r="I1433" s="122"/>
      <c r="J1433" s="122"/>
      <c r="K1433" s="122"/>
      <c r="L1433" s="122"/>
      <c r="M1433" s="122"/>
      <c r="N1433" s="122"/>
      <c r="O1433" s="122"/>
      <c r="P1433" s="122"/>
      <c r="Q1433" s="122"/>
      <c r="R1433" s="122" t="s">
        <v>135</v>
      </c>
      <c r="S1433" s="122">
        <v>0</v>
      </c>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row>
    <row r="1434" spans="1:47" outlineLevel="1" x14ac:dyDescent="0.2">
      <c r="A1434" s="123"/>
      <c r="B1434" s="123"/>
      <c r="C1434" s="403" t="s">
        <v>1144</v>
      </c>
      <c r="D1434" s="161"/>
      <c r="E1434" s="409"/>
      <c r="F1434" s="125"/>
      <c r="G1434" s="125"/>
      <c r="H1434" s="147">
        <v>0</v>
      </c>
      <c r="I1434" s="122"/>
      <c r="J1434" s="122"/>
      <c r="K1434" s="122"/>
      <c r="L1434" s="122"/>
      <c r="M1434" s="122"/>
      <c r="N1434" s="122"/>
      <c r="O1434" s="122"/>
      <c r="P1434" s="122"/>
      <c r="Q1434" s="122"/>
      <c r="R1434" s="122" t="s">
        <v>135</v>
      </c>
      <c r="S1434" s="122">
        <v>0</v>
      </c>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row>
    <row r="1435" spans="1:47" outlineLevel="1" x14ac:dyDescent="0.2">
      <c r="A1435" s="123">
        <v>311</v>
      </c>
      <c r="B1435" s="123" t="s">
        <v>1145</v>
      </c>
      <c r="C1435" s="402" t="s">
        <v>5193</v>
      </c>
      <c r="D1435" s="160" t="s">
        <v>0</v>
      </c>
      <c r="E1435" s="398"/>
      <c r="F1435" s="125">
        <v>1110.9000000000001</v>
      </c>
      <c r="G1435" s="125"/>
      <c r="H1435" s="408" t="s">
        <v>1624</v>
      </c>
      <c r="I1435" s="122"/>
      <c r="J1435" s="122"/>
      <c r="K1435" s="122"/>
      <c r="L1435" s="122"/>
      <c r="M1435" s="122"/>
      <c r="N1435" s="122"/>
      <c r="O1435" s="122"/>
      <c r="P1435" s="122"/>
      <c r="Q1435" s="122"/>
      <c r="R1435" s="122" t="s">
        <v>133</v>
      </c>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row>
    <row r="1436" spans="1:47" x14ac:dyDescent="0.2">
      <c r="A1436" s="124" t="s">
        <v>128</v>
      </c>
      <c r="B1436" s="124" t="s">
        <v>92</v>
      </c>
      <c r="C1436" s="139" t="s">
        <v>93</v>
      </c>
      <c r="D1436" s="162"/>
      <c r="E1436" s="126"/>
      <c r="F1436" s="126"/>
      <c r="G1436" s="126">
        <f>SUMIF(R1437:R1575,"&lt;&gt;NOR",G1437:G1575)</f>
        <v>0</v>
      </c>
      <c r="H1436" s="148"/>
      <c r="I1436" s="122"/>
      <c r="R1436" t="s">
        <v>129</v>
      </c>
    </row>
    <row r="1437" spans="1:47" ht="22.5" outlineLevel="1" x14ac:dyDescent="0.2">
      <c r="A1437" s="123">
        <v>312</v>
      </c>
      <c r="B1437" s="123" t="s">
        <v>1146</v>
      </c>
      <c r="C1437" s="137" t="s">
        <v>1147</v>
      </c>
      <c r="D1437" s="160" t="s">
        <v>1148</v>
      </c>
      <c r="E1437" s="125">
        <v>5.71</v>
      </c>
      <c r="F1437" s="125"/>
      <c r="G1437" s="125">
        <f>ROUND(E1437*F1437,2)</f>
        <v>0</v>
      </c>
      <c r="H1437" s="147" t="s">
        <v>1623</v>
      </c>
      <c r="I1437" s="122"/>
      <c r="J1437" s="122"/>
      <c r="K1437" s="122"/>
      <c r="L1437" s="122"/>
      <c r="M1437" s="122"/>
      <c r="N1437" s="122"/>
      <c r="O1437" s="122"/>
      <c r="P1437" s="122"/>
      <c r="Q1437" s="122"/>
      <c r="R1437" s="122" t="s">
        <v>133</v>
      </c>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row>
    <row r="1438" spans="1:47" ht="22.5" outlineLevel="1" x14ac:dyDescent="0.2">
      <c r="A1438" s="123">
        <v>313</v>
      </c>
      <c r="B1438" s="123" t="s">
        <v>1149</v>
      </c>
      <c r="C1438" s="137" t="s">
        <v>1147</v>
      </c>
      <c r="D1438" s="160" t="s">
        <v>1148</v>
      </c>
      <c r="E1438" s="125">
        <v>5</v>
      </c>
      <c r="F1438" s="125"/>
      <c r="G1438" s="125">
        <f>ROUND(E1438*F1438,2)</f>
        <v>0</v>
      </c>
      <c r="H1438" s="147" t="s">
        <v>1623</v>
      </c>
      <c r="I1438" s="122"/>
      <c r="J1438" s="122"/>
      <c r="K1438" s="122"/>
      <c r="L1438" s="122"/>
      <c r="M1438" s="122"/>
      <c r="N1438" s="122"/>
      <c r="O1438" s="122"/>
      <c r="P1438" s="122"/>
      <c r="Q1438" s="122"/>
      <c r="R1438" s="122" t="s">
        <v>133</v>
      </c>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row>
    <row r="1439" spans="1:47" ht="22.5" outlineLevel="1" x14ac:dyDescent="0.2">
      <c r="A1439" s="123">
        <v>314</v>
      </c>
      <c r="B1439" s="123" t="s">
        <v>1150</v>
      </c>
      <c r="C1439" s="137" t="s">
        <v>1147</v>
      </c>
      <c r="D1439" s="160" t="s">
        <v>1148</v>
      </c>
      <c r="E1439" s="125">
        <v>5.3</v>
      </c>
      <c r="F1439" s="125"/>
      <c r="G1439" s="125">
        <f>ROUND(E1439*F1439,2)</f>
        <v>0</v>
      </c>
      <c r="H1439" s="147" t="s">
        <v>1623</v>
      </c>
      <c r="I1439" s="122"/>
      <c r="J1439" s="122"/>
      <c r="K1439" s="122"/>
      <c r="L1439" s="122"/>
      <c r="M1439" s="122"/>
      <c r="N1439" s="122"/>
      <c r="O1439" s="122"/>
      <c r="P1439" s="122"/>
      <c r="Q1439" s="122"/>
      <c r="R1439" s="122" t="s">
        <v>133</v>
      </c>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row>
    <row r="1440" spans="1:47" ht="22.5" outlineLevel="1" x14ac:dyDescent="0.2">
      <c r="A1440" s="123">
        <v>315</v>
      </c>
      <c r="B1440" s="123" t="s">
        <v>1151</v>
      </c>
      <c r="C1440" s="137" t="s">
        <v>1147</v>
      </c>
      <c r="D1440" s="160" t="s">
        <v>1148</v>
      </c>
      <c r="E1440" s="125">
        <v>6.4</v>
      </c>
      <c r="F1440" s="125"/>
      <c r="G1440" s="125">
        <f>ROUND(E1440*F1440,2)</f>
        <v>0</v>
      </c>
      <c r="H1440" s="147" t="s">
        <v>1623</v>
      </c>
      <c r="I1440" s="122"/>
      <c r="J1440" s="122"/>
      <c r="K1440" s="122"/>
      <c r="L1440" s="122"/>
      <c r="M1440" s="122"/>
      <c r="N1440" s="122"/>
      <c r="O1440" s="122"/>
      <c r="P1440" s="122"/>
      <c r="Q1440" s="122"/>
      <c r="R1440" s="122" t="s">
        <v>133</v>
      </c>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row>
    <row r="1441" spans="1:47" ht="22.5" outlineLevel="1" x14ac:dyDescent="0.2">
      <c r="A1441" s="123">
        <v>316</v>
      </c>
      <c r="B1441" s="123" t="s">
        <v>1152</v>
      </c>
      <c r="C1441" s="137" t="s">
        <v>1153</v>
      </c>
      <c r="D1441" s="160" t="s">
        <v>1148</v>
      </c>
      <c r="E1441" s="125">
        <v>10</v>
      </c>
      <c r="F1441" s="125"/>
      <c r="G1441" s="125">
        <f>ROUND(E1441*F1441,2)</f>
        <v>0</v>
      </c>
      <c r="H1441" s="147" t="s">
        <v>1623</v>
      </c>
      <c r="I1441" s="122"/>
      <c r="J1441" s="122"/>
      <c r="K1441" s="122"/>
      <c r="L1441" s="122"/>
      <c r="M1441" s="122"/>
      <c r="N1441" s="122"/>
      <c r="O1441" s="122"/>
      <c r="P1441" s="122"/>
      <c r="Q1441" s="122"/>
      <c r="R1441" s="122" t="s">
        <v>133</v>
      </c>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row>
    <row r="1442" spans="1:47" outlineLevel="1" x14ac:dyDescent="0.2">
      <c r="A1442" s="123"/>
      <c r="B1442" s="123"/>
      <c r="C1442" s="138" t="s">
        <v>1154</v>
      </c>
      <c r="D1442" s="161"/>
      <c r="E1442" s="152">
        <v>10</v>
      </c>
      <c r="F1442" s="125"/>
      <c r="G1442" s="125"/>
      <c r="H1442" s="147">
        <v>0</v>
      </c>
      <c r="I1442" s="122"/>
      <c r="J1442" s="122"/>
      <c r="K1442" s="122"/>
      <c r="L1442" s="122"/>
      <c r="M1442" s="122"/>
      <c r="N1442" s="122"/>
      <c r="O1442" s="122"/>
      <c r="P1442" s="122"/>
      <c r="Q1442" s="122"/>
      <c r="R1442" s="122" t="s">
        <v>135</v>
      </c>
      <c r="S1442" s="122">
        <v>0</v>
      </c>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row>
    <row r="1443" spans="1:47" ht="22.5" outlineLevel="1" x14ac:dyDescent="0.2">
      <c r="A1443" s="123">
        <v>317</v>
      </c>
      <c r="B1443" s="123" t="s">
        <v>1155</v>
      </c>
      <c r="C1443" s="137" t="s">
        <v>1153</v>
      </c>
      <c r="D1443" s="160" t="s">
        <v>1148</v>
      </c>
      <c r="E1443" s="125">
        <v>3</v>
      </c>
      <c r="F1443" s="125"/>
      <c r="G1443" s="125">
        <f>ROUND(E1443*F1443,2)</f>
        <v>0</v>
      </c>
      <c r="H1443" s="147" t="s">
        <v>1623</v>
      </c>
      <c r="I1443" s="122"/>
      <c r="J1443" s="122"/>
      <c r="K1443" s="122"/>
      <c r="L1443" s="122"/>
      <c r="M1443" s="122"/>
      <c r="N1443" s="122"/>
      <c r="O1443" s="122"/>
      <c r="P1443" s="122"/>
      <c r="Q1443" s="122"/>
      <c r="R1443" s="122" t="s">
        <v>133</v>
      </c>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row>
    <row r="1444" spans="1:47" ht="22.5" outlineLevel="1" x14ac:dyDescent="0.2">
      <c r="A1444" s="123">
        <v>318</v>
      </c>
      <c r="B1444" s="123" t="s">
        <v>1156</v>
      </c>
      <c r="C1444" s="137" t="s">
        <v>1153</v>
      </c>
      <c r="D1444" s="160" t="s">
        <v>1148</v>
      </c>
      <c r="E1444" s="125">
        <v>6.9</v>
      </c>
      <c r="F1444" s="125"/>
      <c r="G1444" s="125">
        <f>ROUND(E1444*F1444,2)</f>
        <v>0</v>
      </c>
      <c r="H1444" s="147" t="s">
        <v>1623</v>
      </c>
      <c r="I1444" s="122"/>
      <c r="J1444" s="122"/>
      <c r="K1444" s="122"/>
      <c r="L1444" s="122"/>
      <c r="M1444" s="122"/>
      <c r="N1444" s="122"/>
      <c r="O1444" s="122"/>
      <c r="P1444" s="122"/>
      <c r="Q1444" s="122"/>
      <c r="R1444" s="122" t="s">
        <v>133</v>
      </c>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row>
    <row r="1445" spans="1:47" outlineLevel="1" x14ac:dyDescent="0.2">
      <c r="A1445" s="123"/>
      <c r="B1445" s="123"/>
      <c r="C1445" s="138" t="s">
        <v>1157</v>
      </c>
      <c r="D1445" s="161"/>
      <c r="E1445" s="152">
        <v>6.9</v>
      </c>
      <c r="F1445" s="125"/>
      <c r="G1445" s="125"/>
      <c r="H1445" s="147">
        <v>0</v>
      </c>
      <c r="I1445" s="122"/>
      <c r="J1445" s="122"/>
      <c r="K1445" s="122"/>
      <c r="L1445" s="122"/>
      <c r="M1445" s="122"/>
      <c r="N1445" s="122"/>
      <c r="O1445" s="122"/>
      <c r="P1445" s="122"/>
      <c r="Q1445" s="122"/>
      <c r="R1445" s="122" t="s">
        <v>135</v>
      </c>
      <c r="S1445" s="122">
        <v>0</v>
      </c>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row>
    <row r="1446" spans="1:47" ht="22.5" outlineLevel="1" x14ac:dyDescent="0.2">
      <c r="A1446" s="123">
        <v>319</v>
      </c>
      <c r="B1446" s="123" t="s">
        <v>1158</v>
      </c>
      <c r="C1446" s="137" t="s">
        <v>1153</v>
      </c>
      <c r="D1446" s="160" t="s">
        <v>1148</v>
      </c>
      <c r="E1446" s="125">
        <v>1.6</v>
      </c>
      <c r="F1446" s="125"/>
      <c r="G1446" s="125">
        <f>ROUND(E1446*F1446,2)</f>
        <v>0</v>
      </c>
      <c r="H1446" s="147" t="s">
        <v>1623</v>
      </c>
      <c r="I1446" s="122"/>
      <c r="J1446" s="122"/>
      <c r="K1446" s="122"/>
      <c r="L1446" s="122"/>
      <c r="M1446" s="122"/>
      <c r="N1446" s="122"/>
      <c r="O1446" s="122"/>
      <c r="P1446" s="122"/>
      <c r="Q1446" s="122"/>
      <c r="R1446" s="122" t="s">
        <v>133</v>
      </c>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row>
    <row r="1447" spans="1:47" ht="22.5" outlineLevel="1" x14ac:dyDescent="0.2">
      <c r="A1447" s="123">
        <v>320</v>
      </c>
      <c r="B1447" s="123" t="s">
        <v>1159</v>
      </c>
      <c r="C1447" s="137" t="s">
        <v>1153</v>
      </c>
      <c r="D1447" s="160" t="s">
        <v>1148</v>
      </c>
      <c r="E1447" s="125">
        <v>5.4</v>
      </c>
      <c r="F1447" s="125"/>
      <c r="G1447" s="125">
        <f>ROUND(E1447*F1447,2)</f>
        <v>0</v>
      </c>
      <c r="H1447" s="147" t="s">
        <v>1623</v>
      </c>
      <c r="I1447" s="122"/>
      <c r="J1447" s="122"/>
      <c r="K1447" s="122"/>
      <c r="L1447" s="122"/>
      <c r="M1447" s="122"/>
      <c r="N1447" s="122"/>
      <c r="O1447" s="122"/>
      <c r="P1447" s="122"/>
      <c r="Q1447" s="122"/>
      <c r="R1447" s="122" t="s">
        <v>133</v>
      </c>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row>
    <row r="1448" spans="1:47" ht="22.5" outlineLevel="1" x14ac:dyDescent="0.2">
      <c r="A1448" s="123">
        <v>321</v>
      </c>
      <c r="B1448" s="123" t="s">
        <v>1160</v>
      </c>
      <c r="C1448" s="137" t="s">
        <v>1153</v>
      </c>
      <c r="D1448" s="160" t="s">
        <v>1148</v>
      </c>
      <c r="E1448" s="125">
        <v>7</v>
      </c>
      <c r="F1448" s="125"/>
      <c r="G1448" s="125">
        <f>ROUND(E1448*F1448,2)</f>
        <v>0</v>
      </c>
      <c r="H1448" s="147" t="s">
        <v>1623</v>
      </c>
      <c r="I1448" s="122"/>
      <c r="J1448" s="122"/>
      <c r="K1448" s="122"/>
      <c r="L1448" s="122"/>
      <c r="M1448" s="122"/>
      <c r="N1448" s="122"/>
      <c r="O1448" s="122"/>
      <c r="P1448" s="122"/>
      <c r="Q1448" s="122"/>
      <c r="R1448" s="122" t="s">
        <v>133</v>
      </c>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row>
    <row r="1449" spans="1:47" outlineLevel="1" x14ac:dyDescent="0.2">
      <c r="A1449" s="123"/>
      <c r="B1449" s="123"/>
      <c r="C1449" s="138" t="s">
        <v>1161</v>
      </c>
      <c r="D1449" s="161"/>
      <c r="E1449" s="152">
        <v>7</v>
      </c>
      <c r="F1449" s="125"/>
      <c r="G1449" s="125"/>
      <c r="H1449" s="147">
        <v>0</v>
      </c>
      <c r="I1449" s="122"/>
      <c r="J1449" s="122"/>
      <c r="K1449" s="122"/>
      <c r="L1449" s="122"/>
      <c r="M1449" s="122"/>
      <c r="N1449" s="122"/>
      <c r="O1449" s="122"/>
      <c r="P1449" s="122"/>
      <c r="Q1449" s="122"/>
      <c r="R1449" s="122" t="s">
        <v>135</v>
      </c>
      <c r="S1449" s="122">
        <v>0</v>
      </c>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row>
    <row r="1450" spans="1:47" ht="22.5" outlineLevel="1" x14ac:dyDescent="0.2">
      <c r="A1450" s="123">
        <v>322</v>
      </c>
      <c r="B1450" s="123" t="s">
        <v>1162</v>
      </c>
      <c r="C1450" s="137" t="s">
        <v>1163</v>
      </c>
      <c r="D1450" s="160" t="s">
        <v>132</v>
      </c>
      <c r="E1450" s="125">
        <v>1</v>
      </c>
      <c r="F1450" s="125"/>
      <c r="G1450" s="125">
        <f>ROUND(E1450*F1450,2)</f>
        <v>0</v>
      </c>
      <c r="H1450" s="147" t="s">
        <v>1623</v>
      </c>
      <c r="I1450" s="122"/>
      <c r="J1450" s="122"/>
      <c r="K1450" s="122"/>
      <c r="L1450" s="122"/>
      <c r="M1450" s="122"/>
      <c r="N1450" s="122"/>
      <c r="O1450" s="122"/>
      <c r="P1450" s="122"/>
      <c r="Q1450" s="122"/>
      <c r="R1450" s="122" t="s">
        <v>133</v>
      </c>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row>
    <row r="1451" spans="1:47" ht="22.5" outlineLevel="1" x14ac:dyDescent="0.2">
      <c r="A1451" s="123">
        <v>323</v>
      </c>
      <c r="B1451" s="123" t="s">
        <v>1164</v>
      </c>
      <c r="C1451" s="137" t="s">
        <v>1665</v>
      </c>
      <c r="D1451" s="160" t="s">
        <v>132</v>
      </c>
      <c r="E1451" s="125">
        <v>1</v>
      </c>
      <c r="F1451" s="125"/>
      <c r="G1451" s="125">
        <f>ROUND(E1451*F1451,2)</f>
        <v>0</v>
      </c>
      <c r="H1451" s="147" t="s">
        <v>1623</v>
      </c>
      <c r="I1451" s="122"/>
      <c r="J1451" s="122"/>
      <c r="K1451" s="122"/>
      <c r="L1451" s="122"/>
      <c r="M1451" s="122"/>
      <c r="N1451" s="122"/>
      <c r="O1451" s="122"/>
      <c r="P1451" s="122"/>
      <c r="Q1451" s="122"/>
      <c r="R1451" s="122" t="s">
        <v>133</v>
      </c>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row>
    <row r="1452" spans="1:47" ht="67.5" outlineLevel="1" x14ac:dyDescent="0.2">
      <c r="A1452" s="123">
        <v>324</v>
      </c>
      <c r="B1452" s="123" t="s">
        <v>1463</v>
      </c>
      <c r="C1452" s="137" t="s">
        <v>1532</v>
      </c>
      <c r="D1452" s="160" t="s">
        <v>132</v>
      </c>
      <c r="E1452" s="125">
        <v>1</v>
      </c>
      <c r="F1452" s="125"/>
      <c r="G1452" s="125">
        <f t="shared" ref="G1452:G1515" si="4">ROUND(E1452*F1452,2)</f>
        <v>0</v>
      </c>
      <c r="H1452" s="147" t="s">
        <v>1623</v>
      </c>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row>
    <row r="1453" spans="1:47" ht="67.5" outlineLevel="1" x14ac:dyDescent="0.2">
      <c r="A1453" s="123">
        <v>325</v>
      </c>
      <c r="B1453" s="123" t="s">
        <v>1464</v>
      </c>
      <c r="C1453" s="137" t="s">
        <v>1533</v>
      </c>
      <c r="D1453" s="160" t="s">
        <v>132</v>
      </c>
      <c r="E1453" s="125">
        <v>1</v>
      </c>
      <c r="F1453" s="125"/>
      <c r="G1453" s="125">
        <f t="shared" si="4"/>
        <v>0</v>
      </c>
      <c r="H1453" s="147" t="s">
        <v>1623</v>
      </c>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row>
    <row r="1454" spans="1:47" ht="67.5" outlineLevel="1" x14ac:dyDescent="0.2">
      <c r="A1454" s="123">
        <v>326</v>
      </c>
      <c r="B1454" s="123" t="s">
        <v>1465</v>
      </c>
      <c r="C1454" s="137" t="s">
        <v>1533</v>
      </c>
      <c r="D1454" s="160" t="s">
        <v>132</v>
      </c>
      <c r="E1454" s="125">
        <v>1</v>
      </c>
      <c r="F1454" s="125"/>
      <c r="G1454" s="125">
        <f t="shared" si="4"/>
        <v>0</v>
      </c>
      <c r="H1454" s="147" t="s">
        <v>1623</v>
      </c>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row>
    <row r="1455" spans="1:47" ht="67.5" outlineLevel="1" x14ac:dyDescent="0.2">
      <c r="A1455" s="123">
        <v>327</v>
      </c>
      <c r="B1455" s="123" t="s">
        <v>1466</v>
      </c>
      <c r="C1455" s="137" t="s">
        <v>1533</v>
      </c>
      <c r="D1455" s="160" t="s">
        <v>132</v>
      </c>
      <c r="E1455" s="125">
        <v>1</v>
      </c>
      <c r="F1455" s="125"/>
      <c r="G1455" s="125">
        <f t="shared" si="4"/>
        <v>0</v>
      </c>
      <c r="H1455" s="147" t="s">
        <v>1623</v>
      </c>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row>
    <row r="1456" spans="1:47" ht="67.5" outlineLevel="1" x14ac:dyDescent="0.2">
      <c r="A1456" s="123">
        <v>328</v>
      </c>
      <c r="B1456" s="123" t="s">
        <v>1467</v>
      </c>
      <c r="C1456" s="137" t="s">
        <v>1533</v>
      </c>
      <c r="D1456" s="160" t="s">
        <v>132</v>
      </c>
      <c r="E1456" s="125">
        <v>1</v>
      </c>
      <c r="F1456" s="125"/>
      <c r="G1456" s="125">
        <f t="shared" si="4"/>
        <v>0</v>
      </c>
      <c r="H1456" s="147" t="s">
        <v>1623</v>
      </c>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row>
    <row r="1457" spans="1:47" ht="67.5" outlineLevel="1" x14ac:dyDescent="0.2">
      <c r="A1457" s="123">
        <v>329</v>
      </c>
      <c r="B1457" s="123" t="s">
        <v>1468</v>
      </c>
      <c r="C1457" s="137" t="s">
        <v>1534</v>
      </c>
      <c r="D1457" s="160" t="s">
        <v>132</v>
      </c>
      <c r="E1457" s="125">
        <v>1</v>
      </c>
      <c r="F1457" s="125"/>
      <c r="G1457" s="125">
        <f t="shared" si="4"/>
        <v>0</v>
      </c>
      <c r="H1457" s="147" t="s">
        <v>1623</v>
      </c>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row>
    <row r="1458" spans="1:47" ht="67.5" outlineLevel="1" x14ac:dyDescent="0.2">
      <c r="A1458" s="123">
        <v>330</v>
      </c>
      <c r="B1458" s="123" t="s">
        <v>1469</v>
      </c>
      <c r="C1458" s="137" t="s">
        <v>1533</v>
      </c>
      <c r="D1458" s="160" t="s">
        <v>132</v>
      </c>
      <c r="E1458" s="125">
        <v>1</v>
      </c>
      <c r="F1458" s="125"/>
      <c r="G1458" s="125">
        <f t="shared" si="4"/>
        <v>0</v>
      </c>
      <c r="H1458" s="147" t="s">
        <v>1623</v>
      </c>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row>
    <row r="1459" spans="1:47" ht="67.5" outlineLevel="1" x14ac:dyDescent="0.2">
      <c r="A1459" s="123">
        <v>331</v>
      </c>
      <c r="B1459" s="123" t="s">
        <v>1470</v>
      </c>
      <c r="C1459" s="137" t="s">
        <v>1533</v>
      </c>
      <c r="D1459" s="160" t="s">
        <v>132</v>
      </c>
      <c r="E1459" s="125">
        <v>1</v>
      </c>
      <c r="F1459" s="125"/>
      <c r="G1459" s="125">
        <f t="shared" si="4"/>
        <v>0</v>
      </c>
      <c r="H1459" s="147" t="s">
        <v>1623</v>
      </c>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row>
    <row r="1460" spans="1:47" ht="67.5" outlineLevel="1" x14ac:dyDescent="0.2">
      <c r="A1460" s="123">
        <v>332</v>
      </c>
      <c r="B1460" s="123" t="s">
        <v>1471</v>
      </c>
      <c r="C1460" s="137" t="s">
        <v>1535</v>
      </c>
      <c r="D1460" s="160" t="s">
        <v>132</v>
      </c>
      <c r="E1460" s="125">
        <v>1</v>
      </c>
      <c r="F1460" s="125"/>
      <c r="G1460" s="125">
        <f t="shared" si="4"/>
        <v>0</v>
      </c>
      <c r="H1460" s="147" t="s">
        <v>1623</v>
      </c>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row>
    <row r="1461" spans="1:47" ht="56.25" outlineLevel="1" x14ac:dyDescent="0.2">
      <c r="A1461" s="123">
        <v>333</v>
      </c>
      <c r="B1461" s="123" t="s">
        <v>1472</v>
      </c>
      <c r="C1461" s="137" t="s">
        <v>1536</v>
      </c>
      <c r="D1461" s="160" t="s">
        <v>132</v>
      </c>
      <c r="E1461" s="125">
        <v>1</v>
      </c>
      <c r="F1461" s="125"/>
      <c r="G1461" s="125">
        <f t="shared" si="4"/>
        <v>0</v>
      </c>
      <c r="H1461" s="147" t="s">
        <v>1623</v>
      </c>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row>
    <row r="1462" spans="1:47" ht="56.25" outlineLevel="1" x14ac:dyDescent="0.2">
      <c r="A1462" s="123">
        <v>334</v>
      </c>
      <c r="B1462" s="123" t="s">
        <v>1473</v>
      </c>
      <c r="C1462" s="137" t="s">
        <v>1536</v>
      </c>
      <c r="D1462" s="160" t="s">
        <v>132</v>
      </c>
      <c r="E1462" s="125">
        <v>1</v>
      </c>
      <c r="F1462" s="125"/>
      <c r="G1462" s="125">
        <f t="shared" si="4"/>
        <v>0</v>
      </c>
      <c r="H1462" s="147" t="s">
        <v>1623</v>
      </c>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row>
    <row r="1463" spans="1:47" ht="56.25" outlineLevel="1" x14ac:dyDescent="0.2">
      <c r="A1463" s="123">
        <v>335</v>
      </c>
      <c r="B1463" s="123" t="s">
        <v>1474</v>
      </c>
      <c r="C1463" s="137" t="s">
        <v>1537</v>
      </c>
      <c r="D1463" s="160" t="s">
        <v>132</v>
      </c>
      <c r="E1463" s="125">
        <v>1</v>
      </c>
      <c r="F1463" s="125"/>
      <c r="G1463" s="125">
        <f t="shared" si="4"/>
        <v>0</v>
      </c>
      <c r="H1463" s="147" t="s">
        <v>1623</v>
      </c>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row>
    <row r="1464" spans="1:47" ht="67.5" outlineLevel="1" x14ac:dyDescent="0.2">
      <c r="A1464" s="123">
        <v>336</v>
      </c>
      <c r="B1464" s="123" t="s">
        <v>1475</v>
      </c>
      <c r="C1464" s="137" t="s">
        <v>1538</v>
      </c>
      <c r="D1464" s="160" t="s">
        <v>132</v>
      </c>
      <c r="E1464" s="125">
        <v>1</v>
      </c>
      <c r="F1464" s="125"/>
      <c r="G1464" s="125">
        <f t="shared" si="4"/>
        <v>0</v>
      </c>
      <c r="H1464" s="147" t="s">
        <v>1623</v>
      </c>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row>
    <row r="1465" spans="1:47" ht="78.75" outlineLevel="1" x14ac:dyDescent="0.2">
      <c r="A1465" s="123">
        <v>337</v>
      </c>
      <c r="B1465" s="123" t="s">
        <v>1476</v>
      </c>
      <c r="C1465" s="137" t="s">
        <v>1539</v>
      </c>
      <c r="D1465" s="160" t="s">
        <v>132</v>
      </c>
      <c r="E1465" s="125">
        <v>1</v>
      </c>
      <c r="F1465" s="125"/>
      <c r="G1465" s="125">
        <f t="shared" si="4"/>
        <v>0</v>
      </c>
      <c r="H1465" s="147" t="s">
        <v>1623</v>
      </c>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row>
    <row r="1466" spans="1:47" ht="67.5" outlineLevel="1" x14ac:dyDescent="0.2">
      <c r="A1466" s="123">
        <v>338</v>
      </c>
      <c r="B1466" s="123" t="s">
        <v>1477</v>
      </c>
      <c r="C1466" s="137" t="s">
        <v>1538</v>
      </c>
      <c r="D1466" s="160" t="s">
        <v>132</v>
      </c>
      <c r="E1466" s="125">
        <v>1</v>
      </c>
      <c r="F1466" s="125"/>
      <c r="G1466" s="125">
        <f t="shared" si="4"/>
        <v>0</v>
      </c>
      <c r="H1466" s="147" t="s">
        <v>1623</v>
      </c>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row>
    <row r="1467" spans="1:47" ht="56.25" outlineLevel="1" x14ac:dyDescent="0.2">
      <c r="A1467" s="123">
        <v>339</v>
      </c>
      <c r="B1467" s="123" t="s">
        <v>1478</v>
      </c>
      <c r="C1467" s="137" t="s">
        <v>1536</v>
      </c>
      <c r="D1467" s="160" t="s">
        <v>132</v>
      </c>
      <c r="E1467" s="125">
        <v>1</v>
      </c>
      <c r="F1467" s="125"/>
      <c r="G1467" s="125">
        <f t="shared" si="4"/>
        <v>0</v>
      </c>
      <c r="H1467" s="147" t="s">
        <v>1623</v>
      </c>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row>
    <row r="1468" spans="1:47" ht="56.25" outlineLevel="1" x14ac:dyDescent="0.2">
      <c r="A1468" s="123">
        <v>340</v>
      </c>
      <c r="B1468" s="123" t="s">
        <v>1479</v>
      </c>
      <c r="C1468" s="137" t="s">
        <v>1536</v>
      </c>
      <c r="D1468" s="160" t="s">
        <v>132</v>
      </c>
      <c r="E1468" s="125">
        <v>1</v>
      </c>
      <c r="F1468" s="125"/>
      <c r="G1468" s="125">
        <f t="shared" si="4"/>
        <v>0</v>
      </c>
      <c r="H1468" s="147" t="s">
        <v>1623</v>
      </c>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row>
    <row r="1469" spans="1:47" ht="56.25" outlineLevel="1" x14ac:dyDescent="0.2">
      <c r="A1469" s="123">
        <v>341</v>
      </c>
      <c r="B1469" s="123" t="s">
        <v>1480</v>
      </c>
      <c r="C1469" s="137" t="s">
        <v>1536</v>
      </c>
      <c r="D1469" s="160" t="s">
        <v>132</v>
      </c>
      <c r="E1469" s="125">
        <v>1</v>
      </c>
      <c r="F1469" s="125"/>
      <c r="G1469" s="125">
        <f t="shared" si="4"/>
        <v>0</v>
      </c>
      <c r="H1469" s="147" t="s">
        <v>1623</v>
      </c>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row>
    <row r="1470" spans="1:47" ht="56.25" outlineLevel="1" x14ac:dyDescent="0.2">
      <c r="A1470" s="123">
        <v>342</v>
      </c>
      <c r="B1470" s="123" t="s">
        <v>1481</v>
      </c>
      <c r="C1470" s="137" t="s">
        <v>1536</v>
      </c>
      <c r="D1470" s="160" t="s">
        <v>132</v>
      </c>
      <c r="E1470" s="125">
        <v>1</v>
      </c>
      <c r="F1470" s="125"/>
      <c r="G1470" s="125">
        <f t="shared" si="4"/>
        <v>0</v>
      </c>
      <c r="H1470" s="147" t="s">
        <v>1623</v>
      </c>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row>
    <row r="1471" spans="1:47" ht="56.25" outlineLevel="1" x14ac:dyDescent="0.2">
      <c r="A1471" s="123">
        <v>343</v>
      </c>
      <c r="B1471" s="123" t="s">
        <v>1482</v>
      </c>
      <c r="C1471" s="137" t="s">
        <v>1536</v>
      </c>
      <c r="D1471" s="160" t="s">
        <v>132</v>
      </c>
      <c r="E1471" s="125">
        <v>1</v>
      </c>
      <c r="F1471" s="125"/>
      <c r="G1471" s="125">
        <f t="shared" si="4"/>
        <v>0</v>
      </c>
      <c r="H1471" s="147" t="s">
        <v>1623</v>
      </c>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row>
    <row r="1472" spans="1:47" ht="56.25" outlineLevel="1" x14ac:dyDescent="0.2">
      <c r="A1472" s="123">
        <v>344</v>
      </c>
      <c r="B1472" s="123" t="s">
        <v>1483</v>
      </c>
      <c r="C1472" s="137" t="s">
        <v>1536</v>
      </c>
      <c r="D1472" s="160" t="s">
        <v>132</v>
      </c>
      <c r="E1472" s="125">
        <v>1</v>
      </c>
      <c r="F1472" s="125"/>
      <c r="G1472" s="125">
        <f t="shared" si="4"/>
        <v>0</v>
      </c>
      <c r="H1472" s="147" t="s">
        <v>1623</v>
      </c>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row>
    <row r="1473" spans="1:47" ht="56.25" outlineLevel="1" x14ac:dyDescent="0.2">
      <c r="A1473" s="123">
        <v>345</v>
      </c>
      <c r="B1473" s="123" t="s">
        <v>1484</v>
      </c>
      <c r="C1473" s="137" t="s">
        <v>1537</v>
      </c>
      <c r="D1473" s="160" t="s">
        <v>132</v>
      </c>
      <c r="E1473" s="125">
        <v>1</v>
      </c>
      <c r="F1473" s="125"/>
      <c r="G1473" s="125">
        <f t="shared" si="4"/>
        <v>0</v>
      </c>
      <c r="H1473" s="147" t="s">
        <v>1623</v>
      </c>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row>
    <row r="1474" spans="1:47" ht="56.25" outlineLevel="1" x14ac:dyDescent="0.2">
      <c r="A1474" s="123">
        <v>346</v>
      </c>
      <c r="B1474" s="123" t="s">
        <v>1485</v>
      </c>
      <c r="C1474" s="137" t="s">
        <v>1537</v>
      </c>
      <c r="D1474" s="160" t="s">
        <v>132</v>
      </c>
      <c r="E1474" s="125">
        <v>1</v>
      </c>
      <c r="F1474" s="125"/>
      <c r="G1474" s="125">
        <f t="shared" si="4"/>
        <v>0</v>
      </c>
      <c r="H1474" s="147" t="s">
        <v>1623</v>
      </c>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row>
    <row r="1475" spans="1:47" ht="56.25" outlineLevel="1" x14ac:dyDescent="0.2">
      <c r="A1475" s="123">
        <v>347</v>
      </c>
      <c r="B1475" s="123" t="s">
        <v>1486</v>
      </c>
      <c r="C1475" s="137" t="s">
        <v>1537</v>
      </c>
      <c r="D1475" s="160" t="s">
        <v>132</v>
      </c>
      <c r="E1475" s="125">
        <v>1</v>
      </c>
      <c r="F1475" s="125"/>
      <c r="G1475" s="125">
        <f t="shared" si="4"/>
        <v>0</v>
      </c>
      <c r="H1475" s="147" t="s">
        <v>1623</v>
      </c>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row>
    <row r="1476" spans="1:47" ht="67.5" outlineLevel="1" x14ac:dyDescent="0.2">
      <c r="A1476" s="123">
        <v>348</v>
      </c>
      <c r="B1476" s="123" t="s">
        <v>1487</v>
      </c>
      <c r="C1476" s="137" t="s">
        <v>1538</v>
      </c>
      <c r="D1476" s="160" t="s">
        <v>132</v>
      </c>
      <c r="E1476" s="125">
        <v>1</v>
      </c>
      <c r="F1476" s="125"/>
      <c r="G1476" s="125">
        <f t="shared" si="4"/>
        <v>0</v>
      </c>
      <c r="H1476" s="147" t="s">
        <v>1623</v>
      </c>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row>
    <row r="1477" spans="1:47" ht="56.25" outlineLevel="1" x14ac:dyDescent="0.2">
      <c r="A1477" s="123">
        <v>349</v>
      </c>
      <c r="B1477" s="123" t="s">
        <v>1488</v>
      </c>
      <c r="C1477" s="137" t="s">
        <v>1540</v>
      </c>
      <c r="D1477" s="160" t="s">
        <v>132</v>
      </c>
      <c r="E1477" s="125">
        <v>1</v>
      </c>
      <c r="F1477" s="125"/>
      <c r="G1477" s="125">
        <f t="shared" si="4"/>
        <v>0</v>
      </c>
      <c r="H1477" s="147" t="s">
        <v>1623</v>
      </c>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row>
    <row r="1478" spans="1:47" ht="67.5" outlineLevel="1" x14ac:dyDescent="0.2">
      <c r="A1478" s="123">
        <v>350</v>
      </c>
      <c r="B1478" s="123" t="s">
        <v>1489</v>
      </c>
      <c r="C1478" s="137" t="s">
        <v>1538</v>
      </c>
      <c r="D1478" s="160" t="s">
        <v>132</v>
      </c>
      <c r="E1478" s="125">
        <v>1</v>
      </c>
      <c r="F1478" s="125"/>
      <c r="G1478" s="125">
        <f t="shared" si="4"/>
        <v>0</v>
      </c>
      <c r="H1478" s="147" t="s">
        <v>1623</v>
      </c>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row>
    <row r="1479" spans="1:47" ht="78.75" outlineLevel="1" x14ac:dyDescent="0.2">
      <c r="A1479" s="123">
        <v>351</v>
      </c>
      <c r="B1479" s="123" t="s">
        <v>1490</v>
      </c>
      <c r="C1479" s="137" t="s">
        <v>1539</v>
      </c>
      <c r="D1479" s="160" t="s">
        <v>132</v>
      </c>
      <c r="E1479" s="125">
        <v>1</v>
      </c>
      <c r="F1479" s="125"/>
      <c r="G1479" s="125">
        <f t="shared" si="4"/>
        <v>0</v>
      </c>
      <c r="H1479" s="147" t="s">
        <v>1623</v>
      </c>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row>
    <row r="1480" spans="1:47" ht="78.75" outlineLevel="1" x14ac:dyDescent="0.2">
      <c r="A1480" s="123">
        <v>352</v>
      </c>
      <c r="B1480" s="123" t="s">
        <v>1491</v>
      </c>
      <c r="C1480" s="137" t="s">
        <v>1539</v>
      </c>
      <c r="D1480" s="160" t="s">
        <v>132</v>
      </c>
      <c r="E1480" s="125">
        <v>1</v>
      </c>
      <c r="F1480" s="125"/>
      <c r="G1480" s="125">
        <f t="shared" si="4"/>
        <v>0</v>
      </c>
      <c r="H1480" s="147" t="s">
        <v>1623</v>
      </c>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row>
    <row r="1481" spans="1:47" ht="78.75" outlineLevel="1" x14ac:dyDescent="0.2">
      <c r="A1481" s="123">
        <v>353</v>
      </c>
      <c r="B1481" s="123" t="s">
        <v>1492</v>
      </c>
      <c r="C1481" s="137" t="s">
        <v>1539</v>
      </c>
      <c r="D1481" s="160" t="s">
        <v>132</v>
      </c>
      <c r="E1481" s="125">
        <v>1</v>
      </c>
      <c r="F1481" s="125"/>
      <c r="G1481" s="125">
        <f t="shared" si="4"/>
        <v>0</v>
      </c>
      <c r="H1481" s="147" t="s">
        <v>1623</v>
      </c>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row>
    <row r="1482" spans="1:47" ht="67.5" outlineLevel="1" x14ac:dyDescent="0.2">
      <c r="A1482" s="123">
        <v>354</v>
      </c>
      <c r="B1482" s="123" t="s">
        <v>1493</v>
      </c>
      <c r="C1482" s="137" t="s">
        <v>1538</v>
      </c>
      <c r="D1482" s="160" t="s">
        <v>132</v>
      </c>
      <c r="E1482" s="125">
        <v>1</v>
      </c>
      <c r="F1482" s="125"/>
      <c r="G1482" s="125">
        <f t="shared" si="4"/>
        <v>0</v>
      </c>
      <c r="H1482" s="147" t="s">
        <v>1623</v>
      </c>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row>
    <row r="1483" spans="1:47" ht="67.5" outlineLevel="1" x14ac:dyDescent="0.2">
      <c r="A1483" s="123">
        <v>355</v>
      </c>
      <c r="B1483" s="123" t="s">
        <v>1494</v>
      </c>
      <c r="C1483" s="137" t="s">
        <v>1538</v>
      </c>
      <c r="D1483" s="160" t="s">
        <v>132</v>
      </c>
      <c r="E1483" s="125">
        <v>1</v>
      </c>
      <c r="F1483" s="125"/>
      <c r="G1483" s="125">
        <f t="shared" si="4"/>
        <v>0</v>
      </c>
      <c r="H1483" s="147" t="s">
        <v>1623</v>
      </c>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row>
    <row r="1484" spans="1:47" ht="67.5" outlineLevel="1" x14ac:dyDescent="0.2">
      <c r="A1484" s="123">
        <v>356</v>
      </c>
      <c r="B1484" s="123" t="s">
        <v>1495</v>
      </c>
      <c r="C1484" s="137" t="s">
        <v>1538</v>
      </c>
      <c r="D1484" s="160" t="s">
        <v>132</v>
      </c>
      <c r="E1484" s="125">
        <v>1</v>
      </c>
      <c r="F1484" s="125"/>
      <c r="G1484" s="125">
        <f t="shared" si="4"/>
        <v>0</v>
      </c>
      <c r="H1484" s="147" t="s">
        <v>1623</v>
      </c>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row>
    <row r="1485" spans="1:47" ht="56.25" outlineLevel="1" x14ac:dyDescent="0.2">
      <c r="A1485" s="123">
        <v>357</v>
      </c>
      <c r="B1485" s="123" t="s">
        <v>1496</v>
      </c>
      <c r="C1485" s="137" t="s">
        <v>1537</v>
      </c>
      <c r="D1485" s="160" t="s">
        <v>132</v>
      </c>
      <c r="E1485" s="125">
        <v>1</v>
      </c>
      <c r="F1485" s="125"/>
      <c r="G1485" s="125">
        <f t="shared" si="4"/>
        <v>0</v>
      </c>
      <c r="H1485" s="147" t="s">
        <v>1623</v>
      </c>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row>
    <row r="1486" spans="1:47" ht="56.25" outlineLevel="1" x14ac:dyDescent="0.2">
      <c r="A1486" s="123">
        <v>358</v>
      </c>
      <c r="B1486" s="123" t="s">
        <v>1497</v>
      </c>
      <c r="C1486" s="137" t="s">
        <v>1537</v>
      </c>
      <c r="D1486" s="160" t="s">
        <v>132</v>
      </c>
      <c r="E1486" s="125">
        <v>1</v>
      </c>
      <c r="F1486" s="125"/>
      <c r="G1486" s="125">
        <f t="shared" si="4"/>
        <v>0</v>
      </c>
      <c r="H1486" s="147" t="s">
        <v>1623</v>
      </c>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row>
    <row r="1487" spans="1:47" ht="56.25" outlineLevel="1" x14ac:dyDescent="0.2">
      <c r="A1487" s="123">
        <v>359</v>
      </c>
      <c r="B1487" s="123" t="s">
        <v>1498</v>
      </c>
      <c r="C1487" s="137" t="s">
        <v>1537</v>
      </c>
      <c r="D1487" s="160" t="s">
        <v>132</v>
      </c>
      <c r="E1487" s="125">
        <v>1</v>
      </c>
      <c r="F1487" s="125"/>
      <c r="G1487" s="125">
        <f t="shared" si="4"/>
        <v>0</v>
      </c>
      <c r="H1487" s="147" t="s">
        <v>1623</v>
      </c>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row>
    <row r="1488" spans="1:47" ht="56.25" outlineLevel="1" x14ac:dyDescent="0.2">
      <c r="A1488" s="123">
        <v>360</v>
      </c>
      <c r="B1488" s="123" t="s">
        <v>1499</v>
      </c>
      <c r="C1488" s="137" t="s">
        <v>1536</v>
      </c>
      <c r="D1488" s="160" t="s">
        <v>132</v>
      </c>
      <c r="E1488" s="125">
        <v>1</v>
      </c>
      <c r="F1488" s="125"/>
      <c r="G1488" s="125">
        <f t="shared" si="4"/>
        <v>0</v>
      </c>
      <c r="H1488" s="147" t="s">
        <v>1623</v>
      </c>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row>
    <row r="1489" spans="1:47" ht="56.25" outlineLevel="1" x14ac:dyDescent="0.2">
      <c r="A1489" s="123">
        <v>361</v>
      </c>
      <c r="B1489" s="123" t="s">
        <v>1500</v>
      </c>
      <c r="C1489" s="137" t="s">
        <v>1541</v>
      </c>
      <c r="D1489" s="160" t="s">
        <v>132</v>
      </c>
      <c r="E1489" s="125">
        <v>1</v>
      </c>
      <c r="F1489" s="125"/>
      <c r="G1489" s="125">
        <f t="shared" si="4"/>
        <v>0</v>
      </c>
      <c r="H1489" s="147" t="s">
        <v>1623</v>
      </c>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row>
    <row r="1490" spans="1:47" ht="56.25" outlineLevel="1" x14ac:dyDescent="0.2">
      <c r="A1490" s="123">
        <v>362</v>
      </c>
      <c r="B1490" s="123" t="s">
        <v>1501</v>
      </c>
      <c r="C1490" s="137" t="s">
        <v>1536</v>
      </c>
      <c r="D1490" s="160" t="s">
        <v>132</v>
      </c>
      <c r="E1490" s="125">
        <v>1</v>
      </c>
      <c r="F1490" s="125"/>
      <c r="G1490" s="125">
        <f t="shared" si="4"/>
        <v>0</v>
      </c>
      <c r="H1490" s="147" t="s">
        <v>1623</v>
      </c>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row>
    <row r="1491" spans="1:47" ht="56.25" outlineLevel="1" x14ac:dyDescent="0.2">
      <c r="A1491" s="123">
        <v>363</v>
      </c>
      <c r="B1491" s="123" t="s">
        <v>1502</v>
      </c>
      <c r="C1491" s="137" t="s">
        <v>1542</v>
      </c>
      <c r="D1491" s="160" t="s">
        <v>132</v>
      </c>
      <c r="E1491" s="125">
        <v>1</v>
      </c>
      <c r="F1491" s="125"/>
      <c r="G1491" s="125">
        <f t="shared" si="4"/>
        <v>0</v>
      </c>
      <c r="H1491" s="147" t="s">
        <v>1623</v>
      </c>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row>
    <row r="1492" spans="1:47" ht="56.25" outlineLevel="1" x14ac:dyDescent="0.2">
      <c r="A1492" s="123">
        <v>364</v>
      </c>
      <c r="B1492" s="123" t="s">
        <v>1503</v>
      </c>
      <c r="C1492" s="137" t="s">
        <v>1543</v>
      </c>
      <c r="D1492" s="160" t="s">
        <v>132</v>
      </c>
      <c r="E1492" s="125">
        <v>1</v>
      </c>
      <c r="F1492" s="125"/>
      <c r="G1492" s="125">
        <f t="shared" si="4"/>
        <v>0</v>
      </c>
      <c r="H1492" s="147" t="s">
        <v>1623</v>
      </c>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row>
    <row r="1493" spans="1:47" ht="56.25" outlineLevel="1" x14ac:dyDescent="0.2">
      <c r="A1493" s="123">
        <v>365</v>
      </c>
      <c r="B1493" s="123" t="s">
        <v>1504</v>
      </c>
      <c r="C1493" s="137" t="s">
        <v>1541</v>
      </c>
      <c r="D1493" s="160" t="s">
        <v>132</v>
      </c>
      <c r="E1493" s="125">
        <v>1</v>
      </c>
      <c r="F1493" s="125"/>
      <c r="G1493" s="125">
        <f t="shared" si="4"/>
        <v>0</v>
      </c>
      <c r="H1493" s="147" t="s">
        <v>1623</v>
      </c>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row>
    <row r="1494" spans="1:47" ht="67.5" outlineLevel="1" x14ac:dyDescent="0.2">
      <c r="A1494" s="123">
        <v>366</v>
      </c>
      <c r="B1494" s="123" t="s">
        <v>1505</v>
      </c>
      <c r="C1494" s="137" t="s">
        <v>1544</v>
      </c>
      <c r="D1494" s="160" t="s">
        <v>132</v>
      </c>
      <c r="E1494" s="125">
        <v>1</v>
      </c>
      <c r="F1494" s="125"/>
      <c r="G1494" s="125">
        <f t="shared" si="4"/>
        <v>0</v>
      </c>
      <c r="H1494" s="147" t="s">
        <v>1623</v>
      </c>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row>
    <row r="1495" spans="1:47" ht="56.25" outlineLevel="1" x14ac:dyDescent="0.2">
      <c r="A1495" s="123">
        <v>367</v>
      </c>
      <c r="B1495" s="123" t="s">
        <v>1506</v>
      </c>
      <c r="C1495" s="137" t="s">
        <v>1542</v>
      </c>
      <c r="D1495" s="160" t="s">
        <v>132</v>
      </c>
      <c r="E1495" s="125">
        <v>1</v>
      </c>
      <c r="F1495" s="125"/>
      <c r="G1495" s="125">
        <f t="shared" si="4"/>
        <v>0</v>
      </c>
      <c r="H1495" s="147" t="s">
        <v>1623</v>
      </c>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row>
    <row r="1496" spans="1:47" ht="56.25" outlineLevel="1" x14ac:dyDescent="0.2">
      <c r="A1496" s="123">
        <v>368</v>
      </c>
      <c r="B1496" s="123" t="s">
        <v>1507</v>
      </c>
      <c r="C1496" s="137" t="s">
        <v>1537</v>
      </c>
      <c r="D1496" s="160" t="s">
        <v>132</v>
      </c>
      <c r="E1496" s="125">
        <v>1</v>
      </c>
      <c r="F1496" s="125"/>
      <c r="G1496" s="125">
        <f t="shared" si="4"/>
        <v>0</v>
      </c>
      <c r="H1496" s="147" t="s">
        <v>1623</v>
      </c>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row>
    <row r="1497" spans="1:47" ht="56.25" outlineLevel="1" x14ac:dyDescent="0.2">
      <c r="A1497" s="123">
        <v>369</v>
      </c>
      <c r="B1497" s="123" t="s">
        <v>1508</v>
      </c>
      <c r="C1497" s="137" t="s">
        <v>1542</v>
      </c>
      <c r="D1497" s="160" t="s">
        <v>132</v>
      </c>
      <c r="E1497" s="125">
        <v>1</v>
      </c>
      <c r="F1497" s="125"/>
      <c r="G1497" s="125">
        <f t="shared" si="4"/>
        <v>0</v>
      </c>
      <c r="H1497" s="147" t="s">
        <v>1623</v>
      </c>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row>
    <row r="1498" spans="1:47" ht="56.25" outlineLevel="1" x14ac:dyDescent="0.2">
      <c r="A1498" s="123">
        <v>370</v>
      </c>
      <c r="B1498" s="123" t="s">
        <v>1509</v>
      </c>
      <c r="C1498" s="137" t="s">
        <v>1537</v>
      </c>
      <c r="D1498" s="160" t="s">
        <v>132</v>
      </c>
      <c r="E1498" s="125">
        <v>1</v>
      </c>
      <c r="F1498" s="125"/>
      <c r="G1498" s="125">
        <f t="shared" si="4"/>
        <v>0</v>
      </c>
      <c r="H1498" s="147" t="s">
        <v>1623</v>
      </c>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row>
    <row r="1499" spans="1:47" ht="56.25" outlineLevel="1" x14ac:dyDescent="0.2">
      <c r="A1499" s="123">
        <v>371</v>
      </c>
      <c r="B1499" s="123" t="s">
        <v>1510</v>
      </c>
      <c r="C1499" s="137" t="s">
        <v>1545</v>
      </c>
      <c r="D1499" s="160" t="s">
        <v>132</v>
      </c>
      <c r="E1499" s="125">
        <v>1</v>
      </c>
      <c r="F1499" s="125"/>
      <c r="G1499" s="125">
        <f t="shared" si="4"/>
        <v>0</v>
      </c>
      <c r="H1499" s="147" t="s">
        <v>1623</v>
      </c>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row>
    <row r="1500" spans="1:47" ht="56.25" outlineLevel="1" x14ac:dyDescent="0.2">
      <c r="A1500" s="123">
        <v>372</v>
      </c>
      <c r="B1500" s="123" t="s">
        <v>1511</v>
      </c>
      <c r="C1500" s="137" t="s">
        <v>1536</v>
      </c>
      <c r="D1500" s="160" t="s">
        <v>132</v>
      </c>
      <c r="E1500" s="125">
        <v>1</v>
      </c>
      <c r="F1500" s="125"/>
      <c r="G1500" s="125">
        <f t="shared" si="4"/>
        <v>0</v>
      </c>
      <c r="H1500" s="147" t="s">
        <v>1623</v>
      </c>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row>
    <row r="1501" spans="1:47" ht="56.25" outlineLevel="1" x14ac:dyDescent="0.2">
      <c r="A1501" s="123">
        <v>373</v>
      </c>
      <c r="B1501" s="123" t="s">
        <v>1512</v>
      </c>
      <c r="C1501" s="137" t="s">
        <v>1536</v>
      </c>
      <c r="D1501" s="160" t="s">
        <v>132</v>
      </c>
      <c r="E1501" s="125">
        <v>1</v>
      </c>
      <c r="F1501" s="125"/>
      <c r="G1501" s="125">
        <f t="shared" si="4"/>
        <v>0</v>
      </c>
      <c r="H1501" s="147" t="s">
        <v>1623</v>
      </c>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row>
    <row r="1502" spans="1:47" ht="56.25" outlineLevel="1" x14ac:dyDescent="0.2">
      <c r="A1502" s="123">
        <v>374</v>
      </c>
      <c r="B1502" s="123" t="s">
        <v>1513</v>
      </c>
      <c r="C1502" s="137" t="s">
        <v>1543</v>
      </c>
      <c r="D1502" s="160" t="s">
        <v>132</v>
      </c>
      <c r="E1502" s="125">
        <v>1</v>
      </c>
      <c r="F1502" s="125"/>
      <c r="G1502" s="125">
        <f t="shared" si="4"/>
        <v>0</v>
      </c>
      <c r="H1502" s="147" t="s">
        <v>1623</v>
      </c>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row>
    <row r="1503" spans="1:47" ht="56.25" outlineLevel="1" x14ac:dyDescent="0.2">
      <c r="A1503" s="123">
        <v>375</v>
      </c>
      <c r="B1503" s="123" t="s">
        <v>1514</v>
      </c>
      <c r="C1503" s="137" t="s">
        <v>1543</v>
      </c>
      <c r="D1503" s="160" t="s">
        <v>132</v>
      </c>
      <c r="E1503" s="125">
        <v>1</v>
      </c>
      <c r="F1503" s="125"/>
      <c r="G1503" s="125">
        <f t="shared" si="4"/>
        <v>0</v>
      </c>
      <c r="H1503" s="147" t="s">
        <v>1623</v>
      </c>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row>
    <row r="1504" spans="1:47" ht="67.5" outlineLevel="1" x14ac:dyDescent="0.2">
      <c r="A1504" s="123">
        <v>376</v>
      </c>
      <c r="B1504" s="123" t="s">
        <v>1515</v>
      </c>
      <c r="C1504" s="137" t="s">
        <v>1546</v>
      </c>
      <c r="D1504" s="160" t="s">
        <v>132</v>
      </c>
      <c r="E1504" s="125">
        <v>1</v>
      </c>
      <c r="F1504" s="125"/>
      <c r="G1504" s="125">
        <f t="shared" si="4"/>
        <v>0</v>
      </c>
      <c r="H1504" s="147" t="s">
        <v>1623</v>
      </c>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row>
    <row r="1505" spans="1:47" ht="67.5" outlineLevel="1" x14ac:dyDescent="0.2">
      <c r="A1505" s="123">
        <v>377</v>
      </c>
      <c r="B1505" s="123" t="s">
        <v>1516</v>
      </c>
      <c r="C1505" s="137" t="s">
        <v>1546</v>
      </c>
      <c r="D1505" s="160" t="s">
        <v>132</v>
      </c>
      <c r="E1505" s="125">
        <v>1</v>
      </c>
      <c r="F1505" s="125"/>
      <c r="G1505" s="125">
        <f t="shared" si="4"/>
        <v>0</v>
      </c>
      <c r="H1505" s="147" t="s">
        <v>1623</v>
      </c>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row>
    <row r="1506" spans="1:47" ht="67.5" outlineLevel="1" x14ac:dyDescent="0.2">
      <c r="A1506" s="123">
        <v>378</v>
      </c>
      <c r="B1506" s="123" t="s">
        <v>1517</v>
      </c>
      <c r="C1506" s="137" t="s">
        <v>1546</v>
      </c>
      <c r="D1506" s="160" t="s">
        <v>132</v>
      </c>
      <c r="E1506" s="125">
        <v>1</v>
      </c>
      <c r="F1506" s="125"/>
      <c r="G1506" s="125">
        <f t="shared" si="4"/>
        <v>0</v>
      </c>
      <c r="H1506" s="147" t="s">
        <v>1623</v>
      </c>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row>
    <row r="1507" spans="1:47" ht="67.5" outlineLevel="1" x14ac:dyDescent="0.2">
      <c r="A1507" s="123">
        <v>379</v>
      </c>
      <c r="B1507" s="123" t="s">
        <v>1518</v>
      </c>
      <c r="C1507" s="137" t="s">
        <v>1547</v>
      </c>
      <c r="D1507" s="160" t="s">
        <v>132</v>
      </c>
      <c r="E1507" s="125">
        <v>1</v>
      </c>
      <c r="F1507" s="125"/>
      <c r="G1507" s="125">
        <f t="shared" si="4"/>
        <v>0</v>
      </c>
      <c r="H1507" s="147" t="s">
        <v>1623</v>
      </c>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row>
    <row r="1508" spans="1:47" ht="56.25" outlineLevel="1" x14ac:dyDescent="0.2">
      <c r="A1508" s="123">
        <v>380</v>
      </c>
      <c r="B1508" s="123" t="s">
        <v>1519</v>
      </c>
      <c r="C1508" s="137" t="s">
        <v>1548</v>
      </c>
      <c r="D1508" s="160" t="s">
        <v>132</v>
      </c>
      <c r="E1508" s="125">
        <v>1</v>
      </c>
      <c r="F1508" s="125"/>
      <c r="G1508" s="125">
        <f t="shared" si="4"/>
        <v>0</v>
      </c>
      <c r="H1508" s="147" t="s">
        <v>1623</v>
      </c>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row>
    <row r="1509" spans="1:47" ht="56.25" outlineLevel="1" x14ac:dyDescent="0.2">
      <c r="A1509" s="123">
        <v>381</v>
      </c>
      <c r="B1509" s="123" t="s">
        <v>1520</v>
      </c>
      <c r="C1509" s="137" t="s">
        <v>1542</v>
      </c>
      <c r="D1509" s="160" t="s">
        <v>132</v>
      </c>
      <c r="E1509" s="125">
        <v>1</v>
      </c>
      <c r="F1509" s="125"/>
      <c r="G1509" s="125">
        <f t="shared" si="4"/>
        <v>0</v>
      </c>
      <c r="H1509" s="147" t="s">
        <v>1623</v>
      </c>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row>
    <row r="1510" spans="1:47" ht="56.25" outlineLevel="1" x14ac:dyDescent="0.2">
      <c r="A1510" s="123">
        <v>382</v>
      </c>
      <c r="B1510" s="123" t="s">
        <v>1521</v>
      </c>
      <c r="C1510" s="137" t="s">
        <v>1549</v>
      </c>
      <c r="D1510" s="160" t="s">
        <v>132</v>
      </c>
      <c r="E1510" s="125">
        <v>1</v>
      </c>
      <c r="F1510" s="125"/>
      <c r="G1510" s="125">
        <f t="shared" si="4"/>
        <v>0</v>
      </c>
      <c r="H1510" s="147" t="s">
        <v>1623</v>
      </c>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row>
    <row r="1511" spans="1:47" ht="67.5" outlineLevel="1" x14ac:dyDescent="0.2">
      <c r="A1511" s="123">
        <v>383</v>
      </c>
      <c r="B1511" s="123" t="s">
        <v>1522</v>
      </c>
      <c r="C1511" s="137" t="s">
        <v>1550</v>
      </c>
      <c r="D1511" s="160" t="s">
        <v>132</v>
      </c>
      <c r="E1511" s="125">
        <v>1</v>
      </c>
      <c r="F1511" s="125"/>
      <c r="G1511" s="125">
        <f t="shared" si="4"/>
        <v>0</v>
      </c>
      <c r="H1511" s="147" t="s">
        <v>1623</v>
      </c>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row>
    <row r="1512" spans="1:47" ht="67.5" outlineLevel="1" x14ac:dyDescent="0.2">
      <c r="A1512" s="123">
        <v>384</v>
      </c>
      <c r="B1512" s="123" t="s">
        <v>1523</v>
      </c>
      <c r="C1512" s="137" t="s">
        <v>1535</v>
      </c>
      <c r="D1512" s="160" t="s">
        <v>132</v>
      </c>
      <c r="E1512" s="125">
        <v>1</v>
      </c>
      <c r="F1512" s="125"/>
      <c r="G1512" s="125">
        <f t="shared" si="4"/>
        <v>0</v>
      </c>
      <c r="H1512" s="147" t="s">
        <v>1623</v>
      </c>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row>
    <row r="1513" spans="1:47" ht="56.25" outlineLevel="1" x14ac:dyDescent="0.2">
      <c r="A1513" s="123">
        <v>385</v>
      </c>
      <c r="B1513" s="123" t="s">
        <v>1524</v>
      </c>
      <c r="C1513" s="137" t="s">
        <v>1551</v>
      </c>
      <c r="D1513" s="160" t="s">
        <v>132</v>
      </c>
      <c r="E1513" s="125">
        <v>1</v>
      </c>
      <c r="F1513" s="125"/>
      <c r="G1513" s="125">
        <f t="shared" si="4"/>
        <v>0</v>
      </c>
      <c r="H1513" s="147" t="s">
        <v>1623</v>
      </c>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row>
    <row r="1514" spans="1:47" ht="56.25" outlineLevel="1" x14ac:dyDescent="0.2">
      <c r="A1514" s="123">
        <v>386</v>
      </c>
      <c r="B1514" s="123" t="s">
        <v>1525</v>
      </c>
      <c r="C1514" s="137" t="s">
        <v>1541</v>
      </c>
      <c r="D1514" s="160" t="s">
        <v>132</v>
      </c>
      <c r="E1514" s="125">
        <v>1</v>
      </c>
      <c r="F1514" s="125"/>
      <c r="G1514" s="125">
        <f t="shared" si="4"/>
        <v>0</v>
      </c>
      <c r="H1514" s="147" t="s">
        <v>1623</v>
      </c>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row>
    <row r="1515" spans="1:47" ht="56.25" outlineLevel="1" x14ac:dyDescent="0.2">
      <c r="A1515" s="123">
        <v>387</v>
      </c>
      <c r="B1515" s="123" t="s">
        <v>1526</v>
      </c>
      <c r="C1515" s="137" t="s">
        <v>1552</v>
      </c>
      <c r="D1515" s="160" t="s">
        <v>132</v>
      </c>
      <c r="E1515" s="125">
        <v>1</v>
      </c>
      <c r="F1515" s="125"/>
      <c r="G1515" s="125">
        <f t="shared" si="4"/>
        <v>0</v>
      </c>
      <c r="H1515" s="147" t="s">
        <v>1623</v>
      </c>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row>
    <row r="1516" spans="1:47" ht="56.25" outlineLevel="1" x14ac:dyDescent="0.2">
      <c r="A1516" s="123">
        <v>388</v>
      </c>
      <c r="B1516" s="123" t="s">
        <v>1527</v>
      </c>
      <c r="C1516" s="137" t="s">
        <v>1536</v>
      </c>
      <c r="D1516" s="160" t="s">
        <v>132</v>
      </c>
      <c r="E1516" s="125">
        <v>1</v>
      </c>
      <c r="F1516" s="125"/>
      <c r="G1516" s="125">
        <f t="shared" ref="G1516:G1574" si="5">ROUND(E1516*F1516,2)</f>
        <v>0</v>
      </c>
      <c r="H1516" s="147" t="s">
        <v>1623</v>
      </c>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row>
    <row r="1517" spans="1:47" ht="56.25" outlineLevel="1" x14ac:dyDescent="0.2">
      <c r="A1517" s="123">
        <v>389</v>
      </c>
      <c r="B1517" s="123" t="s">
        <v>1528</v>
      </c>
      <c r="C1517" s="137" t="s">
        <v>1541</v>
      </c>
      <c r="D1517" s="160" t="s">
        <v>132</v>
      </c>
      <c r="E1517" s="125">
        <v>1</v>
      </c>
      <c r="F1517" s="125"/>
      <c r="G1517" s="125">
        <f t="shared" si="5"/>
        <v>0</v>
      </c>
      <c r="H1517" s="147" t="s">
        <v>1623</v>
      </c>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row>
    <row r="1518" spans="1:47" ht="56.25" outlineLevel="1" x14ac:dyDescent="0.2">
      <c r="A1518" s="123">
        <v>390</v>
      </c>
      <c r="B1518" s="123" t="s">
        <v>1529</v>
      </c>
      <c r="C1518" s="137" t="s">
        <v>1553</v>
      </c>
      <c r="D1518" s="160" t="s">
        <v>132</v>
      </c>
      <c r="E1518" s="125">
        <v>1</v>
      </c>
      <c r="F1518" s="125"/>
      <c r="G1518" s="125">
        <f t="shared" si="5"/>
        <v>0</v>
      </c>
      <c r="H1518" s="147" t="s">
        <v>1623</v>
      </c>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row>
    <row r="1519" spans="1:47" ht="67.5" outlineLevel="1" x14ac:dyDescent="0.2">
      <c r="A1519" s="123">
        <v>391</v>
      </c>
      <c r="B1519" s="123" t="s">
        <v>1530</v>
      </c>
      <c r="C1519" s="137" t="s">
        <v>1535</v>
      </c>
      <c r="D1519" s="160" t="s">
        <v>132</v>
      </c>
      <c r="E1519" s="125">
        <v>1</v>
      </c>
      <c r="F1519" s="125"/>
      <c r="G1519" s="125">
        <f t="shared" si="5"/>
        <v>0</v>
      </c>
      <c r="H1519" s="147" t="s">
        <v>1623</v>
      </c>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row>
    <row r="1520" spans="1:47" ht="56.25" outlineLevel="1" x14ac:dyDescent="0.2">
      <c r="A1520" s="123">
        <v>392</v>
      </c>
      <c r="B1520" s="123" t="s">
        <v>1531</v>
      </c>
      <c r="C1520" s="137" t="s">
        <v>1552</v>
      </c>
      <c r="D1520" s="160" t="s">
        <v>132</v>
      </c>
      <c r="E1520" s="125">
        <v>1</v>
      </c>
      <c r="F1520" s="125"/>
      <c r="G1520" s="125">
        <f t="shared" si="5"/>
        <v>0</v>
      </c>
      <c r="H1520" s="147" t="s">
        <v>1623</v>
      </c>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row>
    <row r="1521" spans="1:47" ht="67.5" outlineLevel="1" x14ac:dyDescent="0.2">
      <c r="A1521" s="123">
        <v>393</v>
      </c>
      <c r="B1521" s="123" t="s">
        <v>1554</v>
      </c>
      <c r="C1521" s="137" t="s">
        <v>1566</v>
      </c>
      <c r="D1521" s="160" t="s">
        <v>132</v>
      </c>
      <c r="E1521" s="125">
        <v>1</v>
      </c>
      <c r="F1521" s="125"/>
      <c r="G1521" s="125">
        <f t="shared" si="5"/>
        <v>0</v>
      </c>
      <c r="H1521" s="147" t="s">
        <v>1623</v>
      </c>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row>
    <row r="1522" spans="1:47" ht="56.25" outlineLevel="1" x14ac:dyDescent="0.2">
      <c r="A1522" s="123">
        <v>394</v>
      </c>
      <c r="B1522" s="123" t="s">
        <v>1555</v>
      </c>
      <c r="C1522" s="137" t="s">
        <v>1567</v>
      </c>
      <c r="D1522" s="160" t="s">
        <v>132</v>
      </c>
      <c r="E1522" s="125">
        <v>1</v>
      </c>
      <c r="F1522" s="125"/>
      <c r="G1522" s="125">
        <f t="shared" si="5"/>
        <v>0</v>
      </c>
      <c r="H1522" s="147" t="s">
        <v>1623</v>
      </c>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row>
    <row r="1523" spans="1:47" ht="67.5" outlineLevel="1" x14ac:dyDescent="0.2">
      <c r="A1523" s="123">
        <v>395</v>
      </c>
      <c r="B1523" s="123" t="s">
        <v>1556</v>
      </c>
      <c r="C1523" s="137" t="s">
        <v>1566</v>
      </c>
      <c r="D1523" s="160" t="s">
        <v>132</v>
      </c>
      <c r="E1523" s="125">
        <v>1</v>
      </c>
      <c r="F1523" s="125"/>
      <c r="G1523" s="125">
        <f t="shared" si="5"/>
        <v>0</v>
      </c>
      <c r="H1523" s="147" t="s">
        <v>1623</v>
      </c>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row>
    <row r="1524" spans="1:47" ht="67.5" outlineLevel="1" x14ac:dyDescent="0.2">
      <c r="A1524" s="123">
        <v>396</v>
      </c>
      <c r="B1524" s="123" t="s">
        <v>1557</v>
      </c>
      <c r="C1524" s="137" t="s">
        <v>1566</v>
      </c>
      <c r="D1524" s="160" t="s">
        <v>132</v>
      </c>
      <c r="E1524" s="125">
        <v>1</v>
      </c>
      <c r="F1524" s="125"/>
      <c r="G1524" s="125">
        <f t="shared" si="5"/>
        <v>0</v>
      </c>
      <c r="H1524" s="147" t="s">
        <v>1623</v>
      </c>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row>
    <row r="1525" spans="1:47" ht="67.5" outlineLevel="1" x14ac:dyDescent="0.2">
      <c r="A1525" s="123">
        <v>397</v>
      </c>
      <c r="B1525" s="123" t="s">
        <v>1558</v>
      </c>
      <c r="C1525" s="137" t="s">
        <v>1568</v>
      </c>
      <c r="D1525" s="160" t="s">
        <v>132</v>
      </c>
      <c r="E1525" s="125">
        <v>1</v>
      </c>
      <c r="F1525" s="125"/>
      <c r="G1525" s="125">
        <f t="shared" si="5"/>
        <v>0</v>
      </c>
      <c r="H1525" s="147" t="s">
        <v>1623</v>
      </c>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row>
    <row r="1526" spans="1:47" ht="67.5" outlineLevel="1" x14ac:dyDescent="0.2">
      <c r="A1526" s="123">
        <v>398</v>
      </c>
      <c r="B1526" s="123" t="s">
        <v>1559</v>
      </c>
      <c r="C1526" s="137" t="s">
        <v>1568</v>
      </c>
      <c r="D1526" s="160" t="s">
        <v>132</v>
      </c>
      <c r="E1526" s="125">
        <v>1</v>
      </c>
      <c r="F1526" s="125"/>
      <c r="G1526" s="125">
        <f t="shared" si="5"/>
        <v>0</v>
      </c>
      <c r="H1526" s="147" t="s">
        <v>1623</v>
      </c>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row>
    <row r="1527" spans="1:47" ht="67.5" outlineLevel="1" x14ac:dyDescent="0.2">
      <c r="A1527" s="123">
        <v>399</v>
      </c>
      <c r="B1527" s="123" t="s">
        <v>1560</v>
      </c>
      <c r="C1527" s="137" t="s">
        <v>1568</v>
      </c>
      <c r="D1527" s="160" t="s">
        <v>132</v>
      </c>
      <c r="E1527" s="125">
        <v>1</v>
      </c>
      <c r="F1527" s="125"/>
      <c r="G1527" s="125">
        <f t="shared" si="5"/>
        <v>0</v>
      </c>
      <c r="H1527" s="147" t="s">
        <v>1623</v>
      </c>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row>
    <row r="1528" spans="1:47" ht="67.5" outlineLevel="1" x14ac:dyDescent="0.2">
      <c r="A1528" s="123">
        <v>400</v>
      </c>
      <c r="B1528" s="123" t="s">
        <v>1561</v>
      </c>
      <c r="C1528" s="137" t="s">
        <v>1569</v>
      </c>
      <c r="D1528" s="160" t="s">
        <v>132</v>
      </c>
      <c r="E1528" s="125">
        <v>1</v>
      </c>
      <c r="F1528" s="125"/>
      <c r="G1528" s="125">
        <f t="shared" si="5"/>
        <v>0</v>
      </c>
      <c r="H1528" s="147" t="s">
        <v>1623</v>
      </c>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row>
    <row r="1529" spans="1:47" ht="56.25" outlineLevel="1" x14ac:dyDescent="0.2">
      <c r="A1529" s="123">
        <v>401</v>
      </c>
      <c r="B1529" s="123" t="s">
        <v>1562</v>
      </c>
      <c r="C1529" s="137" t="s">
        <v>1570</v>
      </c>
      <c r="D1529" s="160" t="s">
        <v>132</v>
      </c>
      <c r="E1529" s="125">
        <v>1</v>
      </c>
      <c r="F1529" s="125"/>
      <c r="G1529" s="125">
        <f t="shared" si="5"/>
        <v>0</v>
      </c>
      <c r="H1529" s="147" t="s">
        <v>1623</v>
      </c>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row>
    <row r="1530" spans="1:47" ht="56.25" outlineLevel="1" x14ac:dyDescent="0.2">
      <c r="A1530" s="123">
        <v>402</v>
      </c>
      <c r="B1530" s="123" t="s">
        <v>1563</v>
      </c>
      <c r="C1530" s="137" t="s">
        <v>1571</v>
      </c>
      <c r="D1530" s="160" t="s">
        <v>132</v>
      </c>
      <c r="E1530" s="125">
        <v>1</v>
      </c>
      <c r="F1530" s="125"/>
      <c r="G1530" s="125">
        <f t="shared" si="5"/>
        <v>0</v>
      </c>
      <c r="H1530" s="147" t="s">
        <v>1623</v>
      </c>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row>
    <row r="1531" spans="1:47" ht="56.25" outlineLevel="1" x14ac:dyDescent="0.2">
      <c r="A1531" s="123">
        <v>403</v>
      </c>
      <c r="B1531" s="123" t="s">
        <v>1564</v>
      </c>
      <c r="C1531" s="137" t="s">
        <v>1571</v>
      </c>
      <c r="D1531" s="160" t="s">
        <v>132</v>
      </c>
      <c r="E1531" s="125">
        <v>1</v>
      </c>
      <c r="F1531" s="125"/>
      <c r="G1531" s="125">
        <f t="shared" si="5"/>
        <v>0</v>
      </c>
      <c r="H1531" s="147" t="s">
        <v>1623</v>
      </c>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row>
    <row r="1532" spans="1:47" ht="56.25" outlineLevel="1" x14ac:dyDescent="0.2">
      <c r="A1532" s="123">
        <v>404</v>
      </c>
      <c r="B1532" s="123" t="s">
        <v>1523</v>
      </c>
      <c r="C1532" s="137" t="s">
        <v>1572</v>
      </c>
      <c r="D1532" s="160" t="s">
        <v>132</v>
      </c>
      <c r="E1532" s="125">
        <v>1</v>
      </c>
      <c r="F1532" s="125"/>
      <c r="G1532" s="125">
        <f t="shared" si="5"/>
        <v>0</v>
      </c>
      <c r="H1532" s="147" t="s">
        <v>1623</v>
      </c>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row>
    <row r="1533" spans="1:47" ht="56.25" outlineLevel="1" x14ac:dyDescent="0.2">
      <c r="A1533" s="123">
        <v>405</v>
      </c>
      <c r="B1533" s="123" t="s">
        <v>1565</v>
      </c>
      <c r="C1533" s="137" t="s">
        <v>1573</v>
      </c>
      <c r="D1533" s="160" t="s">
        <v>132</v>
      </c>
      <c r="E1533" s="125">
        <v>1</v>
      </c>
      <c r="F1533" s="125"/>
      <c r="G1533" s="125">
        <f t="shared" si="5"/>
        <v>0</v>
      </c>
      <c r="H1533" s="147" t="s">
        <v>1623</v>
      </c>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row>
    <row r="1534" spans="1:47" ht="56.25" outlineLevel="1" x14ac:dyDescent="0.2">
      <c r="A1534" s="123">
        <v>406</v>
      </c>
      <c r="B1534" s="123" t="s">
        <v>1574</v>
      </c>
      <c r="C1534" s="137" t="s">
        <v>1633</v>
      </c>
      <c r="D1534" s="160" t="s">
        <v>132</v>
      </c>
      <c r="E1534" s="125">
        <v>1</v>
      </c>
      <c r="F1534" s="125"/>
      <c r="G1534" s="125">
        <f t="shared" si="5"/>
        <v>0</v>
      </c>
      <c r="H1534" s="147" t="s">
        <v>1623</v>
      </c>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row>
    <row r="1535" spans="1:47" ht="56.25" outlineLevel="1" x14ac:dyDescent="0.2">
      <c r="A1535" s="123">
        <v>407</v>
      </c>
      <c r="B1535" s="123" t="s">
        <v>1575</v>
      </c>
      <c r="C1535" s="137" t="s">
        <v>1634</v>
      </c>
      <c r="D1535" s="160" t="s">
        <v>132</v>
      </c>
      <c r="E1535" s="125">
        <v>1</v>
      </c>
      <c r="F1535" s="125"/>
      <c r="G1535" s="125">
        <f t="shared" si="5"/>
        <v>0</v>
      </c>
      <c r="H1535" s="147" t="s">
        <v>1623</v>
      </c>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row>
    <row r="1536" spans="1:47" ht="56.25" outlineLevel="1" x14ac:dyDescent="0.2">
      <c r="A1536" s="123">
        <v>408</v>
      </c>
      <c r="B1536" s="123" t="s">
        <v>1576</v>
      </c>
      <c r="C1536" s="137" t="s">
        <v>1635</v>
      </c>
      <c r="D1536" s="160" t="s">
        <v>132</v>
      </c>
      <c r="E1536" s="125">
        <v>1</v>
      </c>
      <c r="F1536" s="125"/>
      <c r="G1536" s="125">
        <f t="shared" si="5"/>
        <v>0</v>
      </c>
      <c r="H1536" s="147" t="s">
        <v>1623</v>
      </c>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row>
    <row r="1537" spans="1:47" ht="56.25" outlineLevel="1" x14ac:dyDescent="0.2">
      <c r="A1537" s="123">
        <v>409</v>
      </c>
      <c r="B1537" s="123" t="s">
        <v>1577</v>
      </c>
      <c r="C1537" s="137" t="s">
        <v>1636</v>
      </c>
      <c r="D1537" s="160" t="s">
        <v>132</v>
      </c>
      <c r="E1537" s="125">
        <v>1</v>
      </c>
      <c r="F1537" s="125"/>
      <c r="G1537" s="125">
        <f t="shared" si="5"/>
        <v>0</v>
      </c>
      <c r="H1537" s="147" t="s">
        <v>1623</v>
      </c>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row>
    <row r="1538" spans="1:47" ht="56.25" outlineLevel="1" x14ac:dyDescent="0.2">
      <c r="A1538" s="123">
        <v>410</v>
      </c>
      <c r="B1538" s="123" t="s">
        <v>1578</v>
      </c>
      <c r="C1538" s="137" t="s">
        <v>1637</v>
      </c>
      <c r="D1538" s="160" t="s">
        <v>132</v>
      </c>
      <c r="E1538" s="125">
        <v>1</v>
      </c>
      <c r="F1538" s="125"/>
      <c r="G1538" s="125">
        <f t="shared" si="5"/>
        <v>0</v>
      </c>
      <c r="H1538" s="147" t="s">
        <v>1623</v>
      </c>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row>
    <row r="1539" spans="1:47" ht="56.25" outlineLevel="1" x14ac:dyDescent="0.2">
      <c r="A1539" s="123">
        <v>411</v>
      </c>
      <c r="B1539" s="123" t="s">
        <v>1579</v>
      </c>
      <c r="C1539" s="137" t="s">
        <v>1638</v>
      </c>
      <c r="D1539" s="160" t="s">
        <v>132</v>
      </c>
      <c r="E1539" s="125">
        <v>1</v>
      </c>
      <c r="F1539" s="125"/>
      <c r="G1539" s="125">
        <f t="shared" si="5"/>
        <v>0</v>
      </c>
      <c r="H1539" s="147" t="s">
        <v>1623</v>
      </c>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row>
    <row r="1540" spans="1:47" ht="56.25" outlineLevel="1" x14ac:dyDescent="0.2">
      <c r="A1540" s="123">
        <v>412</v>
      </c>
      <c r="B1540" s="123" t="s">
        <v>1580</v>
      </c>
      <c r="C1540" s="137" t="s">
        <v>1639</v>
      </c>
      <c r="D1540" s="160" t="s">
        <v>132</v>
      </c>
      <c r="E1540" s="125">
        <v>1</v>
      </c>
      <c r="F1540" s="125"/>
      <c r="G1540" s="125">
        <f t="shared" si="5"/>
        <v>0</v>
      </c>
      <c r="H1540" s="147" t="s">
        <v>1623</v>
      </c>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row>
    <row r="1541" spans="1:47" ht="56.25" outlineLevel="1" x14ac:dyDescent="0.2">
      <c r="A1541" s="123">
        <v>413</v>
      </c>
      <c r="B1541" s="123" t="s">
        <v>1581</v>
      </c>
      <c r="C1541" s="137" t="s">
        <v>1640</v>
      </c>
      <c r="D1541" s="160" t="s">
        <v>132</v>
      </c>
      <c r="E1541" s="125">
        <v>1</v>
      </c>
      <c r="F1541" s="125"/>
      <c r="G1541" s="125">
        <f t="shared" si="5"/>
        <v>0</v>
      </c>
      <c r="H1541" s="147" t="s">
        <v>1623</v>
      </c>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row>
    <row r="1542" spans="1:47" ht="45" outlineLevel="1" x14ac:dyDescent="0.2">
      <c r="A1542" s="123">
        <v>414</v>
      </c>
      <c r="B1542" s="123" t="s">
        <v>1582</v>
      </c>
      <c r="C1542" s="334" t="s">
        <v>5070</v>
      </c>
      <c r="D1542" s="160" t="s">
        <v>132</v>
      </c>
      <c r="E1542" s="125">
        <v>1</v>
      </c>
      <c r="F1542" s="125"/>
      <c r="G1542" s="125">
        <f t="shared" si="5"/>
        <v>0</v>
      </c>
      <c r="H1542" s="147" t="s">
        <v>1623</v>
      </c>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row>
    <row r="1543" spans="1:47" ht="45" outlineLevel="1" x14ac:dyDescent="0.2">
      <c r="A1543" s="123">
        <v>415</v>
      </c>
      <c r="B1543" s="123" t="s">
        <v>1583</v>
      </c>
      <c r="C1543" s="334" t="s">
        <v>5071</v>
      </c>
      <c r="D1543" s="160" t="s">
        <v>132</v>
      </c>
      <c r="E1543" s="125">
        <v>1</v>
      </c>
      <c r="F1543" s="125"/>
      <c r="G1543" s="125">
        <f t="shared" si="5"/>
        <v>0</v>
      </c>
      <c r="H1543" s="147" t="s">
        <v>1623</v>
      </c>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row>
    <row r="1544" spans="1:47" ht="45" outlineLevel="1" x14ac:dyDescent="0.2">
      <c r="A1544" s="123">
        <v>416</v>
      </c>
      <c r="B1544" s="123" t="s">
        <v>1584</v>
      </c>
      <c r="C1544" s="334" t="s">
        <v>5071</v>
      </c>
      <c r="D1544" s="160" t="s">
        <v>132</v>
      </c>
      <c r="E1544" s="125">
        <v>1</v>
      </c>
      <c r="F1544" s="125"/>
      <c r="G1544" s="125">
        <f t="shared" si="5"/>
        <v>0</v>
      </c>
      <c r="H1544" s="147" t="s">
        <v>1623</v>
      </c>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row>
    <row r="1545" spans="1:47" ht="45" outlineLevel="1" x14ac:dyDescent="0.2">
      <c r="A1545" s="123">
        <v>417</v>
      </c>
      <c r="B1545" s="123" t="s">
        <v>1585</v>
      </c>
      <c r="C1545" s="334" t="s">
        <v>5071</v>
      </c>
      <c r="D1545" s="160" t="s">
        <v>132</v>
      </c>
      <c r="E1545" s="125">
        <v>1</v>
      </c>
      <c r="F1545" s="125"/>
      <c r="G1545" s="125">
        <f t="shared" si="5"/>
        <v>0</v>
      </c>
      <c r="H1545" s="147" t="s">
        <v>1623</v>
      </c>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row>
    <row r="1546" spans="1:47" ht="45" outlineLevel="1" x14ac:dyDescent="0.2">
      <c r="A1546" s="123">
        <v>418</v>
      </c>
      <c r="B1546" s="123" t="s">
        <v>1586</v>
      </c>
      <c r="C1546" s="334" t="s">
        <v>5072</v>
      </c>
      <c r="D1546" s="160" t="s">
        <v>132</v>
      </c>
      <c r="E1546" s="125">
        <v>1</v>
      </c>
      <c r="F1546" s="125"/>
      <c r="G1546" s="125">
        <f t="shared" si="5"/>
        <v>0</v>
      </c>
      <c r="H1546" s="147" t="s">
        <v>1623</v>
      </c>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row>
    <row r="1547" spans="1:47" ht="45" outlineLevel="1" x14ac:dyDescent="0.2">
      <c r="A1547" s="123">
        <v>419</v>
      </c>
      <c r="B1547" s="123" t="s">
        <v>1587</v>
      </c>
      <c r="C1547" s="334" t="s">
        <v>5073</v>
      </c>
      <c r="D1547" s="160" t="s">
        <v>132</v>
      </c>
      <c r="E1547" s="125">
        <v>1</v>
      </c>
      <c r="F1547" s="125"/>
      <c r="G1547" s="125">
        <f t="shared" si="5"/>
        <v>0</v>
      </c>
      <c r="H1547" s="147" t="s">
        <v>1623</v>
      </c>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row>
    <row r="1548" spans="1:47" ht="45" outlineLevel="1" x14ac:dyDescent="0.2">
      <c r="A1548" s="123">
        <v>420</v>
      </c>
      <c r="B1548" s="123" t="s">
        <v>1588</v>
      </c>
      <c r="C1548" s="334" t="s">
        <v>5072</v>
      </c>
      <c r="D1548" s="160" t="s">
        <v>132</v>
      </c>
      <c r="E1548" s="125">
        <v>1</v>
      </c>
      <c r="F1548" s="125"/>
      <c r="G1548" s="125">
        <f t="shared" si="5"/>
        <v>0</v>
      </c>
      <c r="H1548" s="147" t="s">
        <v>1623</v>
      </c>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row>
    <row r="1549" spans="1:47" ht="67.5" outlineLevel="1" x14ac:dyDescent="0.2">
      <c r="A1549" s="123">
        <v>421</v>
      </c>
      <c r="B1549" s="123" t="s">
        <v>1589</v>
      </c>
      <c r="C1549" s="137" t="s">
        <v>1641</v>
      </c>
      <c r="D1549" s="160" t="s">
        <v>132</v>
      </c>
      <c r="E1549" s="125">
        <v>1</v>
      </c>
      <c r="F1549" s="125"/>
      <c r="G1549" s="125">
        <f t="shared" si="5"/>
        <v>0</v>
      </c>
      <c r="H1549" s="147" t="s">
        <v>1623</v>
      </c>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row>
    <row r="1550" spans="1:47" ht="67.5" outlineLevel="1" x14ac:dyDescent="0.2">
      <c r="A1550" s="123">
        <v>422</v>
      </c>
      <c r="B1550" s="123" t="s">
        <v>1590</v>
      </c>
      <c r="C1550" s="137" t="s">
        <v>1641</v>
      </c>
      <c r="D1550" s="160" t="s">
        <v>132</v>
      </c>
      <c r="E1550" s="125">
        <v>1</v>
      </c>
      <c r="F1550" s="125"/>
      <c r="G1550" s="125">
        <f t="shared" si="5"/>
        <v>0</v>
      </c>
      <c r="H1550" s="147" t="s">
        <v>1623</v>
      </c>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row>
    <row r="1551" spans="1:47" ht="67.5" outlineLevel="1" x14ac:dyDescent="0.2">
      <c r="A1551" s="123">
        <v>423</v>
      </c>
      <c r="B1551" s="123" t="s">
        <v>1591</v>
      </c>
      <c r="C1551" s="137" t="s">
        <v>1642</v>
      </c>
      <c r="D1551" s="160" t="s">
        <v>132</v>
      </c>
      <c r="E1551" s="125">
        <v>1</v>
      </c>
      <c r="F1551" s="125"/>
      <c r="G1551" s="125">
        <f t="shared" si="5"/>
        <v>0</v>
      </c>
      <c r="H1551" s="147" t="s">
        <v>1623</v>
      </c>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row>
    <row r="1552" spans="1:47" ht="56.25" outlineLevel="1" x14ac:dyDescent="0.2">
      <c r="A1552" s="123">
        <v>424</v>
      </c>
      <c r="B1552" s="123" t="s">
        <v>1592</v>
      </c>
      <c r="C1552" s="137" t="s">
        <v>1630</v>
      </c>
      <c r="D1552" s="160" t="s">
        <v>132</v>
      </c>
      <c r="E1552" s="125">
        <v>1</v>
      </c>
      <c r="F1552" s="125"/>
      <c r="G1552" s="125">
        <f t="shared" si="5"/>
        <v>0</v>
      </c>
      <c r="H1552" s="147" t="s">
        <v>1623</v>
      </c>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row>
    <row r="1553" spans="1:47" ht="56.25" outlineLevel="1" x14ac:dyDescent="0.2">
      <c r="A1553" s="123">
        <v>425</v>
      </c>
      <c r="B1553" s="123" t="s">
        <v>1593</v>
      </c>
      <c r="C1553" s="137" t="s">
        <v>1630</v>
      </c>
      <c r="D1553" s="160" t="s">
        <v>132</v>
      </c>
      <c r="E1553" s="125">
        <v>1</v>
      </c>
      <c r="F1553" s="125"/>
      <c r="G1553" s="125">
        <f t="shared" si="5"/>
        <v>0</v>
      </c>
      <c r="H1553" s="147" t="s">
        <v>1623</v>
      </c>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row>
    <row r="1554" spans="1:47" ht="56.25" outlineLevel="1" x14ac:dyDescent="0.2">
      <c r="A1554" s="123">
        <v>426</v>
      </c>
      <c r="B1554" s="123" t="s">
        <v>1594</v>
      </c>
      <c r="C1554" s="137" t="s">
        <v>1631</v>
      </c>
      <c r="D1554" s="160" t="s">
        <v>132</v>
      </c>
      <c r="E1554" s="125">
        <v>1</v>
      </c>
      <c r="F1554" s="125"/>
      <c r="G1554" s="125">
        <f t="shared" si="5"/>
        <v>0</v>
      </c>
      <c r="H1554" s="147" t="s">
        <v>1623</v>
      </c>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row>
    <row r="1555" spans="1:47" ht="56.25" outlineLevel="1" x14ac:dyDescent="0.2">
      <c r="A1555" s="123">
        <v>427</v>
      </c>
      <c r="B1555" s="123" t="s">
        <v>1595</v>
      </c>
      <c r="C1555" s="137" t="s">
        <v>1643</v>
      </c>
      <c r="D1555" s="160" t="s">
        <v>132</v>
      </c>
      <c r="E1555" s="125">
        <v>1</v>
      </c>
      <c r="F1555" s="125"/>
      <c r="G1555" s="125">
        <f t="shared" si="5"/>
        <v>0</v>
      </c>
      <c r="H1555" s="147" t="s">
        <v>1623</v>
      </c>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row>
    <row r="1556" spans="1:47" ht="67.5" outlineLevel="1" x14ac:dyDescent="0.2">
      <c r="A1556" s="123">
        <v>428</v>
      </c>
      <c r="B1556" s="123" t="s">
        <v>1596</v>
      </c>
      <c r="C1556" s="334" t="s">
        <v>5074</v>
      </c>
      <c r="D1556" s="160" t="s">
        <v>132</v>
      </c>
      <c r="E1556" s="125">
        <v>1</v>
      </c>
      <c r="F1556" s="125"/>
      <c r="G1556" s="125">
        <f t="shared" si="5"/>
        <v>0</v>
      </c>
      <c r="H1556" s="147" t="s">
        <v>1623</v>
      </c>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row>
    <row r="1557" spans="1:47" ht="67.5" outlineLevel="1" x14ac:dyDescent="0.2">
      <c r="A1557" s="123">
        <v>429</v>
      </c>
      <c r="B1557" s="123" t="s">
        <v>1597</v>
      </c>
      <c r="C1557" s="334" t="s">
        <v>5075</v>
      </c>
      <c r="D1557" s="160" t="s">
        <v>132</v>
      </c>
      <c r="E1557" s="125">
        <v>1</v>
      </c>
      <c r="F1557" s="125"/>
      <c r="G1557" s="125">
        <f t="shared" si="5"/>
        <v>0</v>
      </c>
      <c r="H1557" s="147" t="s">
        <v>1623</v>
      </c>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row>
    <row r="1558" spans="1:47" ht="45" outlineLevel="1" x14ac:dyDescent="0.2">
      <c r="A1558" s="123">
        <v>430</v>
      </c>
      <c r="B1558" s="123" t="s">
        <v>1598</v>
      </c>
      <c r="C1558" s="137" t="s">
        <v>1626</v>
      </c>
      <c r="D1558" s="160" t="s">
        <v>132</v>
      </c>
      <c r="E1558" s="125">
        <v>1</v>
      </c>
      <c r="F1558" s="125"/>
      <c r="G1558" s="125">
        <f t="shared" si="5"/>
        <v>0</v>
      </c>
      <c r="H1558" s="147" t="s">
        <v>1623</v>
      </c>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row>
    <row r="1559" spans="1:47" ht="45" outlineLevel="1" x14ac:dyDescent="0.2">
      <c r="A1559" s="123">
        <v>431</v>
      </c>
      <c r="B1559" s="123" t="s">
        <v>1599</v>
      </c>
      <c r="C1559" s="137" t="s">
        <v>1627</v>
      </c>
      <c r="D1559" s="160" t="s">
        <v>132</v>
      </c>
      <c r="E1559" s="125">
        <v>1</v>
      </c>
      <c r="F1559" s="125"/>
      <c r="G1559" s="125">
        <f t="shared" si="5"/>
        <v>0</v>
      </c>
      <c r="H1559" s="147" t="s">
        <v>1623</v>
      </c>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row>
    <row r="1560" spans="1:47" ht="45" outlineLevel="1" x14ac:dyDescent="0.2">
      <c r="A1560" s="123">
        <v>432</v>
      </c>
      <c r="B1560" s="123" t="s">
        <v>1600</v>
      </c>
      <c r="C1560" s="137" t="s">
        <v>1628</v>
      </c>
      <c r="D1560" s="160" t="s">
        <v>132</v>
      </c>
      <c r="E1560" s="125">
        <v>1</v>
      </c>
      <c r="F1560" s="125"/>
      <c r="G1560" s="125">
        <f t="shared" si="5"/>
        <v>0</v>
      </c>
      <c r="H1560" s="147" t="s">
        <v>1623</v>
      </c>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row>
    <row r="1561" spans="1:47" ht="45" outlineLevel="1" x14ac:dyDescent="0.2">
      <c r="A1561" s="123">
        <v>433</v>
      </c>
      <c r="B1561" s="123" t="s">
        <v>1601</v>
      </c>
      <c r="C1561" s="137" t="s">
        <v>1629</v>
      </c>
      <c r="D1561" s="160" t="s">
        <v>132</v>
      </c>
      <c r="E1561" s="125">
        <v>1</v>
      </c>
      <c r="F1561" s="125"/>
      <c r="G1561" s="125">
        <f t="shared" si="5"/>
        <v>0</v>
      </c>
      <c r="H1561" s="147" t="s">
        <v>1623</v>
      </c>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row>
    <row r="1562" spans="1:47" ht="56.25" outlineLevel="1" x14ac:dyDescent="0.2">
      <c r="A1562" s="123">
        <v>434</v>
      </c>
      <c r="B1562" s="123" t="s">
        <v>1602</v>
      </c>
      <c r="C1562" s="137" t="s">
        <v>1632</v>
      </c>
      <c r="D1562" s="160" t="s">
        <v>132</v>
      </c>
      <c r="E1562" s="125">
        <v>1</v>
      </c>
      <c r="F1562" s="125"/>
      <c r="G1562" s="125">
        <f t="shared" si="5"/>
        <v>0</v>
      </c>
      <c r="H1562" s="147" t="s">
        <v>1623</v>
      </c>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row>
    <row r="1563" spans="1:47" ht="56.25" outlineLevel="1" x14ac:dyDescent="0.2">
      <c r="A1563" s="123">
        <v>435</v>
      </c>
      <c r="B1563" s="123" t="s">
        <v>1603</v>
      </c>
      <c r="C1563" s="137" t="s">
        <v>1632</v>
      </c>
      <c r="D1563" s="160" t="s">
        <v>132</v>
      </c>
      <c r="E1563" s="125">
        <v>1</v>
      </c>
      <c r="F1563" s="125"/>
      <c r="G1563" s="125">
        <f t="shared" si="5"/>
        <v>0</v>
      </c>
      <c r="H1563" s="147" t="s">
        <v>1623</v>
      </c>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row>
    <row r="1564" spans="1:47" ht="56.25" outlineLevel="1" x14ac:dyDescent="0.2">
      <c r="A1564" s="123">
        <v>436</v>
      </c>
      <c r="B1564" s="123" t="s">
        <v>1604</v>
      </c>
      <c r="C1564" s="137" t="s">
        <v>1644</v>
      </c>
      <c r="D1564" s="160" t="s">
        <v>132</v>
      </c>
      <c r="E1564" s="125">
        <v>1</v>
      </c>
      <c r="F1564" s="125"/>
      <c r="G1564" s="125">
        <f t="shared" si="5"/>
        <v>0</v>
      </c>
      <c r="H1564" s="147" t="s">
        <v>1623</v>
      </c>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row>
    <row r="1565" spans="1:47" ht="67.5" outlineLevel="1" x14ac:dyDescent="0.2">
      <c r="A1565" s="123">
        <v>437</v>
      </c>
      <c r="B1565" s="123" t="s">
        <v>1605</v>
      </c>
      <c r="C1565" s="137" t="s">
        <v>1625</v>
      </c>
      <c r="D1565" s="160" t="s">
        <v>132</v>
      </c>
      <c r="E1565" s="125">
        <v>1</v>
      </c>
      <c r="F1565" s="125"/>
      <c r="G1565" s="125">
        <f t="shared" si="5"/>
        <v>0</v>
      </c>
      <c r="H1565" s="147" t="s">
        <v>1623</v>
      </c>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row>
    <row r="1566" spans="1:47" ht="45" outlineLevel="1" x14ac:dyDescent="0.2">
      <c r="A1566" s="123">
        <v>438</v>
      </c>
      <c r="B1566" s="123" t="s">
        <v>1606</v>
      </c>
      <c r="C1566" s="137" t="s">
        <v>1645</v>
      </c>
      <c r="D1566" s="160" t="s">
        <v>132</v>
      </c>
      <c r="E1566" s="125">
        <v>8</v>
      </c>
      <c r="F1566" s="125"/>
      <c r="G1566" s="125">
        <f t="shared" si="5"/>
        <v>0</v>
      </c>
      <c r="H1566" s="147" t="s">
        <v>1623</v>
      </c>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row>
    <row r="1567" spans="1:47" ht="45" outlineLevel="1" x14ac:dyDescent="0.2">
      <c r="A1567" s="123">
        <v>439</v>
      </c>
      <c r="B1567" s="123" t="s">
        <v>1607</v>
      </c>
      <c r="C1567" s="137" t="s">
        <v>1608</v>
      </c>
      <c r="D1567" s="160" t="s">
        <v>132</v>
      </c>
      <c r="E1567" s="125">
        <v>1</v>
      </c>
      <c r="F1567" s="125"/>
      <c r="G1567" s="125">
        <f t="shared" si="5"/>
        <v>0</v>
      </c>
      <c r="H1567" s="147" t="s">
        <v>1623</v>
      </c>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row>
    <row r="1568" spans="1:47" ht="45" outlineLevel="1" x14ac:dyDescent="0.2">
      <c r="A1568" s="123">
        <v>440</v>
      </c>
      <c r="B1568" s="123" t="s">
        <v>1609</v>
      </c>
      <c r="C1568" s="137" t="s">
        <v>1610</v>
      </c>
      <c r="D1568" s="160" t="s">
        <v>132</v>
      </c>
      <c r="E1568" s="125">
        <v>1</v>
      </c>
      <c r="F1568" s="125"/>
      <c r="G1568" s="125">
        <f t="shared" si="5"/>
        <v>0</v>
      </c>
      <c r="H1568" s="147" t="s">
        <v>1623</v>
      </c>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row>
    <row r="1569" spans="1:47" ht="45" outlineLevel="1" x14ac:dyDescent="0.2">
      <c r="A1569" s="123">
        <v>441</v>
      </c>
      <c r="B1569" s="123" t="s">
        <v>1611</v>
      </c>
      <c r="C1569" s="137" t="s">
        <v>1612</v>
      </c>
      <c r="D1569" s="160" t="s">
        <v>132</v>
      </c>
      <c r="E1569" s="125">
        <v>1</v>
      </c>
      <c r="F1569" s="125"/>
      <c r="G1569" s="125">
        <f t="shared" si="5"/>
        <v>0</v>
      </c>
      <c r="H1569" s="147" t="s">
        <v>1623</v>
      </c>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row>
    <row r="1570" spans="1:47" ht="45" outlineLevel="1" x14ac:dyDescent="0.2">
      <c r="A1570" s="123">
        <v>442</v>
      </c>
      <c r="B1570" s="123" t="s">
        <v>1613</v>
      </c>
      <c r="C1570" s="137" t="s">
        <v>1614</v>
      </c>
      <c r="D1570" s="160" t="s">
        <v>132</v>
      </c>
      <c r="E1570" s="125">
        <v>1</v>
      </c>
      <c r="F1570" s="125"/>
      <c r="G1570" s="125">
        <f t="shared" si="5"/>
        <v>0</v>
      </c>
      <c r="H1570" s="147" t="s">
        <v>1623</v>
      </c>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row>
    <row r="1571" spans="1:47" ht="45" outlineLevel="1" x14ac:dyDescent="0.2">
      <c r="A1571" s="123">
        <v>443</v>
      </c>
      <c r="B1571" s="123" t="s">
        <v>1615</v>
      </c>
      <c r="C1571" s="137" t="s">
        <v>1616</v>
      </c>
      <c r="D1571" s="160" t="s">
        <v>132</v>
      </c>
      <c r="E1571" s="125">
        <v>1</v>
      </c>
      <c r="F1571" s="125"/>
      <c r="G1571" s="125">
        <f t="shared" si="5"/>
        <v>0</v>
      </c>
      <c r="H1571" s="147" t="s">
        <v>1623</v>
      </c>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row>
    <row r="1572" spans="1:47" ht="45" outlineLevel="1" x14ac:dyDescent="0.2">
      <c r="A1572" s="123">
        <v>444</v>
      </c>
      <c r="B1572" s="123" t="s">
        <v>1617</v>
      </c>
      <c r="C1572" s="137" t="s">
        <v>1618</v>
      </c>
      <c r="D1572" s="160" t="s">
        <v>132</v>
      </c>
      <c r="E1572" s="125">
        <v>1</v>
      </c>
      <c r="F1572" s="125"/>
      <c r="G1572" s="125">
        <f t="shared" si="5"/>
        <v>0</v>
      </c>
      <c r="H1572" s="147" t="s">
        <v>1623</v>
      </c>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row>
    <row r="1573" spans="1:47" ht="45" outlineLevel="1" x14ac:dyDescent="0.2">
      <c r="A1573" s="123">
        <v>445</v>
      </c>
      <c r="B1573" s="123" t="s">
        <v>1619</v>
      </c>
      <c r="C1573" s="137" t="s">
        <v>1620</v>
      </c>
      <c r="D1573" s="160" t="s">
        <v>132</v>
      </c>
      <c r="E1573" s="125">
        <v>1</v>
      </c>
      <c r="F1573" s="125"/>
      <c r="G1573" s="125">
        <f t="shared" si="5"/>
        <v>0</v>
      </c>
      <c r="H1573" s="147" t="s">
        <v>1623</v>
      </c>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row>
    <row r="1574" spans="1:47" ht="45" outlineLevel="1" x14ac:dyDescent="0.2">
      <c r="A1574" s="123">
        <v>446</v>
      </c>
      <c r="B1574" s="123" t="s">
        <v>1621</v>
      </c>
      <c r="C1574" s="137" t="s">
        <v>1622</v>
      </c>
      <c r="D1574" s="160" t="s">
        <v>132</v>
      </c>
      <c r="E1574" s="125">
        <v>1</v>
      </c>
      <c r="F1574" s="125"/>
      <c r="G1574" s="125">
        <f t="shared" si="5"/>
        <v>0</v>
      </c>
      <c r="H1574" s="147" t="s">
        <v>1623</v>
      </c>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row>
    <row r="1575" spans="1:47" outlineLevel="1" x14ac:dyDescent="0.2">
      <c r="A1575" s="123">
        <v>447</v>
      </c>
      <c r="B1575" s="123" t="s">
        <v>1165</v>
      </c>
      <c r="C1575" s="137" t="s">
        <v>1166</v>
      </c>
      <c r="D1575" s="160" t="s">
        <v>0</v>
      </c>
      <c r="E1575" s="125">
        <v>1.5</v>
      </c>
      <c r="F1575" s="125"/>
      <c r="G1575" s="125">
        <f>ROUND(E1575*F1575,2)</f>
        <v>0</v>
      </c>
      <c r="H1575" s="147" t="s">
        <v>1624</v>
      </c>
      <c r="I1575" s="122"/>
      <c r="J1575" s="122"/>
      <c r="K1575" s="122"/>
      <c r="L1575" s="122"/>
      <c r="M1575" s="122"/>
      <c r="N1575" s="122"/>
      <c r="O1575" s="122"/>
      <c r="P1575" s="122"/>
      <c r="Q1575" s="122"/>
      <c r="R1575" s="122" t="s">
        <v>133</v>
      </c>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row>
    <row r="1576" spans="1:47" x14ac:dyDescent="0.2">
      <c r="A1576" s="124" t="s">
        <v>128</v>
      </c>
      <c r="B1576" s="124" t="s">
        <v>94</v>
      </c>
      <c r="C1576" s="139" t="s">
        <v>95</v>
      </c>
      <c r="D1576" s="162"/>
      <c r="E1576" s="126"/>
      <c r="F1576" s="126"/>
      <c r="G1576" s="126">
        <f>SUMIF(R1577:R1682,"&lt;&gt;NOR",G1577:G1682)</f>
        <v>0</v>
      </c>
      <c r="H1576" s="148"/>
      <c r="I1576" s="122"/>
      <c r="R1576" t="s">
        <v>129</v>
      </c>
    </row>
    <row r="1577" spans="1:47" outlineLevel="1" x14ac:dyDescent="0.2">
      <c r="A1577" s="123">
        <v>448</v>
      </c>
      <c r="B1577" s="123" t="s">
        <v>1167</v>
      </c>
      <c r="C1577" s="137" t="s">
        <v>1168</v>
      </c>
      <c r="D1577" s="160" t="s">
        <v>1169</v>
      </c>
      <c r="E1577" s="125">
        <v>180</v>
      </c>
      <c r="F1577" s="125"/>
      <c r="G1577" s="125">
        <f>ROUND(E1577*F1577,2)</f>
        <v>0</v>
      </c>
      <c r="H1577" s="147" t="s">
        <v>1624</v>
      </c>
      <c r="I1577" s="122"/>
      <c r="J1577" s="122"/>
      <c r="K1577" s="122"/>
      <c r="L1577" s="122"/>
      <c r="M1577" s="122"/>
      <c r="N1577" s="122"/>
      <c r="O1577" s="122"/>
      <c r="P1577" s="122"/>
      <c r="Q1577" s="122"/>
      <c r="R1577" s="122" t="s">
        <v>133</v>
      </c>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row>
    <row r="1578" spans="1:47" outlineLevel="1" x14ac:dyDescent="0.2">
      <c r="A1578" s="123"/>
      <c r="B1578" s="123"/>
      <c r="C1578" s="138" t="s">
        <v>1170</v>
      </c>
      <c r="D1578" s="161"/>
      <c r="E1578" s="152">
        <v>180</v>
      </c>
      <c r="F1578" s="125"/>
      <c r="G1578" s="125"/>
      <c r="H1578" s="147">
        <v>0</v>
      </c>
      <c r="I1578" s="122"/>
      <c r="J1578" s="122"/>
      <c r="K1578" s="122"/>
      <c r="L1578" s="122"/>
      <c r="M1578" s="122"/>
      <c r="N1578" s="122"/>
      <c r="O1578" s="122"/>
      <c r="P1578" s="122"/>
      <c r="Q1578" s="122"/>
      <c r="R1578" s="122" t="s">
        <v>135</v>
      </c>
      <c r="S1578" s="122">
        <v>0</v>
      </c>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row>
    <row r="1579" spans="1:47" outlineLevel="1" x14ac:dyDescent="0.2">
      <c r="A1579" s="123">
        <v>449</v>
      </c>
      <c r="B1579" s="123" t="s">
        <v>1171</v>
      </c>
      <c r="C1579" s="137" t="s">
        <v>1172</v>
      </c>
      <c r="D1579" s="160" t="s">
        <v>1169</v>
      </c>
      <c r="E1579" s="125">
        <v>350</v>
      </c>
      <c r="F1579" s="125"/>
      <c r="G1579" s="125">
        <f>ROUND(E1579*F1579,2)</f>
        <v>0</v>
      </c>
      <c r="H1579" s="147" t="s">
        <v>1624</v>
      </c>
      <c r="I1579" s="122"/>
      <c r="J1579" s="122"/>
      <c r="K1579" s="122"/>
      <c r="L1579" s="122"/>
      <c r="M1579" s="122"/>
      <c r="N1579" s="122"/>
      <c r="O1579" s="122"/>
      <c r="P1579" s="122"/>
      <c r="Q1579" s="122"/>
      <c r="R1579" s="122" t="s">
        <v>133</v>
      </c>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row>
    <row r="1580" spans="1:47" outlineLevel="1" x14ac:dyDescent="0.2">
      <c r="A1580" s="123"/>
      <c r="B1580" s="123"/>
      <c r="C1580" s="138" t="s">
        <v>1173</v>
      </c>
      <c r="D1580" s="161"/>
      <c r="E1580" s="152">
        <v>350</v>
      </c>
      <c r="F1580" s="125"/>
      <c r="G1580" s="125"/>
      <c r="H1580" s="147">
        <v>0</v>
      </c>
      <c r="I1580" s="122"/>
      <c r="J1580" s="122"/>
      <c r="K1580" s="122"/>
      <c r="L1580" s="122"/>
      <c r="M1580" s="122"/>
      <c r="N1580" s="122"/>
      <c r="O1580" s="122"/>
      <c r="P1580" s="122"/>
      <c r="Q1580" s="122"/>
      <c r="R1580" s="122" t="s">
        <v>135</v>
      </c>
      <c r="S1580" s="122">
        <v>0</v>
      </c>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row>
    <row r="1581" spans="1:47" ht="22.5" outlineLevel="1" x14ac:dyDescent="0.2">
      <c r="A1581" s="123">
        <v>450</v>
      </c>
      <c r="B1581" s="123" t="s">
        <v>1174</v>
      </c>
      <c r="C1581" s="137" t="s">
        <v>1175</v>
      </c>
      <c r="D1581" s="160" t="s">
        <v>132</v>
      </c>
      <c r="E1581" s="364">
        <v>84</v>
      </c>
      <c r="F1581" s="125"/>
      <c r="G1581" s="125">
        <f>ROUND(E1581*F1581,2)</f>
        <v>0</v>
      </c>
      <c r="H1581" s="147" t="s">
        <v>1623</v>
      </c>
      <c r="I1581" s="122"/>
      <c r="J1581" s="122"/>
      <c r="K1581" s="122"/>
      <c r="L1581" s="122"/>
      <c r="M1581" s="122"/>
      <c r="N1581" s="122"/>
      <c r="O1581" s="122"/>
      <c r="P1581" s="122"/>
      <c r="Q1581" s="122"/>
      <c r="R1581" s="122" t="s">
        <v>133</v>
      </c>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row>
    <row r="1582" spans="1:47" outlineLevel="1" x14ac:dyDescent="0.2">
      <c r="A1582" s="123"/>
      <c r="B1582" s="123"/>
      <c r="C1582" s="138" t="s">
        <v>1176</v>
      </c>
      <c r="D1582" s="161"/>
      <c r="E1582" s="152">
        <v>69</v>
      </c>
      <c r="F1582" s="125"/>
      <c r="G1582" s="125"/>
      <c r="H1582" s="147">
        <v>0</v>
      </c>
      <c r="I1582" s="122"/>
      <c r="J1582" s="122"/>
      <c r="K1582" s="122"/>
      <c r="L1582" s="122"/>
      <c r="M1582" s="122"/>
      <c r="N1582" s="122"/>
      <c r="O1582" s="122"/>
      <c r="P1582" s="122"/>
      <c r="Q1582" s="122"/>
      <c r="R1582" s="122" t="s">
        <v>135</v>
      </c>
      <c r="S1582" s="122">
        <v>0</v>
      </c>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row>
    <row r="1583" spans="1:47" outlineLevel="1" x14ac:dyDescent="0.2">
      <c r="A1583" s="123">
        <v>451</v>
      </c>
      <c r="B1583" s="123" t="s">
        <v>1177</v>
      </c>
      <c r="C1583" s="137" t="s">
        <v>1178</v>
      </c>
      <c r="D1583" s="160" t="s">
        <v>240</v>
      </c>
      <c r="E1583" s="125">
        <v>60</v>
      </c>
      <c r="F1583" s="125"/>
      <c r="G1583" s="125">
        <f>ROUND(E1583*F1583,2)</f>
        <v>0</v>
      </c>
      <c r="H1583" s="147" t="s">
        <v>1623</v>
      </c>
      <c r="I1583" s="122"/>
      <c r="J1583" s="122"/>
      <c r="K1583" s="122"/>
      <c r="L1583" s="122"/>
      <c r="M1583" s="122"/>
      <c r="N1583" s="122"/>
      <c r="O1583" s="122"/>
      <c r="P1583" s="122"/>
      <c r="Q1583" s="122"/>
      <c r="R1583" s="122" t="s">
        <v>133</v>
      </c>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row>
    <row r="1584" spans="1:47" outlineLevel="1" x14ac:dyDescent="0.2">
      <c r="A1584" s="123"/>
      <c r="B1584" s="123"/>
      <c r="C1584" s="138" t="s">
        <v>1179</v>
      </c>
      <c r="D1584" s="161"/>
      <c r="E1584" s="152">
        <v>60</v>
      </c>
      <c r="F1584" s="125"/>
      <c r="G1584" s="125"/>
      <c r="H1584" s="147">
        <v>0</v>
      </c>
      <c r="I1584" s="122"/>
      <c r="J1584" s="122"/>
      <c r="K1584" s="122"/>
      <c r="L1584" s="122"/>
      <c r="M1584" s="122"/>
      <c r="N1584" s="122"/>
      <c r="O1584" s="122"/>
      <c r="P1584" s="122"/>
      <c r="Q1584" s="122"/>
      <c r="R1584" s="122" t="s">
        <v>135</v>
      </c>
      <c r="S1584" s="122">
        <v>0</v>
      </c>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row>
    <row r="1585" spans="1:47" ht="22.5" outlineLevel="1" x14ac:dyDescent="0.2">
      <c r="A1585" s="123">
        <v>452</v>
      </c>
      <c r="B1585" s="123" t="s">
        <v>1180</v>
      </c>
      <c r="C1585" s="137" t="s">
        <v>1181</v>
      </c>
      <c r="D1585" s="160" t="s">
        <v>132</v>
      </c>
      <c r="E1585" s="125">
        <v>1</v>
      </c>
      <c r="F1585" s="125"/>
      <c r="G1585" s="125">
        <f>ROUND(E1585*F1585,2)</f>
        <v>0</v>
      </c>
      <c r="H1585" s="147" t="s">
        <v>1623</v>
      </c>
      <c r="I1585" s="122"/>
      <c r="J1585" s="122"/>
      <c r="K1585" s="122"/>
      <c r="L1585" s="122"/>
      <c r="M1585" s="122"/>
      <c r="N1585" s="122"/>
      <c r="O1585" s="122"/>
      <c r="P1585" s="122"/>
      <c r="Q1585" s="122"/>
      <c r="R1585" s="122" t="s">
        <v>133</v>
      </c>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row>
    <row r="1586" spans="1:47" ht="22.5" outlineLevel="1" x14ac:dyDescent="0.2">
      <c r="A1586" s="404" t="s">
        <v>5206</v>
      </c>
      <c r="B1586" s="404" t="s">
        <v>2492</v>
      </c>
      <c r="C1586" s="402" t="s">
        <v>5207</v>
      </c>
      <c r="D1586" s="405" t="s">
        <v>240</v>
      </c>
      <c r="E1586" s="398">
        <v>26</v>
      </c>
      <c r="F1586" s="398"/>
      <c r="G1586" s="398">
        <f>ROUND(E1586*F1586,2)</f>
        <v>0</v>
      </c>
      <c r="H1586" s="406" t="s">
        <v>1623</v>
      </c>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row>
    <row r="1587" spans="1:47" outlineLevel="1" x14ac:dyDescent="0.2">
      <c r="A1587" s="404"/>
      <c r="B1587" s="404"/>
      <c r="C1587" s="399" t="s">
        <v>5208</v>
      </c>
      <c r="D1587" s="401"/>
      <c r="E1587" s="400">
        <v>26</v>
      </c>
      <c r="F1587" s="398"/>
      <c r="G1587" s="398"/>
      <c r="H1587" s="406">
        <v>0</v>
      </c>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row>
    <row r="1588" spans="1:47" ht="22.5" outlineLevel="1" x14ac:dyDescent="0.2">
      <c r="A1588" s="123">
        <v>453</v>
      </c>
      <c r="B1588" s="123" t="s">
        <v>1182</v>
      </c>
      <c r="C1588" s="137" t="s">
        <v>1183</v>
      </c>
      <c r="D1588" s="160" t="s">
        <v>132</v>
      </c>
      <c r="E1588" s="125">
        <v>12</v>
      </c>
      <c r="F1588" s="125"/>
      <c r="G1588" s="125">
        <f>ROUND(E1588*F1588,2)</f>
        <v>0</v>
      </c>
      <c r="H1588" s="147" t="s">
        <v>1623</v>
      </c>
      <c r="I1588" s="122"/>
      <c r="J1588" s="122"/>
      <c r="K1588" s="122"/>
      <c r="L1588" s="122"/>
      <c r="M1588" s="122"/>
      <c r="N1588" s="122"/>
      <c r="O1588" s="122"/>
      <c r="P1588" s="122"/>
      <c r="Q1588" s="122"/>
      <c r="R1588" s="122" t="s">
        <v>133</v>
      </c>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row>
    <row r="1589" spans="1:47" ht="22.5" outlineLevel="1" x14ac:dyDescent="0.2">
      <c r="A1589" s="123">
        <v>454</v>
      </c>
      <c r="B1589" s="123" t="s">
        <v>1184</v>
      </c>
      <c r="C1589" s="137" t="s">
        <v>1185</v>
      </c>
      <c r="D1589" s="160" t="s">
        <v>132</v>
      </c>
      <c r="E1589" s="125">
        <v>1</v>
      </c>
      <c r="F1589" s="125"/>
      <c r="G1589" s="125">
        <f>ROUND(E1589*F1589,2)</f>
        <v>0</v>
      </c>
      <c r="H1589" s="147" t="s">
        <v>1623</v>
      </c>
      <c r="I1589" s="122"/>
      <c r="J1589" s="122"/>
      <c r="K1589" s="122"/>
      <c r="L1589" s="122"/>
      <c r="M1589" s="122"/>
      <c r="N1589" s="122"/>
      <c r="O1589" s="122"/>
      <c r="P1589" s="122"/>
      <c r="Q1589" s="122"/>
      <c r="R1589" s="122" t="s">
        <v>133</v>
      </c>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row>
    <row r="1590" spans="1:47" ht="22.5" outlineLevel="1" x14ac:dyDescent="0.2">
      <c r="A1590" s="123">
        <v>455</v>
      </c>
      <c r="B1590" s="123" t="s">
        <v>1186</v>
      </c>
      <c r="C1590" s="137" t="s">
        <v>1187</v>
      </c>
      <c r="D1590" s="160" t="s">
        <v>132</v>
      </c>
      <c r="E1590" s="125">
        <v>1</v>
      </c>
      <c r="F1590" s="125"/>
      <c r="G1590" s="125">
        <f>ROUND(E1590*F1590,2)</f>
        <v>0</v>
      </c>
      <c r="H1590" s="147" t="s">
        <v>1623</v>
      </c>
      <c r="I1590" s="122"/>
      <c r="J1590" s="122"/>
      <c r="K1590" s="122"/>
      <c r="L1590" s="122"/>
      <c r="M1590" s="122"/>
      <c r="N1590" s="122"/>
      <c r="O1590" s="122"/>
      <c r="P1590" s="122"/>
      <c r="Q1590" s="122"/>
      <c r="R1590" s="122" t="s">
        <v>133</v>
      </c>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row>
    <row r="1591" spans="1:47" ht="22.5" outlineLevel="1" x14ac:dyDescent="0.2">
      <c r="A1591" s="123">
        <v>456</v>
      </c>
      <c r="B1591" s="123" t="s">
        <v>1188</v>
      </c>
      <c r="C1591" s="137" t="s">
        <v>1189</v>
      </c>
      <c r="D1591" s="160" t="s">
        <v>240</v>
      </c>
      <c r="E1591" s="125">
        <v>13.5</v>
      </c>
      <c r="F1591" s="125"/>
      <c r="G1591" s="125">
        <f>ROUND(E1591*F1591,2)</f>
        <v>0</v>
      </c>
      <c r="H1591" s="147" t="s">
        <v>1623</v>
      </c>
      <c r="I1591" s="122"/>
      <c r="J1591" s="122"/>
      <c r="K1591" s="122"/>
      <c r="L1591" s="122"/>
      <c r="M1591" s="122"/>
      <c r="N1591" s="122"/>
      <c r="O1591" s="122"/>
      <c r="P1591" s="122"/>
      <c r="Q1591" s="122"/>
      <c r="R1591" s="122" t="s">
        <v>133</v>
      </c>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row>
    <row r="1592" spans="1:47" outlineLevel="1" x14ac:dyDescent="0.2">
      <c r="A1592" s="123"/>
      <c r="B1592" s="123"/>
      <c r="C1592" s="138" t="s">
        <v>1190</v>
      </c>
      <c r="D1592" s="161"/>
      <c r="E1592" s="152">
        <v>13.5</v>
      </c>
      <c r="F1592" s="125"/>
      <c r="G1592" s="125"/>
      <c r="H1592" s="147">
        <v>0</v>
      </c>
      <c r="I1592" s="122"/>
      <c r="J1592" s="122"/>
      <c r="K1592" s="122"/>
      <c r="L1592" s="122"/>
      <c r="M1592" s="122"/>
      <c r="N1592" s="122"/>
      <c r="O1592" s="122"/>
      <c r="P1592" s="122"/>
      <c r="Q1592" s="122"/>
      <c r="R1592" s="122" t="s">
        <v>135</v>
      </c>
      <c r="S1592" s="122">
        <v>0</v>
      </c>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row>
    <row r="1593" spans="1:47" ht="22.5" outlineLevel="1" x14ac:dyDescent="0.2">
      <c r="A1593" s="123">
        <v>457</v>
      </c>
      <c r="B1593" s="123" t="s">
        <v>1191</v>
      </c>
      <c r="C1593" s="137" t="s">
        <v>1192</v>
      </c>
      <c r="D1593" s="160" t="s">
        <v>132</v>
      </c>
      <c r="E1593" s="125">
        <v>1</v>
      </c>
      <c r="F1593" s="125"/>
      <c r="G1593" s="125">
        <f t="shared" ref="G1593:G1615" si="6">ROUND(E1593*F1593,2)</f>
        <v>0</v>
      </c>
      <c r="H1593" s="147" t="s">
        <v>1623</v>
      </c>
      <c r="I1593" s="122"/>
      <c r="J1593" s="122"/>
      <c r="K1593" s="122"/>
      <c r="L1593" s="122"/>
      <c r="M1593" s="122"/>
      <c r="N1593" s="122"/>
      <c r="O1593" s="122"/>
      <c r="P1593" s="122"/>
      <c r="Q1593" s="122"/>
      <c r="R1593" s="122" t="s">
        <v>133</v>
      </c>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row>
    <row r="1594" spans="1:47" ht="22.5" outlineLevel="1" x14ac:dyDescent="0.2">
      <c r="A1594" s="123">
        <v>458</v>
      </c>
      <c r="B1594" s="123" t="s">
        <v>1193</v>
      </c>
      <c r="C1594" s="137" t="s">
        <v>1194</v>
      </c>
      <c r="D1594" s="160" t="s">
        <v>240</v>
      </c>
      <c r="E1594" s="125">
        <v>11</v>
      </c>
      <c r="F1594" s="125"/>
      <c r="G1594" s="125">
        <f t="shared" si="6"/>
        <v>0</v>
      </c>
      <c r="H1594" s="147" t="s">
        <v>1623</v>
      </c>
      <c r="I1594" s="122"/>
      <c r="J1594" s="122"/>
      <c r="K1594" s="122"/>
      <c r="L1594" s="122"/>
      <c r="M1594" s="122"/>
      <c r="N1594" s="122"/>
      <c r="O1594" s="122"/>
      <c r="P1594" s="122"/>
      <c r="Q1594" s="122"/>
      <c r="R1594" s="122" t="s">
        <v>133</v>
      </c>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row>
    <row r="1595" spans="1:47" ht="22.5" outlineLevel="1" x14ac:dyDescent="0.2">
      <c r="A1595" s="123">
        <v>459</v>
      </c>
      <c r="B1595" s="123" t="s">
        <v>1195</v>
      </c>
      <c r="C1595" s="137" t="s">
        <v>1194</v>
      </c>
      <c r="D1595" s="160" t="s">
        <v>240</v>
      </c>
      <c r="E1595" s="125">
        <v>8.1999999999999993</v>
      </c>
      <c r="F1595" s="125"/>
      <c r="G1595" s="125">
        <f t="shared" si="6"/>
        <v>0</v>
      </c>
      <c r="H1595" s="147" t="s">
        <v>1623</v>
      </c>
      <c r="I1595" s="122"/>
      <c r="J1595" s="122"/>
      <c r="K1595" s="122"/>
      <c r="L1595" s="122"/>
      <c r="M1595" s="122"/>
      <c r="N1595" s="122"/>
      <c r="O1595" s="122"/>
      <c r="P1595" s="122"/>
      <c r="Q1595" s="122"/>
      <c r="R1595" s="122" t="s">
        <v>133</v>
      </c>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row>
    <row r="1596" spans="1:47" ht="22.5" outlineLevel="1" x14ac:dyDescent="0.2">
      <c r="A1596" s="123">
        <v>460</v>
      </c>
      <c r="B1596" s="123" t="s">
        <v>1196</v>
      </c>
      <c r="C1596" s="137" t="s">
        <v>1197</v>
      </c>
      <c r="D1596" s="160" t="s">
        <v>240</v>
      </c>
      <c r="E1596" s="125">
        <v>12.5</v>
      </c>
      <c r="F1596" s="125"/>
      <c r="G1596" s="125">
        <f t="shared" si="6"/>
        <v>0</v>
      </c>
      <c r="H1596" s="147" t="s">
        <v>1623</v>
      </c>
      <c r="I1596" s="122"/>
      <c r="J1596" s="122"/>
      <c r="K1596" s="122"/>
      <c r="L1596" s="122"/>
      <c r="M1596" s="122"/>
      <c r="N1596" s="122"/>
      <c r="O1596" s="122"/>
      <c r="P1596" s="122"/>
      <c r="Q1596" s="122"/>
      <c r="R1596" s="122" t="s">
        <v>133</v>
      </c>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row>
    <row r="1597" spans="1:47" ht="22.5" outlineLevel="1" x14ac:dyDescent="0.2">
      <c r="A1597" s="123">
        <v>461</v>
      </c>
      <c r="B1597" s="123" t="s">
        <v>1198</v>
      </c>
      <c r="C1597" s="137" t="s">
        <v>1199</v>
      </c>
      <c r="D1597" s="160" t="s">
        <v>132</v>
      </c>
      <c r="E1597" s="125">
        <v>1</v>
      </c>
      <c r="F1597" s="125"/>
      <c r="G1597" s="125">
        <f t="shared" si="6"/>
        <v>0</v>
      </c>
      <c r="H1597" s="147" t="s">
        <v>1623</v>
      </c>
      <c r="I1597" s="122"/>
      <c r="J1597" s="122"/>
      <c r="K1597" s="122"/>
      <c r="L1597" s="122"/>
      <c r="M1597" s="122"/>
      <c r="N1597" s="122"/>
      <c r="O1597" s="122"/>
      <c r="P1597" s="122"/>
      <c r="Q1597" s="122"/>
      <c r="R1597" s="122" t="s">
        <v>133</v>
      </c>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row>
    <row r="1598" spans="1:47" ht="22.5" outlineLevel="1" x14ac:dyDescent="0.2">
      <c r="A1598" s="123">
        <v>462</v>
      </c>
      <c r="B1598" s="123" t="s">
        <v>1200</v>
      </c>
      <c r="C1598" s="137" t="s">
        <v>1201</v>
      </c>
      <c r="D1598" s="160" t="s">
        <v>240</v>
      </c>
      <c r="E1598" s="125">
        <v>2</v>
      </c>
      <c r="F1598" s="125"/>
      <c r="G1598" s="125">
        <f t="shared" si="6"/>
        <v>0</v>
      </c>
      <c r="H1598" s="147" t="s">
        <v>1623</v>
      </c>
      <c r="I1598" s="122"/>
      <c r="J1598" s="122"/>
      <c r="K1598" s="122"/>
      <c r="L1598" s="122"/>
      <c r="M1598" s="122"/>
      <c r="N1598" s="122"/>
      <c r="O1598" s="122"/>
      <c r="P1598" s="122"/>
      <c r="Q1598" s="122"/>
      <c r="R1598" s="122" t="s">
        <v>133</v>
      </c>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row>
    <row r="1599" spans="1:47" ht="22.5" outlineLevel="1" x14ac:dyDescent="0.2">
      <c r="A1599" s="123">
        <v>463</v>
      </c>
      <c r="B1599" s="123" t="s">
        <v>1202</v>
      </c>
      <c r="C1599" s="137" t="s">
        <v>1203</v>
      </c>
      <c r="D1599" s="160" t="s">
        <v>132</v>
      </c>
      <c r="E1599" s="125">
        <v>1</v>
      </c>
      <c r="F1599" s="125"/>
      <c r="G1599" s="125">
        <f t="shared" si="6"/>
        <v>0</v>
      </c>
      <c r="H1599" s="147" t="s">
        <v>1623</v>
      </c>
      <c r="I1599" s="122"/>
      <c r="J1599" s="122"/>
      <c r="K1599" s="122"/>
      <c r="L1599" s="122"/>
      <c r="M1599" s="122"/>
      <c r="N1599" s="122"/>
      <c r="O1599" s="122"/>
      <c r="P1599" s="122"/>
      <c r="Q1599" s="122"/>
      <c r="R1599" s="122" t="s">
        <v>133</v>
      </c>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row>
    <row r="1600" spans="1:47" ht="22.5" outlineLevel="1" x14ac:dyDescent="0.2">
      <c r="A1600" s="123">
        <v>464</v>
      </c>
      <c r="B1600" s="123" t="s">
        <v>1204</v>
      </c>
      <c r="C1600" s="137" t="s">
        <v>1205</v>
      </c>
      <c r="D1600" s="160" t="s">
        <v>132</v>
      </c>
      <c r="E1600" s="125">
        <v>22</v>
      </c>
      <c r="F1600" s="125"/>
      <c r="G1600" s="125">
        <f t="shared" si="6"/>
        <v>0</v>
      </c>
      <c r="H1600" s="147" t="s">
        <v>1623</v>
      </c>
      <c r="I1600" s="122"/>
      <c r="J1600" s="122"/>
      <c r="K1600" s="122"/>
      <c r="L1600" s="122"/>
      <c r="M1600" s="122"/>
      <c r="N1600" s="122"/>
      <c r="O1600" s="122"/>
      <c r="P1600" s="122"/>
      <c r="Q1600" s="122"/>
      <c r="R1600" s="122" t="s">
        <v>133</v>
      </c>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row>
    <row r="1601" spans="1:47" ht="22.5" outlineLevel="1" x14ac:dyDescent="0.2">
      <c r="A1601" s="123">
        <v>465</v>
      </c>
      <c r="B1601" s="123" t="s">
        <v>1206</v>
      </c>
      <c r="C1601" s="137" t="s">
        <v>1207</v>
      </c>
      <c r="D1601" s="160" t="s">
        <v>132</v>
      </c>
      <c r="E1601" s="125">
        <v>10</v>
      </c>
      <c r="F1601" s="125"/>
      <c r="G1601" s="125">
        <f t="shared" si="6"/>
        <v>0</v>
      </c>
      <c r="H1601" s="147" t="s">
        <v>1623</v>
      </c>
      <c r="I1601" s="122"/>
      <c r="J1601" s="122"/>
      <c r="K1601" s="122"/>
      <c r="L1601" s="122"/>
      <c r="M1601" s="122"/>
      <c r="N1601" s="122"/>
      <c r="O1601" s="122"/>
      <c r="P1601" s="122"/>
      <c r="Q1601" s="122"/>
      <c r="R1601" s="122" t="s">
        <v>133</v>
      </c>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row>
    <row r="1602" spans="1:47" ht="22.5" outlineLevel="1" x14ac:dyDescent="0.2">
      <c r="A1602" s="123">
        <v>466</v>
      </c>
      <c r="B1602" s="123" t="s">
        <v>1208</v>
      </c>
      <c r="C1602" s="137" t="s">
        <v>1651</v>
      </c>
      <c r="D1602" s="160" t="s">
        <v>132</v>
      </c>
      <c r="E1602" s="125">
        <v>6</v>
      </c>
      <c r="F1602" s="125"/>
      <c r="G1602" s="125">
        <f t="shared" si="6"/>
        <v>0</v>
      </c>
      <c r="H1602" s="147" t="s">
        <v>1623</v>
      </c>
      <c r="I1602" s="122"/>
      <c r="J1602" s="122"/>
      <c r="K1602" s="122"/>
      <c r="L1602" s="122"/>
      <c r="M1602" s="122"/>
      <c r="N1602" s="122"/>
      <c r="O1602" s="122"/>
      <c r="P1602" s="122"/>
      <c r="Q1602" s="122"/>
      <c r="R1602" s="122" t="s">
        <v>133</v>
      </c>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row>
    <row r="1603" spans="1:47" ht="22.5" outlineLevel="1" x14ac:dyDescent="0.2">
      <c r="A1603" s="123" t="s">
        <v>1652</v>
      </c>
      <c r="B1603" s="123" t="s">
        <v>1655</v>
      </c>
      <c r="C1603" s="137" t="s">
        <v>1658</v>
      </c>
      <c r="D1603" s="160" t="s">
        <v>132</v>
      </c>
      <c r="E1603" s="125">
        <v>2</v>
      </c>
      <c r="F1603" s="125"/>
      <c r="G1603" s="125">
        <f t="shared" ref="G1603:G1605" si="7">ROUND(E1603*F1603,2)</f>
        <v>0</v>
      </c>
      <c r="H1603" s="147" t="s">
        <v>1623</v>
      </c>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row>
    <row r="1604" spans="1:47" ht="22.5" outlineLevel="1" x14ac:dyDescent="0.2">
      <c r="A1604" s="123" t="s">
        <v>1653</v>
      </c>
      <c r="B1604" s="123" t="s">
        <v>1656</v>
      </c>
      <c r="C1604" s="137" t="s">
        <v>1209</v>
      </c>
      <c r="D1604" s="160" t="s">
        <v>132</v>
      </c>
      <c r="E1604" s="125">
        <v>1</v>
      </c>
      <c r="F1604" s="125"/>
      <c r="G1604" s="125">
        <f t="shared" si="7"/>
        <v>0</v>
      </c>
      <c r="H1604" s="147" t="s">
        <v>1623</v>
      </c>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row>
    <row r="1605" spans="1:47" ht="22.5" outlineLevel="1" x14ac:dyDescent="0.2">
      <c r="A1605" s="123" t="s">
        <v>1654</v>
      </c>
      <c r="B1605" s="123" t="s">
        <v>1657</v>
      </c>
      <c r="C1605" s="137" t="s">
        <v>1659</v>
      </c>
      <c r="D1605" s="160" t="s">
        <v>132</v>
      </c>
      <c r="E1605" s="125">
        <v>2</v>
      </c>
      <c r="F1605" s="125"/>
      <c r="G1605" s="125">
        <f t="shared" si="7"/>
        <v>0</v>
      </c>
      <c r="H1605" s="147" t="s">
        <v>1623</v>
      </c>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row>
    <row r="1606" spans="1:47" ht="22.5" outlineLevel="1" x14ac:dyDescent="0.2">
      <c r="A1606" s="123">
        <v>467</v>
      </c>
      <c r="B1606" s="123" t="s">
        <v>1210</v>
      </c>
      <c r="C1606" s="137" t="s">
        <v>1211</v>
      </c>
      <c r="D1606" s="160" t="s">
        <v>132</v>
      </c>
      <c r="E1606" s="125">
        <v>2</v>
      </c>
      <c r="F1606" s="125"/>
      <c r="G1606" s="125">
        <f t="shared" si="6"/>
        <v>0</v>
      </c>
      <c r="H1606" s="147" t="s">
        <v>1623</v>
      </c>
      <c r="I1606" s="122"/>
      <c r="J1606" s="122"/>
      <c r="K1606" s="122"/>
      <c r="L1606" s="122"/>
      <c r="M1606" s="122"/>
      <c r="N1606" s="122"/>
      <c r="O1606" s="122"/>
      <c r="P1606" s="122"/>
      <c r="Q1606" s="122"/>
      <c r="R1606" s="122" t="s">
        <v>133</v>
      </c>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row>
    <row r="1607" spans="1:47" ht="22.5" outlineLevel="1" x14ac:dyDescent="0.2">
      <c r="A1607" s="123">
        <v>468</v>
      </c>
      <c r="B1607" s="123" t="s">
        <v>1212</v>
      </c>
      <c r="C1607" s="137" t="s">
        <v>1213</v>
      </c>
      <c r="D1607" s="160" t="s">
        <v>132</v>
      </c>
      <c r="E1607" s="125">
        <v>1</v>
      </c>
      <c r="F1607" s="125"/>
      <c r="G1607" s="125">
        <f t="shared" si="6"/>
        <v>0</v>
      </c>
      <c r="H1607" s="147" t="s">
        <v>1623</v>
      </c>
      <c r="I1607" s="122"/>
      <c r="J1607" s="122"/>
      <c r="K1607" s="122"/>
      <c r="L1607" s="122"/>
      <c r="M1607" s="122"/>
      <c r="N1607" s="122"/>
      <c r="O1607" s="122"/>
      <c r="P1607" s="122"/>
      <c r="Q1607" s="122"/>
      <c r="R1607" s="122" t="s">
        <v>133</v>
      </c>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row>
    <row r="1608" spans="1:47" ht="22.5" outlineLevel="1" x14ac:dyDescent="0.2">
      <c r="A1608" s="123">
        <v>469</v>
      </c>
      <c r="B1608" s="123" t="s">
        <v>1214</v>
      </c>
      <c r="C1608" s="137" t="s">
        <v>1215</v>
      </c>
      <c r="D1608" s="160" t="s">
        <v>132</v>
      </c>
      <c r="E1608" s="125">
        <v>14</v>
      </c>
      <c r="F1608" s="125"/>
      <c r="G1608" s="125">
        <f t="shared" si="6"/>
        <v>0</v>
      </c>
      <c r="H1608" s="147" t="s">
        <v>1623</v>
      </c>
      <c r="I1608" s="122"/>
      <c r="J1608" s="122"/>
      <c r="K1608" s="122"/>
      <c r="L1608" s="122"/>
      <c r="M1608" s="122"/>
      <c r="N1608" s="122"/>
      <c r="O1608" s="122"/>
      <c r="P1608" s="122"/>
      <c r="Q1608" s="122"/>
      <c r="R1608" s="122" t="s">
        <v>133</v>
      </c>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row>
    <row r="1609" spans="1:47" outlineLevel="1" x14ac:dyDescent="0.2">
      <c r="A1609" s="123">
        <v>470</v>
      </c>
      <c r="B1609" s="123" t="s">
        <v>1216</v>
      </c>
      <c r="C1609" s="137" t="s">
        <v>1217</v>
      </c>
      <c r="D1609" s="160" t="s">
        <v>132</v>
      </c>
      <c r="E1609" s="125">
        <v>10</v>
      </c>
      <c r="F1609" s="125"/>
      <c r="G1609" s="125">
        <f t="shared" si="6"/>
        <v>0</v>
      </c>
      <c r="H1609" s="147" t="s">
        <v>1623</v>
      </c>
      <c r="I1609" s="122"/>
      <c r="J1609" s="122"/>
      <c r="K1609" s="122"/>
      <c r="L1609" s="122"/>
      <c r="M1609" s="122"/>
      <c r="N1609" s="122"/>
      <c r="O1609" s="122"/>
      <c r="P1609" s="122"/>
      <c r="Q1609" s="122"/>
      <c r="R1609" s="122" t="s">
        <v>133</v>
      </c>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row>
    <row r="1610" spans="1:47" outlineLevel="1" x14ac:dyDescent="0.2">
      <c r="A1610" s="123">
        <v>471</v>
      </c>
      <c r="B1610" s="123" t="s">
        <v>1218</v>
      </c>
      <c r="C1610" s="137" t="s">
        <v>1219</v>
      </c>
      <c r="D1610" s="160" t="s">
        <v>132</v>
      </c>
      <c r="E1610" s="125">
        <v>2</v>
      </c>
      <c r="F1610" s="125"/>
      <c r="G1610" s="125">
        <f t="shared" si="6"/>
        <v>0</v>
      </c>
      <c r="H1610" s="147" t="s">
        <v>1623</v>
      </c>
      <c r="I1610" s="122"/>
      <c r="J1610" s="122"/>
      <c r="K1610" s="122"/>
      <c r="L1610" s="122"/>
      <c r="M1610" s="122"/>
      <c r="N1610" s="122"/>
      <c r="O1610" s="122"/>
      <c r="P1610" s="122"/>
      <c r="Q1610" s="122"/>
      <c r="R1610" s="122" t="s">
        <v>133</v>
      </c>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row>
    <row r="1611" spans="1:47" outlineLevel="1" x14ac:dyDescent="0.2">
      <c r="A1611" s="123">
        <v>472</v>
      </c>
      <c r="B1611" s="123" t="s">
        <v>1220</v>
      </c>
      <c r="C1611" s="137" t="s">
        <v>1221</v>
      </c>
      <c r="D1611" s="160" t="s">
        <v>132</v>
      </c>
      <c r="E1611" s="125">
        <v>3</v>
      </c>
      <c r="F1611" s="125"/>
      <c r="G1611" s="125">
        <f t="shared" si="6"/>
        <v>0</v>
      </c>
      <c r="H1611" s="147" t="s">
        <v>1623</v>
      </c>
      <c r="I1611" s="122"/>
      <c r="J1611" s="122"/>
      <c r="K1611" s="122"/>
      <c r="L1611" s="122"/>
      <c r="M1611" s="122"/>
      <c r="N1611" s="122"/>
      <c r="O1611" s="122"/>
      <c r="P1611" s="122"/>
      <c r="Q1611" s="122"/>
      <c r="R1611" s="122" t="s">
        <v>133</v>
      </c>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row>
    <row r="1612" spans="1:47" ht="22.5" outlineLevel="1" x14ac:dyDescent="0.2">
      <c r="A1612" s="123">
        <v>473</v>
      </c>
      <c r="B1612" s="123" t="s">
        <v>1222</v>
      </c>
      <c r="C1612" s="137" t="s">
        <v>1223</v>
      </c>
      <c r="D1612" s="160" t="s">
        <v>240</v>
      </c>
      <c r="E1612" s="125">
        <v>12</v>
      </c>
      <c r="F1612" s="125"/>
      <c r="G1612" s="125">
        <f t="shared" si="6"/>
        <v>0</v>
      </c>
      <c r="H1612" s="147" t="s">
        <v>1623</v>
      </c>
      <c r="I1612" s="122"/>
      <c r="J1612" s="122"/>
      <c r="K1612" s="122"/>
      <c r="L1612" s="122"/>
      <c r="M1612" s="122"/>
      <c r="N1612" s="122"/>
      <c r="O1612" s="122"/>
      <c r="P1612" s="122"/>
      <c r="Q1612" s="122"/>
      <c r="R1612" s="122" t="s">
        <v>133</v>
      </c>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row>
    <row r="1613" spans="1:47" ht="22.5" outlineLevel="1" x14ac:dyDescent="0.2">
      <c r="A1613" s="123">
        <v>474</v>
      </c>
      <c r="B1613" s="123" t="s">
        <v>1224</v>
      </c>
      <c r="C1613" s="137" t="s">
        <v>1225</v>
      </c>
      <c r="D1613" s="160" t="s">
        <v>240</v>
      </c>
      <c r="E1613" s="125">
        <v>3</v>
      </c>
      <c r="F1613" s="125"/>
      <c r="G1613" s="125">
        <f t="shared" si="6"/>
        <v>0</v>
      </c>
      <c r="H1613" s="147" t="s">
        <v>1623</v>
      </c>
      <c r="I1613" s="122"/>
      <c r="J1613" s="122"/>
      <c r="K1613" s="122"/>
      <c r="L1613" s="122"/>
      <c r="M1613" s="122"/>
      <c r="N1613" s="122"/>
      <c r="O1613" s="122"/>
      <c r="P1613" s="122"/>
      <c r="Q1613" s="122"/>
      <c r="R1613" s="122" t="s">
        <v>133</v>
      </c>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row>
    <row r="1614" spans="1:47" ht="22.5" outlineLevel="1" x14ac:dyDescent="0.2">
      <c r="A1614" s="123">
        <v>475</v>
      </c>
      <c r="B1614" s="123" t="s">
        <v>1226</v>
      </c>
      <c r="C1614" s="137" t="s">
        <v>1227</v>
      </c>
      <c r="D1614" s="160" t="s">
        <v>240</v>
      </c>
      <c r="E1614" s="125">
        <v>7</v>
      </c>
      <c r="F1614" s="125"/>
      <c r="G1614" s="125">
        <f t="shared" si="6"/>
        <v>0</v>
      </c>
      <c r="H1614" s="147" t="s">
        <v>1623</v>
      </c>
      <c r="I1614" s="122"/>
      <c r="J1614" s="122"/>
      <c r="K1614" s="122"/>
      <c r="L1614" s="122"/>
      <c r="M1614" s="122"/>
      <c r="N1614" s="122"/>
      <c r="O1614" s="122"/>
      <c r="P1614" s="122"/>
      <c r="Q1614" s="122"/>
      <c r="R1614" s="122" t="s">
        <v>133</v>
      </c>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row>
    <row r="1615" spans="1:47" ht="22.5" outlineLevel="1" x14ac:dyDescent="0.2">
      <c r="A1615" s="123">
        <v>476</v>
      </c>
      <c r="B1615" s="123" t="s">
        <v>1228</v>
      </c>
      <c r="C1615" s="137" t="s">
        <v>1229</v>
      </c>
      <c r="D1615" s="160" t="s">
        <v>188</v>
      </c>
      <c r="E1615" s="125">
        <v>31.5</v>
      </c>
      <c r="F1615" s="125"/>
      <c r="G1615" s="125">
        <f t="shared" si="6"/>
        <v>0</v>
      </c>
      <c r="H1615" s="147" t="s">
        <v>1623</v>
      </c>
      <c r="I1615" s="122"/>
      <c r="J1615" s="122"/>
      <c r="K1615" s="122"/>
      <c r="L1615" s="122"/>
      <c r="M1615" s="122"/>
      <c r="N1615" s="122"/>
      <c r="O1615" s="122"/>
      <c r="P1615" s="122"/>
      <c r="Q1615" s="122"/>
      <c r="R1615" s="122" t="s">
        <v>133</v>
      </c>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row>
    <row r="1616" spans="1:47" outlineLevel="1" x14ac:dyDescent="0.2">
      <c r="A1616" s="123"/>
      <c r="B1616" s="123"/>
      <c r="C1616" s="138" t="s">
        <v>1230</v>
      </c>
      <c r="D1616" s="161"/>
      <c r="E1616" s="152">
        <v>31.5</v>
      </c>
      <c r="F1616" s="125"/>
      <c r="G1616" s="125"/>
      <c r="H1616" s="147">
        <v>0</v>
      </c>
      <c r="I1616" s="122"/>
      <c r="J1616" s="122"/>
      <c r="K1616" s="122"/>
      <c r="L1616" s="122"/>
      <c r="M1616" s="122"/>
      <c r="N1616" s="122"/>
      <c r="O1616" s="122"/>
      <c r="P1616" s="122"/>
      <c r="Q1616" s="122"/>
      <c r="R1616" s="122" t="s">
        <v>135</v>
      </c>
      <c r="S1616" s="122">
        <v>0</v>
      </c>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row>
    <row r="1617" spans="1:47" ht="22.5" outlineLevel="1" x14ac:dyDescent="0.2">
      <c r="A1617" s="123">
        <v>477</v>
      </c>
      <c r="B1617" s="123" t="s">
        <v>1231</v>
      </c>
      <c r="C1617" s="137" t="s">
        <v>1229</v>
      </c>
      <c r="D1617" s="160" t="s">
        <v>188</v>
      </c>
      <c r="E1617" s="125">
        <v>48</v>
      </c>
      <c r="F1617" s="125"/>
      <c r="G1617" s="125">
        <f>ROUND(E1617*F1617,2)</f>
        <v>0</v>
      </c>
      <c r="H1617" s="147" t="s">
        <v>1623</v>
      </c>
      <c r="I1617" s="122"/>
      <c r="J1617" s="122"/>
      <c r="K1617" s="122"/>
      <c r="L1617" s="122"/>
      <c r="M1617" s="122"/>
      <c r="N1617" s="122"/>
      <c r="O1617" s="122"/>
      <c r="P1617" s="122"/>
      <c r="Q1617" s="122"/>
      <c r="R1617" s="122" t="s">
        <v>133</v>
      </c>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row>
    <row r="1618" spans="1:47" outlineLevel="1" x14ac:dyDescent="0.2">
      <c r="A1618" s="123"/>
      <c r="B1618" s="123"/>
      <c r="C1618" s="138" t="s">
        <v>1232</v>
      </c>
      <c r="D1618" s="161"/>
      <c r="E1618" s="152">
        <v>48</v>
      </c>
      <c r="F1618" s="125"/>
      <c r="G1618" s="125"/>
      <c r="H1618" s="147">
        <v>0</v>
      </c>
      <c r="I1618" s="122"/>
      <c r="J1618" s="122"/>
      <c r="K1618" s="122"/>
      <c r="L1618" s="122"/>
      <c r="M1618" s="122"/>
      <c r="N1618" s="122"/>
      <c r="O1618" s="122"/>
      <c r="P1618" s="122"/>
      <c r="Q1618" s="122"/>
      <c r="R1618" s="122" t="s">
        <v>135</v>
      </c>
      <c r="S1618" s="122">
        <v>0</v>
      </c>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row>
    <row r="1619" spans="1:47" ht="22.5" outlineLevel="1" x14ac:dyDescent="0.2">
      <c r="A1619" s="123">
        <v>478</v>
      </c>
      <c r="B1619" s="123" t="s">
        <v>1233</v>
      </c>
      <c r="C1619" s="362" t="s">
        <v>5126</v>
      </c>
      <c r="D1619" s="160" t="s">
        <v>240</v>
      </c>
      <c r="E1619" s="125">
        <v>3.6</v>
      </c>
      <c r="F1619" s="125"/>
      <c r="G1619" s="125">
        <f>ROUND(E1619*F1619,2)</f>
        <v>0</v>
      </c>
      <c r="H1619" s="147" t="s">
        <v>1623</v>
      </c>
      <c r="I1619" s="122"/>
      <c r="J1619" s="122"/>
      <c r="K1619" s="122"/>
      <c r="L1619" s="122"/>
      <c r="M1619" s="122"/>
      <c r="N1619" s="122"/>
      <c r="O1619" s="122"/>
      <c r="P1619" s="122"/>
      <c r="Q1619" s="122"/>
      <c r="R1619" s="122" t="s">
        <v>133</v>
      </c>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row>
    <row r="1620" spans="1:47" outlineLevel="1" x14ac:dyDescent="0.2">
      <c r="A1620" s="123"/>
      <c r="B1620" s="123"/>
      <c r="C1620" s="138" t="s">
        <v>1234</v>
      </c>
      <c r="D1620" s="161"/>
      <c r="E1620" s="152">
        <v>3.6</v>
      </c>
      <c r="F1620" s="125"/>
      <c r="G1620" s="125"/>
      <c r="H1620" s="147">
        <v>0</v>
      </c>
      <c r="I1620" s="122"/>
      <c r="J1620" s="122"/>
      <c r="K1620" s="122"/>
      <c r="L1620" s="122"/>
      <c r="M1620" s="122"/>
      <c r="N1620" s="122"/>
      <c r="O1620" s="122"/>
      <c r="P1620" s="122"/>
      <c r="Q1620" s="122"/>
      <c r="R1620" s="122" t="s">
        <v>135</v>
      </c>
      <c r="S1620" s="122">
        <v>0</v>
      </c>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row>
    <row r="1621" spans="1:47" ht="22.5" outlineLevel="1" x14ac:dyDescent="0.2">
      <c r="A1621" s="123">
        <v>479</v>
      </c>
      <c r="B1621" s="123" t="s">
        <v>1235</v>
      </c>
      <c r="C1621" s="137" t="s">
        <v>1236</v>
      </c>
      <c r="D1621" s="160" t="s">
        <v>132</v>
      </c>
      <c r="E1621" s="125">
        <v>15</v>
      </c>
      <c r="F1621" s="125"/>
      <c r="G1621" s="125">
        <f>ROUND(E1621*F1621,2)</f>
        <v>0</v>
      </c>
      <c r="H1621" s="147" t="s">
        <v>1623</v>
      </c>
      <c r="I1621" s="122"/>
      <c r="J1621" s="122"/>
      <c r="K1621" s="122"/>
      <c r="L1621" s="122"/>
      <c r="M1621" s="122"/>
      <c r="N1621" s="122"/>
      <c r="O1621" s="122"/>
      <c r="P1621" s="122"/>
      <c r="Q1621" s="122"/>
      <c r="R1621" s="122" t="s">
        <v>133</v>
      </c>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row>
    <row r="1622" spans="1:47" ht="22.5" outlineLevel="1" x14ac:dyDescent="0.2">
      <c r="A1622" s="123">
        <v>480</v>
      </c>
      <c r="B1622" s="123" t="s">
        <v>1237</v>
      </c>
      <c r="C1622" s="137" t="s">
        <v>1238</v>
      </c>
      <c r="D1622" s="160" t="s">
        <v>132</v>
      </c>
      <c r="E1622" s="125">
        <v>1</v>
      </c>
      <c r="F1622" s="125"/>
      <c r="G1622" s="125">
        <f>ROUND(E1622*F1622,2)</f>
        <v>0</v>
      </c>
      <c r="H1622" s="147" t="s">
        <v>1623</v>
      </c>
      <c r="I1622" s="122"/>
      <c r="J1622" s="122"/>
      <c r="K1622" s="122"/>
      <c r="L1622" s="122"/>
      <c r="M1622" s="122"/>
      <c r="N1622" s="122"/>
      <c r="O1622" s="122"/>
      <c r="P1622" s="122"/>
      <c r="Q1622" s="122"/>
      <c r="R1622" s="122" t="s">
        <v>133</v>
      </c>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row>
    <row r="1623" spans="1:47" ht="22.5" outlineLevel="1" x14ac:dyDescent="0.2">
      <c r="A1623" s="123">
        <v>481</v>
      </c>
      <c r="B1623" s="123" t="s">
        <v>1239</v>
      </c>
      <c r="C1623" s="137" t="s">
        <v>1240</v>
      </c>
      <c r="D1623" s="160" t="s">
        <v>188</v>
      </c>
      <c r="E1623" s="125">
        <v>1</v>
      </c>
      <c r="F1623" s="125"/>
      <c r="G1623" s="125">
        <f>ROUND(E1623*F1623,2)</f>
        <v>0</v>
      </c>
      <c r="H1623" s="147" t="s">
        <v>1623</v>
      </c>
      <c r="I1623" s="122"/>
      <c r="J1623" s="122"/>
      <c r="K1623" s="122"/>
      <c r="L1623" s="122"/>
      <c r="M1623" s="122"/>
      <c r="N1623" s="122"/>
      <c r="O1623" s="122"/>
      <c r="P1623" s="122"/>
      <c r="Q1623" s="122"/>
      <c r="R1623" s="122" t="s">
        <v>133</v>
      </c>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row>
    <row r="1624" spans="1:47" ht="22.5" outlineLevel="1" x14ac:dyDescent="0.2">
      <c r="A1624" s="123">
        <v>482</v>
      </c>
      <c r="B1624" s="123" t="s">
        <v>1241</v>
      </c>
      <c r="C1624" s="137" t="s">
        <v>1240</v>
      </c>
      <c r="D1624" s="160" t="s">
        <v>188</v>
      </c>
      <c r="E1624" s="125">
        <v>6</v>
      </c>
      <c r="F1624" s="125"/>
      <c r="G1624" s="125">
        <f>ROUND(E1624*F1624,2)</f>
        <v>0</v>
      </c>
      <c r="H1624" s="147" t="s">
        <v>1623</v>
      </c>
      <c r="I1624" s="122"/>
      <c r="J1624" s="122"/>
      <c r="K1624" s="122"/>
      <c r="L1624" s="122"/>
      <c r="M1624" s="122"/>
      <c r="N1624" s="122"/>
      <c r="O1624" s="122"/>
      <c r="P1624" s="122"/>
      <c r="Q1624" s="122"/>
      <c r="R1624" s="122" t="s">
        <v>133</v>
      </c>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row>
    <row r="1625" spans="1:47" outlineLevel="1" x14ac:dyDescent="0.2">
      <c r="A1625" s="123"/>
      <c r="B1625" s="123"/>
      <c r="C1625" s="138" t="s">
        <v>1242</v>
      </c>
      <c r="D1625" s="161"/>
      <c r="E1625" s="152">
        <v>6</v>
      </c>
      <c r="F1625" s="125"/>
      <c r="G1625" s="125"/>
      <c r="H1625" s="147">
        <v>0</v>
      </c>
      <c r="I1625" s="122"/>
      <c r="J1625" s="122"/>
      <c r="K1625" s="122"/>
      <c r="L1625" s="122"/>
      <c r="M1625" s="122"/>
      <c r="N1625" s="122"/>
      <c r="O1625" s="122"/>
      <c r="P1625" s="122"/>
      <c r="Q1625" s="122"/>
      <c r="R1625" s="122" t="s">
        <v>135</v>
      </c>
      <c r="S1625" s="122">
        <v>0</v>
      </c>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row>
    <row r="1626" spans="1:47" ht="22.5" outlineLevel="1" x14ac:dyDescent="0.2">
      <c r="A1626" s="123">
        <v>483</v>
      </c>
      <c r="B1626" s="123" t="s">
        <v>1243</v>
      </c>
      <c r="C1626" s="137" t="s">
        <v>1240</v>
      </c>
      <c r="D1626" s="160" t="s">
        <v>188</v>
      </c>
      <c r="E1626" s="125">
        <v>1.96</v>
      </c>
      <c r="F1626" s="125"/>
      <c r="G1626" s="125">
        <f>ROUND(E1626*F1626,2)</f>
        <v>0</v>
      </c>
      <c r="H1626" s="147" t="s">
        <v>1623</v>
      </c>
      <c r="I1626" s="122"/>
      <c r="J1626" s="122"/>
      <c r="K1626" s="122"/>
      <c r="L1626" s="122"/>
      <c r="M1626" s="122"/>
      <c r="N1626" s="122"/>
      <c r="O1626" s="122"/>
      <c r="P1626" s="122"/>
      <c r="Q1626" s="122"/>
      <c r="R1626" s="122" t="s">
        <v>133</v>
      </c>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row>
    <row r="1627" spans="1:47" outlineLevel="1" x14ac:dyDescent="0.2">
      <c r="A1627" s="123"/>
      <c r="B1627" s="123"/>
      <c r="C1627" s="138" t="s">
        <v>1244</v>
      </c>
      <c r="D1627" s="161"/>
      <c r="E1627" s="152">
        <v>1.96</v>
      </c>
      <c r="F1627" s="125"/>
      <c r="G1627" s="125"/>
      <c r="H1627" s="147">
        <v>0</v>
      </c>
      <c r="I1627" s="122"/>
      <c r="J1627" s="122"/>
      <c r="K1627" s="122"/>
      <c r="L1627" s="122"/>
      <c r="M1627" s="122"/>
      <c r="N1627" s="122"/>
      <c r="O1627" s="122"/>
      <c r="P1627" s="122"/>
      <c r="Q1627" s="122"/>
      <c r="R1627" s="122" t="s">
        <v>135</v>
      </c>
      <c r="S1627" s="122">
        <v>0</v>
      </c>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row>
    <row r="1628" spans="1:47" ht="22.5" outlineLevel="1" x14ac:dyDescent="0.2">
      <c r="A1628" s="123">
        <v>484</v>
      </c>
      <c r="B1628" s="123" t="s">
        <v>1245</v>
      </c>
      <c r="C1628" s="137" t="s">
        <v>1246</v>
      </c>
      <c r="D1628" s="160" t="s">
        <v>188</v>
      </c>
      <c r="E1628" s="125">
        <v>2.4</v>
      </c>
      <c r="F1628" s="125"/>
      <c r="G1628" s="125">
        <f>ROUND(E1628*F1628,2)</f>
        <v>0</v>
      </c>
      <c r="H1628" s="147" t="s">
        <v>1623</v>
      </c>
      <c r="I1628" s="122"/>
      <c r="J1628" s="122"/>
      <c r="K1628" s="122"/>
      <c r="L1628" s="122"/>
      <c r="M1628" s="122"/>
      <c r="N1628" s="122"/>
      <c r="O1628" s="122"/>
      <c r="P1628" s="122"/>
      <c r="Q1628" s="122"/>
      <c r="R1628" s="122" t="s">
        <v>133</v>
      </c>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row>
    <row r="1629" spans="1:47" outlineLevel="1" x14ac:dyDescent="0.2">
      <c r="A1629" s="123"/>
      <c r="B1629" s="123"/>
      <c r="C1629" s="138" t="s">
        <v>1247</v>
      </c>
      <c r="D1629" s="161"/>
      <c r="E1629" s="152">
        <v>2.4</v>
      </c>
      <c r="F1629" s="125"/>
      <c r="G1629" s="125"/>
      <c r="H1629" s="147">
        <v>0</v>
      </c>
      <c r="I1629" s="122"/>
      <c r="J1629" s="122"/>
      <c r="K1629" s="122"/>
      <c r="L1629" s="122"/>
      <c r="M1629" s="122"/>
      <c r="N1629" s="122"/>
      <c r="O1629" s="122"/>
      <c r="P1629" s="122"/>
      <c r="Q1629" s="122"/>
      <c r="R1629" s="122" t="s">
        <v>135</v>
      </c>
      <c r="S1629" s="122">
        <v>0</v>
      </c>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row>
    <row r="1630" spans="1:47" ht="22.5" outlineLevel="1" x14ac:dyDescent="0.2">
      <c r="A1630" s="123">
        <v>485</v>
      </c>
      <c r="B1630" s="123" t="s">
        <v>1248</v>
      </c>
      <c r="C1630" s="137" t="s">
        <v>1246</v>
      </c>
      <c r="D1630" s="160" t="s">
        <v>188</v>
      </c>
      <c r="E1630" s="125">
        <v>2.4000000000000004</v>
      </c>
      <c r="F1630" s="125"/>
      <c r="G1630" s="125">
        <f>ROUND(E1630*F1630,2)</f>
        <v>0</v>
      </c>
      <c r="H1630" s="147" t="s">
        <v>1623</v>
      </c>
      <c r="I1630" s="122"/>
      <c r="J1630" s="122"/>
      <c r="K1630" s="122"/>
      <c r="L1630" s="122"/>
      <c r="M1630" s="122"/>
      <c r="N1630" s="122"/>
      <c r="O1630" s="122"/>
      <c r="P1630" s="122"/>
      <c r="Q1630" s="122"/>
      <c r="R1630" s="122" t="s">
        <v>133</v>
      </c>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row>
    <row r="1631" spans="1:47" outlineLevel="1" x14ac:dyDescent="0.2">
      <c r="A1631" s="123"/>
      <c r="B1631" s="123"/>
      <c r="C1631" s="138" t="s">
        <v>1249</v>
      </c>
      <c r="D1631" s="161"/>
      <c r="E1631" s="152">
        <v>2.4</v>
      </c>
      <c r="F1631" s="125"/>
      <c r="G1631" s="125"/>
      <c r="H1631" s="147">
        <v>0</v>
      </c>
      <c r="I1631" s="122"/>
      <c r="J1631" s="122"/>
      <c r="K1631" s="122"/>
      <c r="L1631" s="122"/>
      <c r="M1631" s="122"/>
      <c r="N1631" s="122"/>
      <c r="O1631" s="122"/>
      <c r="P1631" s="122"/>
      <c r="Q1631" s="122"/>
      <c r="R1631" s="122" t="s">
        <v>135</v>
      </c>
      <c r="S1631" s="122">
        <v>0</v>
      </c>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row>
    <row r="1632" spans="1:47" ht="22.5" outlineLevel="1" x14ac:dyDescent="0.2">
      <c r="A1632" s="123">
        <v>486</v>
      </c>
      <c r="B1632" s="123" t="s">
        <v>1250</v>
      </c>
      <c r="C1632" s="137" t="s">
        <v>1246</v>
      </c>
      <c r="D1632" s="160" t="s">
        <v>188</v>
      </c>
      <c r="E1632" s="125">
        <v>1.5</v>
      </c>
      <c r="F1632" s="125"/>
      <c r="G1632" s="125">
        <f>ROUND(E1632*F1632,2)</f>
        <v>0</v>
      </c>
      <c r="H1632" s="147" t="s">
        <v>1623</v>
      </c>
      <c r="I1632" s="122"/>
      <c r="J1632" s="122"/>
      <c r="K1632" s="122"/>
      <c r="L1632" s="122"/>
      <c r="M1632" s="122"/>
      <c r="N1632" s="122"/>
      <c r="O1632" s="122"/>
      <c r="P1632" s="122"/>
      <c r="Q1632" s="122"/>
      <c r="R1632" s="122" t="s">
        <v>133</v>
      </c>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row>
    <row r="1633" spans="1:47" outlineLevel="1" x14ac:dyDescent="0.2">
      <c r="A1633" s="123"/>
      <c r="B1633" s="123"/>
      <c r="C1633" s="138" t="s">
        <v>1251</v>
      </c>
      <c r="D1633" s="161"/>
      <c r="E1633" s="152">
        <v>1.5</v>
      </c>
      <c r="F1633" s="125"/>
      <c r="G1633" s="125"/>
      <c r="H1633" s="147">
        <v>0</v>
      </c>
      <c r="I1633" s="122"/>
      <c r="J1633" s="122"/>
      <c r="K1633" s="122"/>
      <c r="L1633" s="122"/>
      <c r="M1633" s="122"/>
      <c r="N1633" s="122"/>
      <c r="O1633" s="122"/>
      <c r="P1633" s="122"/>
      <c r="Q1633" s="122"/>
      <c r="R1633" s="122" t="s">
        <v>135</v>
      </c>
      <c r="S1633" s="122">
        <v>0</v>
      </c>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row>
    <row r="1634" spans="1:47" ht="22.5" outlineLevel="1" x14ac:dyDescent="0.2">
      <c r="A1634" s="123">
        <v>487</v>
      </c>
      <c r="B1634" s="123" t="s">
        <v>1252</v>
      </c>
      <c r="C1634" s="137" t="s">
        <v>1253</v>
      </c>
      <c r="D1634" s="160" t="s">
        <v>132</v>
      </c>
      <c r="E1634" s="125">
        <v>3</v>
      </c>
      <c r="F1634" s="125"/>
      <c r="G1634" s="125">
        <f>ROUND(E1634*F1634,2)</f>
        <v>0</v>
      </c>
      <c r="H1634" s="147" t="s">
        <v>1623</v>
      </c>
      <c r="I1634" s="122"/>
      <c r="J1634" s="122"/>
      <c r="K1634" s="122"/>
      <c r="L1634" s="122"/>
      <c r="M1634" s="122"/>
      <c r="N1634" s="122"/>
      <c r="O1634" s="122"/>
      <c r="P1634" s="122"/>
      <c r="Q1634" s="122"/>
      <c r="R1634" s="122" t="s">
        <v>133</v>
      </c>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row>
    <row r="1635" spans="1:47" ht="22.5" outlineLevel="1" x14ac:dyDescent="0.2">
      <c r="A1635" s="123">
        <v>488</v>
      </c>
      <c r="B1635" s="123" t="s">
        <v>1254</v>
      </c>
      <c r="C1635" s="137" t="s">
        <v>1255</v>
      </c>
      <c r="D1635" s="160" t="s">
        <v>132</v>
      </c>
      <c r="E1635" s="125">
        <v>4</v>
      </c>
      <c r="F1635" s="125"/>
      <c r="G1635" s="125">
        <f>ROUND(E1635*F1635,2)</f>
        <v>0</v>
      </c>
      <c r="H1635" s="147" t="s">
        <v>1623</v>
      </c>
      <c r="I1635" s="122"/>
      <c r="J1635" s="122"/>
      <c r="K1635" s="122"/>
      <c r="L1635" s="122"/>
      <c r="M1635" s="122"/>
      <c r="N1635" s="122"/>
      <c r="O1635" s="122"/>
      <c r="P1635" s="122"/>
      <c r="Q1635" s="122"/>
      <c r="R1635" s="122" t="s">
        <v>133</v>
      </c>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row>
    <row r="1636" spans="1:47" ht="22.5" outlineLevel="1" x14ac:dyDescent="0.2">
      <c r="A1636" s="123">
        <v>489</v>
      </c>
      <c r="B1636" s="123" t="s">
        <v>1256</v>
      </c>
      <c r="C1636" s="137" t="s">
        <v>1257</v>
      </c>
      <c r="D1636" s="160" t="s">
        <v>188</v>
      </c>
      <c r="E1636" s="125">
        <v>13.932</v>
      </c>
      <c r="F1636" s="125"/>
      <c r="G1636" s="125">
        <f>ROUND(E1636*F1636,2)</f>
        <v>0</v>
      </c>
      <c r="H1636" s="147" t="s">
        <v>1623</v>
      </c>
      <c r="I1636" s="122"/>
      <c r="J1636" s="122"/>
      <c r="K1636" s="122"/>
      <c r="L1636" s="122"/>
      <c r="M1636" s="122"/>
      <c r="N1636" s="122"/>
      <c r="O1636" s="122"/>
      <c r="P1636" s="122"/>
      <c r="Q1636" s="122"/>
      <c r="R1636" s="122" t="s">
        <v>133</v>
      </c>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row>
    <row r="1637" spans="1:47" outlineLevel="1" x14ac:dyDescent="0.2">
      <c r="A1637" s="123"/>
      <c r="B1637" s="123"/>
      <c r="C1637" s="138" t="s">
        <v>1258</v>
      </c>
      <c r="D1637" s="161"/>
      <c r="E1637" s="152">
        <v>13.932</v>
      </c>
      <c r="F1637" s="125"/>
      <c r="G1637" s="125"/>
      <c r="H1637" s="147">
        <v>0</v>
      </c>
      <c r="I1637" s="122"/>
      <c r="J1637" s="122"/>
      <c r="K1637" s="122"/>
      <c r="L1637" s="122"/>
      <c r="M1637" s="122"/>
      <c r="N1637" s="122"/>
      <c r="O1637" s="122"/>
      <c r="P1637" s="122"/>
      <c r="Q1637" s="122"/>
      <c r="R1637" s="122" t="s">
        <v>135</v>
      </c>
      <c r="S1637" s="122">
        <v>0</v>
      </c>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row>
    <row r="1638" spans="1:47" ht="22.5" outlineLevel="1" x14ac:dyDescent="0.2">
      <c r="A1638" s="123">
        <v>490</v>
      </c>
      <c r="B1638" s="123" t="s">
        <v>1259</v>
      </c>
      <c r="C1638" s="137" t="s">
        <v>1260</v>
      </c>
      <c r="D1638" s="160" t="s">
        <v>132</v>
      </c>
      <c r="E1638" s="125">
        <v>7</v>
      </c>
      <c r="F1638" s="125"/>
      <c r="G1638" s="125">
        <f t="shared" ref="G1638:G1647" si="8">ROUND(E1638*F1638,2)</f>
        <v>0</v>
      </c>
      <c r="H1638" s="147" t="s">
        <v>1623</v>
      </c>
      <c r="I1638" s="122"/>
      <c r="J1638" s="122"/>
      <c r="K1638" s="122"/>
      <c r="L1638" s="122"/>
      <c r="M1638" s="122"/>
      <c r="N1638" s="122"/>
      <c r="O1638" s="122"/>
      <c r="P1638" s="122"/>
      <c r="Q1638" s="122"/>
      <c r="R1638" s="122" t="s">
        <v>133</v>
      </c>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row>
    <row r="1639" spans="1:47" ht="22.5" outlineLevel="1" x14ac:dyDescent="0.2">
      <c r="A1639" s="123">
        <v>491</v>
      </c>
      <c r="B1639" s="123" t="s">
        <v>1261</v>
      </c>
      <c r="C1639" s="137" t="s">
        <v>1262</v>
      </c>
      <c r="D1639" s="160" t="s">
        <v>132</v>
      </c>
      <c r="E1639" s="125">
        <v>27</v>
      </c>
      <c r="F1639" s="125"/>
      <c r="G1639" s="125">
        <f t="shared" si="8"/>
        <v>0</v>
      </c>
      <c r="H1639" s="147" t="s">
        <v>1623</v>
      </c>
      <c r="I1639" s="122"/>
      <c r="J1639" s="122"/>
      <c r="K1639" s="122"/>
      <c r="L1639" s="122"/>
      <c r="M1639" s="122"/>
      <c r="N1639" s="122"/>
      <c r="O1639" s="122"/>
      <c r="P1639" s="122"/>
      <c r="Q1639" s="122"/>
      <c r="R1639" s="122" t="s">
        <v>133</v>
      </c>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row>
    <row r="1640" spans="1:47" ht="22.5" outlineLevel="1" x14ac:dyDescent="0.2">
      <c r="A1640" s="123">
        <v>492</v>
      </c>
      <c r="B1640" s="123" t="s">
        <v>1263</v>
      </c>
      <c r="C1640" s="137" t="s">
        <v>1264</v>
      </c>
      <c r="D1640" s="160" t="s">
        <v>132</v>
      </c>
      <c r="E1640" s="125">
        <v>42</v>
      </c>
      <c r="F1640" s="125"/>
      <c r="G1640" s="125">
        <f t="shared" si="8"/>
        <v>0</v>
      </c>
      <c r="H1640" s="147" t="s">
        <v>1623</v>
      </c>
      <c r="I1640" s="122"/>
      <c r="J1640" s="122"/>
      <c r="K1640" s="122"/>
      <c r="L1640" s="122"/>
      <c r="M1640" s="122"/>
      <c r="N1640" s="122"/>
      <c r="O1640" s="122"/>
      <c r="P1640" s="122"/>
      <c r="Q1640" s="122"/>
      <c r="R1640" s="122" t="s">
        <v>133</v>
      </c>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row>
    <row r="1641" spans="1:47" ht="22.5" outlineLevel="1" x14ac:dyDescent="0.2">
      <c r="A1641" s="123">
        <v>493</v>
      </c>
      <c r="B1641" s="123" t="s">
        <v>1265</v>
      </c>
      <c r="C1641" s="137" t="s">
        <v>1266</v>
      </c>
      <c r="D1641" s="160" t="s">
        <v>132</v>
      </c>
      <c r="E1641" s="125">
        <v>27</v>
      </c>
      <c r="F1641" s="125"/>
      <c r="G1641" s="125">
        <f t="shared" si="8"/>
        <v>0</v>
      </c>
      <c r="H1641" s="147" t="s">
        <v>1623</v>
      </c>
      <c r="I1641" s="122"/>
      <c r="J1641" s="122"/>
      <c r="K1641" s="122"/>
      <c r="L1641" s="122"/>
      <c r="M1641" s="122"/>
      <c r="N1641" s="122"/>
      <c r="O1641" s="122"/>
      <c r="P1641" s="122"/>
      <c r="Q1641" s="122"/>
      <c r="R1641" s="122" t="s">
        <v>133</v>
      </c>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row>
    <row r="1642" spans="1:47" ht="22.5" outlineLevel="1" x14ac:dyDescent="0.2">
      <c r="A1642" s="123">
        <v>494</v>
      </c>
      <c r="B1642" s="123" t="s">
        <v>1267</v>
      </c>
      <c r="C1642" s="137" t="s">
        <v>1268</v>
      </c>
      <c r="D1642" s="160" t="s">
        <v>132</v>
      </c>
      <c r="E1642" s="125">
        <v>11</v>
      </c>
      <c r="F1642" s="125"/>
      <c r="G1642" s="125">
        <f t="shared" si="8"/>
        <v>0</v>
      </c>
      <c r="H1642" s="147" t="s">
        <v>1623</v>
      </c>
      <c r="I1642" s="122"/>
      <c r="J1642" s="122"/>
      <c r="K1642" s="122"/>
      <c r="L1642" s="122"/>
      <c r="M1642" s="122"/>
      <c r="N1642" s="122"/>
      <c r="O1642" s="122"/>
      <c r="P1642" s="122"/>
      <c r="Q1642" s="122"/>
      <c r="R1642" s="122" t="s">
        <v>133</v>
      </c>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row>
    <row r="1643" spans="1:47" ht="22.5" outlineLevel="1" x14ac:dyDescent="0.2">
      <c r="A1643" s="123">
        <v>495</v>
      </c>
      <c r="B1643" s="123" t="s">
        <v>1269</v>
      </c>
      <c r="C1643" s="137" t="s">
        <v>1270</v>
      </c>
      <c r="D1643" s="160" t="s">
        <v>132</v>
      </c>
      <c r="E1643" s="125">
        <v>35</v>
      </c>
      <c r="F1643" s="125"/>
      <c r="G1643" s="125">
        <f t="shared" si="8"/>
        <v>0</v>
      </c>
      <c r="H1643" s="147" t="s">
        <v>1623</v>
      </c>
      <c r="I1643" s="122"/>
      <c r="J1643" s="122"/>
      <c r="K1643" s="122"/>
      <c r="L1643" s="122"/>
      <c r="M1643" s="122"/>
      <c r="N1643" s="122"/>
      <c r="O1643" s="122"/>
      <c r="P1643" s="122"/>
      <c r="Q1643" s="122"/>
      <c r="R1643" s="122" t="s">
        <v>133</v>
      </c>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row>
    <row r="1644" spans="1:47" ht="22.5" outlineLevel="1" x14ac:dyDescent="0.2">
      <c r="A1644" s="123">
        <v>496</v>
      </c>
      <c r="B1644" s="123" t="s">
        <v>1646</v>
      </c>
      <c r="C1644" s="137" t="s">
        <v>1649</v>
      </c>
      <c r="D1644" s="160" t="s">
        <v>132</v>
      </c>
      <c r="E1644" s="125">
        <v>20</v>
      </c>
      <c r="F1644" s="125"/>
      <c r="G1644" s="125">
        <f t="shared" si="8"/>
        <v>0</v>
      </c>
      <c r="H1644" s="147" t="s">
        <v>1623</v>
      </c>
      <c r="I1644" s="122"/>
      <c r="J1644" s="122"/>
      <c r="K1644" s="122"/>
      <c r="L1644" s="122"/>
      <c r="M1644" s="122"/>
      <c r="N1644" s="122"/>
      <c r="O1644" s="122"/>
      <c r="P1644" s="122"/>
      <c r="Q1644" s="122"/>
      <c r="R1644" s="122" t="s">
        <v>133</v>
      </c>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row>
    <row r="1645" spans="1:47" ht="22.5" outlineLevel="1" x14ac:dyDescent="0.2">
      <c r="A1645" s="123" t="s">
        <v>1647</v>
      </c>
      <c r="B1645" s="123" t="s">
        <v>1648</v>
      </c>
      <c r="C1645" s="137" t="s">
        <v>1650</v>
      </c>
      <c r="D1645" s="160" t="s">
        <v>132</v>
      </c>
      <c r="E1645" s="125">
        <v>11</v>
      </c>
      <c r="F1645" s="125"/>
      <c r="G1645" s="125">
        <f t="shared" ref="G1645" si="9">ROUND(E1645*F1645,2)</f>
        <v>0</v>
      </c>
      <c r="H1645" s="147" t="s">
        <v>1623</v>
      </c>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row>
    <row r="1646" spans="1:47" ht="22.5" outlineLevel="1" x14ac:dyDescent="0.2">
      <c r="A1646" s="123">
        <v>497</v>
      </c>
      <c r="B1646" s="123" t="s">
        <v>1271</v>
      </c>
      <c r="C1646" s="137" t="s">
        <v>1272</v>
      </c>
      <c r="D1646" s="160" t="s">
        <v>132</v>
      </c>
      <c r="E1646" s="125">
        <v>1</v>
      </c>
      <c r="F1646" s="125"/>
      <c r="G1646" s="125">
        <f t="shared" si="8"/>
        <v>0</v>
      </c>
      <c r="H1646" s="147" t="s">
        <v>1623</v>
      </c>
      <c r="I1646" s="122"/>
      <c r="J1646" s="122"/>
      <c r="K1646" s="122"/>
      <c r="L1646" s="122"/>
      <c r="M1646" s="122"/>
      <c r="N1646" s="122"/>
      <c r="O1646" s="122"/>
      <c r="P1646" s="122"/>
      <c r="Q1646" s="122"/>
      <c r="R1646" s="122" t="s">
        <v>133</v>
      </c>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row>
    <row r="1647" spans="1:47" ht="22.5" outlineLevel="1" x14ac:dyDescent="0.2">
      <c r="A1647" s="123">
        <v>498</v>
      </c>
      <c r="B1647" s="123" t="s">
        <v>1273</v>
      </c>
      <c r="C1647" s="137" t="s">
        <v>1229</v>
      </c>
      <c r="D1647" s="160" t="s">
        <v>188</v>
      </c>
      <c r="E1647" s="125">
        <v>3.2</v>
      </c>
      <c r="F1647" s="125"/>
      <c r="G1647" s="125">
        <f t="shared" si="8"/>
        <v>0</v>
      </c>
      <c r="H1647" s="147" t="s">
        <v>1623</v>
      </c>
      <c r="I1647" s="122"/>
      <c r="J1647" s="122"/>
      <c r="K1647" s="122"/>
      <c r="L1647" s="122"/>
      <c r="M1647" s="122"/>
      <c r="N1647" s="122"/>
      <c r="O1647" s="122"/>
      <c r="P1647" s="122"/>
      <c r="Q1647" s="122"/>
      <c r="R1647" s="122" t="s">
        <v>133</v>
      </c>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row>
    <row r="1648" spans="1:47" outlineLevel="1" x14ac:dyDescent="0.2">
      <c r="A1648" s="123"/>
      <c r="B1648" s="123"/>
      <c r="C1648" s="138" t="s">
        <v>1274</v>
      </c>
      <c r="D1648" s="161"/>
      <c r="E1648" s="152">
        <v>3.2</v>
      </c>
      <c r="F1648" s="125"/>
      <c r="G1648" s="125"/>
      <c r="H1648" s="147">
        <v>0</v>
      </c>
      <c r="I1648" s="122"/>
      <c r="J1648" s="122"/>
      <c r="K1648" s="122"/>
      <c r="L1648" s="122"/>
      <c r="M1648" s="122"/>
      <c r="N1648" s="122"/>
      <c r="O1648" s="122"/>
      <c r="P1648" s="122"/>
      <c r="Q1648" s="122"/>
      <c r="R1648" s="122" t="s">
        <v>135</v>
      </c>
      <c r="S1648" s="122">
        <v>0</v>
      </c>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row>
    <row r="1649" spans="1:47" ht="22.5" outlineLevel="1" x14ac:dyDescent="0.2">
      <c r="A1649" s="123">
        <v>499</v>
      </c>
      <c r="B1649" s="123" t="s">
        <v>1275</v>
      </c>
      <c r="C1649" s="137" t="s">
        <v>1229</v>
      </c>
      <c r="D1649" s="160" t="s">
        <v>188</v>
      </c>
      <c r="E1649" s="125">
        <v>14.700000000000001</v>
      </c>
      <c r="F1649" s="125"/>
      <c r="G1649" s="125">
        <f>ROUND(E1649*F1649,2)</f>
        <v>0</v>
      </c>
      <c r="H1649" s="147" t="s">
        <v>1623</v>
      </c>
      <c r="I1649" s="122"/>
      <c r="J1649" s="122"/>
      <c r="K1649" s="122"/>
      <c r="L1649" s="122"/>
      <c r="M1649" s="122"/>
      <c r="N1649" s="122"/>
      <c r="O1649" s="122"/>
      <c r="P1649" s="122"/>
      <c r="Q1649" s="122"/>
      <c r="R1649" s="122" t="s">
        <v>133</v>
      </c>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row>
    <row r="1650" spans="1:47" outlineLevel="1" x14ac:dyDescent="0.2">
      <c r="A1650" s="123"/>
      <c r="B1650" s="123"/>
      <c r="C1650" s="138" t="s">
        <v>1276</v>
      </c>
      <c r="D1650" s="161"/>
      <c r="E1650" s="152">
        <v>14.7</v>
      </c>
      <c r="F1650" s="125"/>
      <c r="G1650" s="125"/>
      <c r="H1650" s="147">
        <v>0</v>
      </c>
      <c r="I1650" s="122"/>
      <c r="J1650" s="122"/>
      <c r="K1650" s="122"/>
      <c r="L1650" s="122"/>
      <c r="M1650" s="122"/>
      <c r="N1650" s="122"/>
      <c r="O1650" s="122"/>
      <c r="P1650" s="122"/>
      <c r="Q1650" s="122"/>
      <c r="R1650" s="122" t="s">
        <v>135</v>
      </c>
      <c r="S1650" s="122">
        <v>0</v>
      </c>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row>
    <row r="1651" spans="1:47" ht="22.5" outlineLevel="1" x14ac:dyDescent="0.2">
      <c r="A1651" s="123">
        <v>500</v>
      </c>
      <c r="B1651" s="123" t="s">
        <v>1277</v>
      </c>
      <c r="C1651" s="137" t="s">
        <v>1278</v>
      </c>
      <c r="D1651" s="160" t="s">
        <v>132</v>
      </c>
      <c r="E1651" s="125">
        <v>1</v>
      </c>
      <c r="F1651" s="125"/>
      <c r="G1651" s="125">
        <f t="shared" ref="G1651:G1676" si="10">ROUND(E1651*F1651,2)</f>
        <v>0</v>
      </c>
      <c r="H1651" s="147" t="s">
        <v>1623</v>
      </c>
      <c r="I1651" s="122"/>
      <c r="J1651" s="122"/>
      <c r="K1651" s="122"/>
      <c r="L1651" s="122"/>
      <c r="M1651" s="122"/>
      <c r="N1651" s="122"/>
      <c r="O1651" s="122"/>
      <c r="P1651" s="122"/>
      <c r="Q1651" s="122"/>
      <c r="R1651" s="122" t="s">
        <v>133</v>
      </c>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row>
    <row r="1652" spans="1:47" ht="22.5" outlineLevel="1" x14ac:dyDescent="0.2">
      <c r="A1652" s="123">
        <v>501</v>
      </c>
      <c r="B1652" s="123" t="s">
        <v>1279</v>
      </c>
      <c r="C1652" s="137" t="s">
        <v>1280</v>
      </c>
      <c r="D1652" s="160" t="s">
        <v>132</v>
      </c>
      <c r="E1652" s="125">
        <v>1</v>
      </c>
      <c r="F1652" s="125"/>
      <c r="G1652" s="125">
        <f t="shared" si="10"/>
        <v>0</v>
      </c>
      <c r="H1652" s="147" t="s">
        <v>1623</v>
      </c>
      <c r="I1652" s="122"/>
      <c r="J1652" s="122"/>
      <c r="K1652" s="122"/>
      <c r="L1652" s="122"/>
      <c r="M1652" s="122"/>
      <c r="N1652" s="122"/>
      <c r="O1652" s="122"/>
      <c r="P1652" s="122"/>
      <c r="Q1652" s="122"/>
      <c r="R1652" s="122" t="s">
        <v>133</v>
      </c>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row>
    <row r="1653" spans="1:47" ht="22.5" outlineLevel="1" x14ac:dyDescent="0.2">
      <c r="A1653" s="123">
        <v>502</v>
      </c>
      <c r="B1653" s="123" t="s">
        <v>1281</v>
      </c>
      <c r="C1653" s="137" t="s">
        <v>1282</v>
      </c>
      <c r="D1653" s="160" t="s">
        <v>132</v>
      </c>
      <c r="E1653" s="125">
        <v>1</v>
      </c>
      <c r="F1653" s="125"/>
      <c r="G1653" s="125">
        <f t="shared" si="10"/>
        <v>0</v>
      </c>
      <c r="H1653" s="147" t="s">
        <v>1623</v>
      </c>
      <c r="I1653" s="122"/>
      <c r="J1653" s="122"/>
      <c r="K1653" s="122"/>
      <c r="L1653" s="122"/>
      <c r="M1653" s="122"/>
      <c r="N1653" s="122"/>
      <c r="O1653" s="122"/>
      <c r="P1653" s="122"/>
      <c r="Q1653" s="122"/>
      <c r="R1653" s="122" t="s">
        <v>133</v>
      </c>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row>
    <row r="1654" spans="1:47" ht="22.5" outlineLevel="1" x14ac:dyDescent="0.2">
      <c r="A1654" s="123">
        <v>503</v>
      </c>
      <c r="B1654" s="123" t="s">
        <v>1283</v>
      </c>
      <c r="C1654" s="137" t="s">
        <v>1284</v>
      </c>
      <c r="D1654" s="160" t="s">
        <v>132</v>
      </c>
      <c r="E1654" s="125">
        <v>1</v>
      </c>
      <c r="F1654" s="125"/>
      <c r="G1654" s="125">
        <f t="shared" si="10"/>
        <v>0</v>
      </c>
      <c r="H1654" s="147" t="s">
        <v>1623</v>
      </c>
      <c r="I1654" s="122"/>
      <c r="J1654" s="122"/>
      <c r="K1654" s="122"/>
      <c r="L1654" s="122"/>
      <c r="M1654" s="122"/>
      <c r="N1654" s="122"/>
      <c r="O1654" s="122"/>
      <c r="P1654" s="122"/>
      <c r="Q1654" s="122"/>
      <c r="R1654" s="122" t="s">
        <v>133</v>
      </c>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row>
    <row r="1655" spans="1:47" ht="22.5" outlineLevel="1" x14ac:dyDescent="0.2">
      <c r="A1655" s="123">
        <v>504</v>
      </c>
      <c r="B1655" s="123" t="s">
        <v>1285</v>
      </c>
      <c r="C1655" s="137" t="s">
        <v>1286</v>
      </c>
      <c r="D1655" s="160" t="s">
        <v>132</v>
      </c>
      <c r="E1655" s="125">
        <v>2</v>
      </c>
      <c r="F1655" s="125"/>
      <c r="G1655" s="125">
        <f t="shared" si="10"/>
        <v>0</v>
      </c>
      <c r="H1655" s="147" t="s">
        <v>1623</v>
      </c>
      <c r="I1655" s="122"/>
      <c r="J1655" s="122"/>
      <c r="K1655" s="122"/>
      <c r="L1655" s="122"/>
      <c r="M1655" s="122"/>
      <c r="N1655" s="122"/>
      <c r="O1655" s="122"/>
      <c r="P1655" s="122"/>
      <c r="Q1655" s="122"/>
      <c r="R1655" s="122" t="s">
        <v>133</v>
      </c>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row>
    <row r="1656" spans="1:47" ht="22.5" outlineLevel="1" x14ac:dyDescent="0.2">
      <c r="A1656" s="123">
        <v>505</v>
      </c>
      <c r="B1656" s="123" t="s">
        <v>1287</v>
      </c>
      <c r="C1656" s="137" t="s">
        <v>1288</v>
      </c>
      <c r="D1656" s="160" t="s">
        <v>132</v>
      </c>
      <c r="E1656" s="125">
        <v>2</v>
      </c>
      <c r="F1656" s="125"/>
      <c r="G1656" s="125">
        <f t="shared" si="10"/>
        <v>0</v>
      </c>
      <c r="H1656" s="147" t="s">
        <v>1623</v>
      </c>
      <c r="I1656" s="122"/>
      <c r="J1656" s="122"/>
      <c r="K1656" s="122"/>
      <c r="L1656" s="122"/>
      <c r="M1656" s="122"/>
      <c r="N1656" s="122"/>
      <c r="O1656" s="122"/>
      <c r="P1656" s="122"/>
      <c r="Q1656" s="122"/>
      <c r="R1656" s="122" t="s">
        <v>133</v>
      </c>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row>
    <row r="1657" spans="1:47" ht="22.5" outlineLevel="1" x14ac:dyDescent="0.2">
      <c r="A1657" s="123">
        <v>506</v>
      </c>
      <c r="B1657" s="123" t="s">
        <v>1289</v>
      </c>
      <c r="C1657" s="137" t="s">
        <v>1290</v>
      </c>
      <c r="D1657" s="160" t="s">
        <v>132</v>
      </c>
      <c r="E1657" s="125">
        <v>2</v>
      </c>
      <c r="F1657" s="125"/>
      <c r="G1657" s="125">
        <f t="shared" si="10"/>
        <v>0</v>
      </c>
      <c r="H1657" s="147" t="s">
        <v>1623</v>
      </c>
      <c r="I1657" s="122"/>
      <c r="J1657" s="122"/>
      <c r="K1657" s="122"/>
      <c r="L1657" s="122"/>
      <c r="M1657" s="122"/>
      <c r="N1657" s="122"/>
      <c r="O1657" s="122"/>
      <c r="P1657" s="122"/>
      <c r="Q1657" s="122"/>
      <c r="R1657" s="122" t="s">
        <v>133</v>
      </c>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row>
    <row r="1658" spans="1:47" ht="22.5" outlineLevel="1" x14ac:dyDescent="0.2">
      <c r="A1658" s="123">
        <v>507</v>
      </c>
      <c r="B1658" s="123" t="s">
        <v>1291</v>
      </c>
      <c r="C1658" s="137" t="s">
        <v>1292</v>
      </c>
      <c r="D1658" s="160" t="s">
        <v>132</v>
      </c>
      <c r="E1658" s="125">
        <v>2</v>
      </c>
      <c r="F1658" s="125"/>
      <c r="G1658" s="125">
        <f t="shared" si="10"/>
        <v>0</v>
      </c>
      <c r="H1658" s="147" t="s">
        <v>1623</v>
      </c>
      <c r="I1658" s="122"/>
      <c r="J1658" s="122"/>
      <c r="K1658" s="122"/>
      <c r="L1658" s="122"/>
      <c r="M1658" s="122"/>
      <c r="N1658" s="122"/>
      <c r="O1658" s="122"/>
      <c r="P1658" s="122"/>
      <c r="Q1658" s="122"/>
      <c r="R1658" s="122" t="s">
        <v>133</v>
      </c>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row>
    <row r="1659" spans="1:47" ht="22.5" outlineLevel="1" x14ac:dyDescent="0.2">
      <c r="A1659" s="123">
        <v>508</v>
      </c>
      <c r="B1659" s="123" t="s">
        <v>1293</v>
      </c>
      <c r="C1659" s="137" t="s">
        <v>1294</v>
      </c>
      <c r="D1659" s="160" t="s">
        <v>132</v>
      </c>
      <c r="E1659" s="125">
        <v>1</v>
      </c>
      <c r="F1659" s="125"/>
      <c r="G1659" s="125">
        <f t="shared" si="10"/>
        <v>0</v>
      </c>
      <c r="H1659" s="147" t="s">
        <v>1623</v>
      </c>
      <c r="I1659" s="122"/>
      <c r="J1659" s="122"/>
      <c r="K1659" s="122"/>
      <c r="L1659" s="122"/>
      <c r="M1659" s="122"/>
      <c r="N1659" s="122"/>
      <c r="O1659" s="122"/>
      <c r="P1659" s="122"/>
      <c r="Q1659" s="122"/>
      <c r="R1659" s="122" t="s">
        <v>133</v>
      </c>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row>
    <row r="1660" spans="1:47" ht="22.5" outlineLevel="1" x14ac:dyDescent="0.2">
      <c r="A1660" s="123">
        <v>509</v>
      </c>
      <c r="B1660" s="123" t="s">
        <v>1295</v>
      </c>
      <c r="C1660" s="137" t="s">
        <v>1296</v>
      </c>
      <c r="D1660" s="160" t="s">
        <v>132</v>
      </c>
      <c r="E1660" s="125">
        <v>10</v>
      </c>
      <c r="F1660" s="125"/>
      <c r="G1660" s="125">
        <f t="shared" si="10"/>
        <v>0</v>
      </c>
      <c r="H1660" s="147" t="s">
        <v>1623</v>
      </c>
      <c r="I1660" s="122"/>
      <c r="J1660" s="122"/>
      <c r="K1660" s="122"/>
      <c r="L1660" s="122"/>
      <c r="M1660" s="122"/>
      <c r="N1660" s="122"/>
      <c r="O1660" s="122"/>
      <c r="P1660" s="122"/>
      <c r="Q1660" s="122"/>
      <c r="R1660" s="122" t="s">
        <v>133</v>
      </c>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row>
    <row r="1661" spans="1:47" ht="22.5" outlineLevel="1" x14ac:dyDescent="0.2">
      <c r="A1661" s="123">
        <v>510</v>
      </c>
      <c r="B1661" s="123" t="s">
        <v>1297</v>
      </c>
      <c r="C1661" s="137" t="s">
        <v>1298</v>
      </c>
      <c r="D1661" s="160" t="s">
        <v>132</v>
      </c>
      <c r="E1661" s="125">
        <v>6</v>
      </c>
      <c r="F1661" s="125"/>
      <c r="G1661" s="125">
        <f t="shared" si="10"/>
        <v>0</v>
      </c>
      <c r="H1661" s="147" t="s">
        <v>1623</v>
      </c>
      <c r="I1661" s="122"/>
      <c r="J1661" s="122"/>
      <c r="K1661" s="122"/>
      <c r="L1661" s="122"/>
      <c r="M1661" s="122"/>
      <c r="N1661" s="122"/>
      <c r="O1661" s="122"/>
      <c r="P1661" s="122"/>
      <c r="Q1661" s="122"/>
      <c r="R1661" s="122" t="s">
        <v>133</v>
      </c>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row>
    <row r="1662" spans="1:47" ht="22.5" outlineLevel="1" x14ac:dyDescent="0.2">
      <c r="A1662" s="123">
        <v>511</v>
      </c>
      <c r="B1662" s="123" t="s">
        <v>1299</v>
      </c>
      <c r="C1662" s="137" t="s">
        <v>1300</v>
      </c>
      <c r="D1662" s="160" t="s">
        <v>132</v>
      </c>
      <c r="E1662" s="125">
        <v>25</v>
      </c>
      <c r="F1662" s="125"/>
      <c r="G1662" s="125">
        <f t="shared" si="10"/>
        <v>0</v>
      </c>
      <c r="H1662" s="147" t="s">
        <v>1623</v>
      </c>
      <c r="I1662" s="122"/>
      <c r="J1662" s="122"/>
      <c r="K1662" s="122"/>
      <c r="L1662" s="122"/>
      <c r="M1662" s="122"/>
      <c r="N1662" s="122"/>
      <c r="O1662" s="122"/>
      <c r="P1662" s="122"/>
      <c r="Q1662" s="122"/>
      <c r="R1662" s="122" t="s">
        <v>133</v>
      </c>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row>
    <row r="1663" spans="1:47" ht="22.5" outlineLevel="1" x14ac:dyDescent="0.2">
      <c r="A1663" s="123">
        <v>512</v>
      </c>
      <c r="B1663" s="123" t="s">
        <v>1301</v>
      </c>
      <c r="C1663" s="137" t="s">
        <v>1302</v>
      </c>
      <c r="D1663" s="160" t="s">
        <v>132</v>
      </c>
      <c r="E1663" s="125">
        <v>4</v>
      </c>
      <c r="F1663" s="125"/>
      <c r="G1663" s="125">
        <f t="shared" si="10"/>
        <v>0</v>
      </c>
      <c r="H1663" s="147" t="s">
        <v>1623</v>
      </c>
      <c r="I1663" s="122"/>
      <c r="J1663" s="122"/>
      <c r="K1663" s="122"/>
      <c r="L1663" s="122"/>
      <c r="M1663" s="122"/>
      <c r="N1663" s="122"/>
      <c r="O1663" s="122"/>
      <c r="P1663" s="122"/>
      <c r="Q1663" s="122"/>
      <c r="R1663" s="122" t="s">
        <v>133</v>
      </c>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row>
    <row r="1664" spans="1:47" ht="22.5" outlineLevel="1" x14ac:dyDescent="0.2">
      <c r="A1664" s="123">
        <v>513</v>
      </c>
      <c r="B1664" s="123" t="s">
        <v>1303</v>
      </c>
      <c r="C1664" s="137" t="s">
        <v>1304</v>
      </c>
      <c r="D1664" s="160" t="s">
        <v>132</v>
      </c>
      <c r="E1664" s="125">
        <v>8</v>
      </c>
      <c r="F1664" s="125"/>
      <c r="G1664" s="125">
        <f t="shared" si="10"/>
        <v>0</v>
      </c>
      <c r="H1664" s="147" t="s">
        <v>1623</v>
      </c>
      <c r="I1664" s="122"/>
      <c r="J1664" s="122"/>
      <c r="K1664" s="122"/>
      <c r="L1664" s="122"/>
      <c r="M1664" s="122"/>
      <c r="N1664" s="122"/>
      <c r="O1664" s="122"/>
      <c r="P1664" s="122"/>
      <c r="Q1664" s="122"/>
      <c r="R1664" s="122" t="s">
        <v>133</v>
      </c>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row>
    <row r="1665" spans="1:47" ht="22.5" outlineLevel="1" x14ac:dyDescent="0.2">
      <c r="A1665" s="123">
        <v>514</v>
      </c>
      <c r="B1665" s="123" t="s">
        <v>1305</v>
      </c>
      <c r="C1665" s="137" t="s">
        <v>1306</v>
      </c>
      <c r="D1665" s="160" t="s">
        <v>132</v>
      </c>
      <c r="E1665" s="125">
        <v>3</v>
      </c>
      <c r="F1665" s="125"/>
      <c r="G1665" s="125">
        <f t="shared" si="10"/>
        <v>0</v>
      </c>
      <c r="H1665" s="147" t="s">
        <v>1623</v>
      </c>
      <c r="I1665" s="122"/>
      <c r="J1665" s="122"/>
      <c r="K1665" s="122"/>
      <c r="L1665" s="122"/>
      <c r="M1665" s="122"/>
      <c r="N1665" s="122"/>
      <c r="O1665" s="122"/>
      <c r="P1665" s="122"/>
      <c r="Q1665" s="122"/>
      <c r="R1665" s="122" t="s">
        <v>133</v>
      </c>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row>
    <row r="1666" spans="1:47" ht="22.5" outlineLevel="1" x14ac:dyDescent="0.2">
      <c r="A1666" s="123">
        <v>515</v>
      </c>
      <c r="B1666" s="123" t="s">
        <v>1307</v>
      </c>
      <c r="C1666" s="137" t="s">
        <v>1308</v>
      </c>
      <c r="D1666" s="160" t="s">
        <v>132</v>
      </c>
      <c r="E1666" s="125">
        <v>5</v>
      </c>
      <c r="F1666" s="125"/>
      <c r="G1666" s="125">
        <f t="shared" si="10"/>
        <v>0</v>
      </c>
      <c r="H1666" s="147" t="s">
        <v>1623</v>
      </c>
      <c r="I1666" s="122"/>
      <c r="J1666" s="122"/>
      <c r="K1666" s="122"/>
      <c r="L1666" s="122"/>
      <c r="M1666" s="122"/>
      <c r="N1666" s="122"/>
      <c r="O1666" s="122"/>
      <c r="P1666" s="122"/>
      <c r="Q1666" s="122"/>
      <c r="R1666" s="122" t="s">
        <v>133</v>
      </c>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row>
    <row r="1667" spans="1:47" ht="22.5" outlineLevel="1" x14ac:dyDescent="0.2">
      <c r="A1667" s="123">
        <v>516</v>
      </c>
      <c r="B1667" s="123" t="s">
        <v>1309</v>
      </c>
      <c r="C1667" s="137" t="s">
        <v>1310</v>
      </c>
      <c r="D1667" s="160" t="s">
        <v>132</v>
      </c>
      <c r="E1667" s="125">
        <v>2</v>
      </c>
      <c r="F1667" s="125"/>
      <c r="G1667" s="125">
        <f t="shared" si="10"/>
        <v>0</v>
      </c>
      <c r="H1667" s="147" t="s">
        <v>1623</v>
      </c>
      <c r="I1667" s="122"/>
      <c r="J1667" s="122"/>
      <c r="K1667" s="122"/>
      <c r="L1667" s="122"/>
      <c r="M1667" s="122"/>
      <c r="N1667" s="122"/>
      <c r="O1667" s="122"/>
      <c r="P1667" s="122"/>
      <c r="Q1667" s="122"/>
      <c r="R1667" s="122" t="s">
        <v>133</v>
      </c>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row>
    <row r="1668" spans="1:47" ht="22.5" outlineLevel="1" x14ac:dyDescent="0.2">
      <c r="A1668" s="123">
        <v>517</v>
      </c>
      <c r="B1668" s="123" t="s">
        <v>1311</v>
      </c>
      <c r="C1668" s="137" t="s">
        <v>1312</v>
      </c>
      <c r="D1668" s="160" t="s">
        <v>132</v>
      </c>
      <c r="E1668" s="125">
        <v>3</v>
      </c>
      <c r="F1668" s="125"/>
      <c r="G1668" s="125">
        <f t="shared" si="10"/>
        <v>0</v>
      </c>
      <c r="H1668" s="147" t="s">
        <v>1623</v>
      </c>
      <c r="I1668" s="122"/>
      <c r="J1668" s="122"/>
      <c r="K1668" s="122"/>
      <c r="L1668" s="122"/>
      <c r="M1668" s="122"/>
      <c r="N1668" s="122"/>
      <c r="O1668" s="122"/>
      <c r="P1668" s="122"/>
      <c r="Q1668" s="122"/>
      <c r="R1668" s="122" t="s">
        <v>133</v>
      </c>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row>
    <row r="1669" spans="1:47" ht="22.5" outlineLevel="1" x14ac:dyDescent="0.2">
      <c r="A1669" s="123">
        <v>518</v>
      </c>
      <c r="B1669" s="123" t="s">
        <v>1313</v>
      </c>
      <c r="C1669" s="137" t="s">
        <v>1314</v>
      </c>
      <c r="D1669" s="160" t="s">
        <v>132</v>
      </c>
      <c r="E1669" s="125">
        <v>4</v>
      </c>
      <c r="F1669" s="125"/>
      <c r="G1669" s="125">
        <f t="shared" si="10"/>
        <v>0</v>
      </c>
      <c r="H1669" s="147" t="s">
        <v>1623</v>
      </c>
      <c r="I1669" s="122"/>
      <c r="J1669" s="122"/>
      <c r="K1669" s="122"/>
      <c r="L1669" s="122"/>
      <c r="M1669" s="122"/>
      <c r="N1669" s="122"/>
      <c r="O1669" s="122"/>
      <c r="P1669" s="122"/>
      <c r="Q1669" s="122"/>
      <c r="R1669" s="122" t="s">
        <v>133</v>
      </c>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row>
    <row r="1670" spans="1:47" ht="22.5" outlineLevel="1" x14ac:dyDescent="0.2">
      <c r="A1670" s="123">
        <v>519</v>
      </c>
      <c r="B1670" s="123" t="s">
        <v>1315</v>
      </c>
      <c r="C1670" s="137" t="s">
        <v>1316</v>
      </c>
      <c r="D1670" s="160" t="s">
        <v>132</v>
      </c>
      <c r="E1670" s="125">
        <v>4</v>
      </c>
      <c r="F1670" s="125"/>
      <c r="G1670" s="125">
        <f t="shared" si="10"/>
        <v>0</v>
      </c>
      <c r="H1670" s="147" t="s">
        <v>1623</v>
      </c>
      <c r="I1670" s="122"/>
      <c r="J1670" s="122"/>
      <c r="K1670" s="122"/>
      <c r="L1670" s="122"/>
      <c r="M1670" s="122"/>
      <c r="N1670" s="122"/>
      <c r="O1670" s="122"/>
      <c r="P1670" s="122"/>
      <c r="Q1670" s="122"/>
      <c r="R1670" s="122" t="s">
        <v>133</v>
      </c>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row>
    <row r="1671" spans="1:47" ht="22.5" outlineLevel="1" x14ac:dyDescent="0.2">
      <c r="A1671" s="123">
        <v>520</v>
      </c>
      <c r="B1671" s="123" t="s">
        <v>1317</v>
      </c>
      <c r="C1671" s="137" t="s">
        <v>1318</v>
      </c>
      <c r="D1671" s="160" t="s">
        <v>132</v>
      </c>
      <c r="E1671" s="125">
        <v>1</v>
      </c>
      <c r="F1671" s="125"/>
      <c r="G1671" s="125">
        <f t="shared" si="10"/>
        <v>0</v>
      </c>
      <c r="H1671" s="147" t="s">
        <v>1623</v>
      </c>
      <c r="I1671" s="122"/>
      <c r="J1671" s="122"/>
      <c r="K1671" s="122"/>
      <c r="L1671" s="122"/>
      <c r="M1671" s="122"/>
      <c r="N1671" s="122"/>
      <c r="O1671" s="122"/>
      <c r="P1671" s="122"/>
      <c r="Q1671" s="122"/>
      <c r="R1671" s="122" t="s">
        <v>133</v>
      </c>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row>
    <row r="1672" spans="1:47" ht="22.5" outlineLevel="1" x14ac:dyDescent="0.2">
      <c r="A1672" s="123">
        <v>521</v>
      </c>
      <c r="B1672" s="123" t="s">
        <v>1319</v>
      </c>
      <c r="C1672" s="137" t="s">
        <v>1320</v>
      </c>
      <c r="D1672" s="160" t="s">
        <v>132</v>
      </c>
      <c r="E1672" s="125">
        <v>7</v>
      </c>
      <c r="F1672" s="125"/>
      <c r="G1672" s="125">
        <f t="shared" si="10"/>
        <v>0</v>
      </c>
      <c r="H1672" s="147" t="s">
        <v>1623</v>
      </c>
      <c r="I1672" s="122"/>
      <c r="J1672" s="122"/>
      <c r="K1672" s="122"/>
      <c r="L1672" s="122"/>
      <c r="M1672" s="122"/>
      <c r="N1672" s="122"/>
      <c r="O1672" s="122"/>
      <c r="P1672" s="122"/>
      <c r="Q1672" s="122"/>
      <c r="R1672" s="122" t="s">
        <v>133</v>
      </c>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row>
    <row r="1673" spans="1:47" ht="22.5" outlineLevel="1" x14ac:dyDescent="0.2">
      <c r="A1673" s="123">
        <v>522</v>
      </c>
      <c r="B1673" s="123" t="s">
        <v>1321</v>
      </c>
      <c r="C1673" s="137" t="s">
        <v>1322</v>
      </c>
      <c r="D1673" s="160" t="s">
        <v>132</v>
      </c>
      <c r="E1673" s="125">
        <v>4</v>
      </c>
      <c r="F1673" s="125"/>
      <c r="G1673" s="125">
        <f t="shared" si="10"/>
        <v>0</v>
      </c>
      <c r="H1673" s="147" t="s">
        <v>1623</v>
      </c>
      <c r="I1673" s="122"/>
      <c r="J1673" s="122"/>
      <c r="K1673" s="122"/>
      <c r="L1673" s="122"/>
      <c r="M1673" s="122"/>
      <c r="N1673" s="122"/>
      <c r="O1673" s="122"/>
      <c r="P1673" s="122"/>
      <c r="Q1673" s="122"/>
      <c r="R1673" s="122" t="s">
        <v>133</v>
      </c>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row>
    <row r="1674" spans="1:47" ht="22.5" outlineLevel="1" x14ac:dyDescent="0.2">
      <c r="A1674" s="123">
        <v>523</v>
      </c>
      <c r="B1674" s="123" t="s">
        <v>1323</v>
      </c>
      <c r="C1674" s="137" t="s">
        <v>1324</v>
      </c>
      <c r="D1674" s="160" t="s">
        <v>132</v>
      </c>
      <c r="E1674" s="125">
        <v>3</v>
      </c>
      <c r="F1674" s="125"/>
      <c r="G1674" s="125">
        <f t="shared" si="10"/>
        <v>0</v>
      </c>
      <c r="H1674" s="147" t="s">
        <v>1623</v>
      </c>
      <c r="I1674" s="122"/>
      <c r="J1674" s="122"/>
      <c r="K1674" s="122"/>
      <c r="L1674" s="122"/>
      <c r="M1674" s="122"/>
      <c r="N1674" s="122"/>
      <c r="O1674" s="122"/>
      <c r="P1674" s="122"/>
      <c r="Q1674" s="122"/>
      <c r="R1674" s="122" t="s">
        <v>133</v>
      </c>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row>
    <row r="1675" spans="1:47" ht="22.5" outlineLevel="1" x14ac:dyDescent="0.2">
      <c r="A1675" s="123">
        <v>524</v>
      </c>
      <c r="B1675" s="123" t="s">
        <v>1325</v>
      </c>
      <c r="C1675" s="137" t="s">
        <v>1326</v>
      </c>
      <c r="D1675" s="160" t="s">
        <v>132</v>
      </c>
      <c r="E1675" s="125">
        <v>1</v>
      </c>
      <c r="F1675" s="125"/>
      <c r="G1675" s="125">
        <f t="shared" si="10"/>
        <v>0</v>
      </c>
      <c r="H1675" s="147" t="s">
        <v>1623</v>
      </c>
      <c r="I1675" s="122"/>
      <c r="J1675" s="122"/>
      <c r="K1675" s="122"/>
      <c r="L1675" s="122"/>
      <c r="M1675" s="122"/>
      <c r="N1675" s="122"/>
      <c r="O1675" s="122"/>
      <c r="P1675" s="122"/>
      <c r="Q1675" s="122"/>
      <c r="R1675" s="122" t="s">
        <v>133</v>
      </c>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row>
    <row r="1676" spans="1:47" ht="22.5" outlineLevel="1" x14ac:dyDescent="0.2">
      <c r="A1676" s="123">
        <v>525</v>
      </c>
      <c r="B1676" s="123" t="s">
        <v>1327</v>
      </c>
      <c r="C1676" s="137" t="s">
        <v>1328</v>
      </c>
      <c r="D1676" s="160" t="s">
        <v>240</v>
      </c>
      <c r="E1676" s="125">
        <v>53</v>
      </c>
      <c r="F1676" s="125"/>
      <c r="G1676" s="125">
        <f t="shared" si="10"/>
        <v>0</v>
      </c>
      <c r="H1676" s="147" t="s">
        <v>1623</v>
      </c>
      <c r="I1676" s="122"/>
      <c r="J1676" s="122"/>
      <c r="K1676" s="122"/>
      <c r="L1676" s="122"/>
      <c r="M1676" s="122"/>
      <c r="N1676" s="122"/>
      <c r="O1676" s="122"/>
      <c r="P1676" s="122"/>
      <c r="Q1676" s="122"/>
      <c r="R1676" s="122" t="s">
        <v>133</v>
      </c>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row>
    <row r="1677" spans="1:47" outlineLevel="1" x14ac:dyDescent="0.2">
      <c r="A1677" s="123"/>
      <c r="B1677" s="123"/>
      <c r="C1677" s="138" t="s">
        <v>1329</v>
      </c>
      <c r="D1677" s="161"/>
      <c r="E1677" s="152">
        <v>53</v>
      </c>
      <c r="F1677" s="125"/>
      <c r="G1677" s="125"/>
      <c r="H1677" s="147">
        <v>0</v>
      </c>
      <c r="I1677" s="122"/>
      <c r="J1677" s="122"/>
      <c r="K1677" s="122"/>
      <c r="L1677" s="122"/>
      <c r="M1677" s="122"/>
      <c r="N1677" s="122"/>
      <c r="O1677" s="122"/>
      <c r="P1677" s="122"/>
      <c r="Q1677" s="122"/>
      <c r="R1677" s="122" t="s">
        <v>135</v>
      </c>
      <c r="S1677" s="122">
        <v>0</v>
      </c>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row>
    <row r="1678" spans="1:47" ht="22.5" outlineLevel="1" x14ac:dyDescent="0.2">
      <c r="A1678" s="123">
        <v>526</v>
      </c>
      <c r="B1678" s="123" t="s">
        <v>1330</v>
      </c>
      <c r="C1678" s="137" t="s">
        <v>1331</v>
      </c>
      <c r="D1678" s="160" t="s">
        <v>240</v>
      </c>
      <c r="E1678" s="125">
        <v>95</v>
      </c>
      <c r="F1678" s="125"/>
      <c r="G1678" s="125">
        <f>ROUND(E1678*F1678,2)</f>
        <v>0</v>
      </c>
      <c r="H1678" s="147" t="s">
        <v>1623</v>
      </c>
      <c r="I1678" s="122"/>
      <c r="J1678" s="122"/>
      <c r="K1678" s="122"/>
      <c r="L1678" s="122"/>
      <c r="M1678" s="122"/>
      <c r="N1678" s="122"/>
      <c r="O1678" s="122"/>
      <c r="P1678" s="122"/>
      <c r="Q1678" s="122"/>
      <c r="R1678" s="122" t="s">
        <v>133</v>
      </c>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row>
    <row r="1679" spans="1:47" ht="22.5" outlineLevel="1" x14ac:dyDescent="0.2">
      <c r="A1679" s="123">
        <v>527</v>
      </c>
      <c r="B1679" s="123" t="s">
        <v>1332</v>
      </c>
      <c r="C1679" s="137" t="s">
        <v>1333</v>
      </c>
      <c r="D1679" s="160" t="s">
        <v>132</v>
      </c>
      <c r="E1679" s="125">
        <v>7</v>
      </c>
      <c r="F1679" s="125"/>
      <c r="G1679" s="125">
        <f>ROUND(E1679*F1679,2)</f>
        <v>0</v>
      </c>
      <c r="H1679" s="147" t="s">
        <v>1623</v>
      </c>
      <c r="I1679" s="122"/>
      <c r="J1679" s="122"/>
      <c r="K1679" s="122"/>
      <c r="L1679" s="122"/>
      <c r="M1679" s="122"/>
      <c r="N1679" s="122"/>
      <c r="O1679" s="122"/>
      <c r="P1679" s="122"/>
      <c r="Q1679" s="122"/>
      <c r="R1679" s="122" t="s">
        <v>133</v>
      </c>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row>
    <row r="1680" spans="1:47" ht="22.5" outlineLevel="1" x14ac:dyDescent="0.2">
      <c r="A1680" s="123">
        <v>528</v>
      </c>
      <c r="B1680" s="123" t="s">
        <v>1334</v>
      </c>
      <c r="C1680" s="137" t="s">
        <v>1335</v>
      </c>
      <c r="D1680" s="160" t="s">
        <v>240</v>
      </c>
      <c r="E1680" s="125">
        <v>95</v>
      </c>
      <c r="F1680" s="125"/>
      <c r="G1680" s="125">
        <f>ROUND(E1680*F1680,2)</f>
        <v>0</v>
      </c>
      <c r="H1680" s="147" t="s">
        <v>1623</v>
      </c>
      <c r="I1680" s="122"/>
      <c r="J1680" s="122"/>
      <c r="K1680" s="122"/>
      <c r="L1680" s="122"/>
      <c r="M1680" s="122"/>
      <c r="N1680" s="122"/>
      <c r="O1680" s="122"/>
      <c r="P1680" s="122"/>
      <c r="Q1680" s="122"/>
      <c r="R1680" s="122" t="s">
        <v>133</v>
      </c>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row>
    <row r="1681" spans="1:47" ht="22.5" outlineLevel="1" x14ac:dyDescent="0.2">
      <c r="A1681" s="123">
        <v>529</v>
      </c>
      <c r="B1681" s="123" t="s">
        <v>1336</v>
      </c>
      <c r="C1681" s="137" t="s">
        <v>1337</v>
      </c>
      <c r="D1681" s="160" t="s">
        <v>132</v>
      </c>
      <c r="E1681" s="125">
        <v>12</v>
      </c>
      <c r="F1681" s="125"/>
      <c r="G1681" s="125">
        <f>ROUND(E1681*F1681,2)</f>
        <v>0</v>
      </c>
      <c r="H1681" s="147" t="s">
        <v>1623</v>
      </c>
      <c r="I1681" s="122"/>
      <c r="J1681" s="122"/>
      <c r="K1681" s="122"/>
      <c r="L1681" s="122"/>
      <c r="M1681" s="122"/>
      <c r="N1681" s="122"/>
      <c r="O1681" s="122"/>
      <c r="P1681" s="122"/>
      <c r="Q1681" s="122"/>
      <c r="R1681" s="122" t="s">
        <v>133</v>
      </c>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row>
    <row r="1682" spans="1:47" outlineLevel="1" x14ac:dyDescent="0.2">
      <c r="A1682" s="123">
        <v>530</v>
      </c>
      <c r="B1682" s="123" t="s">
        <v>1338</v>
      </c>
      <c r="C1682" s="137" t="s">
        <v>1339</v>
      </c>
      <c r="D1682" s="160" t="s">
        <v>0</v>
      </c>
      <c r="E1682" s="125">
        <v>2</v>
      </c>
      <c r="F1682" s="125"/>
      <c r="G1682" s="125">
        <f>ROUND(E1682*F1682,2)</f>
        <v>0</v>
      </c>
      <c r="H1682" s="147" t="s">
        <v>1624</v>
      </c>
      <c r="I1682" s="122"/>
      <c r="J1682" s="122"/>
      <c r="K1682" s="122"/>
      <c r="L1682" s="122"/>
      <c r="M1682" s="122"/>
      <c r="N1682" s="122"/>
      <c r="O1682" s="122"/>
      <c r="P1682" s="122"/>
      <c r="Q1682" s="122"/>
      <c r="R1682" s="122" t="s">
        <v>133</v>
      </c>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row>
    <row r="1683" spans="1:47" x14ac:dyDescent="0.2">
      <c r="A1683" s="124" t="s">
        <v>128</v>
      </c>
      <c r="B1683" s="124" t="s">
        <v>96</v>
      </c>
      <c r="C1683" s="139" t="s">
        <v>97</v>
      </c>
      <c r="D1683" s="162"/>
      <c r="E1683" s="126"/>
      <c r="F1683" s="126"/>
      <c r="G1683" s="126">
        <f>SUMIF(R1684:R1763,"&lt;&gt;NOR",G1684:G1763)</f>
        <v>0</v>
      </c>
      <c r="H1683" s="148"/>
      <c r="I1683" s="122"/>
      <c r="R1683" t="s">
        <v>129</v>
      </c>
    </row>
    <row r="1684" spans="1:47" outlineLevel="1" x14ac:dyDescent="0.2">
      <c r="A1684" s="123">
        <v>531</v>
      </c>
      <c r="B1684" s="123" t="s">
        <v>1340</v>
      </c>
      <c r="C1684" s="137" t="s">
        <v>1341</v>
      </c>
      <c r="D1684" s="160" t="s">
        <v>188</v>
      </c>
      <c r="E1684" s="125">
        <v>647.44999999999993</v>
      </c>
      <c r="F1684" s="125"/>
      <c r="G1684" s="125">
        <f>ROUND(E1684*F1684,2)</f>
        <v>0</v>
      </c>
      <c r="H1684" s="147" t="s">
        <v>1624</v>
      </c>
      <c r="I1684" s="122"/>
      <c r="J1684" s="122"/>
      <c r="K1684" s="122"/>
      <c r="L1684" s="122"/>
      <c r="M1684" s="122"/>
      <c r="N1684" s="122"/>
      <c r="O1684" s="122"/>
      <c r="P1684" s="122"/>
      <c r="Q1684" s="122"/>
      <c r="R1684" s="122" t="s">
        <v>133</v>
      </c>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row>
    <row r="1685" spans="1:47" outlineLevel="1" x14ac:dyDescent="0.2">
      <c r="A1685" s="123"/>
      <c r="B1685" s="123"/>
      <c r="C1685" s="138" t="s">
        <v>213</v>
      </c>
      <c r="D1685" s="161"/>
      <c r="E1685" s="152"/>
      <c r="F1685" s="125"/>
      <c r="G1685" s="125"/>
      <c r="H1685" s="147">
        <v>0</v>
      </c>
      <c r="I1685" s="122"/>
      <c r="J1685" s="122"/>
      <c r="K1685" s="122"/>
      <c r="L1685" s="122"/>
      <c r="M1685" s="122"/>
      <c r="N1685" s="122"/>
      <c r="O1685" s="122"/>
      <c r="P1685" s="122"/>
      <c r="Q1685" s="122"/>
      <c r="R1685" s="122" t="s">
        <v>135</v>
      </c>
      <c r="S1685" s="122">
        <v>0</v>
      </c>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row>
    <row r="1686" spans="1:47" ht="22.5" outlineLevel="1" x14ac:dyDescent="0.2">
      <c r="A1686" s="123"/>
      <c r="B1686" s="123"/>
      <c r="C1686" s="138" t="s">
        <v>214</v>
      </c>
      <c r="D1686" s="161"/>
      <c r="E1686" s="152"/>
      <c r="F1686" s="125"/>
      <c r="G1686" s="125"/>
      <c r="H1686" s="147">
        <v>0</v>
      </c>
      <c r="I1686" s="122"/>
      <c r="J1686" s="122"/>
      <c r="K1686" s="122"/>
      <c r="L1686" s="122"/>
      <c r="M1686" s="122"/>
      <c r="N1686" s="122"/>
      <c r="O1686" s="122"/>
      <c r="P1686" s="122"/>
      <c r="Q1686" s="122"/>
      <c r="R1686" s="122" t="s">
        <v>135</v>
      </c>
      <c r="S1686" s="122">
        <v>0</v>
      </c>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row>
    <row r="1687" spans="1:47" outlineLevel="1" x14ac:dyDescent="0.2">
      <c r="A1687" s="123"/>
      <c r="B1687" s="123"/>
      <c r="C1687" s="138" t="s">
        <v>682</v>
      </c>
      <c r="D1687" s="161"/>
      <c r="E1687" s="152">
        <v>410.4</v>
      </c>
      <c r="F1687" s="125"/>
      <c r="G1687" s="125"/>
      <c r="H1687" s="147">
        <v>0</v>
      </c>
      <c r="I1687" s="122"/>
      <c r="J1687" s="122"/>
      <c r="K1687" s="122"/>
      <c r="L1687" s="122"/>
      <c r="M1687" s="122"/>
      <c r="N1687" s="122"/>
      <c r="O1687" s="122"/>
      <c r="P1687" s="122"/>
      <c r="Q1687" s="122"/>
      <c r="R1687" s="122" t="s">
        <v>135</v>
      </c>
      <c r="S1687" s="122">
        <v>0</v>
      </c>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row>
    <row r="1688" spans="1:47" outlineLevel="1" x14ac:dyDescent="0.2">
      <c r="A1688" s="123"/>
      <c r="B1688" s="123"/>
      <c r="C1688" s="138" t="s">
        <v>683</v>
      </c>
      <c r="D1688" s="161"/>
      <c r="E1688" s="152">
        <v>110.19</v>
      </c>
      <c r="F1688" s="125"/>
      <c r="G1688" s="125"/>
      <c r="H1688" s="147">
        <v>0</v>
      </c>
      <c r="I1688" s="122"/>
      <c r="J1688" s="122"/>
      <c r="K1688" s="122"/>
      <c r="L1688" s="122"/>
      <c r="M1688" s="122"/>
      <c r="N1688" s="122"/>
      <c r="O1688" s="122"/>
      <c r="P1688" s="122"/>
      <c r="Q1688" s="122"/>
      <c r="R1688" s="122" t="s">
        <v>135</v>
      </c>
      <c r="S1688" s="122">
        <v>0</v>
      </c>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row>
    <row r="1689" spans="1:47" outlineLevel="1" x14ac:dyDescent="0.2">
      <c r="A1689" s="123"/>
      <c r="B1689" s="123"/>
      <c r="C1689" s="138" t="s">
        <v>718</v>
      </c>
      <c r="D1689" s="161"/>
      <c r="E1689" s="152">
        <v>20.3</v>
      </c>
      <c r="F1689" s="125"/>
      <c r="G1689" s="125"/>
      <c r="H1689" s="147">
        <v>0</v>
      </c>
      <c r="I1689" s="122"/>
      <c r="J1689" s="122"/>
      <c r="K1689" s="122"/>
      <c r="L1689" s="122"/>
      <c r="M1689" s="122"/>
      <c r="N1689" s="122"/>
      <c r="O1689" s="122"/>
      <c r="P1689" s="122"/>
      <c r="Q1689" s="122"/>
      <c r="R1689" s="122" t="s">
        <v>135</v>
      </c>
      <c r="S1689" s="122">
        <v>0</v>
      </c>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row>
    <row r="1690" spans="1:47" outlineLevel="1" x14ac:dyDescent="0.2">
      <c r="A1690" s="123"/>
      <c r="B1690" s="123"/>
      <c r="C1690" s="138" t="s">
        <v>862</v>
      </c>
      <c r="D1690" s="161"/>
      <c r="E1690" s="152">
        <v>21.14</v>
      </c>
      <c r="F1690" s="125"/>
      <c r="G1690" s="125"/>
      <c r="H1690" s="147">
        <v>0</v>
      </c>
      <c r="I1690" s="122"/>
      <c r="J1690" s="122"/>
      <c r="K1690" s="122"/>
      <c r="L1690" s="122"/>
      <c r="M1690" s="122"/>
      <c r="N1690" s="122"/>
      <c r="O1690" s="122"/>
      <c r="P1690" s="122"/>
      <c r="Q1690" s="122"/>
      <c r="R1690" s="122" t="s">
        <v>135</v>
      </c>
      <c r="S1690" s="122">
        <v>0</v>
      </c>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row>
    <row r="1691" spans="1:47" outlineLevel="1" x14ac:dyDescent="0.2">
      <c r="A1691" s="123"/>
      <c r="B1691" s="123"/>
      <c r="C1691" s="138" t="s">
        <v>688</v>
      </c>
      <c r="D1691" s="161"/>
      <c r="E1691" s="152">
        <v>25.75</v>
      </c>
      <c r="F1691" s="125"/>
      <c r="G1691" s="125"/>
      <c r="H1691" s="147">
        <v>0</v>
      </c>
      <c r="I1691" s="122"/>
      <c r="J1691" s="122"/>
      <c r="K1691" s="122"/>
      <c r="L1691" s="122"/>
      <c r="M1691" s="122"/>
      <c r="N1691" s="122"/>
      <c r="O1691" s="122"/>
      <c r="P1691" s="122"/>
      <c r="Q1691" s="122"/>
      <c r="R1691" s="122" t="s">
        <v>135</v>
      </c>
      <c r="S1691" s="122">
        <v>0</v>
      </c>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row>
    <row r="1692" spans="1:47" outlineLevel="1" x14ac:dyDescent="0.2">
      <c r="A1692" s="123"/>
      <c r="B1692" s="123"/>
      <c r="C1692" s="138" t="s">
        <v>689</v>
      </c>
      <c r="D1692" s="161"/>
      <c r="E1692" s="152">
        <v>6.71</v>
      </c>
      <c r="F1692" s="125"/>
      <c r="G1692" s="125"/>
      <c r="H1692" s="147">
        <v>0</v>
      </c>
      <c r="I1692" s="122"/>
      <c r="J1692" s="122"/>
      <c r="K1692" s="122"/>
      <c r="L1692" s="122"/>
      <c r="M1692" s="122"/>
      <c r="N1692" s="122"/>
      <c r="O1692" s="122"/>
      <c r="P1692" s="122"/>
      <c r="Q1692" s="122"/>
      <c r="R1692" s="122" t="s">
        <v>135</v>
      </c>
      <c r="S1692" s="122">
        <v>0</v>
      </c>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row>
    <row r="1693" spans="1:47" outlineLevel="1" x14ac:dyDescent="0.2">
      <c r="A1693" s="123"/>
      <c r="B1693" s="123"/>
      <c r="C1693" s="138" t="s">
        <v>690</v>
      </c>
      <c r="D1693" s="161"/>
      <c r="E1693" s="152">
        <v>7.76</v>
      </c>
      <c r="F1693" s="125"/>
      <c r="G1693" s="125"/>
      <c r="H1693" s="147">
        <v>0</v>
      </c>
      <c r="I1693" s="122"/>
      <c r="J1693" s="122"/>
      <c r="K1693" s="122"/>
      <c r="L1693" s="122"/>
      <c r="M1693" s="122"/>
      <c r="N1693" s="122"/>
      <c r="O1693" s="122"/>
      <c r="P1693" s="122"/>
      <c r="Q1693" s="122"/>
      <c r="R1693" s="122" t="s">
        <v>135</v>
      </c>
      <c r="S1693" s="122">
        <v>0</v>
      </c>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row>
    <row r="1694" spans="1:47" outlineLevel="1" x14ac:dyDescent="0.2">
      <c r="A1694" s="123"/>
      <c r="B1694" s="123"/>
      <c r="C1694" s="138" t="s">
        <v>1342</v>
      </c>
      <c r="D1694" s="161"/>
      <c r="E1694" s="152">
        <v>45.2</v>
      </c>
      <c r="F1694" s="125"/>
      <c r="G1694" s="125"/>
      <c r="H1694" s="147">
        <v>0</v>
      </c>
      <c r="I1694" s="122"/>
      <c r="J1694" s="122"/>
      <c r="K1694" s="122"/>
      <c r="L1694" s="122"/>
      <c r="M1694" s="122"/>
      <c r="N1694" s="122"/>
      <c r="O1694" s="122"/>
      <c r="P1694" s="122"/>
      <c r="Q1694" s="122"/>
      <c r="R1694" s="122" t="s">
        <v>135</v>
      </c>
      <c r="S1694" s="122">
        <v>0</v>
      </c>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row>
    <row r="1695" spans="1:47" outlineLevel="1" x14ac:dyDescent="0.2">
      <c r="A1695" s="123">
        <v>532</v>
      </c>
      <c r="B1695" s="123" t="s">
        <v>1343</v>
      </c>
      <c r="C1695" s="137" t="s">
        <v>1344</v>
      </c>
      <c r="D1695" s="160" t="s">
        <v>240</v>
      </c>
      <c r="E1695" s="125">
        <v>417</v>
      </c>
      <c r="F1695" s="125"/>
      <c r="G1695" s="125">
        <f>ROUND(E1695*F1695,2)</f>
        <v>0</v>
      </c>
      <c r="H1695" s="147" t="s">
        <v>1624</v>
      </c>
      <c r="I1695" s="122"/>
      <c r="J1695" s="122"/>
      <c r="K1695" s="122"/>
      <c r="L1695" s="122"/>
      <c r="M1695" s="122"/>
      <c r="N1695" s="122"/>
      <c r="O1695" s="122"/>
      <c r="P1695" s="122"/>
      <c r="Q1695" s="122"/>
      <c r="R1695" s="122" t="s">
        <v>133</v>
      </c>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row>
    <row r="1696" spans="1:47" outlineLevel="1" x14ac:dyDescent="0.2">
      <c r="A1696" s="123"/>
      <c r="B1696" s="123"/>
      <c r="C1696" s="138" t="s">
        <v>213</v>
      </c>
      <c r="D1696" s="161"/>
      <c r="E1696" s="152"/>
      <c r="F1696" s="125"/>
      <c r="G1696" s="125"/>
      <c r="H1696" s="147">
        <v>0</v>
      </c>
      <c r="I1696" s="122"/>
      <c r="J1696" s="122"/>
      <c r="K1696" s="122"/>
      <c r="L1696" s="122"/>
      <c r="M1696" s="122"/>
      <c r="N1696" s="122"/>
      <c r="O1696" s="122"/>
      <c r="P1696" s="122"/>
      <c r="Q1696" s="122"/>
      <c r="R1696" s="122" t="s">
        <v>135</v>
      </c>
      <c r="S1696" s="122">
        <v>0</v>
      </c>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row>
    <row r="1697" spans="1:47" ht="22.5" outlineLevel="1" x14ac:dyDescent="0.2">
      <c r="A1697" s="123"/>
      <c r="B1697" s="123"/>
      <c r="C1697" s="138" t="s">
        <v>214</v>
      </c>
      <c r="D1697" s="161"/>
      <c r="E1697" s="152"/>
      <c r="F1697" s="125"/>
      <c r="G1697" s="125"/>
      <c r="H1697" s="147">
        <v>0</v>
      </c>
      <c r="I1697" s="122"/>
      <c r="J1697" s="122"/>
      <c r="K1697" s="122"/>
      <c r="L1697" s="122"/>
      <c r="M1697" s="122"/>
      <c r="N1697" s="122"/>
      <c r="O1697" s="122"/>
      <c r="P1697" s="122"/>
      <c r="Q1697" s="122"/>
      <c r="R1697" s="122" t="s">
        <v>135</v>
      </c>
      <c r="S1697" s="122">
        <v>0</v>
      </c>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row>
    <row r="1698" spans="1:47" outlineLevel="1" x14ac:dyDescent="0.2">
      <c r="A1698" s="123"/>
      <c r="B1698" s="123"/>
      <c r="C1698" s="138" t="s">
        <v>1345</v>
      </c>
      <c r="D1698" s="161"/>
      <c r="E1698" s="152">
        <v>417</v>
      </c>
      <c r="F1698" s="125"/>
      <c r="G1698" s="125"/>
      <c r="H1698" s="147">
        <v>0</v>
      </c>
      <c r="I1698" s="122"/>
      <c r="J1698" s="122"/>
      <c r="K1698" s="122"/>
      <c r="L1698" s="122"/>
      <c r="M1698" s="122"/>
      <c r="N1698" s="122"/>
      <c r="O1698" s="122"/>
      <c r="P1698" s="122"/>
      <c r="Q1698" s="122"/>
      <c r="R1698" s="122" t="s">
        <v>135</v>
      </c>
      <c r="S1698" s="122">
        <v>0</v>
      </c>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row>
    <row r="1699" spans="1:47" outlineLevel="1" x14ac:dyDescent="0.2">
      <c r="A1699" s="123">
        <v>533</v>
      </c>
      <c r="B1699" s="123" t="s">
        <v>1346</v>
      </c>
      <c r="C1699" s="137" t="s">
        <v>1347</v>
      </c>
      <c r="D1699" s="160" t="s">
        <v>240</v>
      </c>
      <c r="E1699" s="125">
        <v>35</v>
      </c>
      <c r="F1699" s="125"/>
      <c r="G1699" s="125">
        <f>ROUND(E1699*F1699,2)</f>
        <v>0</v>
      </c>
      <c r="H1699" s="147" t="s">
        <v>1624</v>
      </c>
      <c r="I1699" s="122"/>
      <c r="J1699" s="122"/>
      <c r="K1699" s="122"/>
      <c r="L1699" s="122"/>
      <c r="M1699" s="122"/>
      <c r="N1699" s="122"/>
      <c r="O1699" s="122"/>
      <c r="P1699" s="122"/>
      <c r="Q1699" s="122"/>
      <c r="R1699" s="122" t="s">
        <v>133</v>
      </c>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row>
    <row r="1700" spans="1:47" outlineLevel="1" x14ac:dyDescent="0.2">
      <c r="A1700" s="123"/>
      <c r="B1700" s="123"/>
      <c r="C1700" s="138" t="s">
        <v>213</v>
      </c>
      <c r="D1700" s="161"/>
      <c r="E1700" s="152"/>
      <c r="F1700" s="125"/>
      <c r="G1700" s="125"/>
      <c r="H1700" s="147">
        <v>0</v>
      </c>
      <c r="I1700" s="122"/>
      <c r="J1700" s="122"/>
      <c r="K1700" s="122"/>
      <c r="L1700" s="122"/>
      <c r="M1700" s="122"/>
      <c r="N1700" s="122"/>
      <c r="O1700" s="122"/>
      <c r="P1700" s="122"/>
      <c r="Q1700" s="122"/>
      <c r="R1700" s="122" t="s">
        <v>135</v>
      </c>
      <c r="S1700" s="122">
        <v>0</v>
      </c>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row>
    <row r="1701" spans="1:47" ht="22.5" outlineLevel="1" x14ac:dyDescent="0.2">
      <c r="A1701" s="123"/>
      <c r="B1701" s="123"/>
      <c r="C1701" s="138" t="s">
        <v>214</v>
      </c>
      <c r="D1701" s="161"/>
      <c r="E1701" s="152"/>
      <c r="F1701" s="125"/>
      <c r="G1701" s="125"/>
      <c r="H1701" s="147">
        <v>0</v>
      </c>
      <c r="I1701" s="122"/>
      <c r="J1701" s="122"/>
      <c r="K1701" s="122"/>
      <c r="L1701" s="122"/>
      <c r="M1701" s="122"/>
      <c r="N1701" s="122"/>
      <c r="O1701" s="122"/>
      <c r="P1701" s="122"/>
      <c r="Q1701" s="122"/>
      <c r="R1701" s="122" t="s">
        <v>135</v>
      </c>
      <c r="S1701" s="122">
        <v>0</v>
      </c>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row>
    <row r="1702" spans="1:47" outlineLevel="1" x14ac:dyDescent="0.2">
      <c r="A1702" s="123"/>
      <c r="B1702" s="123"/>
      <c r="C1702" s="138" t="s">
        <v>1348</v>
      </c>
      <c r="D1702" s="161"/>
      <c r="E1702" s="152">
        <v>35</v>
      </c>
      <c r="F1702" s="125"/>
      <c r="G1702" s="125"/>
      <c r="H1702" s="147">
        <v>0</v>
      </c>
      <c r="I1702" s="122"/>
      <c r="J1702" s="122"/>
      <c r="K1702" s="122"/>
      <c r="L1702" s="122"/>
      <c r="M1702" s="122"/>
      <c r="N1702" s="122"/>
      <c r="O1702" s="122"/>
      <c r="P1702" s="122"/>
      <c r="Q1702" s="122"/>
      <c r="R1702" s="122" t="s">
        <v>135</v>
      </c>
      <c r="S1702" s="122">
        <v>0</v>
      </c>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row>
    <row r="1703" spans="1:47" outlineLevel="1" x14ac:dyDescent="0.2">
      <c r="A1703" s="123">
        <v>534</v>
      </c>
      <c r="B1703" s="123" t="s">
        <v>1349</v>
      </c>
      <c r="C1703" s="137" t="s">
        <v>1350</v>
      </c>
      <c r="D1703" s="160" t="s">
        <v>240</v>
      </c>
      <c r="E1703" s="125">
        <v>452</v>
      </c>
      <c r="F1703" s="125"/>
      <c r="G1703" s="125">
        <f>ROUND(E1703*F1703,2)</f>
        <v>0</v>
      </c>
      <c r="H1703" s="147" t="s">
        <v>1624</v>
      </c>
      <c r="I1703" s="122"/>
      <c r="J1703" s="122"/>
      <c r="K1703" s="122"/>
      <c r="L1703" s="122"/>
      <c r="M1703" s="122"/>
      <c r="N1703" s="122"/>
      <c r="O1703" s="122"/>
      <c r="P1703" s="122"/>
      <c r="Q1703" s="122"/>
      <c r="R1703" s="122" t="s">
        <v>133</v>
      </c>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row>
    <row r="1704" spans="1:47" outlineLevel="1" x14ac:dyDescent="0.2">
      <c r="A1704" s="123"/>
      <c r="B1704" s="123"/>
      <c r="C1704" s="138" t="s">
        <v>213</v>
      </c>
      <c r="D1704" s="161"/>
      <c r="E1704" s="152"/>
      <c r="F1704" s="125"/>
      <c r="G1704" s="125"/>
      <c r="H1704" s="147">
        <v>0</v>
      </c>
      <c r="I1704" s="122"/>
      <c r="J1704" s="122"/>
      <c r="K1704" s="122"/>
      <c r="L1704" s="122"/>
      <c r="M1704" s="122"/>
      <c r="N1704" s="122"/>
      <c r="O1704" s="122"/>
      <c r="P1704" s="122"/>
      <c r="Q1704" s="122"/>
      <c r="R1704" s="122" t="s">
        <v>135</v>
      </c>
      <c r="S1704" s="122">
        <v>0</v>
      </c>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row>
    <row r="1705" spans="1:47" ht="22.5" outlineLevel="1" x14ac:dyDescent="0.2">
      <c r="A1705" s="123"/>
      <c r="B1705" s="123"/>
      <c r="C1705" s="138" t="s">
        <v>214</v>
      </c>
      <c r="D1705" s="161"/>
      <c r="E1705" s="152"/>
      <c r="F1705" s="125"/>
      <c r="G1705" s="125"/>
      <c r="H1705" s="147">
        <v>0</v>
      </c>
      <c r="I1705" s="122"/>
      <c r="J1705" s="122"/>
      <c r="K1705" s="122"/>
      <c r="L1705" s="122"/>
      <c r="M1705" s="122"/>
      <c r="N1705" s="122"/>
      <c r="O1705" s="122"/>
      <c r="P1705" s="122"/>
      <c r="Q1705" s="122"/>
      <c r="R1705" s="122" t="s">
        <v>135</v>
      </c>
      <c r="S1705" s="122">
        <v>0</v>
      </c>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row>
    <row r="1706" spans="1:47" outlineLevel="1" x14ac:dyDescent="0.2">
      <c r="A1706" s="123"/>
      <c r="B1706" s="123"/>
      <c r="C1706" s="138" t="s">
        <v>1351</v>
      </c>
      <c r="D1706" s="161"/>
      <c r="E1706" s="152">
        <v>452</v>
      </c>
      <c r="F1706" s="125"/>
      <c r="G1706" s="125"/>
      <c r="H1706" s="147">
        <v>0</v>
      </c>
      <c r="I1706" s="122"/>
      <c r="J1706" s="122"/>
      <c r="K1706" s="122"/>
      <c r="L1706" s="122"/>
      <c r="M1706" s="122"/>
      <c r="N1706" s="122"/>
      <c r="O1706" s="122"/>
      <c r="P1706" s="122"/>
      <c r="Q1706" s="122"/>
      <c r="R1706" s="122" t="s">
        <v>135</v>
      </c>
      <c r="S1706" s="122">
        <v>0</v>
      </c>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row>
    <row r="1707" spans="1:47" outlineLevel="1" x14ac:dyDescent="0.2">
      <c r="A1707" s="123">
        <v>535</v>
      </c>
      <c r="B1707" s="123" t="s">
        <v>1352</v>
      </c>
      <c r="C1707" s="137" t="s">
        <v>1353</v>
      </c>
      <c r="D1707" s="160" t="s">
        <v>188</v>
      </c>
      <c r="E1707" s="432">
        <v>551.11</v>
      </c>
      <c r="F1707" s="125"/>
      <c r="G1707" s="125">
        <f>ROUND(E1707*F1707,2)</f>
        <v>0</v>
      </c>
      <c r="H1707" s="147" t="s">
        <v>1624</v>
      </c>
      <c r="I1707" s="122"/>
      <c r="J1707" s="122"/>
      <c r="K1707" s="122"/>
      <c r="L1707" s="122"/>
      <c r="M1707" s="122"/>
      <c r="N1707" s="122"/>
      <c r="O1707" s="122"/>
      <c r="P1707" s="122"/>
      <c r="Q1707" s="122"/>
      <c r="R1707" s="122" t="s">
        <v>133</v>
      </c>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row>
    <row r="1708" spans="1:47" outlineLevel="1" x14ac:dyDescent="0.2">
      <c r="A1708" s="123"/>
      <c r="B1708" s="123"/>
      <c r="C1708" s="138" t="s">
        <v>213</v>
      </c>
      <c r="D1708" s="161"/>
      <c r="E1708" s="152"/>
      <c r="F1708" s="125"/>
      <c r="G1708" s="125"/>
      <c r="H1708" s="147">
        <v>0</v>
      </c>
      <c r="I1708" s="122"/>
      <c r="J1708" s="122"/>
      <c r="K1708" s="122"/>
      <c r="L1708" s="122"/>
      <c r="M1708" s="122"/>
      <c r="N1708" s="122"/>
      <c r="O1708" s="122"/>
      <c r="P1708" s="122"/>
      <c r="Q1708" s="122"/>
      <c r="R1708" s="122" t="s">
        <v>135</v>
      </c>
      <c r="S1708" s="122">
        <v>0</v>
      </c>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row>
    <row r="1709" spans="1:47" ht="22.5" outlineLevel="1" x14ac:dyDescent="0.2">
      <c r="A1709" s="123"/>
      <c r="B1709" s="123"/>
      <c r="C1709" s="138" t="s">
        <v>214</v>
      </c>
      <c r="D1709" s="161"/>
      <c r="E1709" s="152"/>
      <c r="F1709" s="125"/>
      <c r="G1709" s="125"/>
      <c r="H1709" s="147">
        <v>0</v>
      </c>
      <c r="I1709" s="122"/>
      <c r="J1709" s="122"/>
      <c r="K1709" s="122"/>
      <c r="L1709" s="122"/>
      <c r="M1709" s="122"/>
      <c r="N1709" s="122"/>
      <c r="O1709" s="122"/>
      <c r="P1709" s="122"/>
      <c r="Q1709" s="122"/>
      <c r="R1709" s="122" t="s">
        <v>135</v>
      </c>
      <c r="S1709" s="122">
        <v>0</v>
      </c>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row>
    <row r="1710" spans="1:47" outlineLevel="1" x14ac:dyDescent="0.2">
      <c r="A1710" s="123"/>
      <c r="B1710" s="123"/>
      <c r="C1710" s="138" t="s">
        <v>682</v>
      </c>
      <c r="D1710" s="161"/>
      <c r="E1710" s="152">
        <v>410.4</v>
      </c>
      <c r="F1710" s="125"/>
      <c r="G1710" s="125"/>
      <c r="H1710" s="147">
        <v>0</v>
      </c>
      <c r="I1710" s="122"/>
      <c r="J1710" s="122"/>
      <c r="K1710" s="122"/>
      <c r="L1710" s="122"/>
      <c r="M1710" s="122"/>
      <c r="N1710" s="122"/>
      <c r="O1710" s="122"/>
      <c r="P1710" s="122"/>
      <c r="Q1710" s="122"/>
      <c r="R1710" s="122" t="s">
        <v>135</v>
      </c>
      <c r="S1710" s="122">
        <v>0</v>
      </c>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row>
    <row r="1711" spans="1:47" outlineLevel="1" x14ac:dyDescent="0.2">
      <c r="A1711" s="123"/>
      <c r="B1711" s="123"/>
      <c r="C1711" s="138" t="s">
        <v>683</v>
      </c>
      <c r="D1711" s="161"/>
      <c r="E1711" s="152">
        <v>110.19</v>
      </c>
      <c r="F1711" s="125"/>
      <c r="G1711" s="125"/>
      <c r="H1711" s="147">
        <v>0</v>
      </c>
      <c r="I1711" s="122"/>
      <c r="J1711" s="122"/>
      <c r="K1711" s="122"/>
      <c r="L1711" s="122"/>
      <c r="M1711" s="122"/>
      <c r="N1711" s="122"/>
      <c r="O1711" s="122"/>
      <c r="P1711" s="122"/>
      <c r="Q1711" s="122"/>
      <c r="R1711" s="122" t="s">
        <v>135</v>
      </c>
      <c r="S1711" s="122">
        <v>0</v>
      </c>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row>
    <row r="1712" spans="1:47" outlineLevel="1" x14ac:dyDescent="0.2">
      <c r="A1712" s="123"/>
      <c r="B1712" s="123"/>
      <c r="C1712" s="138" t="s">
        <v>718</v>
      </c>
      <c r="D1712" s="161"/>
      <c r="E1712" s="152">
        <v>20.3</v>
      </c>
      <c r="F1712" s="125"/>
      <c r="G1712" s="125"/>
      <c r="H1712" s="147">
        <v>0</v>
      </c>
      <c r="I1712" s="122"/>
      <c r="J1712" s="122"/>
      <c r="K1712" s="122"/>
      <c r="L1712" s="122"/>
      <c r="M1712" s="122"/>
      <c r="N1712" s="122"/>
      <c r="O1712" s="122"/>
      <c r="P1712" s="122"/>
      <c r="Q1712" s="122"/>
      <c r="R1712" s="122" t="s">
        <v>135</v>
      </c>
      <c r="S1712" s="122">
        <v>0</v>
      </c>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row>
    <row r="1713" spans="1:47" outlineLevel="1" x14ac:dyDescent="0.2">
      <c r="A1713" s="123"/>
      <c r="B1713" s="123"/>
      <c r="C1713" s="138" t="s">
        <v>688</v>
      </c>
      <c r="D1713" s="161"/>
      <c r="E1713" s="152">
        <v>25.75</v>
      </c>
      <c r="F1713" s="125"/>
      <c r="G1713" s="125"/>
      <c r="H1713" s="147">
        <v>0</v>
      </c>
      <c r="I1713" s="122"/>
      <c r="J1713" s="122"/>
      <c r="K1713" s="122"/>
      <c r="L1713" s="122"/>
      <c r="M1713" s="122"/>
      <c r="N1713" s="122"/>
      <c r="O1713" s="122"/>
      <c r="P1713" s="122"/>
      <c r="Q1713" s="122"/>
      <c r="R1713" s="122" t="s">
        <v>135</v>
      </c>
      <c r="S1713" s="122">
        <v>0</v>
      </c>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row>
    <row r="1714" spans="1:47" outlineLevel="1" x14ac:dyDescent="0.2">
      <c r="A1714" s="123"/>
      <c r="B1714" s="123"/>
      <c r="C1714" s="138" t="s">
        <v>689</v>
      </c>
      <c r="D1714" s="161"/>
      <c r="E1714" s="152">
        <v>6.71</v>
      </c>
      <c r="F1714" s="125"/>
      <c r="G1714" s="125"/>
      <c r="H1714" s="147">
        <v>0</v>
      </c>
      <c r="I1714" s="122"/>
      <c r="J1714" s="122"/>
      <c r="K1714" s="122"/>
      <c r="L1714" s="122"/>
      <c r="M1714" s="122"/>
      <c r="N1714" s="122"/>
      <c r="O1714" s="122"/>
      <c r="P1714" s="122"/>
      <c r="Q1714" s="122"/>
      <c r="R1714" s="122" t="s">
        <v>135</v>
      </c>
      <c r="S1714" s="122">
        <v>0</v>
      </c>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row>
    <row r="1715" spans="1:47" outlineLevel="1" x14ac:dyDescent="0.2">
      <c r="A1715" s="123"/>
      <c r="B1715" s="123"/>
      <c r="C1715" s="138" t="s">
        <v>690</v>
      </c>
      <c r="D1715" s="161"/>
      <c r="E1715" s="152">
        <v>7.76</v>
      </c>
      <c r="F1715" s="125"/>
      <c r="G1715" s="125"/>
      <c r="H1715" s="147">
        <v>0</v>
      </c>
      <c r="I1715" s="122"/>
      <c r="J1715" s="122"/>
      <c r="K1715" s="122"/>
      <c r="L1715" s="122"/>
      <c r="M1715" s="122"/>
      <c r="N1715" s="122"/>
      <c r="O1715" s="122"/>
      <c r="P1715" s="122"/>
      <c r="Q1715" s="122"/>
      <c r="R1715" s="122" t="s">
        <v>135</v>
      </c>
      <c r="S1715" s="122">
        <v>0</v>
      </c>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row>
    <row r="1716" spans="1:47" outlineLevel="1" x14ac:dyDescent="0.2">
      <c r="A1716" s="123"/>
      <c r="B1716" s="123"/>
      <c r="C1716" s="433" t="s">
        <v>5511</v>
      </c>
      <c r="D1716" s="435"/>
      <c r="E1716" s="434">
        <v>-30</v>
      </c>
      <c r="F1716" s="125"/>
      <c r="G1716" s="125"/>
      <c r="H1716" s="147"/>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row>
    <row r="1717" spans="1:47" ht="22.5" outlineLevel="1" x14ac:dyDescent="0.2">
      <c r="A1717" s="436" t="s">
        <v>5512</v>
      </c>
      <c r="B1717" s="436" t="s">
        <v>5513</v>
      </c>
      <c r="C1717" s="437" t="s">
        <v>5514</v>
      </c>
      <c r="D1717" s="438" t="s">
        <v>188</v>
      </c>
      <c r="E1717" s="432">
        <v>30</v>
      </c>
      <c r="F1717" s="432"/>
      <c r="G1717" s="432">
        <f>ROUND(E1717*F1717,2)</f>
        <v>0</v>
      </c>
      <c r="H1717" s="439" t="s">
        <v>1624</v>
      </c>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row>
    <row r="1718" spans="1:47" outlineLevel="1" x14ac:dyDescent="0.2">
      <c r="A1718" s="436"/>
      <c r="B1718" s="436"/>
      <c r="C1718" s="433" t="s">
        <v>213</v>
      </c>
      <c r="D1718" s="435"/>
      <c r="E1718" s="434"/>
      <c r="F1718" s="432"/>
      <c r="G1718" s="432"/>
      <c r="H1718" s="439"/>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row>
    <row r="1719" spans="1:47" ht="22.5" outlineLevel="1" x14ac:dyDescent="0.2">
      <c r="A1719" s="436"/>
      <c r="B1719" s="436"/>
      <c r="C1719" s="433" t="s">
        <v>214</v>
      </c>
      <c r="D1719" s="435"/>
      <c r="E1719" s="434">
        <v>30</v>
      </c>
      <c r="F1719" s="432"/>
      <c r="G1719" s="432"/>
      <c r="H1719" s="439"/>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row>
    <row r="1720" spans="1:47" outlineLevel="1" x14ac:dyDescent="0.2">
      <c r="A1720" s="436"/>
      <c r="B1720" s="436"/>
      <c r="C1720" s="433" t="s">
        <v>5515</v>
      </c>
      <c r="D1720" s="435"/>
      <c r="E1720" s="434">
        <v>25.75</v>
      </c>
      <c r="F1720" s="432"/>
      <c r="G1720" s="432"/>
      <c r="H1720" s="439"/>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row>
    <row r="1721" spans="1:47" outlineLevel="1" x14ac:dyDescent="0.2">
      <c r="A1721" s="123">
        <v>536</v>
      </c>
      <c r="B1721" s="123" t="s">
        <v>1354</v>
      </c>
      <c r="C1721" s="137" t="s">
        <v>1355</v>
      </c>
      <c r="D1721" s="160" t="s">
        <v>240</v>
      </c>
      <c r="E1721" s="125">
        <v>46</v>
      </c>
      <c r="F1721" s="125"/>
      <c r="G1721" s="125">
        <f>ROUND(E1721*F1721,2)</f>
        <v>0</v>
      </c>
      <c r="H1721" s="147" t="s">
        <v>1624</v>
      </c>
      <c r="I1721" s="122"/>
      <c r="J1721" s="122"/>
      <c r="K1721" s="122"/>
      <c r="L1721" s="122"/>
      <c r="M1721" s="122"/>
      <c r="N1721" s="122"/>
      <c r="O1721" s="122"/>
      <c r="P1721" s="122"/>
      <c r="Q1721" s="122"/>
      <c r="R1721" s="122" t="s">
        <v>133</v>
      </c>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row>
    <row r="1722" spans="1:47" outlineLevel="1" x14ac:dyDescent="0.2">
      <c r="A1722" s="123"/>
      <c r="B1722" s="123"/>
      <c r="C1722" s="138" t="s">
        <v>213</v>
      </c>
      <c r="D1722" s="161"/>
      <c r="E1722" s="152"/>
      <c r="F1722" s="125"/>
      <c r="G1722" s="125"/>
      <c r="H1722" s="147">
        <v>0</v>
      </c>
      <c r="I1722" s="122"/>
      <c r="J1722" s="122"/>
      <c r="K1722" s="122"/>
      <c r="L1722" s="122"/>
      <c r="M1722" s="122"/>
      <c r="N1722" s="122"/>
      <c r="O1722" s="122"/>
      <c r="P1722" s="122"/>
      <c r="Q1722" s="122"/>
      <c r="R1722" s="122" t="s">
        <v>135</v>
      </c>
      <c r="S1722" s="122">
        <v>0</v>
      </c>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row>
    <row r="1723" spans="1:47" ht="22.5" outlineLevel="1" x14ac:dyDescent="0.2">
      <c r="A1723" s="123"/>
      <c r="B1723" s="123"/>
      <c r="C1723" s="138" t="s">
        <v>214</v>
      </c>
      <c r="D1723" s="161"/>
      <c r="E1723" s="152"/>
      <c r="F1723" s="125"/>
      <c r="G1723" s="125"/>
      <c r="H1723" s="147">
        <v>0</v>
      </c>
      <c r="I1723" s="122"/>
      <c r="J1723" s="122"/>
      <c r="K1723" s="122"/>
      <c r="L1723" s="122"/>
      <c r="M1723" s="122"/>
      <c r="N1723" s="122"/>
      <c r="O1723" s="122"/>
      <c r="P1723" s="122"/>
      <c r="Q1723" s="122"/>
      <c r="R1723" s="122" t="s">
        <v>135</v>
      </c>
      <c r="S1723" s="122">
        <v>0</v>
      </c>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row>
    <row r="1724" spans="1:47" outlineLevel="1" x14ac:dyDescent="0.2">
      <c r="A1724" s="123"/>
      <c r="B1724" s="123"/>
      <c r="C1724" s="138" t="s">
        <v>1356</v>
      </c>
      <c r="D1724" s="161"/>
      <c r="E1724" s="152">
        <v>46</v>
      </c>
      <c r="F1724" s="125"/>
      <c r="G1724" s="125"/>
      <c r="H1724" s="147">
        <v>0</v>
      </c>
      <c r="I1724" s="122"/>
      <c r="J1724" s="122"/>
      <c r="K1724" s="122"/>
      <c r="L1724" s="122"/>
      <c r="M1724" s="122"/>
      <c r="N1724" s="122"/>
      <c r="O1724" s="122"/>
      <c r="P1724" s="122"/>
      <c r="Q1724" s="122"/>
      <c r="R1724" s="122" t="s">
        <v>135</v>
      </c>
      <c r="S1724" s="122">
        <v>0</v>
      </c>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row>
    <row r="1725" spans="1:47" outlineLevel="1" x14ac:dyDescent="0.2">
      <c r="A1725" s="123">
        <v>537</v>
      </c>
      <c r="B1725" s="123" t="s">
        <v>1357</v>
      </c>
      <c r="C1725" s="137" t="s">
        <v>1358</v>
      </c>
      <c r="D1725" s="160" t="s">
        <v>240</v>
      </c>
      <c r="E1725" s="125">
        <v>46</v>
      </c>
      <c r="F1725" s="125"/>
      <c r="G1725" s="125">
        <f>ROUND(E1725*F1725,2)</f>
        <v>0</v>
      </c>
      <c r="H1725" s="147" t="s">
        <v>1624</v>
      </c>
      <c r="I1725" s="122"/>
      <c r="J1725" s="122"/>
      <c r="K1725" s="122"/>
      <c r="L1725" s="122"/>
      <c r="M1725" s="122"/>
      <c r="N1725" s="122"/>
      <c r="O1725" s="122"/>
      <c r="P1725" s="122"/>
      <c r="Q1725" s="122"/>
      <c r="R1725" s="122" t="s">
        <v>133</v>
      </c>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row>
    <row r="1726" spans="1:47" outlineLevel="1" x14ac:dyDescent="0.2">
      <c r="A1726" s="123"/>
      <c r="B1726" s="123"/>
      <c r="C1726" s="138" t="s">
        <v>213</v>
      </c>
      <c r="D1726" s="161"/>
      <c r="E1726" s="152"/>
      <c r="F1726" s="125"/>
      <c r="G1726" s="125"/>
      <c r="H1726" s="147">
        <v>0</v>
      </c>
      <c r="I1726" s="122"/>
      <c r="J1726" s="122"/>
      <c r="K1726" s="122"/>
      <c r="L1726" s="122"/>
      <c r="M1726" s="122"/>
      <c r="N1726" s="122"/>
      <c r="O1726" s="122"/>
      <c r="P1726" s="122"/>
      <c r="Q1726" s="122"/>
      <c r="R1726" s="122" t="s">
        <v>135</v>
      </c>
      <c r="S1726" s="122">
        <v>0</v>
      </c>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row>
    <row r="1727" spans="1:47" ht="22.5" outlineLevel="1" x14ac:dyDescent="0.2">
      <c r="A1727" s="123"/>
      <c r="B1727" s="123"/>
      <c r="C1727" s="138" t="s">
        <v>214</v>
      </c>
      <c r="D1727" s="161"/>
      <c r="E1727" s="152"/>
      <c r="F1727" s="125"/>
      <c r="G1727" s="125"/>
      <c r="H1727" s="147">
        <v>0</v>
      </c>
      <c r="I1727" s="122"/>
      <c r="J1727" s="122"/>
      <c r="K1727" s="122"/>
      <c r="L1727" s="122"/>
      <c r="M1727" s="122"/>
      <c r="N1727" s="122"/>
      <c r="O1727" s="122"/>
      <c r="P1727" s="122"/>
      <c r="Q1727" s="122"/>
      <c r="R1727" s="122" t="s">
        <v>135</v>
      </c>
      <c r="S1727" s="122">
        <v>0</v>
      </c>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row>
    <row r="1728" spans="1:47" outlineLevel="1" x14ac:dyDescent="0.2">
      <c r="A1728" s="123"/>
      <c r="B1728" s="123"/>
      <c r="C1728" s="138" t="s">
        <v>1356</v>
      </c>
      <c r="D1728" s="161"/>
      <c r="E1728" s="152">
        <v>46</v>
      </c>
      <c r="F1728" s="125"/>
      <c r="G1728" s="125"/>
      <c r="H1728" s="147">
        <v>0</v>
      </c>
      <c r="I1728" s="122"/>
      <c r="J1728" s="122"/>
      <c r="K1728" s="122"/>
      <c r="L1728" s="122"/>
      <c r="M1728" s="122"/>
      <c r="N1728" s="122"/>
      <c r="O1728" s="122"/>
      <c r="P1728" s="122"/>
      <c r="Q1728" s="122"/>
      <c r="R1728" s="122" t="s">
        <v>135</v>
      </c>
      <c r="S1728" s="122">
        <v>0</v>
      </c>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row>
    <row r="1729" spans="1:47" outlineLevel="1" x14ac:dyDescent="0.2">
      <c r="A1729" s="123">
        <v>538</v>
      </c>
      <c r="B1729" s="123" t="s">
        <v>1359</v>
      </c>
      <c r="C1729" s="137" t="s">
        <v>1360</v>
      </c>
      <c r="D1729" s="160" t="s">
        <v>188</v>
      </c>
      <c r="E1729" s="125">
        <v>647.44999999999993</v>
      </c>
      <c r="F1729" s="125"/>
      <c r="G1729" s="125">
        <f>ROUND(E1729*F1729,2)</f>
        <v>0</v>
      </c>
      <c r="H1729" s="147" t="s">
        <v>1624</v>
      </c>
      <c r="I1729" s="122"/>
      <c r="J1729" s="122"/>
      <c r="K1729" s="122"/>
      <c r="L1729" s="122"/>
      <c r="M1729" s="122"/>
      <c r="N1729" s="122"/>
      <c r="O1729" s="122"/>
      <c r="P1729" s="122"/>
      <c r="Q1729" s="122"/>
      <c r="R1729" s="122" t="s">
        <v>133</v>
      </c>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row>
    <row r="1730" spans="1:47" outlineLevel="1" x14ac:dyDescent="0.2">
      <c r="A1730" s="123"/>
      <c r="B1730" s="123"/>
      <c r="C1730" s="138" t="s">
        <v>213</v>
      </c>
      <c r="D1730" s="161"/>
      <c r="E1730" s="152"/>
      <c r="F1730" s="125"/>
      <c r="G1730" s="125"/>
      <c r="H1730" s="147">
        <v>0</v>
      </c>
      <c r="I1730" s="122"/>
      <c r="J1730" s="122"/>
      <c r="K1730" s="122"/>
      <c r="L1730" s="122"/>
      <c r="M1730" s="122"/>
      <c r="N1730" s="122"/>
      <c r="O1730" s="122"/>
      <c r="P1730" s="122"/>
      <c r="Q1730" s="122"/>
      <c r="R1730" s="122" t="s">
        <v>135</v>
      </c>
      <c r="S1730" s="122">
        <v>0</v>
      </c>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row>
    <row r="1731" spans="1:47" ht="22.5" outlineLevel="1" x14ac:dyDescent="0.2">
      <c r="A1731" s="123"/>
      <c r="B1731" s="123"/>
      <c r="C1731" s="138" t="s">
        <v>214</v>
      </c>
      <c r="D1731" s="161"/>
      <c r="E1731" s="152"/>
      <c r="F1731" s="125"/>
      <c r="G1731" s="125"/>
      <c r="H1731" s="147">
        <v>0</v>
      </c>
      <c r="I1731" s="122"/>
      <c r="J1731" s="122"/>
      <c r="K1731" s="122"/>
      <c r="L1731" s="122"/>
      <c r="M1731" s="122"/>
      <c r="N1731" s="122"/>
      <c r="O1731" s="122"/>
      <c r="P1731" s="122"/>
      <c r="Q1731" s="122"/>
      <c r="R1731" s="122" t="s">
        <v>135</v>
      </c>
      <c r="S1731" s="122">
        <v>0</v>
      </c>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row>
    <row r="1732" spans="1:47" outlineLevel="1" x14ac:dyDescent="0.2">
      <c r="A1732" s="123"/>
      <c r="B1732" s="123"/>
      <c r="C1732" s="138" t="s">
        <v>682</v>
      </c>
      <c r="D1732" s="161"/>
      <c r="E1732" s="152">
        <v>410.4</v>
      </c>
      <c r="F1732" s="125"/>
      <c r="G1732" s="125"/>
      <c r="H1732" s="147">
        <v>0</v>
      </c>
      <c r="I1732" s="122"/>
      <c r="J1732" s="122"/>
      <c r="K1732" s="122"/>
      <c r="L1732" s="122"/>
      <c r="M1732" s="122"/>
      <c r="N1732" s="122"/>
      <c r="O1732" s="122"/>
      <c r="P1732" s="122"/>
      <c r="Q1732" s="122"/>
      <c r="R1732" s="122" t="s">
        <v>135</v>
      </c>
      <c r="S1732" s="122">
        <v>0</v>
      </c>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row>
    <row r="1733" spans="1:47" outlineLevel="1" x14ac:dyDescent="0.2">
      <c r="A1733" s="123"/>
      <c r="B1733" s="123"/>
      <c r="C1733" s="138" t="s">
        <v>683</v>
      </c>
      <c r="D1733" s="161"/>
      <c r="E1733" s="152">
        <v>110.19</v>
      </c>
      <c r="F1733" s="125"/>
      <c r="G1733" s="125"/>
      <c r="H1733" s="147">
        <v>0</v>
      </c>
      <c r="I1733" s="122"/>
      <c r="J1733" s="122"/>
      <c r="K1733" s="122"/>
      <c r="L1733" s="122"/>
      <c r="M1733" s="122"/>
      <c r="N1733" s="122"/>
      <c r="O1733" s="122"/>
      <c r="P1733" s="122"/>
      <c r="Q1733" s="122"/>
      <c r="R1733" s="122" t="s">
        <v>135</v>
      </c>
      <c r="S1733" s="122">
        <v>0</v>
      </c>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row>
    <row r="1734" spans="1:47" outlineLevel="1" x14ac:dyDescent="0.2">
      <c r="A1734" s="123"/>
      <c r="B1734" s="123"/>
      <c r="C1734" s="138" t="s">
        <v>718</v>
      </c>
      <c r="D1734" s="161"/>
      <c r="E1734" s="152">
        <v>20.3</v>
      </c>
      <c r="F1734" s="125"/>
      <c r="G1734" s="125"/>
      <c r="H1734" s="147">
        <v>0</v>
      </c>
      <c r="I1734" s="122"/>
      <c r="J1734" s="122"/>
      <c r="K1734" s="122"/>
      <c r="L1734" s="122"/>
      <c r="M1734" s="122"/>
      <c r="N1734" s="122"/>
      <c r="O1734" s="122"/>
      <c r="P1734" s="122"/>
      <c r="Q1734" s="122"/>
      <c r="R1734" s="122" t="s">
        <v>135</v>
      </c>
      <c r="S1734" s="122">
        <v>0</v>
      </c>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row>
    <row r="1735" spans="1:47" outlineLevel="1" x14ac:dyDescent="0.2">
      <c r="A1735" s="123"/>
      <c r="B1735" s="123"/>
      <c r="C1735" s="138" t="s">
        <v>862</v>
      </c>
      <c r="D1735" s="161"/>
      <c r="E1735" s="152">
        <v>21.14</v>
      </c>
      <c r="F1735" s="125"/>
      <c r="G1735" s="125"/>
      <c r="H1735" s="147">
        <v>0</v>
      </c>
      <c r="I1735" s="122"/>
      <c r="J1735" s="122"/>
      <c r="K1735" s="122"/>
      <c r="L1735" s="122"/>
      <c r="M1735" s="122"/>
      <c r="N1735" s="122"/>
      <c r="O1735" s="122"/>
      <c r="P1735" s="122"/>
      <c r="Q1735" s="122"/>
      <c r="R1735" s="122" t="s">
        <v>135</v>
      </c>
      <c r="S1735" s="122">
        <v>0</v>
      </c>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row>
    <row r="1736" spans="1:47" outlineLevel="1" x14ac:dyDescent="0.2">
      <c r="A1736" s="123"/>
      <c r="B1736" s="123"/>
      <c r="C1736" s="138" t="s">
        <v>688</v>
      </c>
      <c r="D1736" s="161"/>
      <c r="E1736" s="152">
        <v>25.75</v>
      </c>
      <c r="F1736" s="125"/>
      <c r="G1736" s="125"/>
      <c r="H1736" s="147">
        <v>0</v>
      </c>
      <c r="I1736" s="122"/>
      <c r="J1736" s="122"/>
      <c r="K1736" s="122"/>
      <c r="L1736" s="122"/>
      <c r="M1736" s="122"/>
      <c r="N1736" s="122"/>
      <c r="O1736" s="122"/>
      <c r="P1736" s="122"/>
      <c r="Q1736" s="122"/>
      <c r="R1736" s="122" t="s">
        <v>135</v>
      </c>
      <c r="S1736" s="122">
        <v>0</v>
      </c>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row>
    <row r="1737" spans="1:47" outlineLevel="1" x14ac:dyDescent="0.2">
      <c r="A1737" s="123"/>
      <c r="B1737" s="123"/>
      <c r="C1737" s="138" t="s">
        <v>689</v>
      </c>
      <c r="D1737" s="161"/>
      <c r="E1737" s="152">
        <v>6.71</v>
      </c>
      <c r="F1737" s="125"/>
      <c r="G1737" s="125"/>
      <c r="H1737" s="147">
        <v>0</v>
      </c>
      <c r="I1737" s="122"/>
      <c r="J1737" s="122"/>
      <c r="K1737" s="122"/>
      <c r="L1737" s="122"/>
      <c r="M1737" s="122"/>
      <c r="N1737" s="122"/>
      <c r="O1737" s="122"/>
      <c r="P1737" s="122"/>
      <c r="Q1737" s="122"/>
      <c r="R1737" s="122" t="s">
        <v>135</v>
      </c>
      <c r="S1737" s="122">
        <v>0</v>
      </c>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row>
    <row r="1738" spans="1:47" outlineLevel="1" x14ac:dyDescent="0.2">
      <c r="A1738" s="123"/>
      <c r="B1738" s="123"/>
      <c r="C1738" s="138" t="s">
        <v>690</v>
      </c>
      <c r="D1738" s="161"/>
      <c r="E1738" s="152">
        <v>7.76</v>
      </c>
      <c r="F1738" s="125"/>
      <c r="G1738" s="125"/>
      <c r="H1738" s="147">
        <v>0</v>
      </c>
      <c r="I1738" s="122"/>
      <c r="J1738" s="122"/>
      <c r="K1738" s="122"/>
      <c r="L1738" s="122"/>
      <c r="M1738" s="122"/>
      <c r="N1738" s="122"/>
      <c r="O1738" s="122"/>
      <c r="P1738" s="122"/>
      <c r="Q1738" s="122"/>
      <c r="R1738" s="122" t="s">
        <v>135</v>
      </c>
      <c r="S1738" s="122">
        <v>0</v>
      </c>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row>
    <row r="1739" spans="1:47" outlineLevel="1" x14ac:dyDescent="0.2">
      <c r="A1739" s="123"/>
      <c r="B1739" s="123"/>
      <c r="C1739" s="138" t="s">
        <v>1342</v>
      </c>
      <c r="D1739" s="161"/>
      <c r="E1739" s="152">
        <v>45.2</v>
      </c>
      <c r="F1739" s="125"/>
      <c r="G1739" s="125"/>
      <c r="H1739" s="147">
        <v>0</v>
      </c>
      <c r="I1739" s="122"/>
      <c r="J1739" s="122"/>
      <c r="K1739" s="122"/>
      <c r="L1739" s="122"/>
      <c r="M1739" s="122"/>
      <c r="N1739" s="122"/>
      <c r="O1739" s="122"/>
      <c r="P1739" s="122"/>
      <c r="Q1739" s="122"/>
      <c r="R1739" s="122" t="s">
        <v>135</v>
      </c>
      <c r="S1739" s="122">
        <v>0</v>
      </c>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row>
    <row r="1740" spans="1:47" outlineLevel="1" x14ac:dyDescent="0.2">
      <c r="A1740" s="123">
        <v>539</v>
      </c>
      <c r="B1740" s="123" t="s">
        <v>1361</v>
      </c>
      <c r="C1740" s="137" t="s">
        <v>1362</v>
      </c>
      <c r="D1740" s="160" t="s">
        <v>240</v>
      </c>
      <c r="E1740" s="125">
        <v>452</v>
      </c>
      <c r="F1740" s="125"/>
      <c r="G1740" s="125">
        <f>ROUND(E1740*F1740,2)</f>
        <v>0</v>
      </c>
      <c r="H1740" s="147" t="s">
        <v>1624</v>
      </c>
      <c r="I1740" s="122"/>
      <c r="J1740" s="122"/>
      <c r="K1740" s="122"/>
      <c r="L1740" s="122"/>
      <c r="M1740" s="122"/>
      <c r="N1740" s="122"/>
      <c r="O1740" s="122"/>
      <c r="P1740" s="122"/>
      <c r="Q1740" s="122"/>
      <c r="R1740" s="122" t="s">
        <v>133</v>
      </c>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row>
    <row r="1741" spans="1:47" outlineLevel="1" x14ac:dyDescent="0.2">
      <c r="A1741" s="123"/>
      <c r="B1741" s="123"/>
      <c r="C1741" s="138" t="s">
        <v>213</v>
      </c>
      <c r="D1741" s="161"/>
      <c r="E1741" s="152"/>
      <c r="F1741" s="125"/>
      <c r="G1741" s="125"/>
      <c r="H1741" s="147">
        <v>0</v>
      </c>
      <c r="I1741" s="122"/>
      <c r="J1741" s="122"/>
      <c r="K1741" s="122"/>
      <c r="L1741" s="122"/>
      <c r="M1741" s="122"/>
      <c r="N1741" s="122"/>
      <c r="O1741" s="122"/>
      <c r="P1741" s="122"/>
      <c r="Q1741" s="122"/>
      <c r="R1741" s="122" t="s">
        <v>135</v>
      </c>
      <c r="S1741" s="122">
        <v>0</v>
      </c>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row>
    <row r="1742" spans="1:47" ht="22.5" outlineLevel="1" x14ac:dyDescent="0.2">
      <c r="A1742" s="123"/>
      <c r="B1742" s="123"/>
      <c r="C1742" s="138" t="s">
        <v>214</v>
      </c>
      <c r="D1742" s="161"/>
      <c r="E1742" s="152"/>
      <c r="F1742" s="125"/>
      <c r="G1742" s="125"/>
      <c r="H1742" s="147">
        <v>0</v>
      </c>
      <c r="I1742" s="122"/>
      <c r="J1742" s="122"/>
      <c r="K1742" s="122"/>
      <c r="L1742" s="122"/>
      <c r="M1742" s="122"/>
      <c r="N1742" s="122"/>
      <c r="O1742" s="122"/>
      <c r="P1742" s="122"/>
      <c r="Q1742" s="122"/>
      <c r="R1742" s="122" t="s">
        <v>135</v>
      </c>
      <c r="S1742" s="122">
        <v>0</v>
      </c>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row>
    <row r="1743" spans="1:47" outlineLevel="1" x14ac:dyDescent="0.2">
      <c r="A1743" s="123"/>
      <c r="B1743" s="123"/>
      <c r="C1743" s="138" t="s">
        <v>1351</v>
      </c>
      <c r="D1743" s="161"/>
      <c r="E1743" s="152">
        <v>452</v>
      </c>
      <c r="F1743" s="125"/>
      <c r="G1743" s="125"/>
      <c r="H1743" s="147">
        <v>0</v>
      </c>
      <c r="I1743" s="122"/>
      <c r="J1743" s="122"/>
      <c r="K1743" s="122"/>
      <c r="L1743" s="122"/>
      <c r="M1743" s="122"/>
      <c r="N1743" s="122"/>
      <c r="O1743" s="122"/>
      <c r="P1743" s="122"/>
      <c r="Q1743" s="122"/>
      <c r="R1743" s="122" t="s">
        <v>135</v>
      </c>
      <c r="S1743" s="122">
        <v>0</v>
      </c>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row>
    <row r="1744" spans="1:47" ht="22.5" outlineLevel="1" x14ac:dyDescent="0.2">
      <c r="A1744" s="123">
        <v>540</v>
      </c>
      <c r="B1744" s="123" t="s">
        <v>1363</v>
      </c>
      <c r="C1744" s="137" t="s">
        <v>1364</v>
      </c>
      <c r="D1744" s="160" t="s">
        <v>188</v>
      </c>
      <c r="E1744" s="432">
        <v>679.2</v>
      </c>
      <c r="F1744" s="125"/>
      <c r="G1744" s="125">
        <f>ROUND(E1744*F1744,2)</f>
        <v>0</v>
      </c>
      <c r="H1744" s="147" t="s">
        <v>1623</v>
      </c>
      <c r="I1744" s="122"/>
      <c r="J1744" s="122"/>
      <c r="K1744" s="122"/>
      <c r="L1744" s="122"/>
      <c r="M1744" s="122"/>
      <c r="N1744" s="122"/>
      <c r="O1744" s="122"/>
      <c r="P1744" s="122"/>
      <c r="Q1744" s="122"/>
      <c r="R1744" s="122" t="s">
        <v>133</v>
      </c>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row>
    <row r="1745" spans="1:47" outlineLevel="1" x14ac:dyDescent="0.2">
      <c r="A1745" s="123"/>
      <c r="B1745" s="123"/>
      <c r="C1745" s="138" t="s">
        <v>213</v>
      </c>
      <c r="D1745" s="161"/>
      <c r="E1745" s="152"/>
      <c r="F1745" s="125"/>
      <c r="G1745" s="125"/>
      <c r="H1745" s="147">
        <v>0</v>
      </c>
      <c r="I1745" s="122"/>
      <c r="J1745" s="122"/>
      <c r="K1745" s="122"/>
      <c r="L1745" s="122"/>
      <c r="M1745" s="122"/>
      <c r="N1745" s="122"/>
      <c r="O1745" s="122"/>
      <c r="P1745" s="122"/>
      <c r="Q1745" s="122"/>
      <c r="R1745" s="122" t="s">
        <v>135</v>
      </c>
      <c r="S1745" s="122">
        <v>0</v>
      </c>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row>
    <row r="1746" spans="1:47" ht="22.5" outlineLevel="1" x14ac:dyDescent="0.2">
      <c r="A1746" s="123"/>
      <c r="B1746" s="123"/>
      <c r="C1746" s="138" t="s">
        <v>214</v>
      </c>
      <c r="D1746" s="161"/>
      <c r="E1746" s="152"/>
      <c r="F1746" s="125"/>
      <c r="G1746" s="125"/>
      <c r="H1746" s="147">
        <v>0</v>
      </c>
      <c r="I1746" s="122"/>
      <c r="J1746" s="122"/>
      <c r="K1746" s="122"/>
      <c r="L1746" s="122"/>
      <c r="M1746" s="122"/>
      <c r="N1746" s="122"/>
      <c r="O1746" s="122"/>
      <c r="P1746" s="122"/>
      <c r="Q1746" s="122"/>
      <c r="R1746" s="122" t="s">
        <v>135</v>
      </c>
      <c r="S1746" s="122">
        <v>0</v>
      </c>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row>
    <row r="1747" spans="1:47" outlineLevel="1" x14ac:dyDescent="0.2">
      <c r="A1747" s="123"/>
      <c r="B1747" s="123"/>
      <c r="C1747" s="140" t="s">
        <v>282</v>
      </c>
      <c r="D1747" s="163"/>
      <c r="E1747" s="153"/>
      <c r="F1747" s="125"/>
      <c r="G1747" s="125"/>
      <c r="H1747" s="147">
        <v>0</v>
      </c>
      <c r="I1747" s="122"/>
      <c r="J1747" s="122"/>
      <c r="K1747" s="122"/>
      <c r="L1747" s="122"/>
      <c r="M1747" s="122"/>
      <c r="N1747" s="122"/>
      <c r="O1747" s="122"/>
      <c r="P1747" s="122"/>
      <c r="Q1747" s="122"/>
      <c r="R1747" s="122" t="s">
        <v>135</v>
      </c>
      <c r="S1747" s="122">
        <v>2</v>
      </c>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row>
    <row r="1748" spans="1:47" outlineLevel="1" x14ac:dyDescent="0.2">
      <c r="A1748" s="123"/>
      <c r="B1748" s="123"/>
      <c r="C1748" s="141" t="s">
        <v>944</v>
      </c>
      <c r="D1748" s="163"/>
      <c r="E1748" s="153">
        <v>410.4</v>
      </c>
      <c r="F1748" s="125"/>
      <c r="G1748" s="125"/>
      <c r="H1748" s="147">
        <v>0</v>
      </c>
      <c r="I1748" s="122"/>
      <c r="J1748" s="122"/>
      <c r="K1748" s="122"/>
      <c r="L1748" s="122"/>
      <c r="M1748" s="122"/>
      <c r="N1748" s="122"/>
      <c r="O1748" s="122"/>
      <c r="P1748" s="122"/>
      <c r="Q1748" s="122"/>
      <c r="R1748" s="122" t="s">
        <v>135</v>
      </c>
      <c r="S1748" s="122">
        <v>2</v>
      </c>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row>
    <row r="1749" spans="1:47" outlineLevel="1" x14ac:dyDescent="0.2">
      <c r="A1749" s="123"/>
      <c r="B1749" s="123"/>
      <c r="C1749" s="141" t="s">
        <v>974</v>
      </c>
      <c r="D1749" s="163"/>
      <c r="E1749" s="153">
        <v>110.19</v>
      </c>
      <c r="F1749" s="125"/>
      <c r="G1749" s="125"/>
      <c r="H1749" s="147">
        <v>0</v>
      </c>
      <c r="I1749" s="122"/>
      <c r="J1749" s="122"/>
      <c r="K1749" s="122"/>
      <c r="L1749" s="122"/>
      <c r="M1749" s="122"/>
      <c r="N1749" s="122"/>
      <c r="O1749" s="122"/>
      <c r="P1749" s="122"/>
      <c r="Q1749" s="122"/>
      <c r="R1749" s="122" t="s">
        <v>135</v>
      </c>
      <c r="S1749" s="122">
        <v>2</v>
      </c>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row>
    <row r="1750" spans="1:47" outlineLevel="1" x14ac:dyDescent="0.2">
      <c r="A1750" s="123"/>
      <c r="B1750" s="123"/>
      <c r="C1750" s="141" t="s">
        <v>1365</v>
      </c>
      <c r="D1750" s="163"/>
      <c r="E1750" s="153">
        <v>20.3</v>
      </c>
      <c r="F1750" s="125"/>
      <c r="G1750" s="125"/>
      <c r="H1750" s="147">
        <v>0</v>
      </c>
      <c r="I1750" s="122"/>
      <c r="J1750" s="122"/>
      <c r="K1750" s="122"/>
      <c r="L1750" s="122"/>
      <c r="M1750" s="122"/>
      <c r="N1750" s="122"/>
      <c r="O1750" s="122"/>
      <c r="P1750" s="122"/>
      <c r="Q1750" s="122"/>
      <c r="R1750" s="122" t="s">
        <v>135</v>
      </c>
      <c r="S1750" s="122">
        <v>2</v>
      </c>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row>
    <row r="1751" spans="1:47" outlineLevel="1" x14ac:dyDescent="0.2">
      <c r="A1751" s="123"/>
      <c r="B1751" s="123"/>
      <c r="C1751" s="141" t="s">
        <v>1366</v>
      </c>
      <c r="D1751" s="163"/>
      <c r="E1751" s="153">
        <v>21.14</v>
      </c>
      <c r="F1751" s="125"/>
      <c r="G1751" s="125"/>
      <c r="H1751" s="147">
        <v>0</v>
      </c>
      <c r="I1751" s="122"/>
      <c r="J1751" s="122"/>
      <c r="K1751" s="122"/>
      <c r="L1751" s="122"/>
      <c r="M1751" s="122"/>
      <c r="N1751" s="122"/>
      <c r="O1751" s="122"/>
      <c r="P1751" s="122"/>
      <c r="Q1751" s="122"/>
      <c r="R1751" s="122" t="s">
        <v>135</v>
      </c>
      <c r="S1751" s="122">
        <v>2</v>
      </c>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row>
    <row r="1752" spans="1:47" outlineLevel="1" x14ac:dyDescent="0.2">
      <c r="A1752" s="123"/>
      <c r="B1752" s="123"/>
      <c r="C1752" s="141" t="s">
        <v>948</v>
      </c>
      <c r="D1752" s="163"/>
      <c r="E1752" s="153">
        <v>25.75</v>
      </c>
      <c r="F1752" s="125"/>
      <c r="G1752" s="125"/>
      <c r="H1752" s="147">
        <v>0</v>
      </c>
      <c r="I1752" s="122"/>
      <c r="J1752" s="122"/>
      <c r="K1752" s="122"/>
      <c r="L1752" s="122"/>
      <c r="M1752" s="122"/>
      <c r="N1752" s="122"/>
      <c r="O1752" s="122"/>
      <c r="P1752" s="122"/>
      <c r="Q1752" s="122"/>
      <c r="R1752" s="122" t="s">
        <v>135</v>
      </c>
      <c r="S1752" s="122">
        <v>2</v>
      </c>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row>
    <row r="1753" spans="1:47" outlineLevel="1" x14ac:dyDescent="0.2">
      <c r="A1753" s="123"/>
      <c r="B1753" s="123"/>
      <c r="C1753" s="141" t="s">
        <v>965</v>
      </c>
      <c r="D1753" s="163"/>
      <c r="E1753" s="153">
        <v>6.71</v>
      </c>
      <c r="F1753" s="125"/>
      <c r="G1753" s="125"/>
      <c r="H1753" s="147">
        <v>0</v>
      </c>
      <c r="I1753" s="122"/>
      <c r="J1753" s="122"/>
      <c r="K1753" s="122"/>
      <c r="L1753" s="122"/>
      <c r="M1753" s="122"/>
      <c r="N1753" s="122"/>
      <c r="O1753" s="122"/>
      <c r="P1753" s="122"/>
      <c r="Q1753" s="122"/>
      <c r="R1753" s="122" t="s">
        <v>135</v>
      </c>
      <c r="S1753" s="122">
        <v>2</v>
      </c>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row>
    <row r="1754" spans="1:47" outlineLevel="1" x14ac:dyDescent="0.2">
      <c r="A1754" s="123"/>
      <c r="B1754" s="123"/>
      <c r="C1754" s="141" t="s">
        <v>966</v>
      </c>
      <c r="D1754" s="163"/>
      <c r="E1754" s="153">
        <v>7.76</v>
      </c>
      <c r="F1754" s="125"/>
      <c r="G1754" s="125"/>
      <c r="H1754" s="147">
        <v>0</v>
      </c>
      <c r="I1754" s="122"/>
      <c r="J1754" s="122"/>
      <c r="K1754" s="122"/>
      <c r="L1754" s="122"/>
      <c r="M1754" s="122"/>
      <c r="N1754" s="122"/>
      <c r="O1754" s="122"/>
      <c r="P1754" s="122"/>
      <c r="Q1754" s="122"/>
      <c r="R1754" s="122" t="s">
        <v>135</v>
      </c>
      <c r="S1754" s="122">
        <v>2</v>
      </c>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row>
    <row r="1755" spans="1:47" outlineLevel="1" x14ac:dyDescent="0.2">
      <c r="A1755" s="123"/>
      <c r="B1755" s="123"/>
      <c r="C1755" s="141" t="s">
        <v>1367</v>
      </c>
      <c r="D1755" s="163"/>
      <c r="E1755" s="153">
        <v>45.2</v>
      </c>
      <c r="F1755" s="125"/>
      <c r="G1755" s="125"/>
      <c r="H1755" s="147">
        <v>0</v>
      </c>
      <c r="I1755" s="122"/>
      <c r="J1755" s="122"/>
      <c r="K1755" s="122"/>
      <c r="L1755" s="122"/>
      <c r="M1755" s="122"/>
      <c r="N1755" s="122"/>
      <c r="O1755" s="122"/>
      <c r="P1755" s="122"/>
      <c r="Q1755" s="122"/>
      <c r="R1755" s="122" t="s">
        <v>135</v>
      </c>
      <c r="S1755" s="122">
        <v>2</v>
      </c>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row>
    <row r="1756" spans="1:47" outlineLevel="1" x14ac:dyDescent="0.2">
      <c r="A1756" s="123"/>
      <c r="B1756" s="123"/>
      <c r="C1756" s="440" t="s">
        <v>5516</v>
      </c>
      <c r="D1756" s="163"/>
      <c r="E1756" s="441">
        <v>-30</v>
      </c>
      <c r="F1756" s="125"/>
      <c r="G1756" s="125"/>
      <c r="H1756" s="147"/>
      <c r="I1756" s="122"/>
      <c r="J1756" s="122"/>
      <c r="K1756" s="122"/>
      <c r="L1756" s="122"/>
      <c r="M1756" s="122"/>
      <c r="N1756" s="122"/>
      <c r="O1756" s="122"/>
      <c r="P1756" s="122"/>
      <c r="Q1756" s="122"/>
      <c r="R1756" s="122" t="s">
        <v>135</v>
      </c>
      <c r="S1756" s="122">
        <v>0</v>
      </c>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row>
    <row r="1757" spans="1:47" outlineLevel="1" x14ac:dyDescent="0.2">
      <c r="A1757" s="123"/>
      <c r="B1757" s="123"/>
      <c r="C1757" s="140" t="s">
        <v>289</v>
      </c>
      <c r="D1757" s="163"/>
      <c r="E1757" s="153"/>
      <c r="F1757" s="125"/>
      <c r="G1757" s="125"/>
      <c r="H1757" s="147">
        <v>0</v>
      </c>
      <c r="I1757" s="122"/>
      <c r="J1757" s="122"/>
      <c r="K1757" s="122"/>
      <c r="L1757" s="122"/>
      <c r="M1757" s="122"/>
      <c r="N1757" s="122"/>
      <c r="O1757" s="122"/>
      <c r="P1757" s="122"/>
      <c r="Q1757" s="122"/>
      <c r="R1757" s="122" t="s">
        <v>135</v>
      </c>
      <c r="S1757" s="122">
        <v>0</v>
      </c>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row>
    <row r="1758" spans="1:47" outlineLevel="1" x14ac:dyDescent="0.2">
      <c r="A1758" s="123"/>
      <c r="B1758" s="123"/>
      <c r="C1758" s="433" t="s">
        <v>5517</v>
      </c>
      <c r="D1758" s="161"/>
      <c r="E1758" s="434">
        <v>679.2</v>
      </c>
      <c r="F1758" s="125"/>
      <c r="G1758" s="125"/>
      <c r="H1758" s="147">
        <v>0</v>
      </c>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row>
    <row r="1759" spans="1:47" ht="22.5" outlineLevel="1" x14ac:dyDescent="0.2">
      <c r="A1759" s="436" t="s">
        <v>5518</v>
      </c>
      <c r="B1759" s="436" t="s">
        <v>5519</v>
      </c>
      <c r="C1759" s="437" t="s">
        <v>5520</v>
      </c>
      <c r="D1759" s="438" t="s">
        <v>188</v>
      </c>
      <c r="E1759" s="432">
        <v>33</v>
      </c>
      <c r="F1759" s="432"/>
      <c r="G1759" s="432">
        <f>ROUND(E1759*F1759,2)</f>
        <v>0</v>
      </c>
      <c r="H1759" s="439" t="s">
        <v>1623</v>
      </c>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row>
    <row r="1760" spans="1:47" outlineLevel="1" x14ac:dyDescent="0.2">
      <c r="A1760" s="436"/>
      <c r="B1760" s="436"/>
      <c r="C1760" s="433" t="s">
        <v>213</v>
      </c>
      <c r="D1760" s="435"/>
      <c r="E1760" s="434"/>
      <c r="F1760" s="432"/>
      <c r="G1760" s="432"/>
      <c r="H1760" s="439"/>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row>
    <row r="1761" spans="1:47" ht="22.5" outlineLevel="1" x14ac:dyDescent="0.2">
      <c r="A1761" s="436"/>
      <c r="B1761" s="436"/>
      <c r="C1761" s="433" t="s">
        <v>214</v>
      </c>
      <c r="D1761" s="435"/>
      <c r="E1761" s="434"/>
      <c r="F1761" s="432"/>
      <c r="G1761" s="432"/>
      <c r="H1761" s="439"/>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row>
    <row r="1762" spans="1:47" outlineLevel="1" x14ac:dyDescent="0.2">
      <c r="A1762" s="436"/>
      <c r="B1762" s="436"/>
      <c r="C1762" s="433" t="s">
        <v>5521</v>
      </c>
      <c r="D1762" s="435"/>
      <c r="E1762" s="434">
        <f>30*1.1</f>
        <v>33</v>
      </c>
      <c r="F1762" s="432"/>
      <c r="G1762" s="432"/>
      <c r="H1762" s="439"/>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row>
    <row r="1763" spans="1:47" outlineLevel="1" x14ac:dyDescent="0.2">
      <c r="A1763" s="123">
        <v>541</v>
      </c>
      <c r="B1763" s="123" t="s">
        <v>1368</v>
      </c>
      <c r="C1763" s="137" t="s">
        <v>1369</v>
      </c>
      <c r="D1763" s="160" t="s">
        <v>0</v>
      </c>
      <c r="E1763" s="125">
        <v>6.7</v>
      </c>
      <c r="F1763" s="125"/>
      <c r="G1763" s="125">
        <f>ROUND(E1763*F1763,2)</f>
        <v>0</v>
      </c>
      <c r="H1763" s="147" t="s">
        <v>1624</v>
      </c>
      <c r="I1763" s="122"/>
      <c r="J1763" s="122"/>
      <c r="K1763" s="122"/>
      <c r="L1763" s="122"/>
      <c r="M1763" s="122"/>
      <c r="N1763" s="122"/>
      <c r="O1763" s="122"/>
      <c r="P1763" s="122"/>
      <c r="Q1763" s="122"/>
      <c r="R1763" s="122" t="s">
        <v>133</v>
      </c>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row>
    <row r="1764" spans="1:47" x14ac:dyDescent="0.2">
      <c r="A1764" s="124" t="s">
        <v>128</v>
      </c>
      <c r="B1764" s="124" t="s">
        <v>98</v>
      </c>
      <c r="C1764" s="139" t="s">
        <v>99</v>
      </c>
      <c r="D1764" s="162"/>
      <c r="E1764" s="126"/>
      <c r="F1764" s="126"/>
      <c r="G1764" s="126">
        <f>SUMIF(R1765:R1809,"&lt;&gt;NOR",G1765:G1809)</f>
        <v>0</v>
      </c>
      <c r="H1764" s="148"/>
      <c r="I1764" s="122"/>
      <c r="R1764" t="s">
        <v>129</v>
      </c>
    </row>
    <row r="1765" spans="1:47" outlineLevel="1" x14ac:dyDescent="0.2">
      <c r="A1765" s="123">
        <v>542</v>
      </c>
      <c r="B1765" s="123" t="s">
        <v>1370</v>
      </c>
      <c r="C1765" s="137" t="s">
        <v>1371</v>
      </c>
      <c r="D1765" s="160" t="s">
        <v>188</v>
      </c>
      <c r="E1765" s="125">
        <v>776.47</v>
      </c>
      <c r="F1765" s="125"/>
      <c r="G1765" s="125">
        <f>ROUND(E1765*F1765,2)</f>
        <v>0</v>
      </c>
      <c r="H1765" s="147" t="s">
        <v>1624</v>
      </c>
      <c r="I1765" s="122"/>
      <c r="J1765" s="122"/>
      <c r="K1765" s="122"/>
      <c r="L1765" s="122"/>
      <c r="M1765" s="122"/>
      <c r="N1765" s="122"/>
      <c r="O1765" s="122"/>
      <c r="P1765" s="122"/>
      <c r="Q1765" s="122"/>
      <c r="R1765" s="122" t="s">
        <v>133</v>
      </c>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row>
    <row r="1766" spans="1:47" outlineLevel="1" x14ac:dyDescent="0.2">
      <c r="A1766" s="123"/>
      <c r="B1766" s="123"/>
      <c r="C1766" s="138" t="s">
        <v>213</v>
      </c>
      <c r="D1766" s="161"/>
      <c r="E1766" s="152"/>
      <c r="F1766" s="125"/>
      <c r="G1766" s="125"/>
      <c r="H1766" s="147">
        <v>0</v>
      </c>
      <c r="I1766" s="122"/>
      <c r="J1766" s="122"/>
      <c r="K1766" s="122"/>
      <c r="L1766" s="122"/>
      <c r="M1766" s="122"/>
      <c r="N1766" s="122"/>
      <c r="O1766" s="122"/>
      <c r="P1766" s="122"/>
      <c r="Q1766" s="122"/>
      <c r="R1766" s="122" t="s">
        <v>135</v>
      </c>
      <c r="S1766" s="122">
        <v>0</v>
      </c>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row>
    <row r="1767" spans="1:47" ht="22.5" outlineLevel="1" x14ac:dyDescent="0.2">
      <c r="A1767" s="123"/>
      <c r="B1767" s="123"/>
      <c r="C1767" s="138" t="s">
        <v>214</v>
      </c>
      <c r="D1767" s="161"/>
      <c r="E1767" s="152"/>
      <c r="F1767" s="125"/>
      <c r="G1767" s="125"/>
      <c r="H1767" s="147">
        <v>0</v>
      </c>
      <c r="I1767" s="122"/>
      <c r="J1767" s="122"/>
      <c r="K1767" s="122"/>
      <c r="L1767" s="122"/>
      <c r="M1767" s="122"/>
      <c r="N1767" s="122"/>
      <c r="O1767" s="122"/>
      <c r="P1767" s="122"/>
      <c r="Q1767" s="122"/>
      <c r="R1767" s="122" t="s">
        <v>135</v>
      </c>
      <c r="S1767" s="122">
        <v>0</v>
      </c>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row>
    <row r="1768" spans="1:47" outlineLevel="1" x14ac:dyDescent="0.2">
      <c r="A1768" s="123"/>
      <c r="B1768" s="123"/>
      <c r="C1768" s="138" t="s">
        <v>680</v>
      </c>
      <c r="D1768" s="161"/>
      <c r="E1768" s="152">
        <v>415.24</v>
      </c>
      <c r="F1768" s="125"/>
      <c r="G1768" s="125"/>
      <c r="H1768" s="147">
        <v>0</v>
      </c>
      <c r="I1768" s="122"/>
      <c r="J1768" s="122"/>
      <c r="K1768" s="122"/>
      <c r="L1768" s="122"/>
      <c r="M1768" s="122"/>
      <c r="N1768" s="122"/>
      <c r="O1768" s="122"/>
      <c r="P1768" s="122"/>
      <c r="Q1768" s="122"/>
      <c r="R1768" s="122" t="s">
        <v>135</v>
      </c>
      <c r="S1768" s="122">
        <v>0</v>
      </c>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row>
    <row r="1769" spans="1:47" outlineLevel="1" x14ac:dyDescent="0.2">
      <c r="A1769" s="123"/>
      <c r="B1769" s="123"/>
      <c r="C1769" s="138" t="s">
        <v>681</v>
      </c>
      <c r="D1769" s="161"/>
      <c r="E1769" s="152">
        <v>189.2</v>
      </c>
      <c r="F1769" s="125"/>
      <c r="G1769" s="125"/>
      <c r="H1769" s="147">
        <v>0</v>
      </c>
      <c r="I1769" s="122"/>
      <c r="J1769" s="122"/>
      <c r="K1769" s="122"/>
      <c r="L1769" s="122"/>
      <c r="M1769" s="122"/>
      <c r="N1769" s="122"/>
      <c r="O1769" s="122"/>
      <c r="P1769" s="122"/>
      <c r="Q1769" s="122"/>
      <c r="R1769" s="122" t="s">
        <v>135</v>
      </c>
      <c r="S1769" s="122">
        <v>0</v>
      </c>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row>
    <row r="1770" spans="1:47" outlineLevel="1" x14ac:dyDescent="0.2">
      <c r="A1770" s="123"/>
      <c r="B1770" s="123"/>
      <c r="C1770" s="138" t="s">
        <v>687</v>
      </c>
      <c r="D1770" s="161"/>
      <c r="E1770" s="152">
        <v>143.97999999999999</v>
      </c>
      <c r="F1770" s="125"/>
      <c r="G1770" s="125"/>
      <c r="H1770" s="147">
        <v>0</v>
      </c>
      <c r="I1770" s="122"/>
      <c r="J1770" s="122"/>
      <c r="K1770" s="122"/>
      <c r="L1770" s="122"/>
      <c r="M1770" s="122"/>
      <c r="N1770" s="122"/>
      <c r="O1770" s="122"/>
      <c r="P1770" s="122"/>
      <c r="Q1770" s="122"/>
      <c r="R1770" s="122" t="s">
        <v>135</v>
      </c>
      <c r="S1770" s="122">
        <v>0</v>
      </c>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row>
    <row r="1771" spans="1:47" outlineLevel="1" x14ac:dyDescent="0.2">
      <c r="A1771" s="123"/>
      <c r="B1771" s="123"/>
      <c r="C1771" s="138" t="s">
        <v>1372</v>
      </c>
      <c r="D1771" s="161"/>
      <c r="E1771" s="152">
        <v>28.05</v>
      </c>
      <c r="F1771" s="125"/>
      <c r="G1771" s="125"/>
      <c r="H1771" s="147">
        <v>0</v>
      </c>
      <c r="I1771" s="122"/>
      <c r="J1771" s="122"/>
      <c r="K1771" s="122"/>
      <c r="L1771" s="122"/>
      <c r="M1771" s="122"/>
      <c r="N1771" s="122"/>
      <c r="O1771" s="122"/>
      <c r="P1771" s="122"/>
      <c r="Q1771" s="122"/>
      <c r="R1771" s="122" t="s">
        <v>135</v>
      </c>
      <c r="S1771" s="122">
        <v>0</v>
      </c>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row>
    <row r="1772" spans="1:47" ht="22.5" outlineLevel="1" x14ac:dyDescent="0.2">
      <c r="A1772" s="123">
        <v>543</v>
      </c>
      <c r="B1772" s="123" t="s">
        <v>1373</v>
      </c>
      <c r="C1772" s="137" t="s">
        <v>1374</v>
      </c>
      <c r="D1772" s="160" t="s">
        <v>240</v>
      </c>
      <c r="E1772" s="125">
        <v>561</v>
      </c>
      <c r="F1772" s="125"/>
      <c r="G1772" s="125">
        <f>ROUND(E1772*F1772,2)</f>
        <v>0</v>
      </c>
      <c r="H1772" s="147" t="s">
        <v>1624</v>
      </c>
      <c r="I1772" s="122"/>
      <c r="J1772" s="122"/>
      <c r="K1772" s="122"/>
      <c r="L1772" s="122"/>
      <c r="M1772" s="122"/>
      <c r="N1772" s="122"/>
      <c r="O1772" s="122"/>
      <c r="P1772" s="122"/>
      <c r="Q1772" s="122"/>
      <c r="R1772" s="122" t="s">
        <v>133</v>
      </c>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row>
    <row r="1773" spans="1:47" outlineLevel="1" x14ac:dyDescent="0.2">
      <c r="A1773" s="123"/>
      <c r="B1773" s="123"/>
      <c r="C1773" s="138" t="s">
        <v>213</v>
      </c>
      <c r="D1773" s="161"/>
      <c r="E1773" s="152"/>
      <c r="F1773" s="125"/>
      <c r="G1773" s="125"/>
      <c r="H1773" s="147">
        <v>0</v>
      </c>
      <c r="I1773" s="122"/>
      <c r="J1773" s="122"/>
      <c r="K1773" s="122"/>
      <c r="L1773" s="122"/>
      <c r="M1773" s="122"/>
      <c r="N1773" s="122"/>
      <c r="O1773" s="122"/>
      <c r="P1773" s="122"/>
      <c r="Q1773" s="122"/>
      <c r="R1773" s="122" t="s">
        <v>135</v>
      </c>
      <c r="S1773" s="122">
        <v>0</v>
      </c>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row>
    <row r="1774" spans="1:47" ht="22.5" outlineLevel="1" x14ac:dyDescent="0.2">
      <c r="A1774" s="123"/>
      <c r="B1774" s="123"/>
      <c r="C1774" s="138" t="s">
        <v>214</v>
      </c>
      <c r="D1774" s="161"/>
      <c r="E1774" s="152"/>
      <c r="F1774" s="125"/>
      <c r="G1774" s="125"/>
      <c r="H1774" s="147">
        <v>0</v>
      </c>
      <c r="I1774" s="122"/>
      <c r="J1774" s="122"/>
      <c r="K1774" s="122"/>
      <c r="L1774" s="122"/>
      <c r="M1774" s="122"/>
      <c r="N1774" s="122"/>
      <c r="O1774" s="122"/>
      <c r="P1774" s="122"/>
      <c r="Q1774" s="122"/>
      <c r="R1774" s="122" t="s">
        <v>135</v>
      </c>
      <c r="S1774" s="122">
        <v>0</v>
      </c>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row>
    <row r="1775" spans="1:47" outlineLevel="1" x14ac:dyDescent="0.2">
      <c r="A1775" s="123"/>
      <c r="B1775" s="123"/>
      <c r="C1775" s="138" t="s">
        <v>1375</v>
      </c>
      <c r="D1775" s="161"/>
      <c r="E1775" s="152">
        <v>561</v>
      </c>
      <c r="F1775" s="125"/>
      <c r="G1775" s="125"/>
      <c r="H1775" s="147">
        <v>0</v>
      </c>
      <c r="I1775" s="122"/>
      <c r="J1775" s="122"/>
      <c r="K1775" s="122"/>
      <c r="L1775" s="122"/>
      <c r="M1775" s="122"/>
      <c r="N1775" s="122"/>
      <c r="O1775" s="122"/>
      <c r="P1775" s="122"/>
      <c r="Q1775" s="122"/>
      <c r="R1775" s="122" t="s">
        <v>135</v>
      </c>
      <c r="S1775" s="122">
        <v>0</v>
      </c>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row>
    <row r="1776" spans="1:47" ht="22.5" outlineLevel="1" x14ac:dyDescent="0.2">
      <c r="A1776" s="123">
        <v>544</v>
      </c>
      <c r="B1776" s="123" t="s">
        <v>1376</v>
      </c>
      <c r="C1776" s="137" t="s">
        <v>1377</v>
      </c>
      <c r="D1776" s="160" t="s">
        <v>188</v>
      </c>
      <c r="E1776" s="125">
        <v>189.2</v>
      </c>
      <c r="F1776" s="125"/>
      <c r="G1776" s="125">
        <f>ROUND(E1776*F1776,2)</f>
        <v>0</v>
      </c>
      <c r="H1776" s="147" t="s">
        <v>1624</v>
      </c>
      <c r="I1776" s="122"/>
      <c r="J1776" s="122"/>
      <c r="K1776" s="122"/>
      <c r="L1776" s="122"/>
      <c r="M1776" s="122"/>
      <c r="N1776" s="122"/>
      <c r="O1776" s="122"/>
      <c r="P1776" s="122"/>
      <c r="Q1776" s="122"/>
      <c r="R1776" s="122" t="s">
        <v>133</v>
      </c>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row>
    <row r="1777" spans="1:47" outlineLevel="1" x14ac:dyDescent="0.2">
      <c r="A1777" s="123"/>
      <c r="B1777" s="123"/>
      <c r="C1777" s="138" t="s">
        <v>213</v>
      </c>
      <c r="D1777" s="161"/>
      <c r="E1777" s="152"/>
      <c r="F1777" s="125"/>
      <c r="G1777" s="125"/>
      <c r="H1777" s="147">
        <v>0</v>
      </c>
      <c r="I1777" s="122"/>
      <c r="J1777" s="122"/>
      <c r="K1777" s="122"/>
      <c r="L1777" s="122"/>
      <c r="M1777" s="122"/>
      <c r="N1777" s="122"/>
      <c r="O1777" s="122"/>
      <c r="P1777" s="122"/>
      <c r="Q1777" s="122"/>
      <c r="R1777" s="122" t="s">
        <v>135</v>
      </c>
      <c r="S1777" s="122">
        <v>0</v>
      </c>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row>
    <row r="1778" spans="1:47" ht="22.5" outlineLevel="1" x14ac:dyDescent="0.2">
      <c r="A1778" s="123"/>
      <c r="B1778" s="123"/>
      <c r="C1778" s="138" t="s">
        <v>214</v>
      </c>
      <c r="D1778" s="161"/>
      <c r="E1778" s="152"/>
      <c r="F1778" s="125"/>
      <c r="G1778" s="125"/>
      <c r="H1778" s="147">
        <v>0</v>
      </c>
      <c r="I1778" s="122"/>
      <c r="J1778" s="122"/>
      <c r="K1778" s="122"/>
      <c r="L1778" s="122"/>
      <c r="M1778" s="122"/>
      <c r="N1778" s="122"/>
      <c r="O1778" s="122"/>
      <c r="P1778" s="122"/>
      <c r="Q1778" s="122"/>
      <c r="R1778" s="122" t="s">
        <v>135</v>
      </c>
      <c r="S1778" s="122">
        <v>0</v>
      </c>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row>
    <row r="1779" spans="1:47" outlineLevel="1" x14ac:dyDescent="0.2">
      <c r="A1779" s="123"/>
      <c r="B1779" s="123"/>
      <c r="C1779" s="138" t="s">
        <v>681</v>
      </c>
      <c r="D1779" s="161"/>
      <c r="E1779" s="152">
        <v>189.2</v>
      </c>
      <c r="F1779" s="125"/>
      <c r="G1779" s="125"/>
      <c r="H1779" s="147">
        <v>0</v>
      </c>
      <c r="I1779" s="122"/>
      <c r="J1779" s="122"/>
      <c r="K1779" s="122"/>
      <c r="L1779" s="122"/>
      <c r="M1779" s="122"/>
      <c r="N1779" s="122"/>
      <c r="O1779" s="122"/>
      <c r="P1779" s="122"/>
      <c r="Q1779" s="122"/>
      <c r="R1779" s="122" t="s">
        <v>135</v>
      </c>
      <c r="S1779" s="122">
        <v>0</v>
      </c>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row>
    <row r="1780" spans="1:47" ht="22.5" outlineLevel="1" x14ac:dyDescent="0.2">
      <c r="A1780" s="123">
        <v>545</v>
      </c>
      <c r="B1780" s="123" t="s">
        <v>1378</v>
      </c>
      <c r="C1780" s="137" t="s">
        <v>1379</v>
      </c>
      <c r="D1780" s="160" t="s">
        <v>188</v>
      </c>
      <c r="E1780" s="125">
        <v>559.22</v>
      </c>
      <c r="F1780" s="125"/>
      <c r="G1780" s="125">
        <f>ROUND(E1780*F1780,2)</f>
        <v>0</v>
      </c>
      <c r="H1780" s="147" t="s">
        <v>1624</v>
      </c>
      <c r="I1780" s="122"/>
      <c r="J1780" s="122"/>
      <c r="K1780" s="122"/>
      <c r="L1780" s="122"/>
      <c r="M1780" s="122"/>
      <c r="N1780" s="122"/>
      <c r="O1780" s="122"/>
      <c r="P1780" s="122"/>
      <c r="Q1780" s="122"/>
      <c r="R1780" s="122" t="s">
        <v>133</v>
      </c>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row>
    <row r="1781" spans="1:47" outlineLevel="1" x14ac:dyDescent="0.2">
      <c r="A1781" s="123"/>
      <c r="B1781" s="123"/>
      <c r="C1781" s="138" t="s">
        <v>213</v>
      </c>
      <c r="D1781" s="161"/>
      <c r="E1781" s="152"/>
      <c r="F1781" s="125"/>
      <c r="G1781" s="125"/>
      <c r="H1781" s="147">
        <v>0</v>
      </c>
      <c r="I1781" s="122"/>
      <c r="J1781" s="122"/>
      <c r="K1781" s="122"/>
      <c r="L1781" s="122"/>
      <c r="M1781" s="122"/>
      <c r="N1781" s="122"/>
      <c r="O1781" s="122"/>
      <c r="P1781" s="122"/>
      <c r="Q1781" s="122"/>
      <c r="R1781" s="122" t="s">
        <v>135</v>
      </c>
      <c r="S1781" s="122">
        <v>0</v>
      </c>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row>
    <row r="1782" spans="1:47" ht="22.5" outlineLevel="1" x14ac:dyDescent="0.2">
      <c r="A1782" s="123"/>
      <c r="B1782" s="123"/>
      <c r="C1782" s="138" t="s">
        <v>214</v>
      </c>
      <c r="D1782" s="161"/>
      <c r="E1782" s="152"/>
      <c r="F1782" s="125"/>
      <c r="G1782" s="125"/>
      <c r="H1782" s="147">
        <v>0</v>
      </c>
      <c r="I1782" s="122"/>
      <c r="J1782" s="122"/>
      <c r="K1782" s="122"/>
      <c r="L1782" s="122"/>
      <c r="M1782" s="122"/>
      <c r="N1782" s="122"/>
      <c r="O1782" s="122"/>
      <c r="P1782" s="122"/>
      <c r="Q1782" s="122"/>
      <c r="R1782" s="122" t="s">
        <v>135</v>
      </c>
      <c r="S1782" s="122">
        <v>0</v>
      </c>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row>
    <row r="1783" spans="1:47" outlineLevel="1" x14ac:dyDescent="0.2">
      <c r="A1783" s="123"/>
      <c r="B1783" s="123"/>
      <c r="C1783" s="138" t="s">
        <v>680</v>
      </c>
      <c r="D1783" s="161"/>
      <c r="E1783" s="152">
        <v>415.24</v>
      </c>
      <c r="F1783" s="125"/>
      <c r="G1783" s="125"/>
      <c r="H1783" s="147">
        <v>0</v>
      </c>
      <c r="I1783" s="122"/>
      <c r="J1783" s="122"/>
      <c r="K1783" s="122"/>
      <c r="L1783" s="122"/>
      <c r="M1783" s="122"/>
      <c r="N1783" s="122"/>
      <c r="O1783" s="122"/>
      <c r="P1783" s="122"/>
      <c r="Q1783" s="122"/>
      <c r="R1783" s="122" t="s">
        <v>135</v>
      </c>
      <c r="S1783" s="122">
        <v>0</v>
      </c>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row>
    <row r="1784" spans="1:47" outlineLevel="1" x14ac:dyDescent="0.2">
      <c r="A1784" s="123"/>
      <c r="B1784" s="123"/>
      <c r="C1784" s="138" t="s">
        <v>687</v>
      </c>
      <c r="D1784" s="161"/>
      <c r="E1784" s="152">
        <v>143.97999999999999</v>
      </c>
      <c r="F1784" s="125"/>
      <c r="G1784" s="125"/>
      <c r="H1784" s="147">
        <v>0</v>
      </c>
      <c r="I1784" s="122"/>
      <c r="J1784" s="122"/>
      <c r="K1784" s="122"/>
      <c r="L1784" s="122"/>
      <c r="M1784" s="122"/>
      <c r="N1784" s="122"/>
      <c r="O1784" s="122"/>
      <c r="P1784" s="122"/>
      <c r="Q1784" s="122"/>
      <c r="R1784" s="122" t="s">
        <v>135</v>
      </c>
      <c r="S1784" s="122">
        <v>0</v>
      </c>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row>
    <row r="1785" spans="1:47" outlineLevel="1" x14ac:dyDescent="0.2">
      <c r="A1785" s="123">
        <v>546</v>
      </c>
      <c r="B1785" s="123" t="s">
        <v>1380</v>
      </c>
      <c r="C1785" s="137" t="s">
        <v>1381</v>
      </c>
      <c r="D1785" s="160" t="s">
        <v>188</v>
      </c>
      <c r="E1785" s="125">
        <v>776.47</v>
      </c>
      <c r="F1785" s="125"/>
      <c r="G1785" s="125">
        <f>ROUND(E1785*F1785,2)</f>
        <v>0</v>
      </c>
      <c r="H1785" s="147" t="s">
        <v>1624</v>
      </c>
      <c r="I1785" s="122"/>
      <c r="J1785" s="122"/>
      <c r="K1785" s="122"/>
      <c r="L1785" s="122"/>
      <c r="M1785" s="122"/>
      <c r="N1785" s="122"/>
      <c r="O1785" s="122"/>
      <c r="P1785" s="122"/>
      <c r="Q1785" s="122"/>
      <c r="R1785" s="122" t="s">
        <v>133</v>
      </c>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row>
    <row r="1786" spans="1:47" outlineLevel="1" x14ac:dyDescent="0.2">
      <c r="A1786" s="123"/>
      <c r="B1786" s="123"/>
      <c r="C1786" s="138" t="s">
        <v>213</v>
      </c>
      <c r="D1786" s="161"/>
      <c r="E1786" s="152"/>
      <c r="F1786" s="125"/>
      <c r="G1786" s="125"/>
      <c r="H1786" s="147">
        <v>0</v>
      </c>
      <c r="I1786" s="122"/>
      <c r="J1786" s="122"/>
      <c r="K1786" s="122"/>
      <c r="L1786" s="122"/>
      <c r="M1786" s="122"/>
      <c r="N1786" s="122"/>
      <c r="O1786" s="122"/>
      <c r="P1786" s="122"/>
      <c r="Q1786" s="122"/>
      <c r="R1786" s="122" t="s">
        <v>135</v>
      </c>
      <c r="S1786" s="122">
        <v>0</v>
      </c>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row>
    <row r="1787" spans="1:47" ht="22.5" outlineLevel="1" x14ac:dyDescent="0.2">
      <c r="A1787" s="123"/>
      <c r="B1787" s="123"/>
      <c r="C1787" s="138" t="s">
        <v>214</v>
      </c>
      <c r="D1787" s="161"/>
      <c r="E1787" s="152"/>
      <c r="F1787" s="125"/>
      <c r="G1787" s="125"/>
      <c r="H1787" s="147">
        <v>0</v>
      </c>
      <c r="I1787" s="122"/>
      <c r="J1787" s="122"/>
      <c r="K1787" s="122"/>
      <c r="L1787" s="122"/>
      <c r="M1787" s="122"/>
      <c r="N1787" s="122"/>
      <c r="O1787" s="122"/>
      <c r="P1787" s="122"/>
      <c r="Q1787" s="122"/>
      <c r="R1787" s="122" t="s">
        <v>135</v>
      </c>
      <c r="S1787" s="122">
        <v>0</v>
      </c>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row>
    <row r="1788" spans="1:47" outlineLevel="1" x14ac:dyDescent="0.2">
      <c r="A1788" s="123"/>
      <c r="B1788" s="123"/>
      <c r="C1788" s="138" t="s">
        <v>680</v>
      </c>
      <c r="D1788" s="161"/>
      <c r="E1788" s="152">
        <v>415.24</v>
      </c>
      <c r="F1788" s="125"/>
      <c r="G1788" s="125"/>
      <c r="H1788" s="147">
        <v>0</v>
      </c>
      <c r="I1788" s="122"/>
      <c r="J1788" s="122"/>
      <c r="K1788" s="122"/>
      <c r="L1788" s="122"/>
      <c r="M1788" s="122"/>
      <c r="N1788" s="122"/>
      <c r="O1788" s="122"/>
      <c r="P1788" s="122"/>
      <c r="Q1788" s="122"/>
      <c r="R1788" s="122" t="s">
        <v>135</v>
      </c>
      <c r="S1788" s="122">
        <v>0</v>
      </c>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row>
    <row r="1789" spans="1:47" outlineLevel="1" x14ac:dyDescent="0.2">
      <c r="A1789" s="123"/>
      <c r="B1789" s="123"/>
      <c r="C1789" s="138" t="s">
        <v>681</v>
      </c>
      <c r="D1789" s="161"/>
      <c r="E1789" s="152">
        <v>189.2</v>
      </c>
      <c r="F1789" s="125"/>
      <c r="G1789" s="125"/>
      <c r="H1789" s="147">
        <v>0</v>
      </c>
      <c r="I1789" s="122"/>
      <c r="J1789" s="122"/>
      <c r="K1789" s="122"/>
      <c r="L1789" s="122"/>
      <c r="M1789" s="122"/>
      <c r="N1789" s="122"/>
      <c r="O1789" s="122"/>
      <c r="P1789" s="122"/>
      <c r="Q1789" s="122"/>
      <c r="R1789" s="122" t="s">
        <v>135</v>
      </c>
      <c r="S1789" s="122">
        <v>0</v>
      </c>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row>
    <row r="1790" spans="1:47" outlineLevel="1" x14ac:dyDescent="0.2">
      <c r="A1790" s="123"/>
      <c r="B1790" s="123"/>
      <c r="C1790" s="138" t="s">
        <v>687</v>
      </c>
      <c r="D1790" s="161"/>
      <c r="E1790" s="152">
        <v>143.97999999999999</v>
      </c>
      <c r="F1790" s="125"/>
      <c r="G1790" s="125"/>
      <c r="H1790" s="147">
        <v>0</v>
      </c>
      <c r="I1790" s="122"/>
      <c r="J1790" s="122"/>
      <c r="K1790" s="122"/>
      <c r="L1790" s="122"/>
      <c r="M1790" s="122"/>
      <c r="N1790" s="122"/>
      <c r="O1790" s="122"/>
      <c r="P1790" s="122"/>
      <c r="Q1790" s="122"/>
      <c r="R1790" s="122" t="s">
        <v>135</v>
      </c>
      <c r="S1790" s="122">
        <v>0</v>
      </c>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row>
    <row r="1791" spans="1:47" outlineLevel="1" x14ac:dyDescent="0.2">
      <c r="A1791" s="123"/>
      <c r="B1791" s="123"/>
      <c r="C1791" s="138" t="s">
        <v>1372</v>
      </c>
      <c r="D1791" s="161"/>
      <c r="E1791" s="152">
        <v>28.05</v>
      </c>
      <c r="F1791" s="125"/>
      <c r="G1791" s="125"/>
      <c r="H1791" s="147">
        <v>0</v>
      </c>
      <c r="I1791" s="122"/>
      <c r="J1791" s="122"/>
      <c r="K1791" s="122"/>
      <c r="L1791" s="122"/>
      <c r="M1791" s="122"/>
      <c r="N1791" s="122"/>
      <c r="O1791" s="122"/>
      <c r="P1791" s="122"/>
      <c r="Q1791" s="122"/>
      <c r="R1791" s="122" t="s">
        <v>135</v>
      </c>
      <c r="S1791" s="122">
        <v>0</v>
      </c>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row>
    <row r="1792" spans="1:47" ht="22.5" outlineLevel="1" x14ac:dyDescent="0.2">
      <c r="A1792" s="123">
        <v>547</v>
      </c>
      <c r="B1792" s="123" t="s">
        <v>1382</v>
      </c>
      <c r="C1792" s="137" t="s">
        <v>1383</v>
      </c>
      <c r="D1792" s="160" t="s">
        <v>188</v>
      </c>
      <c r="E1792" s="125">
        <v>215.93000000000004</v>
      </c>
      <c r="F1792" s="125"/>
      <c r="G1792" s="125">
        <f>ROUND(E1792*F1792,2)</f>
        <v>0</v>
      </c>
      <c r="H1792" s="147" t="s">
        <v>1623</v>
      </c>
      <c r="I1792" s="122"/>
      <c r="J1792" s="122"/>
      <c r="K1792" s="122"/>
      <c r="L1792" s="122"/>
      <c r="M1792" s="122"/>
      <c r="N1792" s="122"/>
      <c r="O1792" s="122"/>
      <c r="P1792" s="122"/>
      <c r="Q1792" s="122"/>
      <c r="R1792" s="122" t="s">
        <v>133</v>
      </c>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row>
    <row r="1793" spans="1:47" outlineLevel="1" x14ac:dyDescent="0.2">
      <c r="A1793" s="123"/>
      <c r="B1793" s="123"/>
      <c r="C1793" s="138" t="s">
        <v>213</v>
      </c>
      <c r="D1793" s="161"/>
      <c r="E1793" s="152"/>
      <c r="F1793" s="125"/>
      <c r="G1793" s="125"/>
      <c r="H1793" s="147">
        <v>0</v>
      </c>
      <c r="I1793" s="122"/>
      <c r="J1793" s="122"/>
      <c r="K1793" s="122"/>
      <c r="L1793" s="122"/>
      <c r="M1793" s="122"/>
      <c r="N1793" s="122"/>
      <c r="O1793" s="122"/>
      <c r="P1793" s="122"/>
      <c r="Q1793" s="122"/>
      <c r="R1793" s="122" t="s">
        <v>135</v>
      </c>
      <c r="S1793" s="122">
        <v>0</v>
      </c>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row>
    <row r="1794" spans="1:47" ht="22.5" outlineLevel="1" x14ac:dyDescent="0.2">
      <c r="A1794" s="123"/>
      <c r="B1794" s="123"/>
      <c r="C1794" s="138" t="s">
        <v>214</v>
      </c>
      <c r="D1794" s="161"/>
      <c r="E1794" s="152"/>
      <c r="F1794" s="125"/>
      <c r="G1794" s="125"/>
      <c r="H1794" s="147">
        <v>0</v>
      </c>
      <c r="I1794" s="122"/>
      <c r="J1794" s="122"/>
      <c r="K1794" s="122"/>
      <c r="L1794" s="122"/>
      <c r="M1794" s="122"/>
      <c r="N1794" s="122"/>
      <c r="O1794" s="122"/>
      <c r="P1794" s="122"/>
      <c r="Q1794" s="122"/>
      <c r="R1794" s="122" t="s">
        <v>135</v>
      </c>
      <c r="S1794" s="122">
        <v>0</v>
      </c>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row>
    <row r="1795" spans="1:47" outlineLevel="1" x14ac:dyDescent="0.2">
      <c r="A1795" s="123"/>
      <c r="B1795" s="123"/>
      <c r="C1795" s="140" t="s">
        <v>282</v>
      </c>
      <c r="D1795" s="163"/>
      <c r="E1795" s="153"/>
      <c r="F1795" s="125"/>
      <c r="G1795" s="125"/>
      <c r="H1795" s="147">
        <v>0</v>
      </c>
      <c r="I1795" s="122"/>
      <c r="J1795" s="122"/>
      <c r="K1795" s="122"/>
      <c r="L1795" s="122"/>
      <c r="M1795" s="122"/>
      <c r="N1795" s="122"/>
      <c r="O1795" s="122"/>
      <c r="P1795" s="122"/>
      <c r="Q1795" s="122"/>
      <c r="R1795" s="122" t="s">
        <v>135</v>
      </c>
      <c r="S1795" s="122">
        <v>2</v>
      </c>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row>
    <row r="1796" spans="1:47" outlineLevel="1" x14ac:dyDescent="0.2">
      <c r="A1796" s="123"/>
      <c r="B1796" s="123"/>
      <c r="C1796" s="141" t="s">
        <v>943</v>
      </c>
      <c r="D1796" s="163"/>
      <c r="E1796" s="153">
        <v>189.2</v>
      </c>
      <c r="F1796" s="125"/>
      <c r="G1796" s="125"/>
      <c r="H1796" s="147">
        <v>0</v>
      </c>
      <c r="I1796" s="122"/>
      <c r="J1796" s="122"/>
      <c r="K1796" s="122"/>
      <c r="L1796" s="122"/>
      <c r="M1796" s="122"/>
      <c r="N1796" s="122"/>
      <c r="O1796" s="122"/>
      <c r="P1796" s="122"/>
      <c r="Q1796" s="122"/>
      <c r="R1796" s="122" t="s">
        <v>135</v>
      </c>
      <c r="S1796" s="122">
        <v>2</v>
      </c>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row>
    <row r="1797" spans="1:47" outlineLevel="1" x14ac:dyDescent="0.2">
      <c r="A1797" s="123"/>
      <c r="B1797" s="123"/>
      <c r="C1797" s="141" t="s">
        <v>1384</v>
      </c>
      <c r="D1797" s="163"/>
      <c r="E1797" s="153">
        <v>7.1</v>
      </c>
      <c r="F1797" s="125"/>
      <c r="G1797" s="125"/>
      <c r="H1797" s="147">
        <v>0</v>
      </c>
      <c r="I1797" s="122"/>
      <c r="J1797" s="122"/>
      <c r="K1797" s="122"/>
      <c r="L1797" s="122"/>
      <c r="M1797" s="122"/>
      <c r="N1797" s="122"/>
      <c r="O1797" s="122"/>
      <c r="P1797" s="122"/>
      <c r="Q1797" s="122"/>
      <c r="R1797" s="122" t="s">
        <v>135</v>
      </c>
      <c r="S1797" s="122">
        <v>2</v>
      </c>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row>
    <row r="1798" spans="1:47" outlineLevel="1" x14ac:dyDescent="0.2">
      <c r="A1798" s="123"/>
      <c r="B1798" s="123"/>
      <c r="C1798" s="140" t="s">
        <v>289</v>
      </c>
      <c r="D1798" s="163"/>
      <c r="E1798" s="153"/>
      <c r="F1798" s="125"/>
      <c r="G1798" s="125"/>
      <c r="H1798" s="147">
        <v>0</v>
      </c>
      <c r="I1798" s="122"/>
      <c r="J1798" s="122"/>
      <c r="K1798" s="122"/>
      <c r="L1798" s="122"/>
      <c r="M1798" s="122"/>
      <c r="N1798" s="122"/>
      <c r="O1798" s="122"/>
      <c r="P1798" s="122"/>
      <c r="Q1798" s="122"/>
      <c r="R1798" s="122" t="s">
        <v>135</v>
      </c>
      <c r="S1798" s="122">
        <v>0</v>
      </c>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row>
    <row r="1799" spans="1:47" outlineLevel="1" x14ac:dyDescent="0.2">
      <c r="A1799" s="123"/>
      <c r="B1799" s="123"/>
      <c r="C1799" s="138" t="s">
        <v>1385</v>
      </c>
      <c r="D1799" s="161"/>
      <c r="E1799" s="152">
        <v>215.93</v>
      </c>
      <c r="F1799" s="125"/>
      <c r="G1799" s="125"/>
      <c r="H1799" s="147">
        <v>0</v>
      </c>
      <c r="I1799" s="122"/>
      <c r="J1799" s="122"/>
      <c r="K1799" s="122"/>
      <c r="L1799" s="122"/>
      <c r="M1799" s="122"/>
      <c r="N1799" s="122"/>
      <c r="O1799" s="122"/>
      <c r="P1799" s="122"/>
      <c r="Q1799" s="122"/>
      <c r="R1799" s="122" t="s">
        <v>135</v>
      </c>
      <c r="S1799" s="122">
        <v>0</v>
      </c>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row>
    <row r="1800" spans="1:47" ht="22.5" outlineLevel="1" x14ac:dyDescent="0.2">
      <c r="A1800" s="123">
        <v>548</v>
      </c>
      <c r="B1800" s="123" t="s">
        <v>1386</v>
      </c>
      <c r="C1800" s="137" t="s">
        <v>1387</v>
      </c>
      <c r="D1800" s="160" t="s">
        <v>188</v>
      </c>
      <c r="E1800" s="125">
        <v>638.18700000000001</v>
      </c>
      <c r="F1800" s="125"/>
      <c r="G1800" s="125">
        <f>ROUND(E1800*F1800,2)</f>
        <v>0</v>
      </c>
      <c r="H1800" s="147" t="s">
        <v>1623</v>
      </c>
      <c r="I1800" s="122"/>
      <c r="J1800" s="122"/>
      <c r="K1800" s="122"/>
      <c r="L1800" s="122"/>
      <c r="M1800" s="122"/>
      <c r="N1800" s="122"/>
      <c r="O1800" s="122"/>
      <c r="P1800" s="122"/>
      <c r="Q1800" s="122"/>
      <c r="R1800" s="122" t="s">
        <v>133</v>
      </c>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row>
    <row r="1801" spans="1:47" outlineLevel="1" x14ac:dyDescent="0.2">
      <c r="A1801" s="123"/>
      <c r="B1801" s="123"/>
      <c r="C1801" s="138" t="s">
        <v>213</v>
      </c>
      <c r="D1801" s="161"/>
      <c r="E1801" s="152"/>
      <c r="F1801" s="125"/>
      <c r="G1801" s="125"/>
      <c r="H1801" s="147">
        <v>0</v>
      </c>
      <c r="I1801" s="122"/>
      <c r="J1801" s="122"/>
      <c r="K1801" s="122"/>
      <c r="L1801" s="122"/>
      <c r="M1801" s="122"/>
      <c r="N1801" s="122"/>
      <c r="O1801" s="122"/>
      <c r="P1801" s="122"/>
      <c r="Q1801" s="122"/>
      <c r="R1801" s="122" t="s">
        <v>135</v>
      </c>
      <c r="S1801" s="122">
        <v>0</v>
      </c>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row>
    <row r="1802" spans="1:47" ht="22.5" outlineLevel="1" x14ac:dyDescent="0.2">
      <c r="A1802" s="123"/>
      <c r="B1802" s="123"/>
      <c r="C1802" s="138" t="s">
        <v>214</v>
      </c>
      <c r="D1802" s="161"/>
      <c r="E1802" s="152"/>
      <c r="F1802" s="125"/>
      <c r="G1802" s="125"/>
      <c r="H1802" s="147">
        <v>0</v>
      </c>
      <c r="I1802" s="122"/>
      <c r="J1802" s="122"/>
      <c r="K1802" s="122"/>
      <c r="L1802" s="122"/>
      <c r="M1802" s="122"/>
      <c r="N1802" s="122"/>
      <c r="O1802" s="122"/>
      <c r="P1802" s="122"/>
      <c r="Q1802" s="122"/>
      <c r="R1802" s="122" t="s">
        <v>135</v>
      </c>
      <c r="S1802" s="122">
        <v>0</v>
      </c>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row>
    <row r="1803" spans="1:47" outlineLevel="1" x14ac:dyDescent="0.2">
      <c r="A1803" s="123"/>
      <c r="B1803" s="123"/>
      <c r="C1803" s="140" t="s">
        <v>282</v>
      </c>
      <c r="D1803" s="163"/>
      <c r="E1803" s="153"/>
      <c r="F1803" s="125"/>
      <c r="G1803" s="125"/>
      <c r="H1803" s="147">
        <v>0</v>
      </c>
      <c r="I1803" s="122"/>
      <c r="J1803" s="122"/>
      <c r="K1803" s="122"/>
      <c r="L1803" s="122"/>
      <c r="M1803" s="122"/>
      <c r="N1803" s="122"/>
      <c r="O1803" s="122"/>
      <c r="P1803" s="122"/>
      <c r="Q1803" s="122"/>
      <c r="R1803" s="122" t="s">
        <v>135</v>
      </c>
      <c r="S1803" s="122">
        <v>2</v>
      </c>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row>
    <row r="1804" spans="1:47" outlineLevel="1" x14ac:dyDescent="0.2">
      <c r="A1804" s="123"/>
      <c r="B1804" s="123"/>
      <c r="C1804" s="141" t="s">
        <v>942</v>
      </c>
      <c r="D1804" s="163"/>
      <c r="E1804" s="153">
        <v>415.24</v>
      </c>
      <c r="F1804" s="125"/>
      <c r="G1804" s="125"/>
      <c r="H1804" s="147">
        <v>0</v>
      </c>
      <c r="I1804" s="122"/>
      <c r="J1804" s="122"/>
      <c r="K1804" s="122"/>
      <c r="L1804" s="122"/>
      <c r="M1804" s="122"/>
      <c r="N1804" s="122"/>
      <c r="O1804" s="122"/>
      <c r="P1804" s="122"/>
      <c r="Q1804" s="122"/>
      <c r="R1804" s="122" t="s">
        <v>135</v>
      </c>
      <c r="S1804" s="122">
        <v>2</v>
      </c>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row>
    <row r="1805" spans="1:47" outlineLevel="1" x14ac:dyDescent="0.2">
      <c r="A1805" s="123"/>
      <c r="B1805" s="123"/>
      <c r="C1805" s="141" t="s">
        <v>947</v>
      </c>
      <c r="D1805" s="163"/>
      <c r="E1805" s="153">
        <v>143.97999999999999</v>
      </c>
      <c r="F1805" s="125"/>
      <c r="G1805" s="125"/>
      <c r="H1805" s="147">
        <v>0</v>
      </c>
      <c r="I1805" s="122"/>
      <c r="J1805" s="122"/>
      <c r="K1805" s="122"/>
      <c r="L1805" s="122"/>
      <c r="M1805" s="122"/>
      <c r="N1805" s="122"/>
      <c r="O1805" s="122"/>
      <c r="P1805" s="122"/>
      <c r="Q1805" s="122"/>
      <c r="R1805" s="122" t="s">
        <v>135</v>
      </c>
      <c r="S1805" s="122">
        <v>2</v>
      </c>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row>
    <row r="1806" spans="1:47" outlineLevel="1" x14ac:dyDescent="0.2">
      <c r="A1806" s="123"/>
      <c r="B1806" s="123"/>
      <c r="C1806" s="141" t="s">
        <v>1388</v>
      </c>
      <c r="D1806" s="163"/>
      <c r="E1806" s="153">
        <v>20.95</v>
      </c>
      <c r="F1806" s="125"/>
      <c r="G1806" s="125"/>
      <c r="H1806" s="147">
        <v>0</v>
      </c>
      <c r="I1806" s="122"/>
      <c r="J1806" s="122"/>
      <c r="K1806" s="122"/>
      <c r="L1806" s="122"/>
      <c r="M1806" s="122"/>
      <c r="N1806" s="122"/>
      <c r="O1806" s="122"/>
      <c r="P1806" s="122"/>
      <c r="Q1806" s="122"/>
      <c r="R1806" s="122" t="s">
        <v>135</v>
      </c>
      <c r="S1806" s="122">
        <v>2</v>
      </c>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row>
    <row r="1807" spans="1:47" outlineLevel="1" x14ac:dyDescent="0.2">
      <c r="A1807" s="123"/>
      <c r="B1807" s="123"/>
      <c r="C1807" s="140" t="s">
        <v>289</v>
      </c>
      <c r="D1807" s="163"/>
      <c r="E1807" s="153"/>
      <c r="F1807" s="125"/>
      <c r="G1807" s="125"/>
      <c r="H1807" s="147">
        <v>0</v>
      </c>
      <c r="I1807" s="122"/>
      <c r="J1807" s="122"/>
      <c r="K1807" s="122"/>
      <c r="L1807" s="122"/>
      <c r="M1807" s="122"/>
      <c r="N1807" s="122"/>
      <c r="O1807" s="122"/>
      <c r="P1807" s="122"/>
      <c r="Q1807" s="122"/>
      <c r="R1807" s="122" t="s">
        <v>135</v>
      </c>
      <c r="S1807" s="122">
        <v>0</v>
      </c>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row>
    <row r="1808" spans="1:47" outlineLevel="1" x14ac:dyDescent="0.2">
      <c r="A1808" s="123"/>
      <c r="B1808" s="123"/>
      <c r="C1808" s="138" t="s">
        <v>1389</v>
      </c>
      <c r="D1808" s="161"/>
      <c r="E1808" s="152">
        <v>638.18700000000001</v>
      </c>
      <c r="F1808" s="125"/>
      <c r="G1808" s="125"/>
      <c r="H1808" s="147">
        <v>0</v>
      </c>
      <c r="I1808" s="122"/>
      <c r="J1808" s="122"/>
      <c r="K1808" s="122"/>
      <c r="L1808" s="122"/>
      <c r="M1808" s="122"/>
      <c r="N1808" s="122"/>
      <c r="O1808" s="122"/>
      <c r="P1808" s="122"/>
      <c r="Q1808" s="122"/>
      <c r="R1808" s="122" t="s">
        <v>135</v>
      </c>
      <c r="S1808" s="122">
        <v>0</v>
      </c>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row>
    <row r="1809" spans="1:47" outlineLevel="1" x14ac:dyDescent="0.2">
      <c r="A1809" s="123">
        <v>549</v>
      </c>
      <c r="B1809" s="123" t="s">
        <v>1390</v>
      </c>
      <c r="C1809" s="137" t="s">
        <v>1391</v>
      </c>
      <c r="D1809" s="160" t="s">
        <v>0</v>
      </c>
      <c r="E1809" s="125">
        <v>0.81</v>
      </c>
      <c r="F1809" s="125"/>
      <c r="G1809" s="125">
        <f>ROUND(E1809*F1809,2)</f>
        <v>0</v>
      </c>
      <c r="H1809" s="147" t="s">
        <v>1624</v>
      </c>
      <c r="I1809" s="122"/>
      <c r="J1809" s="122"/>
      <c r="K1809" s="122"/>
      <c r="L1809" s="122"/>
      <c r="M1809" s="122"/>
      <c r="N1809" s="122"/>
      <c r="O1809" s="122"/>
      <c r="P1809" s="122"/>
      <c r="Q1809" s="122"/>
      <c r="R1809" s="122" t="s">
        <v>133</v>
      </c>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row>
    <row r="1810" spans="1:47" x14ac:dyDescent="0.2">
      <c r="A1810" s="124" t="s">
        <v>128</v>
      </c>
      <c r="B1810" s="124" t="s">
        <v>100</v>
      </c>
      <c r="C1810" s="139" t="s">
        <v>101</v>
      </c>
      <c r="D1810" s="162"/>
      <c r="E1810" s="126"/>
      <c r="F1810" s="126"/>
      <c r="G1810" s="126">
        <f>SUMIF(R1811:R1818,"&lt;&gt;NOR",G1811:G1818)</f>
        <v>0</v>
      </c>
      <c r="H1810" s="148"/>
      <c r="I1810" s="122"/>
      <c r="R1810" t="s">
        <v>129</v>
      </c>
    </row>
    <row r="1811" spans="1:47" ht="22.5" outlineLevel="1" x14ac:dyDescent="0.2">
      <c r="A1811" s="123">
        <v>550</v>
      </c>
      <c r="B1811" s="123" t="s">
        <v>1392</v>
      </c>
      <c r="C1811" s="137" t="s">
        <v>1393</v>
      </c>
      <c r="D1811" s="160" t="s">
        <v>188</v>
      </c>
      <c r="E1811" s="125">
        <v>161.38</v>
      </c>
      <c r="F1811" s="125"/>
      <c r="G1811" s="125">
        <f>ROUND(E1811*F1811,2)</f>
        <v>0</v>
      </c>
      <c r="H1811" s="147" t="s">
        <v>1623</v>
      </c>
      <c r="I1811" s="122"/>
      <c r="J1811" s="122"/>
      <c r="K1811" s="122"/>
      <c r="L1811" s="122"/>
      <c r="M1811" s="122"/>
      <c r="N1811" s="122"/>
      <c r="O1811" s="122"/>
      <c r="P1811" s="122"/>
      <c r="Q1811" s="122"/>
      <c r="R1811" s="122" t="s">
        <v>133</v>
      </c>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row>
    <row r="1812" spans="1:47" outlineLevel="1" x14ac:dyDescent="0.2">
      <c r="A1812" s="123"/>
      <c r="B1812" s="123"/>
      <c r="C1812" s="138" t="s">
        <v>213</v>
      </c>
      <c r="D1812" s="161"/>
      <c r="E1812" s="152"/>
      <c r="F1812" s="125"/>
      <c r="G1812" s="125"/>
      <c r="H1812" s="147">
        <v>0</v>
      </c>
      <c r="I1812" s="122"/>
      <c r="J1812" s="122"/>
      <c r="K1812" s="122"/>
      <c r="L1812" s="122"/>
      <c r="M1812" s="122"/>
      <c r="N1812" s="122"/>
      <c r="O1812" s="122"/>
      <c r="P1812" s="122"/>
      <c r="Q1812" s="122"/>
      <c r="R1812" s="122" t="s">
        <v>135</v>
      </c>
      <c r="S1812" s="122">
        <v>0</v>
      </c>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row>
    <row r="1813" spans="1:47" ht="22.5" outlineLevel="1" x14ac:dyDescent="0.2">
      <c r="A1813" s="123"/>
      <c r="B1813" s="123"/>
      <c r="C1813" s="138" t="s">
        <v>214</v>
      </c>
      <c r="D1813" s="161"/>
      <c r="E1813" s="152"/>
      <c r="F1813" s="125"/>
      <c r="G1813" s="125"/>
      <c r="H1813" s="147">
        <v>0</v>
      </c>
      <c r="I1813" s="122"/>
      <c r="J1813" s="122"/>
      <c r="K1813" s="122"/>
      <c r="L1813" s="122"/>
      <c r="M1813" s="122"/>
      <c r="N1813" s="122"/>
      <c r="O1813" s="122"/>
      <c r="P1813" s="122"/>
      <c r="Q1813" s="122"/>
      <c r="R1813" s="122" t="s">
        <v>135</v>
      </c>
      <c r="S1813" s="122">
        <v>0</v>
      </c>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row>
    <row r="1814" spans="1:47" outlineLevel="1" x14ac:dyDescent="0.2">
      <c r="A1814" s="123"/>
      <c r="B1814" s="123"/>
      <c r="C1814" s="138" t="s">
        <v>685</v>
      </c>
      <c r="D1814" s="161"/>
      <c r="E1814" s="152">
        <v>50.16</v>
      </c>
      <c r="F1814" s="125"/>
      <c r="G1814" s="125"/>
      <c r="H1814" s="147">
        <v>0</v>
      </c>
      <c r="I1814" s="122"/>
      <c r="J1814" s="122"/>
      <c r="K1814" s="122"/>
      <c r="L1814" s="122"/>
      <c r="M1814" s="122"/>
      <c r="N1814" s="122"/>
      <c r="O1814" s="122"/>
      <c r="P1814" s="122"/>
      <c r="Q1814" s="122"/>
      <c r="R1814" s="122" t="s">
        <v>135</v>
      </c>
      <c r="S1814" s="122">
        <v>0</v>
      </c>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row>
    <row r="1815" spans="1:47" outlineLevel="1" x14ac:dyDescent="0.2">
      <c r="A1815" s="123"/>
      <c r="B1815" s="123"/>
      <c r="C1815" s="138" t="s">
        <v>686</v>
      </c>
      <c r="D1815" s="161"/>
      <c r="E1815" s="152">
        <v>28.57</v>
      </c>
      <c r="F1815" s="125"/>
      <c r="G1815" s="125"/>
      <c r="H1815" s="147">
        <v>0</v>
      </c>
      <c r="I1815" s="122"/>
      <c r="J1815" s="122"/>
      <c r="K1815" s="122"/>
      <c r="L1815" s="122"/>
      <c r="M1815" s="122"/>
      <c r="N1815" s="122"/>
      <c r="O1815" s="122"/>
      <c r="P1815" s="122"/>
      <c r="Q1815" s="122"/>
      <c r="R1815" s="122" t="s">
        <v>135</v>
      </c>
      <c r="S1815" s="122">
        <v>0</v>
      </c>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row>
    <row r="1816" spans="1:47" outlineLevel="1" x14ac:dyDescent="0.2">
      <c r="A1816" s="123"/>
      <c r="B1816" s="123"/>
      <c r="C1816" s="138" t="s">
        <v>691</v>
      </c>
      <c r="D1816" s="161"/>
      <c r="E1816" s="152">
        <v>71.349999999999994</v>
      </c>
      <c r="F1816" s="125"/>
      <c r="G1816" s="125"/>
      <c r="H1816" s="147">
        <v>0</v>
      </c>
      <c r="I1816" s="122"/>
      <c r="J1816" s="122"/>
      <c r="K1816" s="122"/>
      <c r="L1816" s="122"/>
      <c r="M1816" s="122"/>
      <c r="N1816" s="122"/>
      <c r="O1816" s="122"/>
      <c r="P1816" s="122"/>
      <c r="Q1816" s="122"/>
      <c r="R1816" s="122" t="s">
        <v>135</v>
      </c>
      <c r="S1816" s="122">
        <v>0</v>
      </c>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row>
    <row r="1817" spans="1:47" outlineLevel="1" x14ac:dyDescent="0.2">
      <c r="A1817" s="123"/>
      <c r="B1817" s="123"/>
      <c r="C1817" s="138" t="s">
        <v>1394</v>
      </c>
      <c r="D1817" s="161"/>
      <c r="E1817" s="152">
        <v>11.3</v>
      </c>
      <c r="F1817" s="125"/>
      <c r="G1817" s="125"/>
      <c r="H1817" s="147">
        <v>0</v>
      </c>
      <c r="I1817" s="122"/>
      <c r="J1817" s="122"/>
      <c r="K1817" s="122"/>
      <c r="L1817" s="122"/>
      <c r="M1817" s="122"/>
      <c r="N1817" s="122"/>
      <c r="O1817" s="122"/>
      <c r="P1817" s="122"/>
      <c r="Q1817" s="122"/>
      <c r="R1817" s="122" t="s">
        <v>135</v>
      </c>
      <c r="S1817" s="122">
        <v>0</v>
      </c>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row>
    <row r="1818" spans="1:47" outlineLevel="1" x14ac:dyDescent="0.2">
      <c r="A1818" s="123">
        <v>551</v>
      </c>
      <c r="B1818" s="123" t="s">
        <v>1395</v>
      </c>
      <c r="C1818" s="137" t="s">
        <v>1396</v>
      </c>
      <c r="D1818" s="160" t="s">
        <v>0</v>
      </c>
      <c r="E1818" s="125">
        <v>1.1499999999999999</v>
      </c>
      <c r="F1818" s="125"/>
      <c r="G1818" s="125">
        <f>ROUND(E1818*F1818,2)</f>
        <v>0</v>
      </c>
      <c r="H1818" s="147" t="s">
        <v>1624</v>
      </c>
      <c r="I1818" s="122"/>
      <c r="J1818" s="122"/>
      <c r="K1818" s="122"/>
      <c r="L1818" s="122"/>
      <c r="M1818" s="122"/>
      <c r="N1818" s="122"/>
      <c r="O1818" s="122"/>
      <c r="P1818" s="122"/>
      <c r="Q1818" s="122"/>
      <c r="R1818" s="122" t="s">
        <v>133</v>
      </c>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row>
    <row r="1819" spans="1:47" x14ac:dyDescent="0.2">
      <c r="A1819" s="124" t="s">
        <v>128</v>
      </c>
      <c r="B1819" s="124" t="s">
        <v>102</v>
      </c>
      <c r="C1819" s="139" t="s">
        <v>103</v>
      </c>
      <c r="D1819" s="162"/>
      <c r="E1819" s="126"/>
      <c r="F1819" s="126"/>
      <c r="G1819" s="126">
        <f>SUMIF(R1820:R1866,"&lt;&gt;NOR",G1820:G1866)</f>
        <v>0</v>
      </c>
      <c r="H1819" s="148"/>
      <c r="I1819" s="122"/>
      <c r="R1819" t="s">
        <v>129</v>
      </c>
    </row>
    <row r="1820" spans="1:47" outlineLevel="1" x14ac:dyDescent="0.2">
      <c r="A1820" s="123">
        <v>552</v>
      </c>
      <c r="B1820" s="123" t="s">
        <v>1397</v>
      </c>
      <c r="C1820" s="137" t="s">
        <v>1398</v>
      </c>
      <c r="D1820" s="160" t="s">
        <v>188</v>
      </c>
      <c r="E1820" s="125">
        <v>727.2600000000001</v>
      </c>
      <c r="F1820" s="125"/>
      <c r="G1820" s="125">
        <f>ROUND(E1820*F1820,2)</f>
        <v>0</v>
      </c>
      <c r="H1820" s="147" t="s">
        <v>1624</v>
      </c>
      <c r="I1820" s="122"/>
      <c r="J1820" s="122"/>
      <c r="K1820" s="122"/>
      <c r="L1820" s="122"/>
      <c r="M1820" s="122"/>
      <c r="N1820" s="122"/>
      <c r="O1820" s="122"/>
      <c r="P1820" s="122"/>
      <c r="Q1820" s="122"/>
      <c r="R1820" s="122" t="s">
        <v>133</v>
      </c>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row>
    <row r="1821" spans="1:47" ht="22.5" outlineLevel="1" x14ac:dyDescent="0.2">
      <c r="A1821" s="123"/>
      <c r="B1821" s="123"/>
      <c r="C1821" s="138" t="s">
        <v>214</v>
      </c>
      <c r="D1821" s="161"/>
      <c r="E1821" s="152"/>
      <c r="F1821" s="125"/>
      <c r="G1821" s="125"/>
      <c r="H1821" s="147">
        <v>0</v>
      </c>
      <c r="I1821" s="122"/>
      <c r="J1821" s="122"/>
      <c r="K1821" s="122"/>
      <c r="L1821" s="122"/>
      <c r="M1821" s="122"/>
      <c r="N1821" s="122"/>
      <c r="O1821" s="122"/>
      <c r="P1821" s="122"/>
      <c r="Q1821" s="122"/>
      <c r="R1821" s="122" t="s">
        <v>135</v>
      </c>
      <c r="S1821" s="122">
        <v>0</v>
      </c>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row>
    <row r="1822" spans="1:47" outlineLevel="1" x14ac:dyDescent="0.2">
      <c r="A1822" s="123"/>
      <c r="B1822" s="123"/>
      <c r="C1822" s="138" t="s">
        <v>343</v>
      </c>
      <c r="D1822" s="161"/>
      <c r="E1822" s="152"/>
      <c r="F1822" s="125"/>
      <c r="G1822" s="125"/>
      <c r="H1822" s="147">
        <v>0</v>
      </c>
      <c r="I1822" s="122"/>
      <c r="J1822" s="122"/>
      <c r="K1822" s="122"/>
      <c r="L1822" s="122"/>
      <c r="M1822" s="122"/>
      <c r="N1822" s="122"/>
      <c r="O1822" s="122"/>
      <c r="P1822" s="122"/>
      <c r="Q1822" s="122"/>
      <c r="R1822" s="122" t="s">
        <v>135</v>
      </c>
      <c r="S1822" s="122">
        <v>0</v>
      </c>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row>
    <row r="1823" spans="1:47" outlineLevel="1" x14ac:dyDescent="0.2">
      <c r="A1823" s="123"/>
      <c r="B1823" s="123"/>
      <c r="C1823" s="138" t="s">
        <v>607</v>
      </c>
      <c r="D1823" s="161"/>
      <c r="E1823" s="152">
        <v>10.8</v>
      </c>
      <c r="F1823" s="125"/>
      <c r="G1823" s="125"/>
      <c r="H1823" s="147">
        <v>0</v>
      </c>
      <c r="I1823" s="122"/>
      <c r="J1823" s="122"/>
      <c r="K1823" s="122"/>
      <c r="L1823" s="122"/>
      <c r="M1823" s="122"/>
      <c r="N1823" s="122"/>
      <c r="O1823" s="122"/>
      <c r="P1823" s="122"/>
      <c r="Q1823" s="122"/>
      <c r="R1823" s="122" t="s">
        <v>135</v>
      </c>
      <c r="S1823" s="122">
        <v>0</v>
      </c>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row>
    <row r="1824" spans="1:47" ht="22.5" outlineLevel="1" x14ac:dyDescent="0.2">
      <c r="A1824" s="123"/>
      <c r="B1824" s="123"/>
      <c r="C1824" s="138" t="s">
        <v>608</v>
      </c>
      <c r="D1824" s="161"/>
      <c r="E1824" s="152">
        <v>265.11</v>
      </c>
      <c r="F1824" s="125"/>
      <c r="G1824" s="125"/>
      <c r="H1824" s="147">
        <v>0</v>
      </c>
      <c r="I1824" s="122"/>
      <c r="J1824" s="122"/>
      <c r="K1824" s="122"/>
      <c r="L1824" s="122"/>
      <c r="M1824" s="122"/>
      <c r="N1824" s="122"/>
      <c r="O1824" s="122"/>
      <c r="P1824" s="122"/>
      <c r="Q1824" s="122"/>
      <c r="R1824" s="122" t="s">
        <v>135</v>
      </c>
      <c r="S1824" s="122">
        <v>0</v>
      </c>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row>
    <row r="1825" spans="1:47" ht="33.75" outlineLevel="1" x14ac:dyDescent="0.2">
      <c r="A1825" s="123"/>
      <c r="B1825" s="123"/>
      <c r="C1825" s="138" t="s">
        <v>609</v>
      </c>
      <c r="D1825" s="161"/>
      <c r="E1825" s="152">
        <v>390.03</v>
      </c>
      <c r="F1825" s="125"/>
      <c r="G1825" s="125"/>
      <c r="H1825" s="147">
        <v>0</v>
      </c>
      <c r="I1825" s="122"/>
      <c r="J1825" s="122"/>
      <c r="K1825" s="122"/>
      <c r="L1825" s="122"/>
      <c r="M1825" s="122"/>
      <c r="N1825" s="122"/>
      <c r="O1825" s="122"/>
      <c r="P1825" s="122"/>
      <c r="Q1825" s="122"/>
      <c r="R1825" s="122" t="s">
        <v>135</v>
      </c>
      <c r="S1825" s="122">
        <v>0</v>
      </c>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row>
    <row r="1826" spans="1:47" outlineLevel="1" x14ac:dyDescent="0.2">
      <c r="A1826" s="123"/>
      <c r="B1826" s="123"/>
      <c r="C1826" s="138" t="s">
        <v>323</v>
      </c>
      <c r="D1826" s="161"/>
      <c r="E1826" s="152"/>
      <c r="F1826" s="125"/>
      <c r="G1826" s="125"/>
      <c r="H1826" s="147">
        <v>0</v>
      </c>
      <c r="I1826" s="122"/>
      <c r="J1826" s="122"/>
      <c r="K1826" s="122"/>
      <c r="L1826" s="122"/>
      <c r="M1826" s="122"/>
      <c r="N1826" s="122"/>
      <c r="O1826" s="122"/>
      <c r="P1826" s="122"/>
      <c r="Q1826" s="122"/>
      <c r="R1826" s="122" t="s">
        <v>135</v>
      </c>
      <c r="S1826" s="122">
        <v>0</v>
      </c>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row>
    <row r="1827" spans="1:47" outlineLevel="1" x14ac:dyDescent="0.2">
      <c r="A1827" s="123"/>
      <c r="B1827" s="123"/>
      <c r="C1827" s="138" t="s">
        <v>610</v>
      </c>
      <c r="D1827" s="161"/>
      <c r="E1827" s="152">
        <v>61.32</v>
      </c>
      <c r="F1827" s="125"/>
      <c r="G1827" s="125"/>
      <c r="H1827" s="147">
        <v>0</v>
      </c>
      <c r="I1827" s="122"/>
      <c r="J1827" s="122"/>
      <c r="K1827" s="122"/>
      <c r="L1827" s="122"/>
      <c r="M1827" s="122"/>
      <c r="N1827" s="122"/>
      <c r="O1827" s="122"/>
      <c r="P1827" s="122"/>
      <c r="Q1827" s="122"/>
      <c r="R1827" s="122" t="s">
        <v>135</v>
      </c>
      <c r="S1827" s="122">
        <v>0</v>
      </c>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row>
    <row r="1828" spans="1:47" outlineLevel="1" x14ac:dyDescent="0.2">
      <c r="A1828" s="123">
        <v>553</v>
      </c>
      <c r="B1828" s="123" t="s">
        <v>1399</v>
      </c>
      <c r="C1828" s="137" t="s">
        <v>1400</v>
      </c>
      <c r="D1828" s="160" t="s">
        <v>188</v>
      </c>
      <c r="E1828" s="125">
        <v>716.46000000000015</v>
      </c>
      <c r="F1828" s="125"/>
      <c r="G1828" s="125">
        <f>ROUND(E1828*F1828,2)</f>
        <v>0</v>
      </c>
      <c r="H1828" s="147" t="s">
        <v>1624</v>
      </c>
      <c r="I1828" s="122"/>
      <c r="J1828" s="122"/>
      <c r="K1828" s="122"/>
      <c r="L1828" s="122"/>
      <c r="M1828" s="122"/>
      <c r="N1828" s="122"/>
      <c r="O1828" s="122"/>
      <c r="P1828" s="122"/>
      <c r="Q1828" s="122"/>
      <c r="R1828" s="122" t="s">
        <v>133</v>
      </c>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row>
    <row r="1829" spans="1:47" ht="22.5" outlineLevel="1" x14ac:dyDescent="0.2">
      <c r="A1829" s="123"/>
      <c r="B1829" s="123"/>
      <c r="C1829" s="138" t="s">
        <v>214</v>
      </c>
      <c r="D1829" s="161"/>
      <c r="E1829" s="152"/>
      <c r="F1829" s="125"/>
      <c r="G1829" s="125"/>
      <c r="H1829" s="147">
        <v>0</v>
      </c>
      <c r="I1829" s="122"/>
      <c r="J1829" s="122"/>
      <c r="K1829" s="122"/>
      <c r="L1829" s="122"/>
      <c r="M1829" s="122"/>
      <c r="N1829" s="122"/>
      <c r="O1829" s="122"/>
      <c r="P1829" s="122"/>
      <c r="Q1829" s="122"/>
      <c r="R1829" s="122" t="s">
        <v>135</v>
      </c>
      <c r="S1829" s="122">
        <v>0</v>
      </c>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row>
    <row r="1830" spans="1:47" outlineLevel="1" x14ac:dyDescent="0.2">
      <c r="A1830" s="123"/>
      <c r="B1830" s="123"/>
      <c r="C1830" s="138" t="s">
        <v>343</v>
      </c>
      <c r="D1830" s="161"/>
      <c r="E1830" s="152"/>
      <c r="F1830" s="125"/>
      <c r="G1830" s="125"/>
      <c r="H1830" s="147">
        <v>0</v>
      </c>
      <c r="I1830" s="122"/>
      <c r="J1830" s="122"/>
      <c r="K1830" s="122"/>
      <c r="L1830" s="122"/>
      <c r="M1830" s="122"/>
      <c r="N1830" s="122"/>
      <c r="O1830" s="122"/>
      <c r="P1830" s="122"/>
      <c r="Q1830" s="122"/>
      <c r="R1830" s="122" t="s">
        <v>135</v>
      </c>
      <c r="S1830" s="122">
        <v>0</v>
      </c>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row>
    <row r="1831" spans="1:47" ht="22.5" outlineLevel="1" x14ac:dyDescent="0.2">
      <c r="A1831" s="123"/>
      <c r="B1831" s="123"/>
      <c r="C1831" s="138" t="s">
        <v>608</v>
      </c>
      <c r="D1831" s="161"/>
      <c r="E1831" s="152">
        <v>265.11</v>
      </c>
      <c r="F1831" s="125"/>
      <c r="G1831" s="125"/>
      <c r="H1831" s="147">
        <v>0</v>
      </c>
      <c r="I1831" s="122"/>
      <c r="J1831" s="122"/>
      <c r="K1831" s="122"/>
      <c r="L1831" s="122"/>
      <c r="M1831" s="122"/>
      <c r="N1831" s="122"/>
      <c r="O1831" s="122"/>
      <c r="P1831" s="122"/>
      <c r="Q1831" s="122"/>
      <c r="R1831" s="122" t="s">
        <v>135</v>
      </c>
      <c r="S1831" s="122">
        <v>0</v>
      </c>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row>
    <row r="1832" spans="1:47" ht="33.75" outlineLevel="1" x14ac:dyDescent="0.2">
      <c r="A1832" s="123"/>
      <c r="B1832" s="123"/>
      <c r="C1832" s="138" t="s">
        <v>609</v>
      </c>
      <c r="D1832" s="161"/>
      <c r="E1832" s="152">
        <v>390.03</v>
      </c>
      <c r="F1832" s="125"/>
      <c r="G1832" s="125"/>
      <c r="H1832" s="147">
        <v>0</v>
      </c>
      <c r="I1832" s="122"/>
      <c r="J1832" s="122"/>
      <c r="K1832" s="122"/>
      <c r="L1832" s="122"/>
      <c r="M1832" s="122"/>
      <c r="N1832" s="122"/>
      <c r="O1832" s="122"/>
      <c r="P1832" s="122"/>
      <c r="Q1832" s="122"/>
      <c r="R1832" s="122" t="s">
        <v>135</v>
      </c>
      <c r="S1832" s="122">
        <v>0</v>
      </c>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row>
    <row r="1833" spans="1:47" outlineLevel="1" x14ac:dyDescent="0.2">
      <c r="A1833" s="123"/>
      <c r="B1833" s="123"/>
      <c r="C1833" s="138" t="s">
        <v>323</v>
      </c>
      <c r="D1833" s="161"/>
      <c r="E1833" s="152"/>
      <c r="F1833" s="125"/>
      <c r="G1833" s="125"/>
      <c r="H1833" s="147">
        <v>0</v>
      </c>
      <c r="I1833" s="122"/>
      <c r="J1833" s="122"/>
      <c r="K1833" s="122"/>
      <c r="L1833" s="122"/>
      <c r="M1833" s="122"/>
      <c r="N1833" s="122"/>
      <c r="O1833" s="122"/>
      <c r="P1833" s="122"/>
      <c r="Q1833" s="122"/>
      <c r="R1833" s="122" t="s">
        <v>135</v>
      </c>
      <c r="S1833" s="122">
        <v>0</v>
      </c>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row>
    <row r="1834" spans="1:47" outlineLevel="1" x14ac:dyDescent="0.2">
      <c r="A1834" s="123"/>
      <c r="B1834" s="123"/>
      <c r="C1834" s="138" t="s">
        <v>610</v>
      </c>
      <c r="D1834" s="161"/>
      <c r="E1834" s="152">
        <v>61.32</v>
      </c>
      <c r="F1834" s="125"/>
      <c r="G1834" s="125"/>
      <c r="H1834" s="147">
        <v>0</v>
      </c>
      <c r="I1834" s="122"/>
      <c r="J1834" s="122"/>
      <c r="K1834" s="122"/>
      <c r="L1834" s="122"/>
      <c r="M1834" s="122"/>
      <c r="N1834" s="122"/>
      <c r="O1834" s="122"/>
      <c r="P1834" s="122"/>
      <c r="Q1834" s="122"/>
      <c r="R1834" s="122" t="s">
        <v>135</v>
      </c>
      <c r="S1834" s="122">
        <v>0</v>
      </c>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row>
    <row r="1835" spans="1:47" outlineLevel="1" x14ac:dyDescent="0.2">
      <c r="A1835" s="123">
        <v>554</v>
      </c>
      <c r="B1835" s="123" t="s">
        <v>1401</v>
      </c>
      <c r="C1835" s="137" t="s">
        <v>1402</v>
      </c>
      <c r="D1835" s="160" t="s">
        <v>188</v>
      </c>
      <c r="E1835" s="125">
        <v>10.8</v>
      </c>
      <c r="F1835" s="125"/>
      <c r="G1835" s="125">
        <f>ROUND(E1835*F1835,2)</f>
        <v>0</v>
      </c>
      <c r="H1835" s="147" t="s">
        <v>1624</v>
      </c>
      <c r="I1835" s="122"/>
      <c r="J1835" s="122"/>
      <c r="K1835" s="122"/>
      <c r="L1835" s="122"/>
      <c r="M1835" s="122"/>
      <c r="N1835" s="122"/>
      <c r="O1835" s="122"/>
      <c r="P1835" s="122"/>
      <c r="Q1835" s="122"/>
      <c r="R1835" s="122" t="s">
        <v>133</v>
      </c>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row>
    <row r="1836" spans="1:47" ht="22.5" outlineLevel="1" x14ac:dyDescent="0.2">
      <c r="A1836" s="123"/>
      <c r="B1836" s="123"/>
      <c r="C1836" s="138" t="s">
        <v>214</v>
      </c>
      <c r="D1836" s="161"/>
      <c r="E1836" s="152"/>
      <c r="F1836" s="125"/>
      <c r="G1836" s="125"/>
      <c r="H1836" s="147">
        <v>0</v>
      </c>
      <c r="I1836" s="122"/>
      <c r="J1836" s="122"/>
      <c r="K1836" s="122"/>
      <c r="L1836" s="122"/>
      <c r="M1836" s="122"/>
      <c r="N1836" s="122"/>
      <c r="O1836" s="122"/>
      <c r="P1836" s="122"/>
      <c r="Q1836" s="122"/>
      <c r="R1836" s="122" t="s">
        <v>135</v>
      </c>
      <c r="S1836" s="122">
        <v>0</v>
      </c>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row>
    <row r="1837" spans="1:47" outlineLevel="1" x14ac:dyDescent="0.2">
      <c r="A1837" s="123"/>
      <c r="B1837" s="123"/>
      <c r="C1837" s="138" t="s">
        <v>343</v>
      </c>
      <c r="D1837" s="161"/>
      <c r="E1837" s="152"/>
      <c r="F1837" s="125"/>
      <c r="G1837" s="125"/>
      <c r="H1837" s="147">
        <v>0</v>
      </c>
      <c r="I1837" s="122"/>
      <c r="J1837" s="122"/>
      <c r="K1837" s="122"/>
      <c r="L1837" s="122"/>
      <c r="M1837" s="122"/>
      <c r="N1837" s="122"/>
      <c r="O1837" s="122"/>
      <c r="P1837" s="122"/>
      <c r="Q1837" s="122"/>
      <c r="R1837" s="122" t="s">
        <v>135</v>
      </c>
      <c r="S1837" s="122">
        <v>0</v>
      </c>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row>
    <row r="1838" spans="1:47" outlineLevel="1" x14ac:dyDescent="0.2">
      <c r="A1838" s="123"/>
      <c r="B1838" s="123"/>
      <c r="C1838" s="138" t="s">
        <v>607</v>
      </c>
      <c r="D1838" s="161"/>
      <c r="E1838" s="152">
        <v>10.8</v>
      </c>
      <c r="F1838" s="125"/>
      <c r="G1838" s="125"/>
      <c r="H1838" s="147">
        <v>0</v>
      </c>
      <c r="I1838" s="122"/>
      <c r="J1838" s="122"/>
      <c r="K1838" s="122"/>
      <c r="L1838" s="122"/>
      <c r="M1838" s="122"/>
      <c r="N1838" s="122"/>
      <c r="O1838" s="122"/>
      <c r="P1838" s="122"/>
      <c r="Q1838" s="122"/>
      <c r="R1838" s="122" t="s">
        <v>135</v>
      </c>
      <c r="S1838" s="122">
        <v>0</v>
      </c>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row>
    <row r="1839" spans="1:47" outlineLevel="1" x14ac:dyDescent="0.2">
      <c r="A1839" s="123">
        <v>555</v>
      </c>
      <c r="B1839" s="123" t="s">
        <v>1403</v>
      </c>
      <c r="C1839" s="137" t="s">
        <v>1404</v>
      </c>
      <c r="D1839" s="160" t="s">
        <v>188</v>
      </c>
      <c r="E1839" s="125">
        <v>727.2600000000001</v>
      </c>
      <c r="F1839" s="125"/>
      <c r="G1839" s="125">
        <f>ROUND(E1839*F1839,2)</f>
        <v>0</v>
      </c>
      <c r="H1839" s="147" t="s">
        <v>1624</v>
      </c>
      <c r="I1839" s="122"/>
      <c r="J1839" s="122"/>
      <c r="K1839" s="122"/>
      <c r="L1839" s="122"/>
      <c r="M1839" s="122"/>
      <c r="N1839" s="122"/>
      <c r="O1839" s="122"/>
      <c r="P1839" s="122"/>
      <c r="Q1839" s="122"/>
      <c r="R1839" s="122" t="s">
        <v>133</v>
      </c>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row>
    <row r="1840" spans="1:47" ht="22.5" outlineLevel="1" x14ac:dyDescent="0.2">
      <c r="A1840" s="123"/>
      <c r="B1840" s="123"/>
      <c r="C1840" s="138" t="s">
        <v>214</v>
      </c>
      <c r="D1840" s="161"/>
      <c r="E1840" s="152"/>
      <c r="F1840" s="125"/>
      <c r="G1840" s="125"/>
      <c r="H1840" s="147">
        <v>0</v>
      </c>
      <c r="I1840" s="122"/>
      <c r="J1840" s="122"/>
      <c r="K1840" s="122"/>
      <c r="L1840" s="122"/>
      <c r="M1840" s="122"/>
      <c r="N1840" s="122"/>
      <c r="O1840" s="122"/>
      <c r="P1840" s="122"/>
      <c r="Q1840" s="122"/>
      <c r="R1840" s="122" t="s">
        <v>135</v>
      </c>
      <c r="S1840" s="122">
        <v>0</v>
      </c>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row>
    <row r="1841" spans="1:47" outlineLevel="1" x14ac:dyDescent="0.2">
      <c r="A1841" s="123"/>
      <c r="B1841" s="123"/>
      <c r="C1841" s="138" t="s">
        <v>343</v>
      </c>
      <c r="D1841" s="161"/>
      <c r="E1841" s="152"/>
      <c r="F1841" s="125"/>
      <c r="G1841" s="125"/>
      <c r="H1841" s="147">
        <v>0</v>
      </c>
      <c r="I1841" s="122"/>
      <c r="J1841" s="122"/>
      <c r="K1841" s="122"/>
      <c r="L1841" s="122"/>
      <c r="M1841" s="122"/>
      <c r="N1841" s="122"/>
      <c r="O1841" s="122"/>
      <c r="P1841" s="122"/>
      <c r="Q1841" s="122"/>
      <c r="R1841" s="122" t="s">
        <v>135</v>
      </c>
      <c r="S1841" s="122">
        <v>0</v>
      </c>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row>
    <row r="1842" spans="1:47" outlineLevel="1" x14ac:dyDescent="0.2">
      <c r="A1842" s="123"/>
      <c r="B1842" s="123"/>
      <c r="C1842" s="138" t="s">
        <v>607</v>
      </c>
      <c r="D1842" s="161"/>
      <c r="E1842" s="152">
        <v>10.8</v>
      </c>
      <c r="F1842" s="125"/>
      <c r="G1842" s="125"/>
      <c r="H1842" s="147">
        <v>0</v>
      </c>
      <c r="I1842" s="122"/>
      <c r="J1842" s="122"/>
      <c r="K1842" s="122"/>
      <c r="L1842" s="122"/>
      <c r="M1842" s="122"/>
      <c r="N1842" s="122"/>
      <c r="O1842" s="122"/>
      <c r="P1842" s="122"/>
      <c r="Q1842" s="122"/>
      <c r="R1842" s="122" t="s">
        <v>135</v>
      </c>
      <c r="S1842" s="122">
        <v>0</v>
      </c>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row>
    <row r="1843" spans="1:47" ht="22.5" outlineLevel="1" x14ac:dyDescent="0.2">
      <c r="A1843" s="123"/>
      <c r="B1843" s="123"/>
      <c r="C1843" s="138" t="s">
        <v>608</v>
      </c>
      <c r="D1843" s="161"/>
      <c r="E1843" s="152">
        <v>265.11</v>
      </c>
      <c r="F1843" s="125"/>
      <c r="G1843" s="125"/>
      <c r="H1843" s="147">
        <v>0</v>
      </c>
      <c r="I1843" s="122"/>
      <c r="J1843" s="122"/>
      <c r="K1843" s="122"/>
      <c r="L1843" s="122"/>
      <c r="M1843" s="122"/>
      <c r="N1843" s="122"/>
      <c r="O1843" s="122"/>
      <c r="P1843" s="122"/>
      <c r="Q1843" s="122"/>
      <c r="R1843" s="122" t="s">
        <v>135</v>
      </c>
      <c r="S1843" s="122">
        <v>0</v>
      </c>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row>
    <row r="1844" spans="1:47" ht="33.75" outlineLevel="1" x14ac:dyDescent="0.2">
      <c r="A1844" s="123"/>
      <c r="B1844" s="123"/>
      <c r="C1844" s="138" t="s">
        <v>609</v>
      </c>
      <c r="D1844" s="161"/>
      <c r="E1844" s="152">
        <v>390.03</v>
      </c>
      <c r="F1844" s="125"/>
      <c r="G1844" s="125"/>
      <c r="H1844" s="147">
        <v>0</v>
      </c>
      <c r="I1844" s="122"/>
      <c r="J1844" s="122"/>
      <c r="K1844" s="122"/>
      <c r="L1844" s="122"/>
      <c r="M1844" s="122"/>
      <c r="N1844" s="122"/>
      <c r="O1844" s="122"/>
      <c r="P1844" s="122"/>
      <c r="Q1844" s="122"/>
      <c r="R1844" s="122" t="s">
        <v>135</v>
      </c>
      <c r="S1844" s="122">
        <v>0</v>
      </c>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row>
    <row r="1845" spans="1:47" outlineLevel="1" x14ac:dyDescent="0.2">
      <c r="A1845" s="123"/>
      <c r="B1845" s="123"/>
      <c r="C1845" s="138" t="s">
        <v>323</v>
      </c>
      <c r="D1845" s="161"/>
      <c r="E1845" s="152"/>
      <c r="F1845" s="125"/>
      <c r="G1845" s="125"/>
      <c r="H1845" s="147">
        <v>0</v>
      </c>
      <c r="I1845" s="122"/>
      <c r="J1845" s="122"/>
      <c r="K1845" s="122"/>
      <c r="L1845" s="122"/>
      <c r="M1845" s="122"/>
      <c r="N1845" s="122"/>
      <c r="O1845" s="122"/>
      <c r="P1845" s="122"/>
      <c r="Q1845" s="122"/>
      <c r="R1845" s="122" t="s">
        <v>135</v>
      </c>
      <c r="S1845" s="122">
        <v>0</v>
      </c>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row>
    <row r="1846" spans="1:47" outlineLevel="1" x14ac:dyDescent="0.2">
      <c r="A1846" s="123"/>
      <c r="B1846" s="123"/>
      <c r="C1846" s="138" t="s">
        <v>610</v>
      </c>
      <c r="D1846" s="161"/>
      <c r="E1846" s="152">
        <v>61.32</v>
      </c>
      <c r="F1846" s="125"/>
      <c r="G1846" s="125"/>
      <c r="H1846" s="147">
        <v>0</v>
      </c>
      <c r="I1846" s="122"/>
      <c r="J1846" s="122"/>
      <c r="K1846" s="122"/>
      <c r="L1846" s="122"/>
      <c r="M1846" s="122"/>
      <c r="N1846" s="122"/>
      <c r="O1846" s="122"/>
      <c r="P1846" s="122"/>
      <c r="Q1846" s="122"/>
      <c r="R1846" s="122" t="s">
        <v>135</v>
      </c>
      <c r="S1846" s="122">
        <v>0</v>
      </c>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row>
    <row r="1847" spans="1:47" ht="22.5" outlineLevel="1" x14ac:dyDescent="0.2">
      <c r="A1847" s="123">
        <v>556</v>
      </c>
      <c r="B1847" s="123" t="s">
        <v>1405</v>
      </c>
      <c r="C1847" s="137" t="s">
        <v>1406</v>
      </c>
      <c r="D1847" s="160" t="s">
        <v>240</v>
      </c>
      <c r="E1847" s="125">
        <v>395</v>
      </c>
      <c r="F1847" s="125"/>
      <c r="G1847" s="125">
        <f>ROUND(E1847*F1847,2)</f>
        <v>0</v>
      </c>
      <c r="H1847" s="147" t="s">
        <v>1623</v>
      </c>
      <c r="I1847" s="122"/>
      <c r="J1847" s="122"/>
      <c r="K1847" s="122"/>
      <c r="L1847" s="122"/>
      <c r="M1847" s="122"/>
      <c r="N1847" s="122"/>
      <c r="O1847" s="122"/>
      <c r="P1847" s="122"/>
      <c r="Q1847" s="122"/>
      <c r="R1847" s="122" t="s">
        <v>133</v>
      </c>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row>
    <row r="1848" spans="1:47" outlineLevel="1" x14ac:dyDescent="0.2">
      <c r="A1848" s="123"/>
      <c r="B1848" s="123"/>
      <c r="C1848" s="138" t="s">
        <v>1407</v>
      </c>
      <c r="D1848" s="161"/>
      <c r="E1848" s="152">
        <v>395</v>
      </c>
      <c r="F1848" s="125"/>
      <c r="G1848" s="125"/>
      <c r="H1848" s="147">
        <v>0</v>
      </c>
      <c r="I1848" s="122"/>
      <c r="J1848" s="122"/>
      <c r="K1848" s="122"/>
      <c r="L1848" s="122"/>
      <c r="M1848" s="122"/>
      <c r="N1848" s="122"/>
      <c r="O1848" s="122"/>
      <c r="P1848" s="122"/>
      <c r="Q1848" s="122"/>
      <c r="R1848" s="122" t="s">
        <v>135</v>
      </c>
      <c r="S1848" s="122">
        <v>0</v>
      </c>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row>
    <row r="1849" spans="1:47" ht="22.5" outlineLevel="1" x14ac:dyDescent="0.2">
      <c r="A1849" s="123">
        <v>557</v>
      </c>
      <c r="B1849" s="123" t="s">
        <v>1408</v>
      </c>
      <c r="C1849" s="137" t="s">
        <v>1409</v>
      </c>
      <c r="D1849" s="160" t="s">
        <v>188</v>
      </c>
      <c r="E1849" s="125">
        <v>496.48500000000007</v>
      </c>
      <c r="F1849" s="125"/>
      <c r="G1849" s="125">
        <f>ROUND(E1849*F1849,2)</f>
        <v>0</v>
      </c>
      <c r="H1849" s="147" t="s">
        <v>1623</v>
      </c>
      <c r="I1849" s="122"/>
      <c r="J1849" s="122"/>
      <c r="K1849" s="122"/>
      <c r="L1849" s="122"/>
      <c r="M1849" s="122"/>
      <c r="N1849" s="122"/>
      <c r="O1849" s="122"/>
      <c r="P1849" s="122"/>
      <c r="Q1849" s="122"/>
      <c r="R1849" s="122" t="s">
        <v>133</v>
      </c>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row>
    <row r="1850" spans="1:47" ht="22.5" outlineLevel="1" x14ac:dyDescent="0.2">
      <c r="A1850" s="123"/>
      <c r="B1850" s="123"/>
      <c r="C1850" s="138" t="s">
        <v>214</v>
      </c>
      <c r="D1850" s="161"/>
      <c r="E1850" s="152"/>
      <c r="F1850" s="125"/>
      <c r="G1850" s="125"/>
      <c r="H1850" s="147">
        <v>0</v>
      </c>
      <c r="I1850" s="122"/>
      <c r="J1850" s="122"/>
      <c r="K1850" s="122"/>
      <c r="L1850" s="122"/>
      <c r="M1850" s="122"/>
      <c r="N1850" s="122"/>
      <c r="O1850" s="122"/>
      <c r="P1850" s="122"/>
      <c r="Q1850" s="122"/>
      <c r="R1850" s="122" t="s">
        <v>135</v>
      </c>
      <c r="S1850" s="122">
        <v>0</v>
      </c>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row>
    <row r="1851" spans="1:47" outlineLevel="1" x14ac:dyDescent="0.2">
      <c r="A1851" s="123"/>
      <c r="B1851" s="123"/>
      <c r="C1851" s="140" t="s">
        <v>282</v>
      </c>
      <c r="D1851" s="163"/>
      <c r="E1851" s="153"/>
      <c r="F1851" s="125"/>
      <c r="G1851" s="125"/>
      <c r="H1851" s="147">
        <v>0</v>
      </c>
      <c r="I1851" s="122"/>
      <c r="J1851" s="122"/>
      <c r="K1851" s="122"/>
      <c r="L1851" s="122"/>
      <c r="M1851" s="122"/>
      <c r="N1851" s="122"/>
      <c r="O1851" s="122"/>
      <c r="P1851" s="122"/>
      <c r="Q1851" s="122"/>
      <c r="R1851" s="122" t="s">
        <v>135</v>
      </c>
      <c r="S1851" s="122">
        <v>2</v>
      </c>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row>
    <row r="1852" spans="1:47" outlineLevel="1" x14ac:dyDescent="0.2">
      <c r="A1852" s="123"/>
      <c r="B1852" s="123"/>
      <c r="C1852" s="141" t="s">
        <v>1410</v>
      </c>
      <c r="D1852" s="163"/>
      <c r="E1852" s="153"/>
      <c r="F1852" s="125"/>
      <c r="G1852" s="125"/>
      <c r="H1852" s="147">
        <v>0</v>
      </c>
      <c r="I1852" s="122"/>
      <c r="J1852" s="122"/>
      <c r="K1852" s="122"/>
      <c r="L1852" s="122"/>
      <c r="M1852" s="122"/>
      <c r="N1852" s="122"/>
      <c r="O1852" s="122"/>
      <c r="P1852" s="122"/>
      <c r="Q1852" s="122"/>
      <c r="R1852" s="122" t="s">
        <v>135</v>
      </c>
      <c r="S1852" s="122">
        <v>2</v>
      </c>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row>
    <row r="1853" spans="1:47" ht="33.75" outlineLevel="1" x14ac:dyDescent="0.2">
      <c r="A1853" s="123"/>
      <c r="B1853" s="123"/>
      <c r="C1853" s="141" t="s">
        <v>1411</v>
      </c>
      <c r="D1853" s="163"/>
      <c r="E1853" s="153">
        <v>390.03</v>
      </c>
      <c r="F1853" s="125"/>
      <c r="G1853" s="125"/>
      <c r="H1853" s="147">
        <v>0</v>
      </c>
      <c r="I1853" s="122"/>
      <c r="J1853" s="122"/>
      <c r="K1853" s="122"/>
      <c r="L1853" s="122"/>
      <c r="M1853" s="122"/>
      <c r="N1853" s="122"/>
      <c r="O1853" s="122"/>
      <c r="P1853" s="122"/>
      <c r="Q1853" s="122"/>
      <c r="R1853" s="122" t="s">
        <v>135</v>
      </c>
      <c r="S1853" s="122">
        <v>2</v>
      </c>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row>
    <row r="1854" spans="1:47" outlineLevel="1" x14ac:dyDescent="0.2">
      <c r="A1854" s="123"/>
      <c r="B1854" s="123"/>
      <c r="C1854" s="141" t="s">
        <v>1412</v>
      </c>
      <c r="D1854" s="163"/>
      <c r="E1854" s="153"/>
      <c r="F1854" s="125"/>
      <c r="G1854" s="125"/>
      <c r="H1854" s="147">
        <v>0</v>
      </c>
      <c r="I1854" s="122"/>
      <c r="J1854" s="122"/>
      <c r="K1854" s="122"/>
      <c r="L1854" s="122"/>
      <c r="M1854" s="122"/>
      <c r="N1854" s="122"/>
      <c r="O1854" s="122"/>
      <c r="P1854" s="122"/>
      <c r="Q1854" s="122"/>
      <c r="R1854" s="122" t="s">
        <v>135</v>
      </c>
      <c r="S1854" s="122">
        <v>2</v>
      </c>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row>
    <row r="1855" spans="1:47" outlineLevel="1" x14ac:dyDescent="0.2">
      <c r="A1855" s="123"/>
      <c r="B1855" s="123"/>
      <c r="C1855" s="141" t="s">
        <v>1413</v>
      </c>
      <c r="D1855" s="163"/>
      <c r="E1855" s="153">
        <v>61.32</v>
      </c>
      <c r="F1855" s="125"/>
      <c r="G1855" s="125"/>
      <c r="H1855" s="147">
        <v>0</v>
      </c>
      <c r="I1855" s="122"/>
      <c r="J1855" s="122"/>
      <c r="K1855" s="122"/>
      <c r="L1855" s="122"/>
      <c r="M1855" s="122"/>
      <c r="N1855" s="122"/>
      <c r="O1855" s="122"/>
      <c r="P1855" s="122"/>
      <c r="Q1855" s="122"/>
      <c r="R1855" s="122" t="s">
        <v>135</v>
      </c>
      <c r="S1855" s="122">
        <v>2</v>
      </c>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row>
    <row r="1856" spans="1:47" outlineLevel="1" x14ac:dyDescent="0.2">
      <c r="A1856" s="123"/>
      <c r="B1856" s="123"/>
      <c r="C1856" s="140" t="s">
        <v>289</v>
      </c>
      <c r="D1856" s="163"/>
      <c r="E1856" s="153"/>
      <c r="F1856" s="125"/>
      <c r="G1856" s="125"/>
      <c r="H1856" s="147">
        <v>0</v>
      </c>
      <c r="I1856" s="122"/>
      <c r="J1856" s="122"/>
      <c r="K1856" s="122"/>
      <c r="L1856" s="122"/>
      <c r="M1856" s="122"/>
      <c r="N1856" s="122"/>
      <c r="O1856" s="122"/>
      <c r="P1856" s="122"/>
      <c r="Q1856" s="122"/>
      <c r="R1856" s="122" t="s">
        <v>135</v>
      </c>
      <c r="S1856" s="122">
        <v>0</v>
      </c>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row>
    <row r="1857" spans="1:47" outlineLevel="1" x14ac:dyDescent="0.2">
      <c r="A1857" s="123"/>
      <c r="B1857" s="123"/>
      <c r="C1857" s="138" t="s">
        <v>1414</v>
      </c>
      <c r="D1857" s="161"/>
      <c r="E1857" s="152">
        <v>496.48500000000001</v>
      </c>
      <c r="F1857" s="125"/>
      <c r="G1857" s="125"/>
      <c r="H1857" s="147">
        <v>0</v>
      </c>
      <c r="I1857" s="122"/>
      <c r="J1857" s="122"/>
      <c r="K1857" s="122"/>
      <c r="L1857" s="122"/>
      <c r="M1857" s="122"/>
      <c r="N1857" s="122"/>
      <c r="O1857" s="122"/>
      <c r="P1857" s="122"/>
      <c r="Q1857" s="122"/>
      <c r="R1857" s="122" t="s">
        <v>135</v>
      </c>
      <c r="S1857" s="122">
        <v>0</v>
      </c>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row>
    <row r="1858" spans="1:47" ht="22.5" outlineLevel="1" x14ac:dyDescent="0.2">
      <c r="A1858" s="123">
        <v>558</v>
      </c>
      <c r="B1858" s="123" t="s">
        <v>1415</v>
      </c>
      <c r="C1858" s="137" t="s">
        <v>1416</v>
      </c>
      <c r="D1858" s="160" t="s">
        <v>188</v>
      </c>
      <c r="E1858" s="125">
        <v>291.62100000000004</v>
      </c>
      <c r="F1858" s="125"/>
      <c r="G1858" s="125">
        <f>ROUND(E1858*F1858,2)</f>
        <v>0</v>
      </c>
      <c r="H1858" s="147" t="s">
        <v>1623</v>
      </c>
      <c r="I1858" s="122"/>
      <c r="J1858" s="122"/>
      <c r="K1858" s="122"/>
      <c r="L1858" s="122"/>
      <c r="M1858" s="122"/>
      <c r="N1858" s="122"/>
      <c r="O1858" s="122"/>
      <c r="P1858" s="122"/>
      <c r="Q1858" s="122"/>
      <c r="R1858" s="122" t="s">
        <v>133</v>
      </c>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row>
    <row r="1859" spans="1:47" ht="22.5" outlineLevel="1" x14ac:dyDescent="0.2">
      <c r="A1859" s="123"/>
      <c r="B1859" s="123"/>
      <c r="C1859" s="138" t="s">
        <v>214</v>
      </c>
      <c r="D1859" s="161"/>
      <c r="E1859" s="152"/>
      <c r="F1859" s="125"/>
      <c r="G1859" s="125"/>
      <c r="H1859" s="147">
        <v>0</v>
      </c>
      <c r="I1859" s="122"/>
      <c r="J1859" s="122"/>
      <c r="K1859" s="122"/>
      <c r="L1859" s="122"/>
      <c r="M1859" s="122"/>
      <c r="N1859" s="122"/>
      <c r="O1859" s="122"/>
      <c r="P1859" s="122"/>
      <c r="Q1859" s="122"/>
      <c r="R1859" s="122" t="s">
        <v>135</v>
      </c>
      <c r="S1859" s="122">
        <v>0</v>
      </c>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row>
    <row r="1860" spans="1:47" outlineLevel="1" x14ac:dyDescent="0.2">
      <c r="A1860" s="123"/>
      <c r="B1860" s="123"/>
      <c r="C1860" s="138" t="s">
        <v>343</v>
      </c>
      <c r="D1860" s="161"/>
      <c r="E1860" s="152"/>
      <c r="F1860" s="125"/>
      <c r="G1860" s="125"/>
      <c r="H1860" s="147">
        <v>0</v>
      </c>
      <c r="I1860" s="122"/>
      <c r="J1860" s="122"/>
      <c r="K1860" s="122"/>
      <c r="L1860" s="122"/>
      <c r="M1860" s="122"/>
      <c r="N1860" s="122"/>
      <c r="O1860" s="122"/>
      <c r="P1860" s="122"/>
      <c r="Q1860" s="122"/>
      <c r="R1860" s="122" t="s">
        <v>135</v>
      </c>
      <c r="S1860" s="122">
        <v>0</v>
      </c>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row>
    <row r="1861" spans="1:47" ht="22.5" outlineLevel="1" x14ac:dyDescent="0.2">
      <c r="A1861" s="123"/>
      <c r="B1861" s="123"/>
      <c r="C1861" s="138" t="s">
        <v>1417</v>
      </c>
      <c r="D1861" s="161"/>
      <c r="E1861" s="152">
        <v>291.62099999999998</v>
      </c>
      <c r="F1861" s="125"/>
      <c r="G1861" s="125"/>
      <c r="H1861" s="147">
        <v>0</v>
      </c>
      <c r="I1861" s="122"/>
      <c r="J1861" s="122"/>
      <c r="K1861" s="122"/>
      <c r="L1861" s="122"/>
      <c r="M1861" s="122"/>
      <c r="N1861" s="122"/>
      <c r="O1861" s="122"/>
      <c r="P1861" s="122"/>
      <c r="Q1861" s="122"/>
      <c r="R1861" s="122" t="s">
        <v>135</v>
      </c>
      <c r="S1861" s="122">
        <v>0</v>
      </c>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row>
    <row r="1862" spans="1:47" ht="22.5" outlineLevel="1" x14ac:dyDescent="0.2">
      <c r="A1862" s="123">
        <v>559</v>
      </c>
      <c r="B1862" s="123" t="s">
        <v>1418</v>
      </c>
      <c r="C1862" s="137" t="s">
        <v>1419</v>
      </c>
      <c r="D1862" s="160" t="s">
        <v>188</v>
      </c>
      <c r="E1862" s="125">
        <v>11.88</v>
      </c>
      <c r="F1862" s="125"/>
      <c r="G1862" s="125">
        <f>ROUND(E1862*F1862,2)</f>
        <v>0</v>
      </c>
      <c r="H1862" s="147" t="s">
        <v>1623</v>
      </c>
      <c r="I1862" s="122"/>
      <c r="J1862" s="122"/>
      <c r="K1862" s="122"/>
      <c r="L1862" s="122"/>
      <c r="M1862" s="122"/>
      <c r="N1862" s="122"/>
      <c r="O1862" s="122"/>
      <c r="P1862" s="122"/>
      <c r="Q1862" s="122"/>
      <c r="R1862" s="122" t="s">
        <v>133</v>
      </c>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row>
    <row r="1863" spans="1:47" ht="22.5" outlineLevel="1" x14ac:dyDescent="0.2">
      <c r="A1863" s="123"/>
      <c r="B1863" s="123"/>
      <c r="C1863" s="138" t="s">
        <v>214</v>
      </c>
      <c r="D1863" s="161"/>
      <c r="E1863" s="152"/>
      <c r="F1863" s="125"/>
      <c r="G1863" s="125"/>
      <c r="H1863" s="147">
        <v>0</v>
      </c>
      <c r="I1863" s="122"/>
      <c r="J1863" s="122"/>
      <c r="K1863" s="122"/>
      <c r="L1863" s="122"/>
      <c r="M1863" s="122"/>
      <c r="N1863" s="122"/>
      <c r="O1863" s="122"/>
      <c r="P1863" s="122"/>
      <c r="Q1863" s="122"/>
      <c r="R1863" s="122" t="s">
        <v>135</v>
      </c>
      <c r="S1863" s="122">
        <v>0</v>
      </c>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row>
    <row r="1864" spans="1:47" outlineLevel="1" x14ac:dyDescent="0.2">
      <c r="A1864" s="123"/>
      <c r="B1864" s="123"/>
      <c r="C1864" s="138" t="s">
        <v>343</v>
      </c>
      <c r="D1864" s="161"/>
      <c r="E1864" s="152"/>
      <c r="F1864" s="125"/>
      <c r="G1864" s="125"/>
      <c r="H1864" s="147">
        <v>0</v>
      </c>
      <c r="I1864" s="122"/>
      <c r="J1864" s="122"/>
      <c r="K1864" s="122"/>
      <c r="L1864" s="122"/>
      <c r="M1864" s="122"/>
      <c r="N1864" s="122"/>
      <c r="O1864" s="122"/>
      <c r="P1864" s="122"/>
      <c r="Q1864" s="122"/>
      <c r="R1864" s="122" t="s">
        <v>135</v>
      </c>
      <c r="S1864" s="122">
        <v>0</v>
      </c>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row>
    <row r="1865" spans="1:47" outlineLevel="1" x14ac:dyDescent="0.2">
      <c r="A1865" s="123"/>
      <c r="B1865" s="123"/>
      <c r="C1865" s="138" t="s">
        <v>1420</v>
      </c>
      <c r="D1865" s="161"/>
      <c r="E1865" s="152">
        <v>11.88</v>
      </c>
      <c r="F1865" s="125"/>
      <c r="G1865" s="125"/>
      <c r="H1865" s="147">
        <v>0</v>
      </c>
      <c r="I1865" s="122"/>
      <c r="J1865" s="122"/>
      <c r="K1865" s="122"/>
      <c r="L1865" s="122"/>
      <c r="M1865" s="122"/>
      <c r="N1865" s="122"/>
      <c r="O1865" s="122"/>
      <c r="P1865" s="122"/>
      <c r="Q1865" s="122"/>
      <c r="R1865" s="122" t="s">
        <v>135</v>
      </c>
      <c r="S1865" s="122">
        <v>0</v>
      </c>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row>
    <row r="1866" spans="1:47" outlineLevel="1" x14ac:dyDescent="0.2">
      <c r="A1866" s="123">
        <v>560</v>
      </c>
      <c r="B1866" s="123" t="s">
        <v>1421</v>
      </c>
      <c r="C1866" s="137" t="s">
        <v>1422</v>
      </c>
      <c r="D1866" s="160" t="s">
        <v>0</v>
      </c>
      <c r="E1866" s="125">
        <v>3.75</v>
      </c>
      <c r="F1866" s="125"/>
      <c r="G1866" s="125">
        <f>ROUND(E1866*F1866,2)</f>
        <v>0</v>
      </c>
      <c r="H1866" s="147" t="s">
        <v>1624</v>
      </c>
      <c r="I1866" s="122"/>
      <c r="J1866" s="122"/>
      <c r="K1866" s="122"/>
      <c r="L1866" s="122"/>
      <c r="M1866" s="122"/>
      <c r="N1866" s="122"/>
      <c r="O1866" s="122"/>
      <c r="P1866" s="122"/>
      <c r="Q1866" s="122"/>
      <c r="R1866" s="122" t="s">
        <v>133</v>
      </c>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row>
    <row r="1867" spans="1:47" x14ac:dyDescent="0.2">
      <c r="A1867" s="124" t="s">
        <v>128</v>
      </c>
      <c r="B1867" s="124" t="s">
        <v>104</v>
      </c>
      <c r="C1867" s="139" t="s">
        <v>105</v>
      </c>
      <c r="D1867" s="162"/>
      <c r="E1867" s="126"/>
      <c r="F1867" s="126"/>
      <c r="G1867" s="126">
        <f>SUMIF(R1868:R1892,"&lt;&gt;NOR",G1868:G1892)</f>
        <v>0</v>
      </c>
      <c r="H1867" s="148"/>
      <c r="I1867" s="122"/>
      <c r="R1867" t="s">
        <v>129</v>
      </c>
    </row>
    <row r="1868" spans="1:47" outlineLevel="1" x14ac:dyDescent="0.2">
      <c r="A1868" s="123">
        <v>561</v>
      </c>
      <c r="B1868" s="123" t="s">
        <v>1423</v>
      </c>
      <c r="C1868" s="137" t="s">
        <v>1424</v>
      </c>
      <c r="D1868" s="160" t="s">
        <v>188</v>
      </c>
      <c r="E1868" s="125">
        <v>41.03</v>
      </c>
      <c r="F1868" s="125"/>
      <c r="G1868" s="125">
        <f>ROUND(E1868*F1868,2)</f>
        <v>0</v>
      </c>
      <c r="H1868" s="147" t="s">
        <v>1624</v>
      </c>
      <c r="I1868" s="122"/>
      <c r="J1868" s="122"/>
      <c r="K1868" s="122"/>
      <c r="L1868" s="122"/>
      <c r="M1868" s="122"/>
      <c r="N1868" s="122"/>
      <c r="O1868" s="122"/>
      <c r="P1868" s="122"/>
      <c r="Q1868" s="122"/>
      <c r="R1868" s="122" t="s">
        <v>133</v>
      </c>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row>
    <row r="1869" spans="1:47" outlineLevel="1" x14ac:dyDescent="0.2">
      <c r="A1869" s="123"/>
      <c r="B1869" s="123"/>
      <c r="C1869" s="138" t="s">
        <v>633</v>
      </c>
      <c r="D1869" s="161"/>
      <c r="E1869" s="152"/>
      <c r="F1869" s="125"/>
      <c r="G1869" s="125"/>
      <c r="H1869" s="147">
        <v>0</v>
      </c>
      <c r="I1869" s="122"/>
      <c r="J1869" s="122"/>
      <c r="K1869" s="122"/>
      <c r="L1869" s="122"/>
      <c r="M1869" s="122"/>
      <c r="N1869" s="122"/>
      <c r="O1869" s="122"/>
      <c r="P1869" s="122"/>
      <c r="Q1869" s="122"/>
      <c r="R1869" s="122" t="s">
        <v>135</v>
      </c>
      <c r="S1869" s="122">
        <v>0</v>
      </c>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row>
    <row r="1870" spans="1:47" ht="22.5" outlineLevel="1" x14ac:dyDescent="0.2">
      <c r="A1870" s="123"/>
      <c r="B1870" s="123"/>
      <c r="C1870" s="138" t="s">
        <v>214</v>
      </c>
      <c r="D1870" s="161"/>
      <c r="E1870" s="152"/>
      <c r="F1870" s="125"/>
      <c r="G1870" s="125"/>
      <c r="H1870" s="147">
        <v>0</v>
      </c>
      <c r="I1870" s="122"/>
      <c r="J1870" s="122"/>
      <c r="K1870" s="122"/>
      <c r="L1870" s="122"/>
      <c r="M1870" s="122"/>
      <c r="N1870" s="122"/>
      <c r="O1870" s="122"/>
      <c r="P1870" s="122"/>
      <c r="Q1870" s="122"/>
      <c r="R1870" s="122" t="s">
        <v>135</v>
      </c>
      <c r="S1870" s="122">
        <v>0</v>
      </c>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row>
    <row r="1871" spans="1:47" outlineLevel="1" x14ac:dyDescent="0.2">
      <c r="A1871" s="123"/>
      <c r="B1871" s="123"/>
      <c r="C1871" s="138" t="s">
        <v>644</v>
      </c>
      <c r="D1871" s="161"/>
      <c r="E1871" s="152">
        <v>41.03</v>
      </c>
      <c r="F1871" s="125"/>
      <c r="G1871" s="125"/>
      <c r="H1871" s="147">
        <v>0</v>
      </c>
      <c r="I1871" s="122"/>
      <c r="J1871" s="122"/>
      <c r="K1871" s="122"/>
      <c r="L1871" s="122"/>
      <c r="M1871" s="122"/>
      <c r="N1871" s="122"/>
      <c r="O1871" s="122"/>
      <c r="P1871" s="122"/>
      <c r="Q1871" s="122"/>
      <c r="R1871" s="122" t="s">
        <v>135</v>
      </c>
      <c r="S1871" s="122">
        <v>0</v>
      </c>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row>
    <row r="1872" spans="1:47" outlineLevel="1" x14ac:dyDescent="0.2">
      <c r="A1872" s="123">
        <v>562</v>
      </c>
      <c r="B1872" s="123" t="s">
        <v>1425</v>
      </c>
      <c r="C1872" s="137" t="s">
        <v>1426</v>
      </c>
      <c r="D1872" s="160" t="s">
        <v>188</v>
      </c>
      <c r="E1872" s="343">
        <v>2168</v>
      </c>
      <c r="F1872" s="125"/>
      <c r="G1872" s="125">
        <f>ROUND(E1872*F1872,2)</f>
        <v>0</v>
      </c>
      <c r="H1872" s="147" t="s">
        <v>1624</v>
      </c>
      <c r="I1872" s="122"/>
      <c r="J1872" s="122"/>
      <c r="K1872" s="122"/>
      <c r="L1872" s="122"/>
      <c r="M1872" s="122"/>
      <c r="N1872" s="122"/>
      <c r="O1872" s="122"/>
      <c r="P1872" s="122"/>
      <c r="Q1872" s="122"/>
      <c r="R1872" s="122" t="s">
        <v>133</v>
      </c>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row>
    <row r="1873" spans="1:47" outlineLevel="1" x14ac:dyDescent="0.2">
      <c r="A1873" s="123"/>
      <c r="B1873" s="123"/>
      <c r="C1873" s="138" t="s">
        <v>1038</v>
      </c>
      <c r="D1873" s="161"/>
      <c r="E1873" s="152"/>
      <c r="F1873" s="125"/>
      <c r="G1873" s="125"/>
      <c r="H1873" s="147">
        <v>0</v>
      </c>
      <c r="I1873" s="122"/>
      <c r="J1873" s="122"/>
      <c r="K1873" s="122"/>
      <c r="L1873" s="122"/>
      <c r="M1873" s="122"/>
      <c r="N1873" s="122"/>
      <c r="O1873" s="122"/>
      <c r="P1873" s="122"/>
      <c r="Q1873" s="122"/>
      <c r="R1873" s="122" t="s">
        <v>135</v>
      </c>
      <c r="S1873" s="122">
        <v>0</v>
      </c>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row>
    <row r="1874" spans="1:47" outlineLevel="1" x14ac:dyDescent="0.2">
      <c r="A1874" s="123"/>
      <c r="B1874" s="123"/>
      <c r="C1874" s="138" t="s">
        <v>1427</v>
      </c>
      <c r="D1874" s="161"/>
      <c r="E1874" s="152">
        <v>151.29839999999999</v>
      </c>
      <c r="F1874" s="125"/>
      <c r="G1874" s="125"/>
      <c r="H1874" s="147">
        <v>0</v>
      </c>
      <c r="I1874" s="122"/>
      <c r="J1874" s="122"/>
      <c r="K1874" s="122"/>
      <c r="L1874" s="122"/>
      <c r="M1874" s="122"/>
      <c r="N1874" s="122"/>
      <c r="O1874" s="122"/>
      <c r="P1874" s="122"/>
      <c r="Q1874" s="122"/>
      <c r="R1874" s="122" t="s">
        <v>135</v>
      </c>
      <c r="S1874" s="122">
        <v>0</v>
      </c>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row>
    <row r="1875" spans="1:47" ht="22.5" outlineLevel="1" x14ac:dyDescent="0.2">
      <c r="A1875" s="123"/>
      <c r="B1875" s="123"/>
      <c r="C1875" s="351" t="s">
        <v>5096</v>
      </c>
      <c r="D1875" s="161"/>
      <c r="E1875" s="353">
        <v>214.59</v>
      </c>
      <c r="F1875" s="125"/>
      <c r="G1875" s="125"/>
      <c r="H1875" s="147">
        <v>0</v>
      </c>
      <c r="I1875" s="122"/>
      <c r="J1875" s="122"/>
      <c r="K1875" s="122"/>
      <c r="L1875" s="122"/>
      <c r="M1875" s="122"/>
      <c r="N1875" s="122"/>
      <c r="O1875" s="122"/>
      <c r="P1875" s="122"/>
      <c r="Q1875" s="122"/>
      <c r="R1875" s="122" t="s">
        <v>135</v>
      </c>
      <c r="S1875" s="122">
        <v>0</v>
      </c>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row>
    <row r="1876" spans="1:47" ht="22.5" outlineLevel="1" x14ac:dyDescent="0.2">
      <c r="A1876" s="123"/>
      <c r="B1876" s="123"/>
      <c r="C1876" s="351" t="s">
        <v>5097</v>
      </c>
      <c r="D1876" s="161"/>
      <c r="E1876" s="353">
        <v>5.01</v>
      </c>
      <c r="F1876" s="125"/>
      <c r="G1876" s="125"/>
      <c r="H1876" s="147">
        <v>0</v>
      </c>
      <c r="I1876" s="122"/>
      <c r="J1876" s="122"/>
      <c r="K1876" s="122"/>
      <c r="L1876" s="122"/>
      <c r="M1876" s="122"/>
      <c r="N1876" s="122"/>
      <c r="O1876" s="122"/>
      <c r="P1876" s="122"/>
      <c r="Q1876" s="122"/>
      <c r="R1876" s="122" t="s">
        <v>135</v>
      </c>
      <c r="S1876" s="122">
        <v>0</v>
      </c>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row>
    <row r="1877" spans="1:47" outlineLevel="1" x14ac:dyDescent="0.2">
      <c r="A1877" s="123"/>
      <c r="B1877" s="123"/>
      <c r="C1877" s="351" t="s">
        <v>5098</v>
      </c>
      <c r="D1877" s="161"/>
      <c r="E1877" s="353">
        <v>26.06</v>
      </c>
      <c r="F1877" s="125"/>
      <c r="G1877" s="125"/>
      <c r="H1877" s="147">
        <v>0</v>
      </c>
      <c r="I1877" s="122"/>
      <c r="J1877" s="122"/>
      <c r="K1877" s="122"/>
      <c r="L1877" s="122"/>
      <c r="M1877" s="122"/>
      <c r="N1877" s="122"/>
      <c r="O1877" s="122"/>
      <c r="P1877" s="122"/>
      <c r="Q1877" s="122"/>
      <c r="R1877" s="122" t="s">
        <v>135</v>
      </c>
      <c r="S1877" s="122">
        <v>0</v>
      </c>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row>
    <row r="1878" spans="1:47" outlineLevel="1" x14ac:dyDescent="0.2">
      <c r="A1878" s="123"/>
      <c r="B1878" s="123"/>
      <c r="C1878" s="138"/>
      <c r="D1878" s="161"/>
      <c r="E1878" s="152"/>
      <c r="F1878" s="125"/>
      <c r="G1878" s="125"/>
      <c r="H1878" s="147">
        <v>0</v>
      </c>
      <c r="I1878" s="122"/>
      <c r="J1878" s="122"/>
      <c r="K1878" s="122"/>
      <c r="L1878" s="122"/>
      <c r="M1878" s="122"/>
      <c r="N1878" s="122"/>
      <c r="O1878" s="122"/>
      <c r="P1878" s="122"/>
      <c r="Q1878" s="122"/>
      <c r="R1878" s="122" t="s">
        <v>135</v>
      </c>
      <c r="S1878" s="122">
        <v>0</v>
      </c>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row>
    <row r="1879" spans="1:47" outlineLevel="1" x14ac:dyDescent="0.2">
      <c r="A1879" s="123"/>
      <c r="B1879" s="123"/>
      <c r="C1879" s="351" t="s">
        <v>5115</v>
      </c>
      <c r="D1879" s="161"/>
      <c r="E1879" s="353">
        <v>519.04</v>
      </c>
      <c r="F1879" s="125"/>
      <c r="G1879" s="125"/>
      <c r="H1879" s="147"/>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row>
    <row r="1880" spans="1:47" outlineLevel="1" x14ac:dyDescent="0.2">
      <c r="A1880" s="123"/>
      <c r="B1880" s="123"/>
      <c r="C1880" s="138"/>
      <c r="D1880" s="161"/>
      <c r="E1880" s="152"/>
      <c r="F1880" s="125"/>
      <c r="G1880" s="125"/>
      <c r="H1880" s="147"/>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row>
    <row r="1881" spans="1:47" outlineLevel="1" x14ac:dyDescent="0.2">
      <c r="A1881" s="123"/>
      <c r="B1881" s="123"/>
      <c r="C1881" s="138" t="s">
        <v>869</v>
      </c>
      <c r="D1881" s="161"/>
      <c r="E1881" s="152"/>
      <c r="F1881" s="125"/>
      <c r="G1881" s="125"/>
      <c r="H1881" s="147">
        <v>0</v>
      </c>
      <c r="I1881" s="122"/>
      <c r="J1881" s="122"/>
      <c r="K1881" s="122"/>
      <c r="L1881" s="122"/>
      <c r="M1881" s="122"/>
      <c r="N1881" s="122"/>
      <c r="O1881" s="122"/>
      <c r="P1881" s="122"/>
      <c r="Q1881" s="122"/>
      <c r="R1881" s="122" t="s">
        <v>135</v>
      </c>
      <c r="S1881" s="122">
        <v>0</v>
      </c>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row>
    <row r="1882" spans="1:47" ht="22.5" outlineLevel="1" x14ac:dyDescent="0.2">
      <c r="A1882" s="123"/>
      <c r="B1882" s="123"/>
      <c r="C1882" s="138" t="s">
        <v>214</v>
      </c>
      <c r="D1882" s="161"/>
      <c r="E1882" s="152"/>
      <c r="F1882" s="125"/>
      <c r="G1882" s="125"/>
      <c r="H1882" s="147">
        <v>0</v>
      </c>
      <c r="I1882" s="122"/>
      <c r="J1882" s="122"/>
      <c r="K1882" s="122"/>
      <c r="L1882" s="122"/>
      <c r="M1882" s="122"/>
      <c r="N1882" s="122"/>
      <c r="O1882" s="122"/>
      <c r="P1882" s="122"/>
      <c r="Q1882" s="122"/>
      <c r="R1882" s="122" t="s">
        <v>135</v>
      </c>
      <c r="S1882" s="122">
        <v>0</v>
      </c>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row>
    <row r="1883" spans="1:47" outlineLevel="1" x14ac:dyDescent="0.2">
      <c r="A1883" s="123"/>
      <c r="B1883" s="123"/>
      <c r="C1883" s="138" t="s">
        <v>997</v>
      </c>
      <c r="D1883" s="161"/>
      <c r="E1883" s="152">
        <v>332</v>
      </c>
      <c r="F1883" s="125"/>
      <c r="G1883" s="125"/>
      <c r="H1883" s="147">
        <v>0</v>
      </c>
      <c r="I1883" s="122"/>
      <c r="J1883" s="122"/>
      <c r="K1883" s="122"/>
      <c r="L1883" s="122"/>
      <c r="M1883" s="122"/>
      <c r="N1883" s="122"/>
      <c r="O1883" s="122"/>
      <c r="P1883" s="122"/>
      <c r="Q1883" s="122"/>
      <c r="R1883" s="122" t="s">
        <v>135</v>
      </c>
      <c r="S1883" s="122">
        <v>0</v>
      </c>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row>
    <row r="1884" spans="1:47" outlineLevel="1" x14ac:dyDescent="0.2">
      <c r="A1884" s="123"/>
      <c r="B1884" s="123"/>
      <c r="C1884" s="138" t="s">
        <v>1056</v>
      </c>
      <c r="D1884" s="161"/>
      <c r="E1884" s="152">
        <v>920</v>
      </c>
      <c r="F1884" s="125"/>
      <c r="G1884" s="125"/>
      <c r="H1884" s="147"/>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row>
    <row r="1885" spans="1:47" outlineLevel="1" x14ac:dyDescent="0.2">
      <c r="A1885" s="123">
        <v>563</v>
      </c>
      <c r="B1885" s="123" t="s">
        <v>1428</v>
      </c>
      <c r="C1885" s="137" t="s">
        <v>1429</v>
      </c>
      <c r="D1885" s="160" t="s">
        <v>188</v>
      </c>
      <c r="E1885" s="125">
        <v>936</v>
      </c>
      <c r="F1885" s="125"/>
      <c r="G1885" s="125">
        <f>ROUND(E1885*F1885,2)</f>
        <v>0</v>
      </c>
      <c r="H1885" s="147" t="s">
        <v>1624</v>
      </c>
      <c r="I1885" s="122"/>
      <c r="J1885" s="122"/>
      <c r="K1885" s="122"/>
      <c r="L1885" s="122"/>
      <c r="M1885" s="122"/>
      <c r="N1885" s="122"/>
      <c r="O1885" s="122"/>
      <c r="P1885" s="122"/>
      <c r="Q1885" s="122"/>
      <c r="R1885" s="122" t="s">
        <v>133</v>
      </c>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row>
    <row r="1886" spans="1:47" outlineLevel="1" x14ac:dyDescent="0.2">
      <c r="A1886" s="123"/>
      <c r="B1886" s="123"/>
      <c r="C1886" s="138" t="s">
        <v>207</v>
      </c>
      <c r="D1886" s="161"/>
      <c r="E1886" s="152"/>
      <c r="F1886" s="125"/>
      <c r="G1886" s="125"/>
      <c r="H1886" s="147">
        <v>0</v>
      </c>
      <c r="I1886" s="122"/>
      <c r="J1886" s="122"/>
      <c r="K1886" s="122"/>
      <c r="L1886" s="122"/>
      <c r="M1886" s="122"/>
      <c r="N1886" s="122"/>
      <c r="O1886" s="122"/>
      <c r="P1886" s="122"/>
      <c r="Q1886" s="122"/>
      <c r="R1886" s="122" t="s">
        <v>135</v>
      </c>
      <c r="S1886" s="122">
        <v>0</v>
      </c>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row>
    <row r="1887" spans="1:47" outlineLevel="1" x14ac:dyDescent="0.2">
      <c r="A1887" s="123"/>
      <c r="B1887" s="123"/>
      <c r="C1887" s="138" t="s">
        <v>1430</v>
      </c>
      <c r="D1887" s="161"/>
      <c r="E1887" s="152">
        <v>936</v>
      </c>
      <c r="F1887" s="125"/>
      <c r="G1887" s="125"/>
      <c r="H1887" s="147">
        <v>0</v>
      </c>
      <c r="I1887" s="122"/>
      <c r="J1887" s="122"/>
      <c r="K1887" s="122"/>
      <c r="L1887" s="122"/>
      <c r="M1887" s="122"/>
      <c r="N1887" s="122"/>
      <c r="O1887" s="122"/>
      <c r="P1887" s="122"/>
      <c r="Q1887" s="122"/>
      <c r="R1887" s="122" t="s">
        <v>135</v>
      </c>
      <c r="S1887" s="122">
        <v>0</v>
      </c>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row>
    <row r="1888" spans="1:47" outlineLevel="1" x14ac:dyDescent="0.2">
      <c r="A1888" s="123">
        <v>564</v>
      </c>
      <c r="B1888" s="123" t="s">
        <v>1431</v>
      </c>
      <c r="C1888" s="137" t="s">
        <v>1432</v>
      </c>
      <c r="D1888" s="160" t="s">
        <v>188</v>
      </c>
      <c r="E1888" s="343">
        <v>216</v>
      </c>
      <c r="F1888" s="125"/>
      <c r="G1888" s="125">
        <f>ROUND(E1888*F1888,2)</f>
        <v>0</v>
      </c>
      <c r="H1888" s="147" t="s">
        <v>1624</v>
      </c>
      <c r="I1888" s="122"/>
      <c r="J1888" s="122"/>
      <c r="K1888" s="122"/>
      <c r="L1888" s="122"/>
      <c r="M1888" s="122"/>
      <c r="N1888" s="122"/>
      <c r="O1888" s="122"/>
      <c r="P1888" s="122"/>
      <c r="Q1888" s="122"/>
      <c r="R1888" s="122" t="s">
        <v>133</v>
      </c>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row>
    <row r="1889" spans="1:47" outlineLevel="1" x14ac:dyDescent="0.2">
      <c r="A1889" s="123"/>
      <c r="B1889" s="123"/>
      <c r="C1889" s="138" t="s">
        <v>207</v>
      </c>
      <c r="D1889" s="161"/>
      <c r="E1889" s="152"/>
      <c r="F1889" s="125"/>
      <c r="G1889" s="125"/>
      <c r="H1889" s="147">
        <v>0</v>
      </c>
      <c r="I1889" s="122"/>
      <c r="J1889" s="122"/>
      <c r="K1889" s="122"/>
      <c r="L1889" s="122"/>
      <c r="M1889" s="122"/>
      <c r="N1889" s="122"/>
      <c r="O1889" s="122"/>
      <c r="P1889" s="122"/>
      <c r="Q1889" s="122"/>
      <c r="R1889" s="122" t="s">
        <v>135</v>
      </c>
      <c r="S1889" s="122">
        <v>0</v>
      </c>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row>
    <row r="1890" spans="1:47" outlineLevel="1" x14ac:dyDescent="0.2">
      <c r="A1890" s="123"/>
      <c r="B1890" s="123"/>
      <c r="C1890" s="138" t="s">
        <v>1433</v>
      </c>
      <c r="D1890" s="161"/>
      <c r="E1890" s="152">
        <v>2</v>
      </c>
      <c r="F1890" s="125"/>
      <c r="G1890" s="125"/>
      <c r="H1890" s="147">
        <v>0</v>
      </c>
      <c r="I1890" s="122"/>
      <c r="J1890" s="122"/>
      <c r="K1890" s="122"/>
      <c r="L1890" s="122"/>
      <c r="M1890" s="122"/>
      <c r="N1890" s="122"/>
      <c r="O1890" s="122"/>
      <c r="P1890" s="122"/>
      <c r="Q1890" s="122"/>
      <c r="R1890" s="122" t="s">
        <v>135</v>
      </c>
      <c r="S1890" s="122">
        <v>0</v>
      </c>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row>
    <row r="1891" spans="1:47" outlineLevel="1" x14ac:dyDescent="0.2">
      <c r="A1891" s="123"/>
      <c r="B1891" s="123"/>
      <c r="C1891" s="138" t="s">
        <v>212</v>
      </c>
      <c r="D1891" s="161"/>
      <c r="E1891" s="152"/>
      <c r="F1891" s="125"/>
      <c r="G1891" s="125"/>
      <c r="H1891" s="147">
        <v>0</v>
      </c>
      <c r="I1891" s="122"/>
      <c r="J1891" s="122"/>
      <c r="K1891" s="122"/>
      <c r="L1891" s="122"/>
      <c r="M1891" s="122"/>
      <c r="N1891" s="122"/>
      <c r="O1891" s="122"/>
      <c r="P1891" s="122"/>
      <c r="Q1891" s="122"/>
      <c r="R1891" s="122" t="s">
        <v>135</v>
      </c>
      <c r="S1891" s="122">
        <v>0</v>
      </c>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row>
    <row r="1892" spans="1:47" outlineLevel="1" x14ac:dyDescent="0.2">
      <c r="A1892" s="123"/>
      <c r="B1892" s="123"/>
      <c r="C1892" s="351" t="s">
        <v>5086</v>
      </c>
      <c r="D1892" s="161"/>
      <c r="E1892" s="353">
        <v>214</v>
      </c>
      <c r="F1892" s="125"/>
      <c r="G1892" s="125"/>
      <c r="H1892" s="147">
        <v>0</v>
      </c>
      <c r="I1892" s="122"/>
      <c r="J1892" s="122"/>
      <c r="K1892" s="122"/>
      <c r="L1892" s="122"/>
      <c r="M1892" s="122"/>
      <c r="N1892" s="122"/>
      <c r="O1892" s="122"/>
      <c r="P1892" s="122"/>
      <c r="Q1892" s="122"/>
      <c r="R1892" s="122" t="s">
        <v>135</v>
      </c>
      <c r="S1892" s="122">
        <v>0</v>
      </c>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row>
    <row r="1893" spans="1:47" x14ac:dyDescent="0.2">
      <c r="A1893" s="124" t="s">
        <v>128</v>
      </c>
      <c r="B1893" s="124" t="s">
        <v>106</v>
      </c>
      <c r="C1893" s="139" t="s">
        <v>107</v>
      </c>
      <c r="D1893" s="162"/>
      <c r="E1893" s="126"/>
      <c r="F1893" s="126"/>
      <c r="G1893" s="126">
        <f>SUMIF(R1894:R1913,"&lt;&gt;NOR",G1894:G1913)</f>
        <v>0</v>
      </c>
      <c r="H1893" s="148"/>
      <c r="I1893" s="122"/>
      <c r="R1893" t="s">
        <v>129</v>
      </c>
    </row>
    <row r="1894" spans="1:47" outlineLevel="1" x14ac:dyDescent="0.2">
      <c r="A1894" s="123">
        <v>565</v>
      </c>
      <c r="B1894" s="123" t="s">
        <v>1434</v>
      </c>
      <c r="C1894" s="137" t="s">
        <v>1435</v>
      </c>
      <c r="D1894" s="160" t="s">
        <v>188</v>
      </c>
      <c r="E1894" s="343">
        <v>4500.17</v>
      </c>
      <c r="F1894" s="125"/>
      <c r="G1894" s="125">
        <f>ROUND(E1894*F1894,2)</f>
        <v>0</v>
      </c>
      <c r="H1894" s="147" t="s">
        <v>1624</v>
      </c>
      <c r="I1894" s="122"/>
      <c r="J1894" s="122"/>
      <c r="K1894" s="122"/>
      <c r="L1894" s="122"/>
      <c r="M1894" s="122"/>
      <c r="N1894" s="122"/>
      <c r="O1894" s="122"/>
      <c r="P1894" s="122"/>
      <c r="Q1894" s="122"/>
      <c r="R1894" s="122" t="s">
        <v>133</v>
      </c>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row>
    <row r="1895" spans="1:47" ht="22.5" outlineLevel="1" x14ac:dyDescent="0.2">
      <c r="A1895" s="123"/>
      <c r="B1895" s="123"/>
      <c r="C1895" s="351" t="s">
        <v>5108</v>
      </c>
      <c r="D1895" s="161"/>
      <c r="E1895" s="353">
        <v>1268.17</v>
      </c>
      <c r="F1895" s="125"/>
      <c r="G1895" s="125"/>
      <c r="H1895" s="147">
        <v>0</v>
      </c>
      <c r="I1895" s="122"/>
      <c r="J1895" s="122"/>
      <c r="K1895" s="122"/>
      <c r="L1895" s="122"/>
      <c r="M1895" s="122"/>
      <c r="N1895" s="122"/>
      <c r="O1895" s="122"/>
      <c r="P1895" s="122"/>
      <c r="Q1895" s="122"/>
      <c r="R1895" s="122" t="s">
        <v>135</v>
      </c>
      <c r="S1895" s="122">
        <v>0</v>
      </c>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row>
    <row r="1896" spans="1:47" outlineLevel="1" x14ac:dyDescent="0.2">
      <c r="A1896" s="123"/>
      <c r="B1896" s="123"/>
      <c r="C1896" s="138" t="s">
        <v>1436</v>
      </c>
      <c r="D1896" s="161"/>
      <c r="E1896" s="152">
        <v>3959.3</v>
      </c>
      <c r="F1896" s="125"/>
      <c r="G1896" s="125"/>
      <c r="H1896" s="147">
        <v>0</v>
      </c>
      <c r="I1896" s="122"/>
      <c r="J1896" s="122"/>
      <c r="K1896" s="122"/>
      <c r="L1896" s="122"/>
      <c r="M1896" s="122"/>
      <c r="N1896" s="122"/>
      <c r="O1896" s="122"/>
      <c r="P1896" s="122"/>
      <c r="Q1896" s="122"/>
      <c r="R1896" s="122" t="s">
        <v>135</v>
      </c>
      <c r="S1896" s="122">
        <v>0</v>
      </c>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row>
    <row r="1897" spans="1:47" outlineLevel="1" x14ac:dyDescent="0.2">
      <c r="A1897" s="123"/>
      <c r="B1897" s="123"/>
      <c r="C1897" s="138" t="s">
        <v>1437</v>
      </c>
      <c r="D1897" s="161"/>
      <c r="E1897" s="152">
        <v>-727.3</v>
      </c>
      <c r="F1897" s="125"/>
      <c r="G1897" s="125"/>
      <c r="H1897" s="147">
        <v>0</v>
      </c>
      <c r="I1897" s="122"/>
      <c r="J1897" s="122"/>
      <c r="K1897" s="122"/>
      <c r="L1897" s="122"/>
      <c r="M1897" s="122"/>
      <c r="N1897" s="122"/>
      <c r="O1897" s="122"/>
      <c r="P1897" s="122"/>
      <c r="Q1897" s="122"/>
      <c r="R1897" s="122" t="s">
        <v>135</v>
      </c>
      <c r="S1897" s="122">
        <v>0</v>
      </c>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row>
    <row r="1898" spans="1:47" outlineLevel="1" x14ac:dyDescent="0.2">
      <c r="A1898" s="123">
        <v>566</v>
      </c>
      <c r="B1898" s="123" t="s">
        <v>1438</v>
      </c>
      <c r="C1898" s="137" t="s">
        <v>1439</v>
      </c>
      <c r="D1898" s="160" t="s">
        <v>188</v>
      </c>
      <c r="E1898" s="343">
        <v>3150.12</v>
      </c>
      <c r="F1898" s="125"/>
      <c r="G1898" s="125">
        <f>ROUND(E1898*F1898,2)</f>
        <v>0</v>
      </c>
      <c r="H1898" s="147" t="s">
        <v>1624</v>
      </c>
      <c r="I1898" s="122"/>
      <c r="J1898" s="122"/>
      <c r="K1898" s="122"/>
      <c r="L1898" s="122"/>
      <c r="M1898" s="122"/>
      <c r="N1898" s="122"/>
      <c r="O1898" s="122"/>
      <c r="P1898" s="122"/>
      <c r="Q1898" s="122"/>
      <c r="R1898" s="122" t="s">
        <v>133</v>
      </c>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row>
    <row r="1899" spans="1:47" outlineLevel="1" x14ac:dyDescent="0.2">
      <c r="A1899" s="123"/>
      <c r="B1899" s="123"/>
      <c r="C1899" s="138" t="s">
        <v>1440</v>
      </c>
      <c r="D1899" s="161"/>
      <c r="E1899" s="152"/>
      <c r="F1899" s="125"/>
      <c r="G1899" s="125"/>
      <c r="H1899" s="147">
        <v>0</v>
      </c>
      <c r="I1899" s="122"/>
      <c r="J1899" s="122"/>
      <c r="K1899" s="122"/>
      <c r="L1899" s="122"/>
      <c r="M1899" s="122"/>
      <c r="N1899" s="122"/>
      <c r="O1899" s="122"/>
      <c r="P1899" s="122"/>
      <c r="Q1899" s="122"/>
      <c r="R1899" s="122" t="s">
        <v>135</v>
      </c>
      <c r="S1899" s="122">
        <v>0</v>
      </c>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row>
    <row r="1900" spans="1:47" outlineLevel="1" x14ac:dyDescent="0.2">
      <c r="A1900" s="123"/>
      <c r="B1900" s="123"/>
      <c r="C1900" s="140" t="s">
        <v>282</v>
      </c>
      <c r="D1900" s="163"/>
      <c r="E1900" s="153"/>
      <c r="F1900" s="125"/>
      <c r="G1900" s="125"/>
      <c r="H1900" s="147">
        <v>0</v>
      </c>
      <c r="I1900" s="122"/>
      <c r="J1900" s="122"/>
      <c r="K1900" s="122"/>
      <c r="L1900" s="122"/>
      <c r="M1900" s="122"/>
      <c r="N1900" s="122"/>
      <c r="O1900" s="122"/>
      <c r="P1900" s="122"/>
      <c r="Q1900" s="122"/>
      <c r="R1900" s="122" t="s">
        <v>135</v>
      </c>
      <c r="S1900" s="122">
        <v>2</v>
      </c>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row>
    <row r="1901" spans="1:47" ht="33.75" outlineLevel="1" x14ac:dyDescent="0.2">
      <c r="A1901" s="123"/>
      <c r="B1901" s="123"/>
      <c r="C1901" s="360" t="s">
        <v>5109</v>
      </c>
      <c r="D1901" s="163"/>
      <c r="E1901" s="361">
        <v>1268.17</v>
      </c>
      <c r="F1901" s="125"/>
      <c r="G1901" s="125"/>
      <c r="H1901" s="147">
        <v>0</v>
      </c>
      <c r="I1901" s="122"/>
      <c r="J1901" s="122"/>
      <c r="K1901" s="122"/>
      <c r="L1901" s="122"/>
      <c r="M1901" s="122"/>
      <c r="N1901" s="122"/>
      <c r="O1901" s="122"/>
      <c r="P1901" s="122"/>
      <c r="Q1901" s="122"/>
      <c r="R1901" s="122" t="s">
        <v>135</v>
      </c>
      <c r="S1901" s="122">
        <v>2</v>
      </c>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row>
    <row r="1902" spans="1:47" outlineLevel="1" x14ac:dyDescent="0.2">
      <c r="A1902" s="123"/>
      <c r="B1902" s="123"/>
      <c r="C1902" s="141" t="s">
        <v>1441</v>
      </c>
      <c r="D1902" s="163"/>
      <c r="E1902" s="153">
        <v>3959.3</v>
      </c>
      <c r="F1902" s="125"/>
      <c r="G1902" s="125"/>
      <c r="H1902" s="147">
        <v>0</v>
      </c>
      <c r="I1902" s="122"/>
      <c r="J1902" s="122"/>
      <c r="K1902" s="122"/>
      <c r="L1902" s="122"/>
      <c r="M1902" s="122"/>
      <c r="N1902" s="122"/>
      <c r="O1902" s="122"/>
      <c r="P1902" s="122"/>
      <c r="Q1902" s="122"/>
      <c r="R1902" s="122" t="s">
        <v>135</v>
      </c>
      <c r="S1902" s="122">
        <v>2</v>
      </c>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row>
    <row r="1903" spans="1:47" outlineLevel="1" x14ac:dyDescent="0.2">
      <c r="A1903" s="123"/>
      <c r="B1903" s="123"/>
      <c r="C1903" s="141" t="s">
        <v>1442</v>
      </c>
      <c r="D1903" s="163"/>
      <c r="E1903" s="153">
        <v>-727.3</v>
      </c>
      <c r="F1903" s="125"/>
      <c r="G1903" s="125"/>
      <c r="H1903" s="147">
        <v>0</v>
      </c>
      <c r="I1903" s="122"/>
      <c r="J1903" s="122"/>
      <c r="K1903" s="122"/>
      <c r="L1903" s="122"/>
      <c r="M1903" s="122"/>
      <c r="N1903" s="122"/>
      <c r="O1903" s="122"/>
      <c r="P1903" s="122"/>
      <c r="Q1903" s="122"/>
      <c r="R1903" s="122" t="s">
        <v>135</v>
      </c>
      <c r="S1903" s="122">
        <v>2</v>
      </c>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row>
    <row r="1904" spans="1:47" outlineLevel="1" x14ac:dyDescent="0.2">
      <c r="A1904" s="123"/>
      <c r="B1904" s="123"/>
      <c r="C1904" s="140" t="s">
        <v>289</v>
      </c>
      <c r="D1904" s="163"/>
      <c r="E1904" s="153"/>
      <c r="F1904" s="125"/>
      <c r="G1904" s="125"/>
      <c r="H1904" s="147">
        <v>0</v>
      </c>
      <c r="I1904" s="122"/>
      <c r="J1904" s="122"/>
      <c r="K1904" s="122"/>
      <c r="L1904" s="122"/>
      <c r="M1904" s="122"/>
      <c r="N1904" s="122"/>
      <c r="O1904" s="122"/>
      <c r="P1904" s="122"/>
      <c r="Q1904" s="122"/>
      <c r="R1904" s="122" t="s">
        <v>135</v>
      </c>
      <c r="S1904" s="122">
        <v>0</v>
      </c>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row>
    <row r="1905" spans="1:47" outlineLevel="1" x14ac:dyDescent="0.2">
      <c r="A1905" s="123"/>
      <c r="B1905" s="123"/>
      <c r="C1905" s="351" t="s">
        <v>5110</v>
      </c>
      <c r="D1905" s="161"/>
      <c r="E1905" s="353">
        <v>3150.12</v>
      </c>
      <c r="F1905" s="125"/>
      <c r="G1905" s="125"/>
      <c r="H1905" s="147">
        <v>0</v>
      </c>
      <c r="I1905" s="122"/>
      <c r="J1905" s="122"/>
      <c r="K1905" s="122"/>
      <c r="L1905" s="122"/>
      <c r="M1905" s="122"/>
      <c r="N1905" s="122"/>
      <c r="O1905" s="122"/>
      <c r="P1905" s="122"/>
      <c r="Q1905" s="122"/>
      <c r="R1905" s="122" t="s">
        <v>135</v>
      </c>
      <c r="S1905" s="122">
        <v>0</v>
      </c>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row>
    <row r="1906" spans="1:47" outlineLevel="1" x14ac:dyDescent="0.2">
      <c r="A1906" s="123">
        <v>567</v>
      </c>
      <c r="B1906" s="123" t="s">
        <v>1443</v>
      </c>
      <c r="C1906" s="137" t="s">
        <v>1444</v>
      </c>
      <c r="D1906" s="160" t="s">
        <v>188</v>
      </c>
      <c r="E1906" s="343">
        <v>1350.05</v>
      </c>
      <c r="F1906" s="125"/>
      <c r="G1906" s="125">
        <f>ROUND(E1906*F1906,2)</f>
        <v>0</v>
      </c>
      <c r="H1906" s="147" t="s">
        <v>1624</v>
      </c>
      <c r="I1906" s="122"/>
      <c r="J1906" s="122"/>
      <c r="K1906" s="122"/>
      <c r="L1906" s="122"/>
      <c r="M1906" s="122"/>
      <c r="N1906" s="122"/>
      <c r="O1906" s="122"/>
      <c r="P1906" s="122"/>
      <c r="Q1906" s="122"/>
      <c r="R1906" s="122" t="s">
        <v>133</v>
      </c>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row>
    <row r="1907" spans="1:47" outlineLevel="1" x14ac:dyDescent="0.2">
      <c r="A1907" s="123"/>
      <c r="B1907" s="123"/>
      <c r="C1907" s="138" t="s">
        <v>1445</v>
      </c>
      <c r="D1907" s="161"/>
      <c r="E1907" s="152"/>
      <c r="F1907" s="125"/>
      <c r="G1907" s="125"/>
      <c r="H1907" s="147">
        <v>0</v>
      </c>
      <c r="I1907" s="122"/>
      <c r="J1907" s="122"/>
      <c r="K1907" s="122"/>
      <c r="L1907" s="122"/>
      <c r="M1907" s="122"/>
      <c r="N1907" s="122"/>
      <c r="O1907" s="122"/>
      <c r="P1907" s="122"/>
      <c r="Q1907" s="122"/>
      <c r="R1907" s="122" t="s">
        <v>135</v>
      </c>
      <c r="S1907" s="122">
        <v>0</v>
      </c>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row>
    <row r="1908" spans="1:47" outlineLevel="1" x14ac:dyDescent="0.2">
      <c r="A1908" s="123"/>
      <c r="B1908" s="123"/>
      <c r="C1908" s="140" t="s">
        <v>282</v>
      </c>
      <c r="D1908" s="163"/>
      <c r="E1908" s="153"/>
      <c r="F1908" s="125"/>
      <c r="G1908" s="125"/>
      <c r="H1908" s="147">
        <v>0</v>
      </c>
      <c r="I1908" s="122"/>
      <c r="J1908" s="122"/>
      <c r="K1908" s="122"/>
      <c r="L1908" s="122"/>
      <c r="M1908" s="122"/>
      <c r="N1908" s="122"/>
      <c r="O1908" s="122"/>
      <c r="P1908" s="122"/>
      <c r="Q1908" s="122"/>
      <c r="R1908" s="122" t="s">
        <v>135</v>
      </c>
      <c r="S1908" s="122">
        <v>2</v>
      </c>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row>
    <row r="1909" spans="1:47" ht="33.75" outlineLevel="1" x14ac:dyDescent="0.2">
      <c r="A1909" s="123"/>
      <c r="B1909" s="123"/>
      <c r="C1909" s="360" t="s">
        <v>5109</v>
      </c>
      <c r="D1909" s="163"/>
      <c r="E1909" s="361">
        <v>1268.17</v>
      </c>
      <c r="F1909" s="125"/>
      <c r="G1909" s="125"/>
      <c r="H1909" s="147">
        <v>0</v>
      </c>
      <c r="I1909" s="122"/>
      <c r="J1909" s="122"/>
      <c r="K1909" s="122"/>
      <c r="L1909" s="122"/>
      <c r="M1909" s="122"/>
      <c r="N1909" s="122"/>
      <c r="O1909" s="122"/>
      <c r="P1909" s="122"/>
      <c r="Q1909" s="122"/>
      <c r="R1909" s="122" t="s">
        <v>135</v>
      </c>
      <c r="S1909" s="122">
        <v>2</v>
      </c>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row>
    <row r="1910" spans="1:47" outlineLevel="1" x14ac:dyDescent="0.2">
      <c r="A1910" s="123"/>
      <c r="B1910" s="123"/>
      <c r="C1910" s="141" t="s">
        <v>1441</v>
      </c>
      <c r="D1910" s="163"/>
      <c r="E1910" s="153">
        <v>3959.3</v>
      </c>
      <c r="F1910" s="125"/>
      <c r="G1910" s="125"/>
      <c r="H1910" s="147">
        <v>0</v>
      </c>
      <c r="I1910" s="122"/>
      <c r="J1910" s="122"/>
      <c r="K1910" s="122"/>
      <c r="L1910" s="122"/>
      <c r="M1910" s="122"/>
      <c r="N1910" s="122"/>
      <c r="O1910" s="122"/>
      <c r="P1910" s="122"/>
      <c r="Q1910" s="122"/>
      <c r="R1910" s="122" t="s">
        <v>135</v>
      </c>
      <c r="S1910" s="122">
        <v>2</v>
      </c>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row>
    <row r="1911" spans="1:47" outlineLevel="1" x14ac:dyDescent="0.2">
      <c r="A1911" s="123"/>
      <c r="B1911" s="123"/>
      <c r="C1911" s="141" t="s">
        <v>1442</v>
      </c>
      <c r="D1911" s="163"/>
      <c r="E1911" s="153">
        <v>-727.3</v>
      </c>
      <c r="F1911" s="125"/>
      <c r="G1911" s="125"/>
      <c r="H1911" s="147">
        <v>0</v>
      </c>
      <c r="I1911" s="122"/>
      <c r="J1911" s="122"/>
      <c r="K1911" s="122"/>
      <c r="L1911" s="122"/>
      <c r="M1911" s="122"/>
      <c r="N1911" s="122"/>
      <c r="O1911" s="122"/>
      <c r="P1911" s="122"/>
      <c r="Q1911" s="122"/>
      <c r="R1911" s="122" t="s">
        <v>135</v>
      </c>
      <c r="S1911" s="122">
        <v>2</v>
      </c>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row>
    <row r="1912" spans="1:47" outlineLevel="1" x14ac:dyDescent="0.2">
      <c r="A1912" s="123"/>
      <c r="B1912" s="123"/>
      <c r="C1912" s="140" t="s">
        <v>289</v>
      </c>
      <c r="D1912" s="163"/>
      <c r="E1912" s="153"/>
      <c r="F1912" s="125"/>
      <c r="G1912" s="125"/>
      <c r="H1912" s="147">
        <v>0</v>
      </c>
      <c r="I1912" s="122"/>
      <c r="J1912" s="122"/>
      <c r="K1912" s="122"/>
      <c r="L1912" s="122"/>
      <c r="M1912" s="122"/>
      <c r="N1912" s="122"/>
      <c r="O1912" s="122"/>
      <c r="P1912" s="122"/>
      <c r="Q1912" s="122"/>
      <c r="R1912" s="122" t="s">
        <v>135</v>
      </c>
      <c r="S1912" s="122">
        <v>0</v>
      </c>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row>
    <row r="1913" spans="1:47" outlineLevel="1" x14ac:dyDescent="0.2">
      <c r="A1913" s="123"/>
      <c r="B1913" s="123"/>
      <c r="C1913" s="351" t="s">
        <v>5111</v>
      </c>
      <c r="D1913" s="161"/>
      <c r="E1913" s="353">
        <v>1350.05</v>
      </c>
      <c r="F1913" s="125"/>
      <c r="G1913" s="125"/>
      <c r="H1913" s="147">
        <v>0</v>
      </c>
      <c r="I1913" s="122"/>
      <c r="J1913" s="122"/>
      <c r="K1913" s="122"/>
      <c r="L1913" s="122"/>
      <c r="M1913" s="122"/>
      <c r="N1913" s="122"/>
      <c r="O1913" s="122"/>
      <c r="P1913" s="122"/>
      <c r="Q1913" s="122"/>
      <c r="R1913" s="122" t="s">
        <v>135</v>
      </c>
      <c r="S1913" s="122">
        <v>0</v>
      </c>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row>
    <row r="1914" spans="1:47" x14ac:dyDescent="0.2">
      <c r="A1914" s="124" t="s">
        <v>128</v>
      </c>
      <c r="B1914" s="124" t="s">
        <v>108</v>
      </c>
      <c r="C1914" s="139" t="s">
        <v>109</v>
      </c>
      <c r="D1914" s="162"/>
      <c r="E1914" s="126"/>
      <c r="F1914" s="126"/>
      <c r="G1914" s="126">
        <f>SUMIF(R1915:R1933,"&lt;&gt;NOR",G1915:G1933)</f>
        <v>0</v>
      </c>
      <c r="H1914" s="148"/>
      <c r="I1914" s="122"/>
      <c r="R1914" t="s">
        <v>129</v>
      </c>
    </row>
    <row r="1915" spans="1:47" outlineLevel="1" x14ac:dyDescent="0.2">
      <c r="A1915" s="123">
        <v>568</v>
      </c>
      <c r="B1915" s="123" t="s">
        <v>1446</v>
      </c>
      <c r="C1915" s="137" t="s">
        <v>1447</v>
      </c>
      <c r="D1915" s="160" t="s">
        <v>1169</v>
      </c>
      <c r="E1915" s="343">
        <v>23835.14</v>
      </c>
      <c r="F1915" s="125"/>
      <c r="G1915" s="125">
        <f>ROUND(E1915*F1915,2)</f>
        <v>0</v>
      </c>
      <c r="H1915" s="147" t="s">
        <v>1623</v>
      </c>
      <c r="I1915" s="122"/>
      <c r="J1915" s="122"/>
      <c r="K1915" s="122"/>
      <c r="L1915" s="122"/>
      <c r="M1915" s="122"/>
      <c r="N1915" s="122"/>
      <c r="O1915" s="122"/>
      <c r="P1915" s="122"/>
      <c r="Q1915" s="122"/>
      <c r="R1915" s="122" t="s">
        <v>133</v>
      </c>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row>
    <row r="1916" spans="1:47" outlineLevel="1" x14ac:dyDescent="0.2">
      <c r="A1916" s="123"/>
      <c r="B1916" s="123"/>
      <c r="C1916" s="138" t="s">
        <v>207</v>
      </c>
      <c r="D1916" s="161"/>
      <c r="E1916" s="152"/>
      <c r="F1916" s="125"/>
      <c r="G1916" s="125"/>
      <c r="H1916" s="147">
        <v>0</v>
      </c>
      <c r="I1916" s="122"/>
      <c r="J1916" s="122"/>
      <c r="K1916" s="122"/>
      <c r="L1916" s="122"/>
      <c r="M1916" s="122"/>
      <c r="N1916" s="122"/>
      <c r="O1916" s="122"/>
      <c r="P1916" s="122"/>
      <c r="Q1916" s="122"/>
      <c r="R1916" s="122" t="s">
        <v>135</v>
      </c>
      <c r="S1916" s="122">
        <v>0</v>
      </c>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row>
    <row r="1917" spans="1:47" outlineLevel="1" x14ac:dyDescent="0.2">
      <c r="A1917" s="123"/>
      <c r="B1917" s="123"/>
      <c r="C1917" s="138" t="s">
        <v>1448</v>
      </c>
      <c r="D1917" s="161"/>
      <c r="E1917" s="152">
        <v>15665.24</v>
      </c>
      <c r="F1917" s="125"/>
      <c r="G1917" s="125"/>
      <c r="H1917" s="147">
        <v>0</v>
      </c>
      <c r="I1917" s="122"/>
      <c r="J1917" s="122"/>
      <c r="K1917" s="122"/>
      <c r="L1917" s="122"/>
      <c r="M1917" s="122"/>
      <c r="N1917" s="122"/>
      <c r="O1917" s="122"/>
      <c r="P1917" s="122"/>
      <c r="Q1917" s="122"/>
      <c r="R1917" s="122" t="s">
        <v>135</v>
      </c>
      <c r="S1917" s="122">
        <v>0</v>
      </c>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row>
    <row r="1918" spans="1:47" outlineLevel="1" x14ac:dyDescent="0.2">
      <c r="A1918" s="123"/>
      <c r="B1918" s="123"/>
      <c r="C1918" s="138" t="s">
        <v>212</v>
      </c>
      <c r="D1918" s="161"/>
      <c r="E1918" s="152"/>
      <c r="F1918" s="125"/>
      <c r="G1918" s="125"/>
      <c r="H1918" s="147">
        <v>0</v>
      </c>
      <c r="I1918" s="122"/>
      <c r="J1918" s="122"/>
      <c r="K1918" s="122"/>
      <c r="L1918" s="122"/>
      <c r="M1918" s="122"/>
      <c r="N1918" s="122"/>
      <c r="O1918" s="122"/>
      <c r="P1918" s="122"/>
      <c r="Q1918" s="122"/>
      <c r="R1918" s="122" t="s">
        <v>135</v>
      </c>
      <c r="S1918" s="122">
        <v>0</v>
      </c>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row>
    <row r="1919" spans="1:47" outlineLevel="1" x14ac:dyDescent="0.2">
      <c r="A1919" s="123"/>
      <c r="B1919" s="123"/>
      <c r="C1919" s="138" t="s">
        <v>1038</v>
      </c>
      <c r="D1919" s="161"/>
      <c r="E1919" s="152"/>
      <c r="F1919" s="125"/>
      <c r="G1919" s="125"/>
      <c r="H1919" s="147">
        <v>0</v>
      </c>
      <c r="I1919" s="122"/>
      <c r="J1919" s="122"/>
      <c r="K1919" s="122"/>
      <c r="L1919" s="122"/>
      <c r="M1919" s="122"/>
      <c r="N1919" s="122"/>
      <c r="O1919" s="122"/>
      <c r="P1919" s="122"/>
      <c r="Q1919" s="122"/>
      <c r="R1919" s="122" t="s">
        <v>135</v>
      </c>
      <c r="S1919" s="122">
        <v>0</v>
      </c>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row>
    <row r="1920" spans="1:47" outlineLevel="1" x14ac:dyDescent="0.2">
      <c r="A1920" s="123"/>
      <c r="B1920" s="123"/>
      <c r="C1920" s="355" t="s">
        <v>5076</v>
      </c>
      <c r="D1920" s="161"/>
      <c r="E1920" s="356"/>
      <c r="F1920" s="125"/>
      <c r="G1920" s="125"/>
      <c r="H1920" s="147">
        <v>0</v>
      </c>
      <c r="I1920" s="122"/>
      <c r="J1920" s="122"/>
      <c r="K1920" s="122"/>
      <c r="L1920" s="122"/>
      <c r="M1920" s="122"/>
      <c r="N1920" s="122"/>
      <c r="O1920" s="122"/>
      <c r="P1920" s="122"/>
      <c r="Q1920" s="122"/>
      <c r="R1920" s="122" t="s">
        <v>135</v>
      </c>
      <c r="S1920" s="122">
        <v>0</v>
      </c>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row>
    <row r="1921" spans="1:47" outlineLevel="1" x14ac:dyDescent="0.2">
      <c r="A1921" s="123"/>
      <c r="B1921" s="123"/>
      <c r="C1921" s="355" t="s">
        <v>5077</v>
      </c>
      <c r="D1921" s="161"/>
      <c r="E1921" s="356"/>
      <c r="F1921" s="125"/>
      <c r="G1921" s="125"/>
      <c r="H1921" s="147">
        <v>0</v>
      </c>
      <c r="I1921" s="122"/>
      <c r="J1921" s="122"/>
      <c r="K1921" s="122"/>
      <c r="L1921" s="122"/>
      <c r="M1921" s="122"/>
      <c r="N1921" s="122"/>
      <c r="O1921" s="122"/>
      <c r="P1921" s="122"/>
      <c r="Q1921" s="122"/>
      <c r="R1921" s="122" t="s">
        <v>135</v>
      </c>
      <c r="S1921" s="122">
        <v>0</v>
      </c>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row>
    <row r="1922" spans="1:47" outlineLevel="1" x14ac:dyDescent="0.2">
      <c r="A1922" s="123"/>
      <c r="B1922" s="123"/>
      <c r="C1922" s="355" t="s">
        <v>5078</v>
      </c>
      <c r="D1922" s="161"/>
      <c r="E1922" s="356"/>
      <c r="F1922" s="125"/>
      <c r="G1922" s="125"/>
      <c r="H1922" s="147">
        <v>0</v>
      </c>
      <c r="I1922" s="122"/>
      <c r="J1922" s="122"/>
      <c r="K1922" s="122"/>
      <c r="L1922" s="122"/>
      <c r="M1922" s="122"/>
      <c r="N1922" s="122"/>
      <c r="O1922" s="122"/>
      <c r="P1922" s="122"/>
      <c r="Q1922" s="122"/>
      <c r="R1922" s="122" t="s">
        <v>135</v>
      </c>
      <c r="S1922" s="122">
        <v>0</v>
      </c>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row>
    <row r="1923" spans="1:47" outlineLevel="1" x14ac:dyDescent="0.2">
      <c r="A1923" s="123"/>
      <c r="B1923" s="123"/>
      <c r="C1923" s="357" t="s">
        <v>5079</v>
      </c>
      <c r="D1923" s="352"/>
      <c r="E1923" s="353"/>
      <c r="F1923" s="125"/>
      <c r="G1923" s="125"/>
      <c r="H1923" s="147"/>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row>
    <row r="1924" spans="1:47" outlineLevel="1" x14ac:dyDescent="0.2">
      <c r="A1924" s="123"/>
      <c r="B1924" s="123"/>
      <c r="C1924" s="357" t="s">
        <v>5080</v>
      </c>
      <c r="D1924" s="352"/>
      <c r="E1924" s="358">
        <v>302.44499999999999</v>
      </c>
      <c r="F1924" s="125"/>
      <c r="G1924" s="125"/>
      <c r="H1924" s="147"/>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row>
    <row r="1925" spans="1:47" outlineLevel="1" x14ac:dyDescent="0.2">
      <c r="A1925" s="123"/>
      <c r="B1925" s="123"/>
      <c r="C1925" s="357" t="s">
        <v>5081</v>
      </c>
      <c r="D1925" s="352"/>
      <c r="E1925" s="358">
        <v>2048.2800000000002</v>
      </c>
      <c r="F1925" s="125"/>
      <c r="G1925" s="125"/>
      <c r="H1925" s="147"/>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row>
    <row r="1926" spans="1:47" outlineLevel="1" x14ac:dyDescent="0.2">
      <c r="A1926" s="123"/>
      <c r="B1926" s="123"/>
      <c r="C1926" s="357" t="s">
        <v>5082</v>
      </c>
      <c r="D1926" s="352"/>
      <c r="E1926" s="358">
        <v>624.1049999999999</v>
      </c>
      <c r="F1926" s="125"/>
      <c r="G1926" s="125"/>
      <c r="H1926" s="147"/>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row>
    <row r="1927" spans="1:47" outlineLevel="1" x14ac:dyDescent="0.2">
      <c r="A1927" s="123"/>
      <c r="B1927" s="123"/>
      <c r="C1927" s="357" t="s">
        <v>5083</v>
      </c>
      <c r="D1927" s="352"/>
      <c r="E1927" s="358">
        <v>2547.9520000000002</v>
      </c>
      <c r="F1927" s="125"/>
      <c r="G1927" s="125"/>
      <c r="H1927" s="147"/>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row>
    <row r="1928" spans="1:47" outlineLevel="1" x14ac:dyDescent="0.2">
      <c r="A1928" s="123"/>
      <c r="B1928" s="123"/>
      <c r="C1928" s="357" t="s">
        <v>5084</v>
      </c>
      <c r="D1928" s="352"/>
      <c r="E1928" s="358">
        <v>1581.48</v>
      </c>
      <c r="F1928" s="125"/>
      <c r="G1928" s="125"/>
      <c r="H1928" s="147"/>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row>
    <row r="1929" spans="1:47" outlineLevel="1" x14ac:dyDescent="0.2">
      <c r="A1929" s="123"/>
      <c r="B1929" s="123"/>
      <c r="C1929" s="351" t="s">
        <v>5085</v>
      </c>
      <c r="D1929" s="161"/>
      <c r="E1929" s="358">
        <v>1065.6400000000001</v>
      </c>
      <c r="F1929" s="125"/>
      <c r="G1929" s="125"/>
      <c r="H1929" s="147">
        <v>0</v>
      </c>
      <c r="I1929" s="122"/>
      <c r="J1929" s="122"/>
      <c r="K1929" s="122"/>
      <c r="L1929" s="122"/>
      <c r="M1929" s="122"/>
      <c r="N1929" s="122"/>
      <c r="O1929" s="122"/>
      <c r="P1929" s="122"/>
      <c r="Q1929" s="122"/>
      <c r="R1929" s="122" t="s">
        <v>135</v>
      </c>
      <c r="S1929" s="122">
        <v>0</v>
      </c>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row>
    <row r="1930" spans="1:47" outlineLevel="1" x14ac:dyDescent="0.2">
      <c r="A1930" s="123">
        <v>569</v>
      </c>
      <c r="B1930" s="123" t="s">
        <v>1449</v>
      </c>
      <c r="C1930" s="137" t="s">
        <v>1450</v>
      </c>
      <c r="D1930" s="160" t="s">
        <v>1169</v>
      </c>
      <c r="E1930" s="125">
        <v>2380</v>
      </c>
      <c r="F1930" s="125"/>
      <c r="G1930" s="125">
        <f>ROUND(E1930*F1930,2)</f>
        <v>0</v>
      </c>
      <c r="H1930" s="147" t="s">
        <v>1623</v>
      </c>
      <c r="I1930" s="122"/>
      <c r="J1930" s="122"/>
      <c r="K1930" s="122"/>
      <c r="L1930" s="122"/>
      <c r="M1930" s="122"/>
      <c r="N1930" s="122"/>
      <c r="O1930" s="122"/>
      <c r="P1930" s="122"/>
      <c r="Q1930" s="122"/>
      <c r="R1930" s="122" t="s">
        <v>133</v>
      </c>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row>
    <row r="1931" spans="1:47" outlineLevel="1" x14ac:dyDescent="0.2">
      <c r="A1931" s="123"/>
      <c r="B1931" s="123"/>
      <c r="C1931" s="138" t="s">
        <v>207</v>
      </c>
      <c r="D1931" s="161"/>
      <c r="E1931" s="152"/>
      <c r="F1931" s="125"/>
      <c r="G1931" s="125"/>
      <c r="H1931" s="147">
        <v>0</v>
      </c>
      <c r="I1931" s="122"/>
      <c r="J1931" s="122"/>
      <c r="K1931" s="122"/>
      <c r="L1931" s="122"/>
      <c r="M1931" s="122"/>
      <c r="N1931" s="122"/>
      <c r="O1931" s="122"/>
      <c r="P1931" s="122"/>
      <c r="Q1931" s="122"/>
      <c r="R1931" s="122" t="s">
        <v>135</v>
      </c>
      <c r="S1931" s="122">
        <v>0</v>
      </c>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row>
    <row r="1932" spans="1:47" outlineLevel="1" x14ac:dyDescent="0.2">
      <c r="A1932" s="123"/>
      <c r="B1932" s="123"/>
      <c r="C1932" s="138" t="s">
        <v>1451</v>
      </c>
      <c r="D1932" s="161"/>
      <c r="E1932" s="152">
        <v>2380</v>
      </c>
      <c r="F1932" s="125"/>
      <c r="G1932" s="125"/>
      <c r="H1932" s="147">
        <v>0</v>
      </c>
      <c r="I1932" s="122"/>
      <c r="J1932" s="122"/>
      <c r="K1932" s="122"/>
      <c r="L1932" s="122"/>
      <c r="M1932" s="122"/>
      <c r="N1932" s="122"/>
      <c r="O1932" s="122"/>
      <c r="P1932" s="122"/>
      <c r="Q1932" s="122"/>
      <c r="R1932" s="122" t="s">
        <v>135</v>
      </c>
      <c r="S1932" s="122">
        <v>0</v>
      </c>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row>
    <row r="1933" spans="1:47" outlineLevel="1" x14ac:dyDescent="0.2">
      <c r="A1933" s="123">
        <v>570</v>
      </c>
      <c r="B1933" s="123" t="s">
        <v>1452</v>
      </c>
      <c r="C1933" s="137" t="s">
        <v>1453</v>
      </c>
      <c r="D1933" s="160" t="s">
        <v>0</v>
      </c>
      <c r="E1933" s="125">
        <v>9</v>
      </c>
      <c r="F1933" s="125"/>
      <c r="G1933" s="125">
        <f>ROUND(E1933*F1933,2)</f>
        <v>0</v>
      </c>
      <c r="H1933" s="147" t="s">
        <v>1623</v>
      </c>
      <c r="I1933" s="122"/>
      <c r="J1933" s="122"/>
      <c r="K1933" s="122"/>
      <c r="L1933" s="122"/>
      <c r="M1933" s="122"/>
      <c r="N1933" s="122"/>
      <c r="O1933" s="122"/>
      <c r="P1933" s="122"/>
      <c r="Q1933" s="122"/>
      <c r="R1933" s="122" t="s">
        <v>133</v>
      </c>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row>
    <row r="1934" spans="1:47" x14ac:dyDescent="0.2">
      <c r="A1934" s="124" t="s">
        <v>128</v>
      </c>
      <c r="B1934" s="124" t="s">
        <v>110</v>
      </c>
      <c r="C1934" s="139" t="s">
        <v>111</v>
      </c>
      <c r="D1934" s="162"/>
      <c r="E1934" s="126"/>
      <c r="F1934" s="126"/>
      <c r="G1934" s="126">
        <f>SUMIF(R1935:R1993,"&lt;&gt;NOR",G1935:G1993)</f>
        <v>0</v>
      </c>
      <c r="H1934" s="148"/>
      <c r="R1934" t="s">
        <v>129</v>
      </c>
    </row>
    <row r="1935" spans="1:47" outlineLevel="1" x14ac:dyDescent="0.2">
      <c r="A1935" s="123">
        <v>571</v>
      </c>
      <c r="B1935" s="123" t="s">
        <v>1454</v>
      </c>
      <c r="C1935" s="137" t="s">
        <v>1455</v>
      </c>
      <c r="D1935" s="160" t="s">
        <v>188</v>
      </c>
      <c r="E1935" s="125">
        <v>6469.2246799999994</v>
      </c>
      <c r="F1935" s="125">
        <v>0</v>
      </c>
      <c r="G1935" s="125">
        <f>ROUND(E1935*F1935,2)</f>
        <v>0</v>
      </c>
      <c r="H1935" s="147"/>
      <c r="I1935" s="122"/>
      <c r="J1935" s="122"/>
      <c r="K1935" s="122"/>
      <c r="L1935" s="122"/>
      <c r="M1935" s="122"/>
      <c r="N1935" s="122"/>
      <c r="O1935" s="122"/>
      <c r="P1935" s="122"/>
      <c r="Q1935" s="122"/>
      <c r="R1935" s="122" t="s">
        <v>133</v>
      </c>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row>
    <row r="1936" spans="1:47" outlineLevel="1" x14ac:dyDescent="0.2">
      <c r="A1936" s="123"/>
      <c r="B1936" s="123"/>
      <c r="C1936" s="138" t="s">
        <v>633</v>
      </c>
      <c r="D1936" s="161"/>
      <c r="E1936" s="152"/>
      <c r="F1936" s="125"/>
      <c r="G1936" s="125"/>
      <c r="H1936" s="147"/>
      <c r="I1936" s="122"/>
      <c r="J1936" s="122"/>
      <c r="K1936" s="122"/>
      <c r="L1936" s="122"/>
      <c r="M1936" s="122"/>
      <c r="N1936" s="122"/>
      <c r="O1936" s="122"/>
      <c r="P1936" s="122"/>
      <c r="Q1936" s="122"/>
      <c r="R1936" s="122" t="s">
        <v>135</v>
      </c>
      <c r="S1936" s="122">
        <v>0</v>
      </c>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row>
    <row r="1937" spans="1:47" ht="22.5" outlineLevel="1" x14ac:dyDescent="0.2">
      <c r="A1937" s="123"/>
      <c r="B1937" s="123"/>
      <c r="C1937" s="138" t="s">
        <v>214</v>
      </c>
      <c r="D1937" s="161"/>
      <c r="E1937" s="152"/>
      <c r="F1937" s="125"/>
      <c r="G1937" s="125"/>
      <c r="H1937" s="147"/>
      <c r="I1937" s="122"/>
      <c r="J1937" s="122"/>
      <c r="K1937" s="122"/>
      <c r="L1937" s="122"/>
      <c r="M1937" s="122"/>
      <c r="N1937" s="122"/>
      <c r="O1937" s="122"/>
      <c r="P1937" s="122"/>
      <c r="Q1937" s="122"/>
      <c r="R1937" s="122" t="s">
        <v>135</v>
      </c>
      <c r="S1937" s="122">
        <v>0</v>
      </c>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row>
    <row r="1938" spans="1:47" ht="22.5" outlineLevel="1" x14ac:dyDescent="0.2">
      <c r="A1938" s="123"/>
      <c r="B1938" s="123"/>
      <c r="C1938" s="138" t="s">
        <v>634</v>
      </c>
      <c r="D1938" s="161"/>
      <c r="E1938" s="152">
        <v>986.03499999999997</v>
      </c>
      <c r="F1938" s="125"/>
      <c r="G1938" s="125"/>
      <c r="H1938" s="147"/>
      <c r="I1938" s="122"/>
      <c r="J1938" s="122"/>
      <c r="K1938" s="122"/>
      <c r="L1938" s="122"/>
      <c r="M1938" s="122"/>
      <c r="N1938" s="122"/>
      <c r="O1938" s="122"/>
      <c r="P1938" s="122"/>
      <c r="Q1938" s="122"/>
      <c r="R1938" s="122" t="s">
        <v>135</v>
      </c>
      <c r="S1938" s="122">
        <v>0</v>
      </c>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row>
    <row r="1939" spans="1:47" outlineLevel="1" x14ac:dyDescent="0.2">
      <c r="A1939" s="123"/>
      <c r="B1939" s="123"/>
      <c r="C1939" s="138" t="s">
        <v>343</v>
      </c>
      <c r="D1939" s="161"/>
      <c r="E1939" s="152"/>
      <c r="F1939" s="125"/>
      <c r="G1939" s="125"/>
      <c r="H1939" s="147"/>
      <c r="I1939" s="122"/>
      <c r="J1939" s="122"/>
      <c r="K1939" s="122"/>
      <c r="L1939" s="122"/>
      <c r="M1939" s="122"/>
      <c r="N1939" s="122"/>
      <c r="O1939" s="122"/>
      <c r="P1939" s="122"/>
      <c r="Q1939" s="122"/>
      <c r="R1939" s="122" t="s">
        <v>135</v>
      </c>
      <c r="S1939" s="122">
        <v>0</v>
      </c>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row>
    <row r="1940" spans="1:47" ht="33.75" outlineLevel="1" x14ac:dyDescent="0.2">
      <c r="A1940" s="123"/>
      <c r="B1940" s="123"/>
      <c r="C1940" s="138" t="s">
        <v>308</v>
      </c>
      <c r="D1940" s="161"/>
      <c r="E1940" s="152">
        <v>-31.5016</v>
      </c>
      <c r="F1940" s="125"/>
      <c r="G1940" s="125"/>
      <c r="H1940" s="147"/>
      <c r="I1940" s="122"/>
      <c r="J1940" s="122"/>
      <c r="K1940" s="122"/>
      <c r="L1940" s="122"/>
      <c r="M1940" s="122"/>
      <c r="N1940" s="122"/>
      <c r="O1940" s="122"/>
      <c r="P1940" s="122"/>
      <c r="Q1940" s="122"/>
      <c r="R1940" s="122" t="s">
        <v>135</v>
      </c>
      <c r="S1940" s="122">
        <v>0</v>
      </c>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row>
    <row r="1941" spans="1:47" ht="33.75" outlineLevel="1" x14ac:dyDescent="0.2">
      <c r="A1941" s="123"/>
      <c r="B1941" s="123"/>
      <c r="C1941" s="138" t="s">
        <v>309</v>
      </c>
      <c r="D1941" s="161"/>
      <c r="E1941" s="152">
        <v>-130.31</v>
      </c>
      <c r="F1941" s="125"/>
      <c r="G1941" s="125"/>
      <c r="H1941" s="147"/>
      <c r="I1941" s="122"/>
      <c r="J1941" s="122"/>
      <c r="K1941" s="122"/>
      <c r="L1941" s="122"/>
      <c r="M1941" s="122"/>
      <c r="N1941" s="122"/>
      <c r="O1941" s="122"/>
      <c r="P1941" s="122"/>
      <c r="Q1941" s="122"/>
      <c r="R1941" s="122" t="s">
        <v>135</v>
      </c>
      <c r="S1941" s="122">
        <v>0</v>
      </c>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row>
    <row r="1942" spans="1:47" outlineLevel="1" x14ac:dyDescent="0.2">
      <c r="A1942" s="123"/>
      <c r="B1942" s="123"/>
      <c r="C1942" s="138" t="s">
        <v>323</v>
      </c>
      <c r="D1942" s="161"/>
      <c r="E1942" s="152"/>
      <c r="F1942" s="125"/>
      <c r="G1942" s="125"/>
      <c r="H1942" s="147"/>
      <c r="I1942" s="122"/>
      <c r="J1942" s="122"/>
      <c r="K1942" s="122"/>
      <c r="L1942" s="122"/>
      <c r="M1942" s="122"/>
      <c r="N1942" s="122"/>
      <c r="O1942" s="122"/>
      <c r="P1942" s="122"/>
      <c r="Q1942" s="122"/>
      <c r="R1942" s="122" t="s">
        <v>135</v>
      </c>
      <c r="S1942" s="122">
        <v>0</v>
      </c>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row>
    <row r="1943" spans="1:47" outlineLevel="1" x14ac:dyDescent="0.2">
      <c r="A1943" s="123"/>
      <c r="B1943" s="123"/>
      <c r="C1943" s="138" t="s">
        <v>635</v>
      </c>
      <c r="D1943" s="161"/>
      <c r="E1943" s="152">
        <v>-25.9</v>
      </c>
      <c r="F1943" s="125"/>
      <c r="G1943" s="125"/>
      <c r="H1943" s="147"/>
      <c r="I1943" s="122"/>
      <c r="J1943" s="122"/>
      <c r="K1943" s="122"/>
      <c r="L1943" s="122"/>
      <c r="M1943" s="122"/>
      <c r="N1943" s="122"/>
      <c r="O1943" s="122"/>
      <c r="P1943" s="122"/>
      <c r="Q1943" s="122"/>
      <c r="R1943" s="122" t="s">
        <v>135</v>
      </c>
      <c r="S1943" s="122">
        <v>0</v>
      </c>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row>
    <row r="1944" spans="1:47" outlineLevel="1" x14ac:dyDescent="0.2">
      <c r="A1944" s="123"/>
      <c r="B1944" s="123"/>
      <c r="C1944" s="138" t="s">
        <v>636</v>
      </c>
      <c r="D1944" s="161"/>
      <c r="E1944" s="152">
        <v>-4.83</v>
      </c>
      <c r="F1944" s="125"/>
      <c r="G1944" s="125"/>
      <c r="H1944" s="147"/>
      <c r="I1944" s="122"/>
      <c r="J1944" s="122"/>
      <c r="K1944" s="122"/>
      <c r="L1944" s="122"/>
      <c r="M1944" s="122"/>
      <c r="N1944" s="122"/>
      <c r="O1944" s="122"/>
      <c r="P1944" s="122"/>
      <c r="Q1944" s="122"/>
      <c r="R1944" s="122" t="s">
        <v>135</v>
      </c>
      <c r="S1944" s="122">
        <v>0</v>
      </c>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row>
    <row r="1945" spans="1:47" outlineLevel="1" x14ac:dyDescent="0.2">
      <c r="A1945" s="123"/>
      <c r="B1945" s="123"/>
      <c r="C1945" s="138" t="s">
        <v>637</v>
      </c>
      <c r="D1945" s="161"/>
      <c r="E1945" s="152"/>
      <c r="F1945" s="125"/>
      <c r="G1945" s="125"/>
      <c r="H1945" s="147"/>
      <c r="I1945" s="122"/>
      <c r="J1945" s="122"/>
      <c r="K1945" s="122"/>
      <c r="L1945" s="122"/>
      <c r="M1945" s="122"/>
      <c r="N1945" s="122"/>
      <c r="O1945" s="122"/>
      <c r="P1945" s="122"/>
      <c r="Q1945" s="122"/>
      <c r="R1945" s="122" t="s">
        <v>135</v>
      </c>
      <c r="S1945" s="122">
        <v>0</v>
      </c>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row>
    <row r="1946" spans="1:47" outlineLevel="1" x14ac:dyDescent="0.2">
      <c r="A1946" s="123"/>
      <c r="B1946" s="123"/>
      <c r="C1946" s="138" t="s">
        <v>343</v>
      </c>
      <c r="D1946" s="161"/>
      <c r="E1946" s="152"/>
      <c r="F1946" s="125"/>
      <c r="G1946" s="125"/>
      <c r="H1946" s="147"/>
      <c r="I1946" s="122"/>
      <c r="J1946" s="122"/>
      <c r="K1946" s="122"/>
      <c r="L1946" s="122"/>
      <c r="M1946" s="122"/>
      <c r="N1946" s="122"/>
      <c r="O1946" s="122"/>
      <c r="P1946" s="122"/>
      <c r="Q1946" s="122"/>
      <c r="R1946" s="122" t="s">
        <v>135</v>
      </c>
      <c r="S1946" s="122">
        <v>0</v>
      </c>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row>
    <row r="1947" spans="1:47" ht="22.5" outlineLevel="1" x14ac:dyDescent="0.2">
      <c r="A1947" s="123"/>
      <c r="B1947" s="123"/>
      <c r="C1947" s="138" t="s">
        <v>638</v>
      </c>
      <c r="D1947" s="161"/>
      <c r="E1947" s="152">
        <v>10.542</v>
      </c>
      <c r="F1947" s="125"/>
      <c r="G1947" s="125"/>
      <c r="H1947" s="147"/>
      <c r="I1947" s="122"/>
      <c r="J1947" s="122"/>
      <c r="K1947" s="122"/>
      <c r="L1947" s="122"/>
      <c r="M1947" s="122"/>
      <c r="N1947" s="122"/>
      <c r="O1947" s="122"/>
      <c r="P1947" s="122"/>
      <c r="Q1947" s="122"/>
      <c r="R1947" s="122" t="s">
        <v>135</v>
      </c>
      <c r="S1947" s="122">
        <v>0</v>
      </c>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row>
    <row r="1948" spans="1:47" ht="22.5" outlineLevel="1" x14ac:dyDescent="0.2">
      <c r="A1948" s="123"/>
      <c r="B1948" s="123"/>
      <c r="C1948" s="138" t="s">
        <v>639</v>
      </c>
      <c r="D1948" s="161"/>
      <c r="E1948" s="152">
        <v>20.34928</v>
      </c>
      <c r="F1948" s="125"/>
      <c r="G1948" s="125"/>
      <c r="H1948" s="147"/>
      <c r="I1948" s="122"/>
      <c r="J1948" s="122"/>
      <c r="K1948" s="122"/>
      <c r="L1948" s="122"/>
      <c r="M1948" s="122"/>
      <c r="N1948" s="122"/>
      <c r="O1948" s="122"/>
      <c r="P1948" s="122"/>
      <c r="Q1948" s="122"/>
      <c r="R1948" s="122" t="s">
        <v>135</v>
      </c>
      <c r="S1948" s="122">
        <v>0</v>
      </c>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row>
    <row r="1949" spans="1:47" outlineLevel="1" x14ac:dyDescent="0.2">
      <c r="A1949" s="123"/>
      <c r="B1949" s="123"/>
      <c r="C1949" s="138" t="s">
        <v>323</v>
      </c>
      <c r="D1949" s="161"/>
      <c r="E1949" s="152"/>
      <c r="F1949" s="125"/>
      <c r="G1949" s="125"/>
      <c r="H1949" s="147"/>
      <c r="I1949" s="122"/>
      <c r="J1949" s="122"/>
      <c r="K1949" s="122"/>
      <c r="L1949" s="122"/>
      <c r="M1949" s="122"/>
      <c r="N1949" s="122"/>
      <c r="O1949" s="122"/>
      <c r="P1949" s="122"/>
      <c r="Q1949" s="122"/>
      <c r="R1949" s="122" t="s">
        <v>135</v>
      </c>
      <c r="S1949" s="122">
        <v>0</v>
      </c>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row>
    <row r="1950" spans="1:47" outlineLevel="1" x14ac:dyDescent="0.2">
      <c r="A1950" s="123"/>
      <c r="B1950" s="123"/>
      <c r="C1950" s="138" t="s">
        <v>640</v>
      </c>
      <c r="D1950" s="161"/>
      <c r="E1950" s="152">
        <v>5.992</v>
      </c>
      <c r="F1950" s="125"/>
      <c r="G1950" s="125"/>
      <c r="H1950" s="147"/>
      <c r="I1950" s="122"/>
      <c r="J1950" s="122"/>
      <c r="K1950" s="122"/>
      <c r="L1950" s="122"/>
      <c r="M1950" s="122"/>
      <c r="N1950" s="122"/>
      <c r="O1950" s="122"/>
      <c r="P1950" s="122"/>
      <c r="Q1950" s="122"/>
      <c r="R1950" s="122" t="s">
        <v>135</v>
      </c>
      <c r="S1950" s="122">
        <v>0</v>
      </c>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row>
    <row r="1951" spans="1:47" outlineLevel="1" x14ac:dyDescent="0.2">
      <c r="A1951" s="123"/>
      <c r="B1951" s="123"/>
      <c r="C1951" s="138" t="s">
        <v>641</v>
      </c>
      <c r="D1951" s="161"/>
      <c r="E1951" s="152">
        <v>1.498</v>
      </c>
      <c r="F1951" s="125"/>
      <c r="G1951" s="125"/>
      <c r="H1951" s="147"/>
      <c r="I1951" s="122"/>
      <c r="J1951" s="122"/>
      <c r="K1951" s="122"/>
      <c r="L1951" s="122"/>
      <c r="M1951" s="122"/>
      <c r="N1951" s="122"/>
      <c r="O1951" s="122"/>
      <c r="P1951" s="122"/>
      <c r="Q1951" s="122"/>
      <c r="R1951" s="122" t="s">
        <v>135</v>
      </c>
      <c r="S1951" s="122">
        <v>0</v>
      </c>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row>
    <row r="1952" spans="1:47" ht="22.5" outlineLevel="1" x14ac:dyDescent="0.2">
      <c r="A1952" s="123"/>
      <c r="B1952" s="123"/>
      <c r="C1952" s="138" t="s">
        <v>642</v>
      </c>
      <c r="D1952" s="161"/>
      <c r="E1952" s="152">
        <v>47.73</v>
      </c>
      <c r="F1952" s="125"/>
      <c r="G1952" s="125"/>
      <c r="H1952" s="147"/>
      <c r="I1952" s="122"/>
      <c r="J1952" s="122"/>
      <c r="K1952" s="122"/>
      <c r="L1952" s="122"/>
      <c r="M1952" s="122"/>
      <c r="N1952" s="122"/>
      <c r="O1952" s="122"/>
      <c r="P1952" s="122"/>
      <c r="Q1952" s="122"/>
      <c r="R1952" s="122" t="s">
        <v>135</v>
      </c>
      <c r="S1952" s="122">
        <v>0</v>
      </c>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row>
    <row r="1953" spans="1:47" outlineLevel="1" x14ac:dyDescent="0.2">
      <c r="A1953" s="123"/>
      <c r="B1953" s="123"/>
      <c r="C1953" s="138" t="s">
        <v>643</v>
      </c>
      <c r="D1953" s="161"/>
      <c r="E1953" s="152">
        <v>183.8</v>
      </c>
      <c r="F1953" s="125"/>
      <c r="G1953" s="125"/>
      <c r="H1953" s="147"/>
      <c r="I1953" s="122"/>
      <c r="J1953" s="122"/>
      <c r="K1953" s="122"/>
      <c r="L1953" s="122"/>
      <c r="M1953" s="122"/>
      <c r="N1953" s="122"/>
      <c r="O1953" s="122"/>
      <c r="P1953" s="122"/>
      <c r="Q1953" s="122"/>
      <c r="R1953" s="122" t="s">
        <v>135</v>
      </c>
      <c r="S1953" s="122">
        <v>0</v>
      </c>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row>
    <row r="1954" spans="1:47" outlineLevel="1" x14ac:dyDescent="0.2">
      <c r="A1954" s="123"/>
      <c r="B1954" s="123"/>
      <c r="C1954" s="138" t="s">
        <v>644</v>
      </c>
      <c r="D1954" s="161"/>
      <c r="E1954" s="152">
        <v>41.03</v>
      </c>
      <c r="F1954" s="125"/>
      <c r="G1954" s="125"/>
      <c r="H1954" s="147"/>
      <c r="I1954" s="122"/>
      <c r="J1954" s="122"/>
      <c r="K1954" s="122"/>
      <c r="L1954" s="122"/>
      <c r="M1954" s="122"/>
      <c r="N1954" s="122"/>
      <c r="O1954" s="122"/>
      <c r="P1954" s="122"/>
      <c r="Q1954" s="122"/>
      <c r="R1954" s="122" t="s">
        <v>135</v>
      </c>
      <c r="S1954" s="122">
        <v>0</v>
      </c>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row>
    <row r="1955" spans="1:47" outlineLevel="1" x14ac:dyDescent="0.2">
      <c r="A1955" s="123"/>
      <c r="B1955" s="123"/>
      <c r="C1955" s="138" t="s">
        <v>645</v>
      </c>
      <c r="D1955" s="161"/>
      <c r="E1955" s="152">
        <v>57.5</v>
      </c>
      <c r="F1955" s="125"/>
      <c r="G1955" s="125"/>
      <c r="H1955" s="147"/>
      <c r="I1955" s="122"/>
      <c r="J1955" s="122"/>
      <c r="K1955" s="122"/>
      <c r="L1955" s="122"/>
      <c r="M1955" s="122"/>
      <c r="N1955" s="122"/>
      <c r="O1955" s="122"/>
      <c r="P1955" s="122"/>
      <c r="Q1955" s="122"/>
      <c r="R1955" s="122" t="s">
        <v>135</v>
      </c>
      <c r="S1955" s="122">
        <v>0</v>
      </c>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row>
    <row r="1956" spans="1:47" outlineLevel="1" x14ac:dyDescent="0.2">
      <c r="A1956" s="123"/>
      <c r="B1956" s="123"/>
      <c r="C1956" s="138" t="s">
        <v>646</v>
      </c>
      <c r="D1956" s="161"/>
      <c r="E1956" s="152"/>
      <c r="F1956" s="125"/>
      <c r="G1956" s="125"/>
      <c r="H1956" s="147"/>
      <c r="I1956" s="122"/>
      <c r="J1956" s="122"/>
      <c r="K1956" s="122"/>
      <c r="L1956" s="122"/>
      <c r="M1956" s="122"/>
      <c r="N1956" s="122"/>
      <c r="O1956" s="122"/>
      <c r="P1956" s="122"/>
      <c r="Q1956" s="122"/>
      <c r="R1956" s="122" t="s">
        <v>135</v>
      </c>
      <c r="S1956" s="122">
        <v>0</v>
      </c>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row>
    <row r="1957" spans="1:47" outlineLevel="1" x14ac:dyDescent="0.2">
      <c r="A1957" s="123"/>
      <c r="B1957" s="123"/>
      <c r="C1957" s="138" t="s">
        <v>647</v>
      </c>
      <c r="D1957" s="161"/>
      <c r="E1957" s="152">
        <v>28.4</v>
      </c>
      <c r="F1957" s="125"/>
      <c r="G1957" s="125"/>
      <c r="H1957" s="147"/>
      <c r="I1957" s="122"/>
      <c r="J1957" s="122"/>
      <c r="K1957" s="122"/>
      <c r="L1957" s="122"/>
      <c r="M1957" s="122"/>
      <c r="N1957" s="122"/>
      <c r="O1957" s="122"/>
      <c r="P1957" s="122"/>
      <c r="Q1957" s="122"/>
      <c r="R1957" s="122" t="s">
        <v>135</v>
      </c>
      <c r="S1957" s="122">
        <v>0</v>
      </c>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row>
    <row r="1958" spans="1:47" outlineLevel="1" x14ac:dyDescent="0.2">
      <c r="A1958" s="123"/>
      <c r="B1958" s="123"/>
      <c r="C1958" s="138" t="s">
        <v>648</v>
      </c>
      <c r="D1958" s="161"/>
      <c r="E1958" s="152">
        <v>81.12</v>
      </c>
      <c r="F1958" s="125"/>
      <c r="G1958" s="125"/>
      <c r="H1958" s="147"/>
      <c r="I1958" s="122"/>
      <c r="J1958" s="122"/>
      <c r="K1958" s="122"/>
      <c r="L1958" s="122"/>
      <c r="M1958" s="122"/>
      <c r="N1958" s="122"/>
      <c r="O1958" s="122"/>
      <c r="P1958" s="122"/>
      <c r="Q1958" s="122"/>
      <c r="R1958" s="122" t="s">
        <v>135</v>
      </c>
      <c r="S1958" s="122">
        <v>0</v>
      </c>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row>
    <row r="1959" spans="1:47" outlineLevel="1" x14ac:dyDescent="0.2">
      <c r="A1959" s="123"/>
      <c r="B1959" s="123"/>
      <c r="C1959" s="138" t="s">
        <v>649</v>
      </c>
      <c r="D1959" s="161"/>
      <c r="E1959" s="152"/>
      <c r="F1959" s="125"/>
      <c r="G1959" s="125"/>
      <c r="H1959" s="147"/>
      <c r="I1959" s="122"/>
      <c r="J1959" s="122"/>
      <c r="K1959" s="122"/>
      <c r="L1959" s="122"/>
      <c r="M1959" s="122"/>
      <c r="N1959" s="122"/>
      <c r="O1959" s="122"/>
      <c r="P1959" s="122"/>
      <c r="Q1959" s="122"/>
      <c r="R1959" s="122" t="s">
        <v>135</v>
      </c>
      <c r="S1959" s="122">
        <v>0</v>
      </c>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row>
    <row r="1960" spans="1:47" outlineLevel="1" x14ac:dyDescent="0.2">
      <c r="A1960" s="123"/>
      <c r="B1960" s="123"/>
      <c r="C1960" s="138" t="s">
        <v>212</v>
      </c>
      <c r="D1960" s="161"/>
      <c r="E1960" s="152"/>
      <c r="F1960" s="125"/>
      <c r="G1960" s="125"/>
      <c r="H1960" s="147"/>
      <c r="I1960" s="122"/>
      <c r="J1960" s="122"/>
      <c r="K1960" s="122"/>
      <c r="L1960" s="122"/>
      <c r="M1960" s="122"/>
      <c r="N1960" s="122"/>
      <c r="O1960" s="122"/>
      <c r="P1960" s="122"/>
      <c r="Q1960" s="122"/>
      <c r="R1960" s="122" t="s">
        <v>135</v>
      </c>
      <c r="S1960" s="122">
        <v>0</v>
      </c>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row>
    <row r="1961" spans="1:47" outlineLevel="1" x14ac:dyDescent="0.2">
      <c r="A1961" s="123"/>
      <c r="B1961" s="123"/>
      <c r="C1961" s="138" t="s">
        <v>650</v>
      </c>
      <c r="D1961" s="161"/>
      <c r="E1961" s="152">
        <v>71.3</v>
      </c>
      <c r="F1961" s="125"/>
      <c r="G1961" s="125"/>
      <c r="H1961" s="147"/>
      <c r="I1961" s="122"/>
      <c r="J1961" s="122"/>
      <c r="K1961" s="122"/>
      <c r="L1961" s="122"/>
      <c r="M1961" s="122"/>
      <c r="N1961" s="122"/>
      <c r="O1961" s="122"/>
      <c r="P1961" s="122"/>
      <c r="Q1961" s="122"/>
      <c r="R1961" s="122" t="s">
        <v>135</v>
      </c>
      <c r="S1961" s="122">
        <v>0</v>
      </c>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row>
    <row r="1962" spans="1:47" outlineLevel="1" x14ac:dyDescent="0.2">
      <c r="A1962" s="123"/>
      <c r="B1962" s="123"/>
      <c r="C1962" s="138" t="s">
        <v>651</v>
      </c>
      <c r="D1962" s="161"/>
      <c r="E1962" s="152">
        <v>14.85</v>
      </c>
      <c r="F1962" s="125"/>
      <c r="G1962" s="125"/>
      <c r="H1962" s="147"/>
      <c r="I1962" s="122"/>
      <c r="J1962" s="122"/>
      <c r="K1962" s="122"/>
      <c r="L1962" s="122"/>
      <c r="M1962" s="122"/>
      <c r="N1962" s="122"/>
      <c r="O1962" s="122"/>
      <c r="P1962" s="122"/>
      <c r="Q1962" s="122"/>
      <c r="R1962" s="122" t="s">
        <v>135</v>
      </c>
      <c r="S1962" s="122">
        <v>0</v>
      </c>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row>
    <row r="1963" spans="1:47" outlineLevel="1" x14ac:dyDescent="0.2">
      <c r="A1963" s="123"/>
      <c r="B1963" s="123"/>
      <c r="C1963" s="138" t="s">
        <v>652</v>
      </c>
      <c r="D1963" s="161"/>
      <c r="E1963" s="152">
        <v>129.33000000000001</v>
      </c>
      <c r="F1963" s="125"/>
      <c r="G1963" s="125"/>
      <c r="H1963" s="147"/>
      <c r="I1963" s="122"/>
      <c r="J1963" s="122"/>
      <c r="K1963" s="122"/>
      <c r="L1963" s="122"/>
      <c r="M1963" s="122"/>
      <c r="N1963" s="122"/>
      <c r="O1963" s="122"/>
      <c r="P1963" s="122"/>
      <c r="Q1963" s="122"/>
      <c r="R1963" s="122" t="s">
        <v>135</v>
      </c>
      <c r="S1963" s="122">
        <v>0</v>
      </c>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row>
    <row r="1964" spans="1:47" outlineLevel="1" x14ac:dyDescent="0.2">
      <c r="A1964" s="123"/>
      <c r="B1964" s="123"/>
      <c r="C1964" s="138" t="s">
        <v>212</v>
      </c>
      <c r="D1964" s="161"/>
      <c r="E1964" s="152"/>
      <c r="F1964" s="125"/>
      <c r="G1964" s="125"/>
      <c r="H1964" s="147"/>
      <c r="I1964" s="122"/>
      <c r="J1964" s="122"/>
      <c r="K1964" s="122"/>
      <c r="L1964" s="122"/>
      <c r="M1964" s="122"/>
      <c r="N1964" s="122"/>
      <c r="O1964" s="122"/>
      <c r="P1964" s="122"/>
      <c r="Q1964" s="122"/>
      <c r="R1964" s="122" t="s">
        <v>135</v>
      </c>
      <c r="S1964" s="122">
        <v>0</v>
      </c>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row>
    <row r="1965" spans="1:47" outlineLevel="1" x14ac:dyDescent="0.2">
      <c r="A1965" s="123"/>
      <c r="B1965" s="123"/>
      <c r="C1965" s="138" t="s">
        <v>213</v>
      </c>
      <c r="D1965" s="161"/>
      <c r="E1965" s="152"/>
      <c r="F1965" s="125"/>
      <c r="G1965" s="125"/>
      <c r="H1965" s="147"/>
      <c r="I1965" s="122"/>
      <c r="J1965" s="122"/>
      <c r="K1965" s="122"/>
      <c r="L1965" s="122"/>
      <c r="M1965" s="122"/>
      <c r="N1965" s="122"/>
      <c r="O1965" s="122"/>
      <c r="P1965" s="122"/>
      <c r="Q1965" s="122"/>
      <c r="R1965" s="122" t="s">
        <v>135</v>
      </c>
      <c r="S1965" s="122">
        <v>0</v>
      </c>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row>
    <row r="1966" spans="1:47" ht="22.5" outlineLevel="1" x14ac:dyDescent="0.2">
      <c r="A1966" s="123"/>
      <c r="B1966" s="123"/>
      <c r="C1966" s="138" t="s">
        <v>214</v>
      </c>
      <c r="D1966" s="161"/>
      <c r="E1966" s="152"/>
      <c r="F1966" s="125"/>
      <c r="G1966" s="125"/>
      <c r="H1966" s="147"/>
      <c r="I1966" s="122"/>
      <c r="J1966" s="122"/>
      <c r="K1966" s="122"/>
      <c r="L1966" s="122"/>
      <c r="M1966" s="122"/>
      <c r="N1966" s="122"/>
      <c r="O1966" s="122"/>
      <c r="P1966" s="122"/>
      <c r="Q1966" s="122"/>
      <c r="R1966" s="122" t="s">
        <v>135</v>
      </c>
      <c r="S1966" s="122">
        <v>0</v>
      </c>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row>
    <row r="1967" spans="1:47" outlineLevel="1" x14ac:dyDescent="0.2">
      <c r="A1967" s="123"/>
      <c r="B1967" s="123"/>
      <c r="C1967" s="138" t="s">
        <v>680</v>
      </c>
      <c r="D1967" s="161"/>
      <c r="E1967" s="152">
        <v>415.24</v>
      </c>
      <c r="F1967" s="125"/>
      <c r="G1967" s="125"/>
      <c r="H1967" s="147"/>
      <c r="I1967" s="122"/>
      <c r="J1967" s="122"/>
      <c r="K1967" s="122"/>
      <c r="L1967" s="122"/>
      <c r="M1967" s="122"/>
      <c r="N1967" s="122"/>
      <c r="O1967" s="122"/>
      <c r="P1967" s="122"/>
      <c r="Q1967" s="122"/>
      <c r="R1967" s="122" t="s">
        <v>135</v>
      </c>
      <c r="S1967" s="122">
        <v>0</v>
      </c>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row>
    <row r="1968" spans="1:47" outlineLevel="1" x14ac:dyDescent="0.2">
      <c r="A1968" s="123"/>
      <c r="B1968" s="123"/>
      <c r="C1968" s="138" t="s">
        <v>681</v>
      </c>
      <c r="D1968" s="161"/>
      <c r="E1968" s="152">
        <v>189.2</v>
      </c>
      <c r="F1968" s="125"/>
      <c r="G1968" s="125"/>
      <c r="H1968" s="147"/>
      <c r="I1968" s="122"/>
      <c r="J1968" s="122"/>
      <c r="K1968" s="122"/>
      <c r="L1968" s="122"/>
      <c r="M1968" s="122"/>
      <c r="N1968" s="122"/>
      <c r="O1968" s="122"/>
      <c r="P1968" s="122"/>
      <c r="Q1968" s="122"/>
      <c r="R1968" s="122" t="s">
        <v>135</v>
      </c>
      <c r="S1968" s="122">
        <v>0</v>
      </c>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row>
    <row r="1969" spans="1:47" outlineLevel="1" x14ac:dyDescent="0.2">
      <c r="A1969" s="123"/>
      <c r="B1969" s="123"/>
      <c r="C1969" s="138" t="s">
        <v>682</v>
      </c>
      <c r="D1969" s="161"/>
      <c r="E1969" s="152">
        <v>410.4</v>
      </c>
      <c r="F1969" s="125"/>
      <c r="G1969" s="125"/>
      <c r="H1969" s="147"/>
      <c r="I1969" s="122"/>
      <c r="J1969" s="122"/>
      <c r="K1969" s="122"/>
      <c r="L1969" s="122"/>
      <c r="M1969" s="122"/>
      <c r="N1969" s="122"/>
      <c r="O1969" s="122"/>
      <c r="P1969" s="122"/>
      <c r="Q1969" s="122"/>
      <c r="R1969" s="122" t="s">
        <v>135</v>
      </c>
      <c r="S1969" s="122">
        <v>0</v>
      </c>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row>
    <row r="1970" spans="1:47" outlineLevel="1" x14ac:dyDescent="0.2">
      <c r="A1970" s="123"/>
      <c r="B1970" s="123"/>
      <c r="C1970" s="138" t="s">
        <v>683</v>
      </c>
      <c r="D1970" s="161"/>
      <c r="E1970" s="152">
        <v>110.19</v>
      </c>
      <c r="F1970" s="125"/>
      <c r="G1970" s="125"/>
      <c r="H1970" s="147"/>
      <c r="I1970" s="122"/>
      <c r="J1970" s="122"/>
      <c r="K1970" s="122"/>
      <c r="L1970" s="122"/>
      <c r="M1970" s="122"/>
      <c r="N1970" s="122"/>
      <c r="O1970" s="122"/>
      <c r="P1970" s="122"/>
      <c r="Q1970" s="122"/>
      <c r="R1970" s="122" t="s">
        <v>135</v>
      </c>
      <c r="S1970" s="122">
        <v>0</v>
      </c>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row>
    <row r="1971" spans="1:47" outlineLevel="1" x14ac:dyDescent="0.2">
      <c r="A1971" s="123"/>
      <c r="B1971" s="123"/>
      <c r="C1971" s="138" t="s">
        <v>717</v>
      </c>
      <c r="D1971" s="161"/>
      <c r="E1971" s="152"/>
      <c r="F1971" s="125"/>
      <c r="G1971" s="125"/>
      <c r="H1971" s="147"/>
      <c r="I1971" s="122"/>
      <c r="J1971" s="122"/>
      <c r="K1971" s="122"/>
      <c r="L1971" s="122"/>
      <c r="M1971" s="122"/>
      <c r="N1971" s="122"/>
      <c r="O1971" s="122"/>
      <c r="P1971" s="122"/>
      <c r="Q1971" s="122"/>
      <c r="R1971" s="122" t="s">
        <v>135</v>
      </c>
      <c r="S1971" s="122">
        <v>0</v>
      </c>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row>
    <row r="1972" spans="1:47" outlineLevel="1" x14ac:dyDescent="0.2">
      <c r="A1972" s="123"/>
      <c r="B1972" s="123"/>
      <c r="C1972" s="138" t="s">
        <v>684</v>
      </c>
      <c r="D1972" s="161"/>
      <c r="E1972" s="152">
        <v>4.7</v>
      </c>
      <c r="F1972" s="125"/>
      <c r="G1972" s="125"/>
      <c r="H1972" s="147"/>
      <c r="I1972" s="122"/>
      <c r="J1972" s="122"/>
      <c r="K1972" s="122"/>
      <c r="L1972" s="122"/>
      <c r="M1972" s="122"/>
      <c r="N1972" s="122"/>
      <c r="O1972" s="122"/>
      <c r="P1972" s="122"/>
      <c r="Q1972" s="122"/>
      <c r="R1972" s="122" t="s">
        <v>135</v>
      </c>
      <c r="S1972" s="122">
        <v>0</v>
      </c>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row>
    <row r="1973" spans="1:47" outlineLevel="1" x14ac:dyDescent="0.2">
      <c r="A1973" s="123"/>
      <c r="B1973" s="123"/>
      <c r="C1973" s="138" t="s">
        <v>718</v>
      </c>
      <c r="D1973" s="161"/>
      <c r="E1973" s="152">
        <v>20.3</v>
      </c>
      <c r="F1973" s="125"/>
      <c r="G1973" s="125"/>
      <c r="H1973" s="147"/>
      <c r="I1973" s="122"/>
      <c r="J1973" s="122"/>
      <c r="K1973" s="122"/>
      <c r="L1973" s="122"/>
      <c r="M1973" s="122"/>
      <c r="N1973" s="122"/>
      <c r="O1973" s="122"/>
      <c r="P1973" s="122"/>
      <c r="Q1973" s="122"/>
      <c r="R1973" s="122" t="s">
        <v>135</v>
      </c>
      <c r="S1973" s="122">
        <v>0</v>
      </c>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row>
    <row r="1974" spans="1:47" outlineLevel="1" x14ac:dyDescent="0.2">
      <c r="A1974" s="123"/>
      <c r="B1974" s="123"/>
      <c r="C1974" s="138" t="s">
        <v>862</v>
      </c>
      <c r="D1974" s="161"/>
      <c r="E1974" s="152">
        <v>21.14</v>
      </c>
      <c r="F1974" s="125"/>
      <c r="G1974" s="125"/>
      <c r="H1974" s="147"/>
      <c r="I1974" s="122"/>
      <c r="J1974" s="122"/>
      <c r="K1974" s="122"/>
      <c r="L1974" s="122"/>
      <c r="M1974" s="122"/>
      <c r="N1974" s="122"/>
      <c r="O1974" s="122"/>
      <c r="P1974" s="122"/>
      <c r="Q1974" s="122"/>
      <c r="R1974" s="122" t="s">
        <v>135</v>
      </c>
      <c r="S1974" s="122">
        <v>0</v>
      </c>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row>
    <row r="1975" spans="1:47" outlineLevel="1" x14ac:dyDescent="0.2">
      <c r="A1975" s="123"/>
      <c r="B1975" s="123"/>
      <c r="C1975" s="138" t="s">
        <v>705</v>
      </c>
      <c r="D1975" s="161"/>
      <c r="E1975" s="152">
        <v>9</v>
      </c>
      <c r="F1975" s="125"/>
      <c r="G1975" s="125"/>
      <c r="H1975" s="147"/>
      <c r="I1975" s="122"/>
      <c r="J1975" s="122"/>
      <c r="K1975" s="122"/>
      <c r="L1975" s="122"/>
      <c r="M1975" s="122"/>
      <c r="N1975" s="122"/>
      <c r="O1975" s="122"/>
      <c r="P1975" s="122"/>
      <c r="Q1975" s="122"/>
      <c r="R1975" s="122" t="s">
        <v>135</v>
      </c>
      <c r="S1975" s="122">
        <v>0</v>
      </c>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row>
    <row r="1976" spans="1:47" outlineLevel="1" x14ac:dyDescent="0.2">
      <c r="A1976" s="123"/>
      <c r="B1976" s="123"/>
      <c r="C1976" s="138" t="s">
        <v>685</v>
      </c>
      <c r="D1976" s="161"/>
      <c r="E1976" s="152">
        <v>50.16</v>
      </c>
      <c r="F1976" s="125"/>
      <c r="G1976" s="125"/>
      <c r="H1976" s="147"/>
      <c r="I1976" s="122"/>
      <c r="J1976" s="122"/>
      <c r="K1976" s="122"/>
      <c r="L1976" s="122"/>
      <c r="M1976" s="122"/>
      <c r="N1976" s="122"/>
      <c r="O1976" s="122"/>
      <c r="P1976" s="122"/>
      <c r="Q1976" s="122"/>
      <c r="R1976" s="122" t="s">
        <v>135</v>
      </c>
      <c r="S1976" s="122">
        <v>0</v>
      </c>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row>
    <row r="1977" spans="1:47" outlineLevel="1" x14ac:dyDescent="0.2">
      <c r="A1977" s="123"/>
      <c r="B1977" s="123"/>
      <c r="C1977" s="138" t="s">
        <v>686</v>
      </c>
      <c r="D1977" s="161"/>
      <c r="E1977" s="152">
        <v>28.57</v>
      </c>
      <c r="F1977" s="125"/>
      <c r="G1977" s="125"/>
      <c r="H1977" s="147"/>
      <c r="I1977" s="122"/>
      <c r="J1977" s="122"/>
      <c r="K1977" s="122"/>
      <c r="L1977" s="122"/>
      <c r="M1977" s="122"/>
      <c r="N1977" s="122"/>
      <c r="O1977" s="122"/>
      <c r="P1977" s="122"/>
      <c r="Q1977" s="122"/>
      <c r="R1977" s="122" t="s">
        <v>135</v>
      </c>
      <c r="S1977" s="122">
        <v>0</v>
      </c>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row>
    <row r="1978" spans="1:47" outlineLevel="1" x14ac:dyDescent="0.2">
      <c r="A1978" s="123"/>
      <c r="B1978" s="123"/>
      <c r="C1978" s="138" t="s">
        <v>687</v>
      </c>
      <c r="D1978" s="161"/>
      <c r="E1978" s="152">
        <v>143.97999999999999</v>
      </c>
      <c r="F1978" s="125"/>
      <c r="G1978" s="125"/>
      <c r="H1978" s="147"/>
      <c r="I1978" s="122"/>
      <c r="J1978" s="122"/>
      <c r="K1978" s="122"/>
      <c r="L1978" s="122"/>
      <c r="M1978" s="122"/>
      <c r="N1978" s="122"/>
      <c r="O1978" s="122"/>
      <c r="P1978" s="122"/>
      <c r="Q1978" s="122"/>
      <c r="R1978" s="122" t="s">
        <v>135</v>
      </c>
      <c r="S1978" s="122">
        <v>0</v>
      </c>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row>
    <row r="1979" spans="1:47" outlineLevel="1" x14ac:dyDescent="0.2">
      <c r="A1979" s="123"/>
      <c r="B1979" s="123"/>
      <c r="C1979" s="138" t="s">
        <v>688</v>
      </c>
      <c r="D1979" s="161"/>
      <c r="E1979" s="152">
        <v>25.75</v>
      </c>
      <c r="F1979" s="125"/>
      <c r="G1979" s="125"/>
      <c r="H1979" s="147"/>
      <c r="I1979" s="122"/>
      <c r="J1979" s="122"/>
      <c r="K1979" s="122"/>
      <c r="L1979" s="122"/>
      <c r="M1979" s="122"/>
      <c r="N1979" s="122"/>
      <c r="O1979" s="122"/>
      <c r="P1979" s="122"/>
      <c r="Q1979" s="122"/>
      <c r="R1979" s="122" t="s">
        <v>135</v>
      </c>
      <c r="S1979" s="122">
        <v>0</v>
      </c>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row>
    <row r="1980" spans="1:47" outlineLevel="1" x14ac:dyDescent="0.2">
      <c r="A1980" s="123"/>
      <c r="B1980" s="123"/>
      <c r="C1980" s="138" t="s">
        <v>689</v>
      </c>
      <c r="D1980" s="161"/>
      <c r="E1980" s="152">
        <v>6.71</v>
      </c>
      <c r="F1980" s="125"/>
      <c r="G1980" s="125"/>
      <c r="H1980" s="147"/>
      <c r="I1980" s="122"/>
      <c r="J1980" s="122"/>
      <c r="K1980" s="122"/>
      <c r="L1980" s="122"/>
      <c r="M1980" s="122"/>
      <c r="N1980" s="122"/>
      <c r="O1980" s="122"/>
      <c r="P1980" s="122"/>
      <c r="Q1980" s="122"/>
      <c r="R1980" s="122" t="s">
        <v>135</v>
      </c>
      <c r="S1980" s="122">
        <v>0</v>
      </c>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row>
    <row r="1981" spans="1:47" outlineLevel="1" x14ac:dyDescent="0.2">
      <c r="A1981" s="123"/>
      <c r="B1981" s="123"/>
      <c r="C1981" s="138" t="s">
        <v>690</v>
      </c>
      <c r="D1981" s="161"/>
      <c r="E1981" s="152">
        <v>7.76</v>
      </c>
      <c r="F1981" s="125"/>
      <c r="G1981" s="125"/>
      <c r="H1981" s="147"/>
      <c r="I1981" s="122"/>
      <c r="J1981" s="122"/>
      <c r="K1981" s="122"/>
      <c r="L1981" s="122"/>
      <c r="M1981" s="122"/>
      <c r="N1981" s="122"/>
      <c r="O1981" s="122"/>
      <c r="P1981" s="122"/>
      <c r="Q1981" s="122"/>
      <c r="R1981" s="122" t="s">
        <v>135</v>
      </c>
      <c r="S1981" s="122">
        <v>0</v>
      </c>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row>
    <row r="1982" spans="1:47" outlineLevel="1" x14ac:dyDescent="0.2">
      <c r="A1982" s="123"/>
      <c r="B1982" s="123"/>
      <c r="C1982" s="138" t="s">
        <v>691</v>
      </c>
      <c r="D1982" s="161"/>
      <c r="E1982" s="152">
        <v>71.349999999999994</v>
      </c>
      <c r="F1982" s="125"/>
      <c r="G1982" s="125"/>
      <c r="H1982" s="147"/>
      <c r="I1982" s="122"/>
      <c r="J1982" s="122"/>
      <c r="K1982" s="122"/>
      <c r="L1982" s="122"/>
      <c r="M1982" s="122"/>
      <c r="N1982" s="122"/>
      <c r="O1982" s="122"/>
      <c r="P1982" s="122"/>
      <c r="Q1982" s="122"/>
      <c r="R1982" s="122" t="s">
        <v>135</v>
      </c>
      <c r="S1982" s="122">
        <v>0</v>
      </c>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row>
    <row r="1983" spans="1:47" outlineLevel="1" x14ac:dyDescent="0.2">
      <c r="A1983" s="123"/>
      <c r="B1983" s="123"/>
      <c r="C1983" s="138" t="s">
        <v>708</v>
      </c>
      <c r="D1983" s="161"/>
      <c r="E1983" s="152">
        <v>17.670000000000002</v>
      </c>
      <c r="F1983" s="125"/>
      <c r="G1983" s="125"/>
      <c r="H1983" s="147"/>
      <c r="I1983" s="122"/>
      <c r="J1983" s="122"/>
      <c r="K1983" s="122"/>
      <c r="L1983" s="122"/>
      <c r="M1983" s="122"/>
      <c r="N1983" s="122"/>
      <c r="O1983" s="122"/>
      <c r="P1983" s="122"/>
      <c r="Q1983" s="122"/>
      <c r="R1983" s="122" t="s">
        <v>135</v>
      </c>
      <c r="S1983" s="122">
        <v>0</v>
      </c>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row>
    <row r="1984" spans="1:47" outlineLevel="1" x14ac:dyDescent="0.2">
      <c r="A1984" s="123"/>
      <c r="B1984" s="123"/>
      <c r="C1984" s="138" t="s">
        <v>248</v>
      </c>
      <c r="D1984" s="161"/>
      <c r="E1984" s="152">
        <v>1363</v>
      </c>
      <c r="F1984" s="125"/>
      <c r="G1984" s="125"/>
      <c r="H1984" s="147"/>
      <c r="I1984" s="122"/>
      <c r="J1984" s="122"/>
      <c r="K1984" s="122"/>
      <c r="L1984" s="122"/>
      <c r="M1984" s="122"/>
      <c r="N1984" s="122"/>
      <c r="O1984" s="122"/>
      <c r="P1984" s="122"/>
      <c r="Q1984" s="122"/>
      <c r="R1984" s="122" t="s">
        <v>135</v>
      </c>
      <c r="S1984" s="122">
        <v>0</v>
      </c>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row>
    <row r="1985" spans="1:47" outlineLevel="1" x14ac:dyDescent="0.2">
      <c r="A1985" s="123"/>
      <c r="B1985" s="123"/>
      <c r="C1985" s="138" t="s">
        <v>212</v>
      </c>
      <c r="D1985" s="161"/>
      <c r="E1985" s="152"/>
      <c r="F1985" s="125"/>
      <c r="G1985" s="125"/>
      <c r="H1985" s="147"/>
      <c r="I1985" s="122"/>
      <c r="J1985" s="122"/>
      <c r="K1985" s="122"/>
      <c r="L1985" s="122"/>
      <c r="M1985" s="122"/>
      <c r="N1985" s="122"/>
      <c r="O1985" s="122"/>
      <c r="P1985" s="122"/>
      <c r="Q1985" s="122"/>
      <c r="R1985" s="122" t="s">
        <v>135</v>
      </c>
      <c r="S1985" s="122">
        <v>0</v>
      </c>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row>
    <row r="1986" spans="1:47" outlineLevel="1" x14ac:dyDescent="0.2">
      <c r="A1986" s="123"/>
      <c r="B1986" s="123"/>
      <c r="C1986" s="138" t="s">
        <v>869</v>
      </c>
      <c r="D1986" s="161"/>
      <c r="E1986" s="152"/>
      <c r="F1986" s="125"/>
      <c r="G1986" s="125"/>
      <c r="H1986" s="147"/>
      <c r="I1986" s="122"/>
      <c r="J1986" s="122"/>
      <c r="K1986" s="122"/>
      <c r="L1986" s="122"/>
      <c r="M1986" s="122"/>
      <c r="N1986" s="122"/>
      <c r="O1986" s="122"/>
      <c r="P1986" s="122"/>
      <c r="Q1986" s="122"/>
      <c r="R1986" s="122" t="s">
        <v>135</v>
      </c>
      <c r="S1986" s="122">
        <v>0</v>
      </c>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row>
    <row r="1987" spans="1:47" outlineLevel="1" x14ac:dyDescent="0.2">
      <c r="A1987" s="123"/>
      <c r="B1987" s="123"/>
      <c r="C1987" s="138" t="s">
        <v>870</v>
      </c>
      <c r="D1987" s="161"/>
      <c r="E1987" s="152">
        <v>370</v>
      </c>
      <c r="F1987" s="125"/>
      <c r="G1987" s="125"/>
      <c r="H1987" s="147"/>
      <c r="I1987" s="122"/>
      <c r="J1987" s="122"/>
      <c r="K1987" s="122"/>
      <c r="L1987" s="122"/>
      <c r="M1987" s="122"/>
      <c r="N1987" s="122"/>
      <c r="O1987" s="122"/>
      <c r="P1987" s="122"/>
      <c r="Q1987" s="122"/>
      <c r="R1987" s="122" t="s">
        <v>135</v>
      </c>
      <c r="S1987" s="122">
        <v>0</v>
      </c>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row>
    <row r="1988" spans="1:47" outlineLevel="1" x14ac:dyDescent="0.2">
      <c r="A1988" s="123"/>
      <c r="B1988" s="123"/>
      <c r="C1988" s="138" t="s">
        <v>875</v>
      </c>
      <c r="D1988" s="161"/>
      <c r="E1988" s="152">
        <v>89.94</v>
      </c>
      <c r="F1988" s="125"/>
      <c r="G1988" s="125"/>
      <c r="H1988" s="147"/>
      <c r="I1988" s="122"/>
      <c r="J1988" s="122"/>
      <c r="K1988" s="122"/>
      <c r="L1988" s="122"/>
      <c r="M1988" s="122"/>
      <c r="N1988" s="122"/>
      <c r="O1988" s="122"/>
      <c r="P1988" s="122"/>
      <c r="Q1988" s="122"/>
      <c r="R1988" s="122" t="s">
        <v>135</v>
      </c>
      <c r="S1988" s="122">
        <v>0</v>
      </c>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row>
    <row r="1989" spans="1:47" outlineLevel="1" x14ac:dyDescent="0.2">
      <c r="A1989" s="123"/>
      <c r="B1989" s="123"/>
      <c r="C1989" s="138" t="s">
        <v>876</v>
      </c>
      <c r="D1989" s="161"/>
      <c r="E1989" s="152">
        <v>129.33000000000001</v>
      </c>
      <c r="F1989" s="125"/>
      <c r="G1989" s="125"/>
      <c r="H1989" s="147"/>
      <c r="I1989" s="122"/>
      <c r="J1989" s="122"/>
      <c r="K1989" s="122"/>
      <c r="L1989" s="122"/>
      <c r="M1989" s="122"/>
      <c r="N1989" s="122"/>
      <c r="O1989" s="122"/>
      <c r="P1989" s="122"/>
      <c r="Q1989" s="122"/>
      <c r="R1989" s="122" t="s">
        <v>135</v>
      </c>
      <c r="S1989" s="122">
        <v>0</v>
      </c>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row>
    <row r="1990" spans="1:47" outlineLevel="1" x14ac:dyDescent="0.2">
      <c r="A1990" s="123"/>
      <c r="B1990" s="123"/>
      <c r="C1990" s="138" t="s">
        <v>871</v>
      </c>
      <c r="D1990" s="161"/>
      <c r="E1990" s="152">
        <v>221</v>
      </c>
      <c r="F1990" s="125"/>
      <c r="G1990" s="125"/>
      <c r="H1990" s="147"/>
      <c r="I1990" s="122"/>
      <c r="J1990" s="122"/>
      <c r="K1990" s="122"/>
      <c r="L1990" s="122"/>
      <c r="M1990" s="122"/>
      <c r="N1990" s="122"/>
      <c r="O1990" s="122"/>
      <c r="P1990" s="122"/>
      <c r="Q1990" s="122"/>
      <c r="R1990" s="122" t="s">
        <v>135</v>
      </c>
      <c r="S1990" s="122">
        <v>0</v>
      </c>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row>
    <row r="1991" spans="1:47" outlineLevel="1" x14ac:dyDescent="0.2">
      <c r="A1991" s="123"/>
      <c r="B1991" s="123"/>
      <c r="C1991" s="138" t="s">
        <v>878</v>
      </c>
      <c r="D1991" s="161"/>
      <c r="E1991" s="152">
        <v>24.9</v>
      </c>
      <c r="F1991" s="125"/>
      <c r="G1991" s="125"/>
      <c r="H1991" s="147"/>
      <c r="I1991" s="122"/>
      <c r="J1991" s="122"/>
      <c r="K1991" s="122"/>
      <c r="L1991" s="122"/>
      <c r="M1991" s="122"/>
      <c r="N1991" s="122"/>
      <c r="O1991" s="122"/>
      <c r="P1991" s="122"/>
      <c r="Q1991" s="122"/>
      <c r="R1991" s="122" t="s">
        <v>135</v>
      </c>
      <c r="S1991" s="122">
        <v>0</v>
      </c>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row>
    <row r="1992" spans="1:47" outlineLevel="1" x14ac:dyDescent="0.2">
      <c r="A1992" s="123"/>
      <c r="B1992" s="123"/>
      <c r="C1992" s="138" t="s">
        <v>997</v>
      </c>
      <c r="D1992" s="161"/>
      <c r="E1992" s="152">
        <v>332</v>
      </c>
      <c r="F1992" s="125"/>
      <c r="G1992" s="125"/>
      <c r="H1992" s="147"/>
      <c r="I1992" s="122"/>
      <c r="J1992" s="122"/>
      <c r="K1992" s="122"/>
      <c r="L1992" s="122"/>
      <c r="M1992" s="122"/>
      <c r="N1992" s="122"/>
      <c r="O1992" s="122"/>
      <c r="P1992" s="122"/>
      <c r="Q1992" s="122"/>
      <c r="R1992" s="122" t="s">
        <v>135</v>
      </c>
      <c r="S1992" s="122">
        <v>0</v>
      </c>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row>
    <row r="1993" spans="1:47" outlineLevel="1" x14ac:dyDescent="0.2">
      <c r="A1993" s="132"/>
      <c r="B1993" s="132"/>
      <c r="C1993" s="142" t="s">
        <v>1056</v>
      </c>
      <c r="D1993" s="164"/>
      <c r="E1993" s="154">
        <v>920</v>
      </c>
      <c r="F1993" s="133"/>
      <c r="G1993" s="133"/>
      <c r="H1993" s="149"/>
      <c r="I1993" s="122"/>
      <c r="J1993" s="122"/>
      <c r="K1993" s="122"/>
      <c r="L1993" s="122"/>
      <c r="M1993" s="122"/>
      <c r="N1993" s="122"/>
      <c r="O1993" s="122"/>
      <c r="P1993" s="122"/>
      <c r="Q1993" s="122"/>
      <c r="R1993" s="122" t="s">
        <v>135</v>
      </c>
      <c r="S1993" s="122">
        <v>0</v>
      </c>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row>
    <row r="1994" spans="1:47" x14ac:dyDescent="0.2">
      <c r="B1994" s="5" t="s">
        <v>212</v>
      </c>
      <c r="C1994" s="143" t="s">
        <v>212</v>
      </c>
      <c r="D1994" s="7"/>
      <c r="E1994" s="155"/>
      <c r="F1994" s="4"/>
      <c r="G1994" s="4"/>
      <c r="H1994" s="7"/>
      <c r="P1994">
        <v>15</v>
      </c>
      <c r="Q1994">
        <v>21</v>
      </c>
    </row>
    <row r="1995" spans="1:47" x14ac:dyDescent="0.2">
      <c r="A1995" s="134"/>
      <c r="B1995" s="174" t="s">
        <v>28</v>
      </c>
      <c r="C1995" s="144" t="s">
        <v>212</v>
      </c>
      <c r="D1995" s="165"/>
      <c r="E1995" s="156"/>
      <c r="F1995" s="135"/>
      <c r="G1995" s="136">
        <f>G8+G11+G48+G136+G287+G348+G434+G492+G501+G565+G667+G738+G741+G785+G828+G876+G879+G963+G1103+G1276+G1353+G1374+G1430+G1436+G1576+G1683+G1764+G1810+G1819+G1867+G1893+G1914+G1934</f>
        <v>0</v>
      </c>
      <c r="H1995" s="7"/>
      <c r="P1995" t="e">
        <f>SUMIF(#REF!,P1994,G7:G1993)</f>
        <v>#REF!</v>
      </c>
      <c r="Q1995" t="e">
        <f>SUMIF(#REF!,Q1994,G7:G1993)</f>
        <v>#REF!</v>
      </c>
      <c r="R1995" t="s">
        <v>1456</v>
      </c>
    </row>
    <row r="1997" spans="1:47" x14ac:dyDescent="0.2">
      <c r="B1997" s="341"/>
      <c r="C1997" s="5" t="s">
        <v>5065</v>
      </c>
    </row>
    <row r="1998" spans="1:47" x14ac:dyDescent="0.2">
      <c r="B1998" s="363"/>
      <c r="C1998" s="5" t="s">
        <v>5118</v>
      </c>
    </row>
    <row r="1999" spans="1:47" x14ac:dyDescent="0.2">
      <c r="B1999" s="397"/>
      <c r="C1999" s="5" t="s">
        <v>5182</v>
      </c>
    </row>
    <row r="2000" spans="1:47" x14ac:dyDescent="0.2">
      <c r="B2000" s="431"/>
      <c r="C2000" s="5" t="s">
        <v>5508</v>
      </c>
    </row>
  </sheetData>
  <sheetProtection algorithmName="SHA-512" hashValue="pwU6SrcS9jjOBscaCxxR3sEUPGLCNFYMTcL+qGmV9/iEt25IV3ZGYf4ZS/dNEd9XFmRytlbcVq+0ykSTnt2q0A==" saltValue="ikDWHTo+eRW0w7oyyqfzAQ==" spinCount="100000" sheet="1" objects="1" scenarios="1"/>
  <protectedRanges>
    <protectedRange sqref="F9:F1933" name="Oblast1"/>
  </protectedRanges>
  <mergeCells count="4">
    <mergeCell ref="A1:G1"/>
    <mergeCell ref="C2:G2"/>
    <mergeCell ref="C3:G3"/>
    <mergeCell ref="C4:G4"/>
  </mergeCells>
  <pageMargins left="0.59055118110236227" right="0.39370078740157483" top="0.78740157480314965" bottom="0.78740157480314965" header="0.31496062992125984" footer="0.31496062992125984"/>
  <pageSetup paperSize="9" scale="80" orientation="portrait" r:id="rId1"/>
  <headerFooter>
    <oddFooter>Stránka &amp;P z &amp;N</oddFooter>
  </headerFooter>
  <rowBreaks count="1" manualBreakCount="1">
    <brk id="1255"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135"/>
  <sheetViews>
    <sheetView showZeros="0" view="pageBreakPreview" topLeftCell="A124" zoomScale="60" zoomScaleNormal="85" workbookViewId="0">
      <selection activeCell="L151" sqref="L151"/>
    </sheetView>
  </sheetViews>
  <sheetFormatPr defaultRowHeight="12.75" x14ac:dyDescent="0.2"/>
  <cols>
    <col min="1" max="1" width="4.28515625" style="4" customWidth="1"/>
    <col min="2" max="2" width="14.42578125" style="4" customWidth="1"/>
    <col min="3" max="3" width="50.7109375" style="4" customWidth="1"/>
    <col min="4" max="4" width="4.5703125" style="7" customWidth="1"/>
    <col min="5" max="5" width="10.5703125" style="155" customWidth="1"/>
    <col min="6" max="6" width="9.85546875" style="4" customWidth="1"/>
    <col min="7" max="7" width="12.7109375" style="4" customWidth="1"/>
    <col min="8" max="8" width="9.140625" style="7"/>
    <col min="9" max="9" width="8.85546875" style="4" customWidth="1"/>
    <col min="10" max="10" width="11.28515625" style="4" customWidth="1"/>
    <col min="11" max="16384" width="9.140625" style="4"/>
  </cols>
  <sheetData>
    <row r="1" spans="1:10" customFormat="1" ht="15.75" x14ac:dyDescent="0.25">
      <c r="A1" s="531" t="s">
        <v>5036</v>
      </c>
      <c r="B1" s="531"/>
      <c r="C1" s="531"/>
      <c r="D1" s="531"/>
      <c r="E1" s="531"/>
      <c r="F1" s="531"/>
      <c r="G1" s="531"/>
      <c r="H1" s="11"/>
    </row>
    <row r="2" spans="1:10" customFormat="1" x14ac:dyDescent="0.2">
      <c r="A2" s="205" t="s">
        <v>114</v>
      </c>
      <c r="B2" s="206"/>
      <c r="C2" s="535" t="s">
        <v>1457</v>
      </c>
      <c r="D2" s="536"/>
      <c r="E2" s="536"/>
      <c r="F2" s="536"/>
      <c r="G2" s="537"/>
      <c r="H2" s="11"/>
    </row>
    <row r="3" spans="1:10" customFormat="1" x14ac:dyDescent="0.2">
      <c r="A3" s="205" t="s">
        <v>7</v>
      </c>
      <c r="B3" s="206"/>
      <c r="C3" s="535" t="s">
        <v>3353</v>
      </c>
      <c r="D3" s="536"/>
      <c r="E3" s="536"/>
      <c r="F3" s="536"/>
      <c r="G3" s="537"/>
      <c r="H3" s="11"/>
    </row>
    <row r="4" spans="1:10" customFormat="1" x14ac:dyDescent="0.2">
      <c r="A4" s="205" t="s">
        <v>8</v>
      </c>
      <c r="B4" s="206"/>
      <c r="C4" s="535"/>
      <c r="D4" s="536"/>
      <c r="E4" s="536"/>
      <c r="F4" s="536"/>
      <c r="G4" s="537"/>
      <c r="H4" s="11"/>
    </row>
    <row r="5" spans="1:10" customFormat="1" x14ac:dyDescent="0.2">
      <c r="A5" s="207" t="s">
        <v>119</v>
      </c>
      <c r="B5" s="171"/>
      <c r="C5" s="171"/>
      <c r="D5" s="157"/>
      <c r="E5" s="150"/>
      <c r="F5" s="119"/>
      <c r="G5" s="208"/>
      <c r="H5" s="11"/>
    </row>
    <row r="6" spans="1:10" customFormat="1" x14ac:dyDescent="0.2">
      <c r="A6" s="4"/>
      <c r="B6" s="5"/>
      <c r="C6" s="5"/>
      <c r="D6" s="11"/>
      <c r="E6" s="79"/>
      <c r="H6" s="11"/>
    </row>
    <row r="7" spans="1:10" customFormat="1" ht="25.5" x14ac:dyDescent="0.2">
      <c r="A7" s="209" t="s">
        <v>121</v>
      </c>
      <c r="B7" s="210" t="s">
        <v>122</v>
      </c>
      <c r="C7" s="210" t="s">
        <v>123</v>
      </c>
      <c r="D7" s="211" t="s">
        <v>124</v>
      </c>
      <c r="E7" s="212" t="s">
        <v>125</v>
      </c>
      <c r="F7" s="121" t="s">
        <v>126</v>
      </c>
      <c r="G7" s="224" t="s">
        <v>28</v>
      </c>
      <c r="H7" s="225" t="s">
        <v>127</v>
      </c>
    </row>
    <row r="8" spans="1:10" customFormat="1" x14ac:dyDescent="0.2">
      <c r="A8" s="128" t="s">
        <v>128</v>
      </c>
      <c r="B8" s="129" t="s">
        <v>3354</v>
      </c>
      <c r="C8" s="130" t="s">
        <v>3355</v>
      </c>
      <c r="D8" s="159"/>
      <c r="E8" s="131"/>
      <c r="F8" s="131"/>
      <c r="G8" s="131">
        <f>SUM(G9:G128)</f>
        <v>0</v>
      </c>
      <c r="H8" s="146"/>
    </row>
    <row r="9" spans="1:10" x14ac:dyDescent="0.2">
      <c r="A9" s="236">
        <v>1</v>
      </c>
      <c r="B9" s="392"/>
      <c r="C9" s="238" t="s">
        <v>3356</v>
      </c>
      <c r="D9" s="237"/>
      <c r="E9" s="223"/>
      <c r="F9" s="223"/>
      <c r="G9" s="223">
        <f>E9*F9</f>
        <v>0</v>
      </c>
      <c r="H9" s="222"/>
    </row>
    <row r="10" spans="1:10" ht="101.25" x14ac:dyDescent="0.2">
      <c r="A10" s="123">
        <v>2</v>
      </c>
      <c r="B10" s="393" t="s">
        <v>3360</v>
      </c>
      <c r="C10" s="137" t="s">
        <v>3440</v>
      </c>
      <c r="D10" s="160" t="s">
        <v>132</v>
      </c>
      <c r="E10" s="125">
        <v>1</v>
      </c>
      <c r="F10" s="125"/>
      <c r="G10" s="125">
        <f>F10*E10</f>
        <v>0</v>
      </c>
      <c r="H10" s="147" t="s">
        <v>1623</v>
      </c>
      <c r="J10" s="155"/>
    </row>
    <row r="11" spans="1:10" ht="67.5" x14ac:dyDescent="0.2">
      <c r="A11" s="123">
        <v>3</v>
      </c>
      <c r="B11" s="393" t="s">
        <v>3361</v>
      </c>
      <c r="C11" s="137" t="s">
        <v>3482</v>
      </c>
      <c r="D11" s="160" t="s">
        <v>132</v>
      </c>
      <c r="E11" s="125">
        <v>1</v>
      </c>
      <c r="F11" s="125"/>
      <c r="G11" s="125">
        <f t="shared" ref="G11:G73" si="0">F11*E11</f>
        <v>0</v>
      </c>
      <c r="H11" s="147" t="s">
        <v>1623</v>
      </c>
      <c r="J11" s="155"/>
    </row>
    <row r="12" spans="1:10" ht="213.75" x14ac:dyDescent="0.2">
      <c r="A12" s="123">
        <v>4</v>
      </c>
      <c r="B12" s="393" t="s">
        <v>3362</v>
      </c>
      <c r="C12" s="137" t="s">
        <v>3441</v>
      </c>
      <c r="D12" s="160" t="s">
        <v>132</v>
      </c>
      <c r="E12" s="125">
        <v>1</v>
      </c>
      <c r="F12" s="125"/>
      <c r="G12" s="125">
        <f t="shared" si="0"/>
        <v>0</v>
      </c>
      <c r="H12" s="147" t="s">
        <v>1623</v>
      </c>
      <c r="J12" s="155"/>
    </row>
    <row r="13" spans="1:10" ht="56.25" x14ac:dyDescent="0.2">
      <c r="A13" s="123">
        <v>5</v>
      </c>
      <c r="B13" s="393" t="s">
        <v>3363</v>
      </c>
      <c r="C13" s="334" t="s">
        <v>5099</v>
      </c>
      <c r="D13" s="160" t="s">
        <v>132</v>
      </c>
      <c r="E13" s="125">
        <v>1</v>
      </c>
      <c r="F13" s="125"/>
      <c r="G13" s="125">
        <f t="shared" si="0"/>
        <v>0</v>
      </c>
      <c r="H13" s="147" t="s">
        <v>1623</v>
      </c>
      <c r="J13" s="155"/>
    </row>
    <row r="14" spans="1:10" ht="67.5" x14ac:dyDescent="0.2">
      <c r="A14" s="123">
        <v>6</v>
      </c>
      <c r="B14" s="393" t="s">
        <v>3364</v>
      </c>
      <c r="C14" s="137" t="s">
        <v>3482</v>
      </c>
      <c r="D14" s="160" t="s">
        <v>132</v>
      </c>
      <c r="E14" s="125">
        <v>1</v>
      </c>
      <c r="F14" s="125"/>
      <c r="G14" s="125">
        <f t="shared" si="0"/>
        <v>0</v>
      </c>
      <c r="H14" s="147" t="s">
        <v>1623</v>
      </c>
      <c r="J14" s="155"/>
    </row>
    <row r="15" spans="1:10" ht="112.5" x14ac:dyDescent="0.2">
      <c r="A15" s="123">
        <v>7</v>
      </c>
      <c r="B15" s="393" t="s">
        <v>3365</v>
      </c>
      <c r="C15" s="137" t="s">
        <v>3442</v>
      </c>
      <c r="D15" s="160" t="s">
        <v>132</v>
      </c>
      <c r="E15" s="125">
        <v>1</v>
      </c>
      <c r="F15" s="125"/>
      <c r="G15" s="125">
        <f t="shared" si="0"/>
        <v>0</v>
      </c>
      <c r="H15" s="147" t="s">
        <v>1623</v>
      </c>
      <c r="J15" s="155"/>
    </row>
    <row r="16" spans="1:10" ht="213.75" x14ac:dyDescent="0.2">
      <c r="A16" s="123">
        <v>8</v>
      </c>
      <c r="B16" s="393" t="s">
        <v>3366</v>
      </c>
      <c r="C16" s="137" t="s">
        <v>3443</v>
      </c>
      <c r="D16" s="160" t="s">
        <v>132</v>
      </c>
      <c r="E16" s="125">
        <v>1</v>
      </c>
      <c r="F16" s="125"/>
      <c r="G16" s="125">
        <f t="shared" si="0"/>
        <v>0</v>
      </c>
      <c r="H16" s="147" t="s">
        <v>1623</v>
      </c>
      <c r="J16" s="155"/>
    </row>
    <row r="17" spans="1:10" ht="112.5" x14ac:dyDescent="0.2">
      <c r="A17" s="123">
        <v>9</v>
      </c>
      <c r="B17" s="393" t="s">
        <v>3367</v>
      </c>
      <c r="C17" s="137" t="s">
        <v>3444</v>
      </c>
      <c r="D17" s="160" t="s">
        <v>132</v>
      </c>
      <c r="E17" s="125">
        <v>1</v>
      </c>
      <c r="F17" s="125"/>
      <c r="G17" s="125">
        <f t="shared" si="0"/>
        <v>0</v>
      </c>
      <c r="H17" s="147" t="s">
        <v>1623</v>
      </c>
      <c r="J17" s="155"/>
    </row>
    <row r="18" spans="1:10" ht="67.5" x14ac:dyDescent="0.2">
      <c r="A18" s="123">
        <v>10</v>
      </c>
      <c r="B18" s="393" t="s">
        <v>3368</v>
      </c>
      <c r="C18" s="137" t="s">
        <v>3482</v>
      </c>
      <c r="D18" s="160" t="s">
        <v>132</v>
      </c>
      <c r="E18" s="125">
        <v>1</v>
      </c>
      <c r="F18" s="125"/>
      <c r="G18" s="125">
        <f t="shared" si="0"/>
        <v>0</v>
      </c>
      <c r="H18" s="147" t="s">
        <v>1623</v>
      </c>
      <c r="J18" s="155"/>
    </row>
    <row r="19" spans="1:10" ht="236.25" x14ac:dyDescent="0.2">
      <c r="A19" s="123">
        <v>11</v>
      </c>
      <c r="B19" s="393" t="s">
        <v>3369</v>
      </c>
      <c r="C19" s="137" t="s">
        <v>3429</v>
      </c>
      <c r="D19" s="160" t="s">
        <v>132</v>
      </c>
      <c r="E19" s="125">
        <v>1</v>
      </c>
      <c r="F19" s="125"/>
      <c r="G19" s="125">
        <f t="shared" si="0"/>
        <v>0</v>
      </c>
      <c r="H19" s="147" t="s">
        <v>1623</v>
      </c>
      <c r="J19" s="155"/>
    </row>
    <row r="20" spans="1:10" ht="90" x14ac:dyDescent="0.2">
      <c r="A20" s="123">
        <v>12</v>
      </c>
      <c r="B20" s="393" t="s">
        <v>3370</v>
      </c>
      <c r="C20" s="137" t="s">
        <v>3445</v>
      </c>
      <c r="D20" s="160" t="s">
        <v>132</v>
      </c>
      <c r="E20" s="125">
        <v>1</v>
      </c>
      <c r="F20" s="125"/>
      <c r="G20" s="125">
        <f t="shared" si="0"/>
        <v>0</v>
      </c>
      <c r="H20" s="147" t="s">
        <v>1623</v>
      </c>
      <c r="J20" s="155"/>
    </row>
    <row r="21" spans="1:10" ht="157.5" x14ac:dyDescent="0.2">
      <c r="A21" s="123">
        <v>13</v>
      </c>
      <c r="B21" s="393" t="s">
        <v>3371</v>
      </c>
      <c r="C21" s="137" t="s">
        <v>3446</v>
      </c>
      <c r="D21" s="160" t="s">
        <v>132</v>
      </c>
      <c r="E21" s="125">
        <v>1</v>
      </c>
      <c r="F21" s="125"/>
      <c r="G21" s="125">
        <f t="shared" si="0"/>
        <v>0</v>
      </c>
      <c r="H21" s="147" t="s">
        <v>1623</v>
      </c>
      <c r="J21" s="155"/>
    </row>
    <row r="22" spans="1:10" ht="101.25" x14ac:dyDescent="0.2">
      <c r="A22" s="123">
        <v>14</v>
      </c>
      <c r="B22" s="393" t="s">
        <v>3372</v>
      </c>
      <c r="C22" s="137" t="s">
        <v>3447</v>
      </c>
      <c r="D22" s="160" t="s">
        <v>132</v>
      </c>
      <c r="E22" s="125">
        <v>1</v>
      </c>
      <c r="F22" s="125"/>
      <c r="G22" s="125">
        <f t="shared" si="0"/>
        <v>0</v>
      </c>
      <c r="H22" s="147" t="s">
        <v>1623</v>
      </c>
      <c r="J22" s="155"/>
    </row>
    <row r="23" spans="1:10" x14ac:dyDescent="0.2">
      <c r="A23" s="123">
        <v>15</v>
      </c>
      <c r="B23" s="393"/>
      <c r="C23" s="190" t="s">
        <v>3487</v>
      </c>
      <c r="D23" s="160">
        <v>0</v>
      </c>
      <c r="E23" s="125"/>
      <c r="F23" s="125"/>
      <c r="G23" s="125">
        <f t="shared" si="0"/>
        <v>0</v>
      </c>
      <c r="H23" s="147">
        <v>0</v>
      </c>
      <c r="J23" s="155"/>
    </row>
    <row r="24" spans="1:10" ht="90" x14ac:dyDescent="0.2">
      <c r="A24" s="123">
        <v>16</v>
      </c>
      <c r="B24" s="393" t="s">
        <v>3373</v>
      </c>
      <c r="C24" s="137" t="s">
        <v>3448</v>
      </c>
      <c r="D24" s="160" t="s">
        <v>132</v>
      </c>
      <c r="E24" s="125">
        <v>1</v>
      </c>
      <c r="F24" s="125"/>
      <c r="G24" s="125">
        <f t="shared" si="0"/>
        <v>0</v>
      </c>
      <c r="H24" s="147" t="s">
        <v>1623</v>
      </c>
      <c r="J24" s="155"/>
    </row>
    <row r="25" spans="1:10" ht="268.5" customHeight="1" x14ac:dyDescent="0.2">
      <c r="A25" s="123">
        <v>17</v>
      </c>
      <c r="B25" s="393" t="s">
        <v>3374</v>
      </c>
      <c r="C25" s="334" t="s">
        <v>5100</v>
      </c>
      <c r="D25" s="160" t="s">
        <v>132</v>
      </c>
      <c r="E25" s="125">
        <v>1</v>
      </c>
      <c r="F25" s="125"/>
      <c r="G25" s="125">
        <f t="shared" si="0"/>
        <v>0</v>
      </c>
      <c r="H25" s="147" t="s">
        <v>1623</v>
      </c>
      <c r="J25" s="155"/>
    </row>
    <row r="26" spans="1:10" ht="90" x14ac:dyDescent="0.2">
      <c r="A26" s="123">
        <v>18</v>
      </c>
      <c r="B26" s="393" t="s">
        <v>3375</v>
      </c>
      <c r="C26" s="137" t="s">
        <v>3483</v>
      </c>
      <c r="D26" s="160" t="s">
        <v>132</v>
      </c>
      <c r="E26" s="125">
        <v>1</v>
      </c>
      <c r="F26" s="125"/>
      <c r="G26" s="125">
        <f t="shared" si="0"/>
        <v>0</v>
      </c>
      <c r="H26" s="147" t="s">
        <v>1623</v>
      </c>
      <c r="J26" s="155"/>
    </row>
    <row r="27" spans="1:10" ht="22.5" x14ac:dyDescent="0.2">
      <c r="A27" s="123">
        <v>19</v>
      </c>
      <c r="B27" s="393" t="s">
        <v>3376</v>
      </c>
      <c r="C27" s="137" t="s">
        <v>3430</v>
      </c>
      <c r="D27" s="160" t="s">
        <v>132</v>
      </c>
      <c r="E27" s="125">
        <v>1</v>
      </c>
      <c r="F27" s="125"/>
      <c r="G27" s="125">
        <f t="shared" si="0"/>
        <v>0</v>
      </c>
      <c r="H27" s="147" t="s">
        <v>1623</v>
      </c>
      <c r="J27" s="155"/>
    </row>
    <row r="28" spans="1:10" ht="191.25" x14ac:dyDescent="0.2">
      <c r="A28" s="123">
        <v>20</v>
      </c>
      <c r="B28" s="393" t="s">
        <v>3377</v>
      </c>
      <c r="C28" s="137" t="s">
        <v>3438</v>
      </c>
      <c r="D28" s="160" t="s">
        <v>132</v>
      </c>
      <c r="E28" s="125">
        <v>1</v>
      </c>
      <c r="F28" s="125"/>
      <c r="G28" s="125">
        <f t="shared" si="0"/>
        <v>0</v>
      </c>
      <c r="H28" s="147" t="s">
        <v>1623</v>
      </c>
      <c r="J28" s="155"/>
    </row>
    <row r="29" spans="1:10" ht="22.5" x14ac:dyDescent="0.2">
      <c r="A29" s="123">
        <v>21</v>
      </c>
      <c r="B29" s="393" t="s">
        <v>3378</v>
      </c>
      <c r="C29" s="137" t="s">
        <v>3431</v>
      </c>
      <c r="D29" s="160" t="s">
        <v>132</v>
      </c>
      <c r="E29" s="125">
        <v>1</v>
      </c>
      <c r="F29" s="125"/>
      <c r="G29" s="125">
        <f t="shared" si="0"/>
        <v>0</v>
      </c>
      <c r="H29" s="147" t="s">
        <v>1623</v>
      </c>
      <c r="J29" s="155"/>
    </row>
    <row r="30" spans="1:10" ht="101.25" x14ac:dyDescent="0.2">
      <c r="A30" s="123">
        <v>22</v>
      </c>
      <c r="B30" s="393" t="s">
        <v>3379</v>
      </c>
      <c r="C30" s="137" t="s">
        <v>3449</v>
      </c>
      <c r="D30" s="160" t="s">
        <v>132</v>
      </c>
      <c r="E30" s="125">
        <v>1</v>
      </c>
      <c r="F30" s="125"/>
      <c r="G30" s="125">
        <f t="shared" si="0"/>
        <v>0</v>
      </c>
      <c r="H30" s="147" t="s">
        <v>1623</v>
      </c>
      <c r="J30" s="155"/>
    </row>
    <row r="31" spans="1:10" ht="135" x14ac:dyDescent="0.2">
      <c r="A31" s="123">
        <v>23</v>
      </c>
      <c r="B31" s="393" t="s">
        <v>3380</v>
      </c>
      <c r="C31" s="137" t="s">
        <v>3450</v>
      </c>
      <c r="D31" s="160" t="s">
        <v>132</v>
      </c>
      <c r="E31" s="125">
        <v>4</v>
      </c>
      <c r="F31" s="125"/>
      <c r="G31" s="125">
        <f t="shared" si="0"/>
        <v>0</v>
      </c>
      <c r="H31" s="147" t="s">
        <v>1623</v>
      </c>
      <c r="J31" s="155"/>
    </row>
    <row r="32" spans="1:10" ht="90" x14ac:dyDescent="0.2">
      <c r="A32" s="123">
        <v>24</v>
      </c>
      <c r="B32" s="393" t="s">
        <v>3381</v>
      </c>
      <c r="C32" s="137" t="s">
        <v>3451</v>
      </c>
      <c r="D32" s="160" t="s">
        <v>132</v>
      </c>
      <c r="E32" s="125">
        <v>1</v>
      </c>
      <c r="F32" s="125"/>
      <c r="G32" s="125">
        <f t="shared" si="0"/>
        <v>0</v>
      </c>
      <c r="H32" s="147" t="s">
        <v>1623</v>
      </c>
      <c r="J32" s="155"/>
    </row>
    <row r="33" spans="1:10" ht="33.75" x14ac:dyDescent="0.2">
      <c r="A33" s="123">
        <v>25</v>
      </c>
      <c r="B33" s="393" t="s">
        <v>3382</v>
      </c>
      <c r="C33" s="137" t="s">
        <v>3452</v>
      </c>
      <c r="D33" s="160" t="s">
        <v>132</v>
      </c>
      <c r="E33" s="125">
        <v>1</v>
      </c>
      <c r="F33" s="125"/>
      <c r="G33" s="125">
        <f t="shared" si="0"/>
        <v>0</v>
      </c>
      <c r="H33" s="147" t="s">
        <v>1623</v>
      </c>
      <c r="J33" s="155"/>
    </row>
    <row r="34" spans="1:10" ht="33.75" x14ac:dyDescent="0.2">
      <c r="A34" s="123">
        <v>26</v>
      </c>
      <c r="B34" s="393" t="s">
        <v>3383</v>
      </c>
      <c r="C34" s="137" t="s">
        <v>3452</v>
      </c>
      <c r="D34" s="160" t="s">
        <v>132</v>
      </c>
      <c r="E34" s="125">
        <v>1</v>
      </c>
      <c r="F34" s="125"/>
      <c r="G34" s="125">
        <f t="shared" si="0"/>
        <v>0</v>
      </c>
      <c r="H34" s="147" t="s">
        <v>1623</v>
      </c>
      <c r="J34" s="155"/>
    </row>
    <row r="35" spans="1:10" ht="101.25" x14ac:dyDescent="0.2">
      <c r="A35" s="123">
        <v>27</v>
      </c>
      <c r="B35" s="393" t="s">
        <v>3384</v>
      </c>
      <c r="C35" s="137" t="s">
        <v>3453</v>
      </c>
      <c r="D35" s="160" t="s">
        <v>132</v>
      </c>
      <c r="E35" s="125">
        <v>1</v>
      </c>
      <c r="F35" s="125"/>
      <c r="G35" s="125">
        <f t="shared" si="0"/>
        <v>0</v>
      </c>
      <c r="H35" s="147" t="s">
        <v>1623</v>
      </c>
      <c r="J35" s="155"/>
    </row>
    <row r="36" spans="1:10" ht="225" x14ac:dyDescent="0.2">
      <c r="A36" s="123">
        <v>28</v>
      </c>
      <c r="B36" s="393" t="s">
        <v>3385</v>
      </c>
      <c r="C36" s="137" t="s">
        <v>3454</v>
      </c>
      <c r="D36" s="160" t="s">
        <v>132</v>
      </c>
      <c r="E36" s="125">
        <v>1</v>
      </c>
      <c r="F36" s="125"/>
      <c r="G36" s="125">
        <f t="shared" si="0"/>
        <v>0</v>
      </c>
      <c r="H36" s="147" t="s">
        <v>1623</v>
      </c>
      <c r="J36" s="155"/>
    </row>
    <row r="37" spans="1:10" ht="90" x14ac:dyDescent="0.2">
      <c r="A37" s="123">
        <v>29</v>
      </c>
      <c r="B37" s="393" t="s">
        <v>3386</v>
      </c>
      <c r="C37" s="137" t="s">
        <v>3455</v>
      </c>
      <c r="D37" s="160" t="s">
        <v>132</v>
      </c>
      <c r="E37" s="125">
        <v>1</v>
      </c>
      <c r="F37" s="125"/>
      <c r="G37" s="125">
        <f t="shared" si="0"/>
        <v>0</v>
      </c>
      <c r="H37" s="147" t="s">
        <v>1623</v>
      </c>
      <c r="J37" s="155"/>
    </row>
    <row r="38" spans="1:10" ht="409.5" x14ac:dyDescent="0.2">
      <c r="A38" s="123">
        <v>30</v>
      </c>
      <c r="B38" s="393" t="s">
        <v>3387</v>
      </c>
      <c r="C38" s="137" t="s">
        <v>3439</v>
      </c>
      <c r="D38" s="160" t="s">
        <v>132</v>
      </c>
      <c r="E38" s="125">
        <v>1</v>
      </c>
      <c r="F38" s="125"/>
      <c r="G38" s="125">
        <f t="shared" si="0"/>
        <v>0</v>
      </c>
      <c r="H38" s="147" t="s">
        <v>1623</v>
      </c>
      <c r="J38" s="155"/>
    </row>
    <row r="39" spans="1:10" x14ac:dyDescent="0.2">
      <c r="A39" s="123">
        <v>31</v>
      </c>
      <c r="B39" s="393" t="s">
        <v>3388</v>
      </c>
      <c r="C39" s="137" t="s">
        <v>3456</v>
      </c>
      <c r="D39" s="160" t="s">
        <v>132</v>
      </c>
      <c r="E39" s="125">
        <v>1</v>
      </c>
      <c r="F39" s="125"/>
      <c r="G39" s="125">
        <f t="shared" si="0"/>
        <v>0</v>
      </c>
      <c r="H39" s="147" t="s">
        <v>1623</v>
      </c>
      <c r="J39" s="155"/>
    </row>
    <row r="40" spans="1:10" ht="90" x14ac:dyDescent="0.2">
      <c r="A40" s="123">
        <v>32</v>
      </c>
      <c r="B40" s="393" t="s">
        <v>3389</v>
      </c>
      <c r="C40" s="137" t="s">
        <v>3457</v>
      </c>
      <c r="D40" s="160" t="s">
        <v>132</v>
      </c>
      <c r="E40" s="125">
        <v>1</v>
      </c>
      <c r="F40" s="125"/>
      <c r="G40" s="125">
        <f t="shared" si="0"/>
        <v>0</v>
      </c>
      <c r="H40" s="147" t="s">
        <v>1623</v>
      </c>
      <c r="J40" s="155"/>
    </row>
    <row r="41" spans="1:10" ht="56.25" x14ac:dyDescent="0.2">
      <c r="A41" s="123">
        <v>34</v>
      </c>
      <c r="B41" s="393" t="s">
        <v>3390</v>
      </c>
      <c r="C41" s="137" t="s">
        <v>3458</v>
      </c>
      <c r="D41" s="160" t="s">
        <v>132</v>
      </c>
      <c r="E41" s="125">
        <v>1</v>
      </c>
      <c r="F41" s="125"/>
      <c r="G41" s="125">
        <f t="shared" si="0"/>
        <v>0</v>
      </c>
      <c r="H41" s="147" t="s">
        <v>1623</v>
      </c>
      <c r="J41" s="155"/>
    </row>
    <row r="42" spans="1:10" ht="213.75" x14ac:dyDescent="0.2">
      <c r="A42" s="123">
        <v>35</v>
      </c>
      <c r="B42" s="393" t="s">
        <v>3391</v>
      </c>
      <c r="C42" s="137" t="s">
        <v>3459</v>
      </c>
      <c r="D42" s="160" t="s">
        <v>132</v>
      </c>
      <c r="E42" s="125">
        <v>1</v>
      </c>
      <c r="F42" s="125"/>
      <c r="G42" s="125">
        <f t="shared" si="0"/>
        <v>0</v>
      </c>
      <c r="H42" s="147" t="s">
        <v>1623</v>
      </c>
      <c r="J42" s="155"/>
    </row>
    <row r="43" spans="1:10" ht="225" x14ac:dyDescent="0.2">
      <c r="A43" s="123">
        <v>36</v>
      </c>
      <c r="B43" s="393" t="s">
        <v>3392</v>
      </c>
      <c r="C43" s="137" t="s">
        <v>3484</v>
      </c>
      <c r="D43" s="160" t="s">
        <v>132</v>
      </c>
      <c r="E43" s="125">
        <v>1</v>
      </c>
      <c r="F43" s="125"/>
      <c r="G43" s="125">
        <f t="shared" si="0"/>
        <v>0</v>
      </c>
      <c r="H43" s="147" t="s">
        <v>1623</v>
      </c>
      <c r="J43" s="155"/>
    </row>
    <row r="44" spans="1:10" ht="303.75" x14ac:dyDescent="0.2">
      <c r="A44" s="123">
        <v>37</v>
      </c>
      <c r="B44" s="393" t="s">
        <v>3393</v>
      </c>
      <c r="C44" s="362" t="s">
        <v>5130</v>
      </c>
      <c r="D44" s="160" t="s">
        <v>132</v>
      </c>
      <c r="E44" s="125">
        <v>1</v>
      </c>
      <c r="F44" s="125"/>
      <c r="G44" s="125">
        <f t="shared" si="0"/>
        <v>0</v>
      </c>
      <c r="H44" s="147" t="s">
        <v>1623</v>
      </c>
      <c r="J44" s="155"/>
    </row>
    <row r="45" spans="1:10" ht="33.75" x14ac:dyDescent="0.2">
      <c r="A45" s="123">
        <v>38</v>
      </c>
      <c r="B45" s="393" t="s">
        <v>3394</v>
      </c>
      <c r="C45" s="137" t="s">
        <v>3485</v>
      </c>
      <c r="D45" s="160" t="s">
        <v>132</v>
      </c>
      <c r="E45" s="125">
        <v>1</v>
      </c>
      <c r="F45" s="125"/>
      <c r="G45" s="125">
        <f t="shared" si="0"/>
        <v>0</v>
      </c>
      <c r="H45" s="147" t="s">
        <v>1623</v>
      </c>
      <c r="J45" s="155"/>
    </row>
    <row r="46" spans="1:10" ht="409.5" x14ac:dyDescent="0.2">
      <c r="A46" s="123">
        <v>39</v>
      </c>
      <c r="B46" s="393" t="s">
        <v>3395</v>
      </c>
      <c r="C46" s="137" t="s">
        <v>3460</v>
      </c>
      <c r="D46" s="160" t="s">
        <v>132</v>
      </c>
      <c r="E46" s="125">
        <v>1</v>
      </c>
      <c r="F46" s="125"/>
      <c r="G46" s="125">
        <f t="shared" si="0"/>
        <v>0</v>
      </c>
      <c r="H46" s="147" t="s">
        <v>1623</v>
      </c>
      <c r="J46" s="155"/>
    </row>
    <row r="47" spans="1:10" ht="303.75" x14ac:dyDescent="0.2">
      <c r="A47" s="123">
        <v>40</v>
      </c>
      <c r="B47" s="393" t="s">
        <v>3396</v>
      </c>
      <c r="C47" s="362" t="s">
        <v>5131</v>
      </c>
      <c r="D47" s="160" t="s">
        <v>132</v>
      </c>
      <c r="E47" s="125">
        <v>1</v>
      </c>
      <c r="F47" s="125"/>
      <c r="G47" s="125">
        <f t="shared" si="0"/>
        <v>0</v>
      </c>
      <c r="H47" s="147" t="s">
        <v>1623</v>
      </c>
      <c r="J47" s="155"/>
    </row>
    <row r="48" spans="1:10" ht="78.75" x14ac:dyDescent="0.2">
      <c r="A48" s="123">
        <v>41</v>
      </c>
      <c r="B48" s="393" t="s">
        <v>3397</v>
      </c>
      <c r="C48" s="137" t="s">
        <v>3461</v>
      </c>
      <c r="D48" s="160" t="s">
        <v>132</v>
      </c>
      <c r="E48" s="125">
        <v>1</v>
      </c>
      <c r="F48" s="125"/>
      <c r="G48" s="125">
        <f t="shared" si="0"/>
        <v>0</v>
      </c>
      <c r="H48" s="147" t="s">
        <v>1623</v>
      </c>
      <c r="J48" s="155"/>
    </row>
    <row r="49" spans="1:10" ht="45" x14ac:dyDescent="0.2">
      <c r="A49" s="123">
        <v>42</v>
      </c>
      <c r="B49" s="393" t="s">
        <v>3398</v>
      </c>
      <c r="C49" s="137" t="s">
        <v>3462</v>
      </c>
      <c r="D49" s="160" t="s">
        <v>132</v>
      </c>
      <c r="E49" s="125">
        <v>1</v>
      </c>
      <c r="F49" s="125"/>
      <c r="G49" s="125">
        <f t="shared" si="0"/>
        <v>0</v>
      </c>
      <c r="H49" s="147" t="s">
        <v>1623</v>
      </c>
      <c r="J49" s="155"/>
    </row>
    <row r="50" spans="1:10" ht="45" x14ac:dyDescent="0.2">
      <c r="A50" s="123">
        <v>43</v>
      </c>
      <c r="B50" s="393" t="s">
        <v>3399</v>
      </c>
      <c r="C50" s="137" t="s">
        <v>3463</v>
      </c>
      <c r="D50" s="160" t="s">
        <v>132</v>
      </c>
      <c r="E50" s="125">
        <v>1</v>
      </c>
      <c r="F50" s="125"/>
      <c r="G50" s="125">
        <f t="shared" si="0"/>
        <v>0</v>
      </c>
      <c r="H50" s="147" t="s">
        <v>1623</v>
      </c>
      <c r="J50" s="155"/>
    </row>
    <row r="51" spans="1:10" x14ac:dyDescent="0.2">
      <c r="A51" s="123">
        <v>44</v>
      </c>
      <c r="B51" s="123"/>
      <c r="C51" s="190" t="s">
        <v>3488</v>
      </c>
      <c r="D51" s="160">
        <v>0</v>
      </c>
      <c r="E51" s="125"/>
      <c r="F51" s="125"/>
      <c r="G51" s="125">
        <f t="shared" si="0"/>
        <v>0</v>
      </c>
      <c r="H51" s="147">
        <v>0</v>
      </c>
      <c r="J51" s="155"/>
    </row>
    <row r="52" spans="1:10" ht="135" x14ac:dyDescent="0.2">
      <c r="A52" s="123">
        <v>45</v>
      </c>
      <c r="B52" s="393" t="s">
        <v>3400</v>
      </c>
      <c r="C52" s="137" t="s">
        <v>3464</v>
      </c>
      <c r="D52" s="160" t="s">
        <v>132</v>
      </c>
      <c r="E52" s="125">
        <v>1</v>
      </c>
      <c r="F52" s="125"/>
      <c r="G52" s="125">
        <f t="shared" si="0"/>
        <v>0</v>
      </c>
      <c r="H52" s="147" t="s">
        <v>1623</v>
      </c>
      <c r="J52" s="155"/>
    </row>
    <row r="53" spans="1:10" x14ac:dyDescent="0.2">
      <c r="A53" s="123">
        <v>46</v>
      </c>
      <c r="B53" s="123"/>
      <c r="C53" s="190" t="s">
        <v>3489</v>
      </c>
      <c r="D53" s="160">
        <v>0</v>
      </c>
      <c r="E53" s="125"/>
      <c r="F53" s="125"/>
      <c r="G53" s="125">
        <f t="shared" si="0"/>
        <v>0</v>
      </c>
      <c r="H53" s="147">
        <v>0</v>
      </c>
      <c r="J53" s="155"/>
    </row>
    <row r="54" spans="1:10" ht="270" x14ac:dyDescent="0.2">
      <c r="A54" s="123">
        <v>47</v>
      </c>
      <c r="B54" s="393" t="s">
        <v>3401</v>
      </c>
      <c r="C54" s="137" t="s">
        <v>3465</v>
      </c>
      <c r="D54" s="160" t="s">
        <v>132</v>
      </c>
      <c r="E54" s="125">
        <v>1</v>
      </c>
      <c r="F54" s="125"/>
      <c r="G54" s="125">
        <f t="shared" si="0"/>
        <v>0</v>
      </c>
      <c r="H54" s="147" t="s">
        <v>1623</v>
      </c>
      <c r="J54" s="155"/>
    </row>
    <row r="55" spans="1:10" ht="270" x14ac:dyDescent="0.2">
      <c r="A55" s="123">
        <v>48</v>
      </c>
      <c r="B55" s="393" t="s">
        <v>3402</v>
      </c>
      <c r="C55" s="137" t="s">
        <v>3466</v>
      </c>
      <c r="D55" s="160" t="s">
        <v>132</v>
      </c>
      <c r="E55" s="125">
        <v>1</v>
      </c>
      <c r="F55" s="125"/>
      <c r="G55" s="125">
        <f t="shared" si="0"/>
        <v>0</v>
      </c>
      <c r="H55" s="147" t="s">
        <v>1623</v>
      </c>
      <c r="J55" s="155"/>
    </row>
    <row r="56" spans="1:10" ht="270" x14ac:dyDescent="0.2">
      <c r="A56" s="123">
        <v>49</v>
      </c>
      <c r="B56" s="393" t="s">
        <v>3403</v>
      </c>
      <c r="C56" s="137" t="s">
        <v>3467</v>
      </c>
      <c r="D56" s="160" t="s">
        <v>132</v>
      </c>
      <c r="E56" s="125">
        <v>1</v>
      </c>
      <c r="F56" s="125"/>
      <c r="G56" s="125">
        <f t="shared" si="0"/>
        <v>0</v>
      </c>
      <c r="H56" s="147" t="s">
        <v>1623</v>
      </c>
      <c r="J56" s="155"/>
    </row>
    <row r="57" spans="1:10" ht="270" x14ac:dyDescent="0.2">
      <c r="A57" s="123">
        <v>50</v>
      </c>
      <c r="B57" s="393" t="s">
        <v>3404</v>
      </c>
      <c r="C57" s="137" t="s">
        <v>3467</v>
      </c>
      <c r="D57" s="160" t="s">
        <v>132</v>
      </c>
      <c r="E57" s="125">
        <v>1</v>
      </c>
      <c r="F57" s="125"/>
      <c r="G57" s="125">
        <f t="shared" si="0"/>
        <v>0</v>
      </c>
      <c r="H57" s="147" t="s">
        <v>1623</v>
      </c>
      <c r="J57" s="155"/>
    </row>
    <row r="58" spans="1:10" ht="270" x14ac:dyDescent="0.2">
      <c r="A58" s="123">
        <v>51</v>
      </c>
      <c r="B58" s="393" t="s">
        <v>3405</v>
      </c>
      <c r="C58" s="137" t="s">
        <v>3467</v>
      </c>
      <c r="D58" s="160" t="s">
        <v>132</v>
      </c>
      <c r="E58" s="125">
        <v>1</v>
      </c>
      <c r="F58" s="125"/>
      <c r="G58" s="125">
        <f t="shared" si="0"/>
        <v>0</v>
      </c>
      <c r="H58" s="147" t="s">
        <v>1623</v>
      </c>
      <c r="J58" s="155"/>
    </row>
    <row r="59" spans="1:10" ht="247.5" x14ac:dyDescent="0.2">
      <c r="A59" s="123">
        <v>52</v>
      </c>
      <c r="B59" s="393" t="s">
        <v>3406</v>
      </c>
      <c r="C59" s="137" t="s">
        <v>3468</v>
      </c>
      <c r="D59" s="160" t="s">
        <v>132</v>
      </c>
      <c r="E59" s="125">
        <v>1</v>
      </c>
      <c r="F59" s="125"/>
      <c r="G59" s="125">
        <f t="shared" si="0"/>
        <v>0</v>
      </c>
      <c r="H59" s="147" t="s">
        <v>1623</v>
      </c>
      <c r="J59" s="155"/>
    </row>
    <row r="60" spans="1:10" ht="247.5" x14ac:dyDescent="0.2">
      <c r="A60" s="123">
        <v>53</v>
      </c>
      <c r="B60" s="393" t="s">
        <v>3407</v>
      </c>
      <c r="C60" s="137" t="s">
        <v>3468</v>
      </c>
      <c r="D60" s="160" t="s">
        <v>132</v>
      </c>
      <c r="E60" s="125">
        <v>1</v>
      </c>
      <c r="F60" s="125"/>
      <c r="G60" s="125">
        <f t="shared" si="0"/>
        <v>0</v>
      </c>
      <c r="H60" s="147" t="s">
        <v>1623</v>
      </c>
      <c r="J60" s="155"/>
    </row>
    <row r="61" spans="1:10" ht="101.25" x14ac:dyDescent="0.2">
      <c r="A61" s="123">
        <v>54</v>
      </c>
      <c r="B61" s="393" t="s">
        <v>3408</v>
      </c>
      <c r="C61" s="137" t="s">
        <v>3432</v>
      </c>
      <c r="D61" s="160" t="s">
        <v>132</v>
      </c>
      <c r="E61" s="125">
        <v>1</v>
      </c>
      <c r="F61" s="125"/>
      <c r="G61" s="125">
        <f t="shared" si="0"/>
        <v>0</v>
      </c>
      <c r="H61" s="147" t="s">
        <v>1623</v>
      </c>
      <c r="J61" s="155"/>
    </row>
    <row r="62" spans="1:10" x14ac:dyDescent="0.2">
      <c r="A62" s="123">
        <v>55</v>
      </c>
      <c r="B62" s="123"/>
      <c r="C62" s="190" t="s">
        <v>3490</v>
      </c>
      <c r="D62" s="160">
        <v>0</v>
      </c>
      <c r="E62" s="125"/>
      <c r="F62" s="125"/>
      <c r="G62" s="125">
        <f t="shared" si="0"/>
        <v>0</v>
      </c>
      <c r="H62" s="147">
        <v>0</v>
      </c>
      <c r="J62" s="155"/>
    </row>
    <row r="63" spans="1:10" ht="33.75" x14ac:dyDescent="0.2">
      <c r="A63" s="123">
        <v>56</v>
      </c>
      <c r="B63" s="393" t="s">
        <v>3409</v>
      </c>
      <c r="C63" s="137" t="s">
        <v>3469</v>
      </c>
      <c r="D63" s="160" t="s">
        <v>132</v>
      </c>
      <c r="E63" s="125">
        <v>1</v>
      </c>
      <c r="F63" s="125"/>
      <c r="G63" s="125">
        <f t="shared" si="0"/>
        <v>0</v>
      </c>
      <c r="H63" s="147" t="s">
        <v>1623</v>
      </c>
      <c r="J63" s="155"/>
    </row>
    <row r="64" spans="1:10" ht="56.25" x14ac:dyDescent="0.2">
      <c r="A64" s="123">
        <v>57</v>
      </c>
      <c r="B64" s="393" t="s">
        <v>3410</v>
      </c>
      <c r="C64" s="334" t="s">
        <v>5099</v>
      </c>
      <c r="D64" s="160" t="s">
        <v>132</v>
      </c>
      <c r="E64" s="125">
        <v>1</v>
      </c>
      <c r="F64" s="125"/>
      <c r="G64" s="125">
        <f t="shared" si="0"/>
        <v>0</v>
      </c>
      <c r="H64" s="147" t="s">
        <v>1623</v>
      </c>
      <c r="J64" s="155"/>
    </row>
    <row r="65" spans="1:10" ht="144.75" customHeight="1" x14ac:dyDescent="0.2">
      <c r="A65" s="123">
        <v>58</v>
      </c>
      <c r="B65" s="393" t="s">
        <v>3411</v>
      </c>
      <c r="C65" s="137" t="s">
        <v>3470</v>
      </c>
      <c r="D65" s="160" t="s">
        <v>132</v>
      </c>
      <c r="E65" s="125">
        <v>1</v>
      </c>
      <c r="F65" s="125"/>
      <c r="G65" s="125">
        <f t="shared" si="0"/>
        <v>0</v>
      </c>
      <c r="H65" s="147" t="s">
        <v>1623</v>
      </c>
      <c r="J65" s="155"/>
    </row>
    <row r="66" spans="1:10" ht="263.25" customHeight="1" x14ac:dyDescent="0.2">
      <c r="A66" s="123">
        <v>59</v>
      </c>
      <c r="B66" s="393" t="s">
        <v>3412</v>
      </c>
      <c r="C66" s="334" t="s">
        <v>5101</v>
      </c>
      <c r="D66" s="160" t="s">
        <v>132</v>
      </c>
      <c r="E66" s="125">
        <v>1</v>
      </c>
      <c r="F66" s="125"/>
      <c r="G66" s="125">
        <f t="shared" si="0"/>
        <v>0</v>
      </c>
      <c r="H66" s="147" t="s">
        <v>1623</v>
      </c>
      <c r="J66" s="155"/>
    </row>
    <row r="67" spans="1:10" ht="303.75" x14ac:dyDescent="0.2">
      <c r="A67" s="123">
        <v>60</v>
      </c>
      <c r="B67" s="393" t="s">
        <v>3413</v>
      </c>
      <c r="C67" s="362" t="s">
        <v>5129</v>
      </c>
      <c r="D67" s="160" t="s">
        <v>132</v>
      </c>
      <c r="E67" s="125">
        <v>1</v>
      </c>
      <c r="F67" s="125"/>
      <c r="G67" s="125">
        <f t="shared" si="0"/>
        <v>0</v>
      </c>
      <c r="H67" s="147" t="s">
        <v>1623</v>
      </c>
      <c r="J67" s="155"/>
    </row>
    <row r="68" spans="1:10" x14ac:dyDescent="0.2">
      <c r="A68" s="123">
        <v>61</v>
      </c>
      <c r="B68" s="393" t="s">
        <v>3414</v>
      </c>
      <c r="C68" s="137" t="s">
        <v>3433</v>
      </c>
      <c r="D68" s="160" t="s">
        <v>132</v>
      </c>
      <c r="E68" s="125">
        <v>1</v>
      </c>
      <c r="F68" s="125"/>
      <c r="G68" s="125">
        <f t="shared" si="0"/>
        <v>0</v>
      </c>
      <c r="H68" s="147" t="s">
        <v>1623</v>
      </c>
      <c r="J68" s="155"/>
    </row>
    <row r="69" spans="1:10" ht="45" x14ac:dyDescent="0.2">
      <c r="A69" s="123">
        <v>62</v>
      </c>
      <c r="B69" s="393" t="s">
        <v>3415</v>
      </c>
      <c r="C69" s="137" t="s">
        <v>3471</v>
      </c>
      <c r="D69" s="160" t="s">
        <v>132</v>
      </c>
      <c r="E69" s="125">
        <v>1</v>
      </c>
      <c r="F69" s="125"/>
      <c r="G69" s="125">
        <f t="shared" si="0"/>
        <v>0</v>
      </c>
      <c r="H69" s="147" t="s">
        <v>1623</v>
      </c>
      <c r="J69" s="155"/>
    </row>
    <row r="70" spans="1:10" x14ac:dyDescent="0.2">
      <c r="A70" s="123">
        <v>63</v>
      </c>
      <c r="B70" s="123"/>
      <c r="C70" s="190" t="s">
        <v>3491</v>
      </c>
      <c r="D70" s="160">
        <v>0</v>
      </c>
      <c r="E70" s="125"/>
      <c r="F70" s="125"/>
      <c r="G70" s="125">
        <f t="shared" si="0"/>
        <v>0</v>
      </c>
      <c r="H70" s="147">
        <v>0</v>
      </c>
      <c r="J70" s="155"/>
    </row>
    <row r="71" spans="1:10" ht="22.5" x14ac:dyDescent="0.2">
      <c r="A71" s="123">
        <v>64</v>
      </c>
      <c r="B71" s="393" t="s">
        <v>3416</v>
      </c>
      <c r="C71" s="362" t="s">
        <v>5128</v>
      </c>
      <c r="D71" s="160" t="s">
        <v>132</v>
      </c>
      <c r="E71" s="125">
        <v>1</v>
      </c>
      <c r="F71" s="125"/>
      <c r="G71" s="125">
        <f t="shared" si="0"/>
        <v>0</v>
      </c>
      <c r="H71" s="147" t="s">
        <v>1623</v>
      </c>
      <c r="J71" s="155"/>
    </row>
    <row r="72" spans="1:10" ht="112.5" x14ac:dyDescent="0.2">
      <c r="A72" s="123">
        <v>65</v>
      </c>
      <c r="B72" s="393" t="s">
        <v>3417</v>
      </c>
      <c r="C72" s="137" t="s">
        <v>3472</v>
      </c>
      <c r="D72" s="160" t="s">
        <v>132</v>
      </c>
      <c r="E72" s="125">
        <v>1</v>
      </c>
      <c r="F72" s="125"/>
      <c r="G72" s="125">
        <f t="shared" si="0"/>
        <v>0</v>
      </c>
      <c r="H72" s="147" t="s">
        <v>1623</v>
      </c>
      <c r="J72" s="155"/>
    </row>
    <row r="73" spans="1:10" ht="270" x14ac:dyDescent="0.2">
      <c r="A73" s="123">
        <v>66</v>
      </c>
      <c r="B73" s="393" t="s">
        <v>3418</v>
      </c>
      <c r="C73" s="137" t="s">
        <v>3473</v>
      </c>
      <c r="D73" s="160" t="s">
        <v>132</v>
      </c>
      <c r="E73" s="125">
        <v>1</v>
      </c>
      <c r="F73" s="125"/>
      <c r="G73" s="125">
        <f t="shared" si="0"/>
        <v>0</v>
      </c>
      <c r="H73" s="147" t="s">
        <v>1623</v>
      </c>
      <c r="J73" s="155"/>
    </row>
    <row r="74" spans="1:10" ht="270" x14ac:dyDescent="0.2">
      <c r="A74" s="123">
        <v>67</v>
      </c>
      <c r="B74" s="393" t="s">
        <v>3419</v>
      </c>
      <c r="C74" s="137" t="s">
        <v>3473</v>
      </c>
      <c r="D74" s="160" t="s">
        <v>132</v>
      </c>
      <c r="E74" s="125">
        <v>1</v>
      </c>
      <c r="F74" s="125"/>
      <c r="G74" s="125">
        <f t="shared" ref="G74:G128" si="1">F74*E74</f>
        <v>0</v>
      </c>
      <c r="H74" s="147" t="s">
        <v>1623</v>
      </c>
      <c r="J74" s="155"/>
    </row>
    <row r="75" spans="1:10" ht="112.5" x14ac:dyDescent="0.2">
      <c r="A75" s="123">
        <v>68</v>
      </c>
      <c r="B75" s="393" t="s">
        <v>3420</v>
      </c>
      <c r="C75" s="137" t="s">
        <v>3474</v>
      </c>
      <c r="D75" s="160" t="s">
        <v>132</v>
      </c>
      <c r="E75" s="125">
        <v>1</v>
      </c>
      <c r="F75" s="125"/>
      <c r="G75" s="125">
        <f t="shared" si="1"/>
        <v>0</v>
      </c>
      <c r="H75" s="147" t="s">
        <v>1623</v>
      </c>
      <c r="J75" s="155"/>
    </row>
    <row r="76" spans="1:10" x14ac:dyDescent="0.2">
      <c r="A76" s="123">
        <v>69</v>
      </c>
      <c r="B76" s="123"/>
      <c r="C76" s="190" t="s">
        <v>3492</v>
      </c>
      <c r="D76" s="160">
        <v>0</v>
      </c>
      <c r="E76" s="125"/>
      <c r="F76" s="125"/>
      <c r="G76" s="125">
        <f t="shared" si="1"/>
        <v>0</v>
      </c>
      <c r="H76" s="147">
        <v>0</v>
      </c>
      <c r="J76" s="155"/>
    </row>
    <row r="77" spans="1:10" ht="101.25" x14ac:dyDescent="0.2">
      <c r="A77" s="123">
        <v>70</v>
      </c>
      <c r="B77" s="393" t="s">
        <v>3421</v>
      </c>
      <c r="C77" s="137" t="s">
        <v>3475</v>
      </c>
      <c r="D77" s="160" t="s">
        <v>132</v>
      </c>
      <c r="E77" s="125">
        <v>1</v>
      </c>
      <c r="F77" s="125"/>
      <c r="G77" s="125">
        <f t="shared" si="1"/>
        <v>0</v>
      </c>
      <c r="H77" s="147" t="s">
        <v>1623</v>
      </c>
      <c r="J77" s="155"/>
    </row>
    <row r="78" spans="1:10" ht="101.25" x14ac:dyDescent="0.2">
      <c r="A78" s="123">
        <v>71</v>
      </c>
      <c r="B78" s="393" t="s">
        <v>3422</v>
      </c>
      <c r="C78" s="137" t="s">
        <v>3476</v>
      </c>
      <c r="D78" s="160" t="s">
        <v>132</v>
      </c>
      <c r="E78" s="125">
        <v>1</v>
      </c>
      <c r="F78" s="125"/>
      <c r="G78" s="125">
        <f t="shared" si="1"/>
        <v>0</v>
      </c>
      <c r="H78" s="147" t="s">
        <v>1623</v>
      </c>
      <c r="J78" s="155"/>
    </row>
    <row r="79" spans="1:10" ht="56.25" x14ac:dyDescent="0.2">
      <c r="A79" s="123">
        <v>72</v>
      </c>
      <c r="B79" s="393" t="s">
        <v>3423</v>
      </c>
      <c r="C79" s="137" t="s">
        <v>3434</v>
      </c>
      <c r="D79" s="160" t="s">
        <v>132</v>
      </c>
      <c r="E79" s="125">
        <v>1</v>
      </c>
      <c r="F79" s="125"/>
      <c r="G79" s="125">
        <f t="shared" si="1"/>
        <v>0</v>
      </c>
      <c r="H79" s="147" t="s">
        <v>1623</v>
      </c>
      <c r="J79" s="155"/>
    </row>
    <row r="80" spans="1:10" x14ac:dyDescent="0.2">
      <c r="A80" s="123">
        <v>73</v>
      </c>
      <c r="B80" s="123"/>
      <c r="C80" s="190" t="s">
        <v>3493</v>
      </c>
      <c r="D80" s="160">
        <v>0</v>
      </c>
      <c r="E80" s="125"/>
      <c r="F80" s="125"/>
      <c r="G80" s="125">
        <f t="shared" si="1"/>
        <v>0</v>
      </c>
      <c r="H80" s="147">
        <v>0</v>
      </c>
      <c r="J80" s="155"/>
    </row>
    <row r="81" spans="1:10" ht="135" x14ac:dyDescent="0.2">
      <c r="A81" s="123">
        <v>74</v>
      </c>
      <c r="B81" s="393" t="s">
        <v>3424</v>
      </c>
      <c r="C81" s="137" t="s">
        <v>3477</v>
      </c>
      <c r="D81" s="160" t="s">
        <v>132</v>
      </c>
      <c r="E81" s="125">
        <v>1</v>
      </c>
      <c r="F81" s="125"/>
      <c r="G81" s="125">
        <f t="shared" si="1"/>
        <v>0</v>
      </c>
      <c r="H81" s="147" t="s">
        <v>1623</v>
      </c>
      <c r="J81" s="155"/>
    </row>
    <row r="82" spans="1:10" x14ac:dyDescent="0.2">
      <c r="A82" s="123">
        <v>75</v>
      </c>
      <c r="B82" s="123"/>
      <c r="C82" s="190" t="s">
        <v>3494</v>
      </c>
      <c r="D82" s="160">
        <v>0</v>
      </c>
      <c r="E82" s="125"/>
      <c r="F82" s="125"/>
      <c r="G82" s="125">
        <f t="shared" si="1"/>
        <v>0</v>
      </c>
      <c r="H82" s="147">
        <v>0</v>
      </c>
      <c r="J82" s="155"/>
    </row>
    <row r="83" spans="1:10" ht="67.5" x14ac:dyDescent="0.2">
      <c r="A83" s="123">
        <v>76</v>
      </c>
      <c r="B83" s="393" t="s">
        <v>3425</v>
      </c>
      <c r="C83" s="137" t="s">
        <v>3478</v>
      </c>
      <c r="D83" s="160" t="s">
        <v>132</v>
      </c>
      <c r="E83" s="125">
        <v>1</v>
      </c>
      <c r="F83" s="125"/>
      <c r="G83" s="125">
        <f t="shared" si="1"/>
        <v>0</v>
      </c>
      <c r="H83" s="147" t="s">
        <v>1623</v>
      </c>
      <c r="J83" s="155"/>
    </row>
    <row r="84" spans="1:10" ht="78.75" x14ac:dyDescent="0.2">
      <c r="A84" s="123">
        <v>77</v>
      </c>
      <c r="B84" s="393" t="s">
        <v>3426</v>
      </c>
      <c r="C84" s="137" t="s">
        <v>3435</v>
      </c>
      <c r="D84" s="160" t="s">
        <v>132</v>
      </c>
      <c r="E84" s="125">
        <v>1</v>
      </c>
      <c r="F84" s="125"/>
      <c r="G84" s="125">
        <f t="shared" si="1"/>
        <v>0</v>
      </c>
      <c r="H84" s="147" t="s">
        <v>1623</v>
      </c>
      <c r="J84" s="155"/>
    </row>
    <row r="85" spans="1:10" ht="67.5" x14ac:dyDescent="0.2">
      <c r="A85" s="123">
        <v>78</v>
      </c>
      <c r="B85" s="393" t="s">
        <v>3427</v>
      </c>
      <c r="C85" s="137" t="s">
        <v>3482</v>
      </c>
      <c r="D85" s="160" t="s">
        <v>132</v>
      </c>
      <c r="E85" s="125">
        <v>1</v>
      </c>
      <c r="F85" s="125"/>
      <c r="G85" s="125">
        <f t="shared" si="1"/>
        <v>0</v>
      </c>
      <c r="H85" s="147" t="s">
        <v>1623</v>
      </c>
      <c r="J85" s="155"/>
    </row>
    <row r="86" spans="1:10" ht="22.5" x14ac:dyDescent="0.2">
      <c r="A86" s="123">
        <v>79</v>
      </c>
      <c r="B86" s="393" t="s">
        <v>3428</v>
      </c>
      <c r="C86" s="137" t="s">
        <v>3430</v>
      </c>
      <c r="D86" s="160" t="s">
        <v>132</v>
      </c>
      <c r="E86" s="125">
        <v>1</v>
      </c>
      <c r="F86" s="125"/>
      <c r="G86" s="125">
        <f t="shared" si="1"/>
        <v>0</v>
      </c>
      <c r="H86" s="147" t="s">
        <v>1623</v>
      </c>
      <c r="J86" s="155"/>
    </row>
    <row r="87" spans="1:10" x14ac:dyDescent="0.2">
      <c r="A87" s="123">
        <v>80</v>
      </c>
      <c r="B87" s="123"/>
      <c r="C87" s="190" t="s">
        <v>3495</v>
      </c>
      <c r="D87" s="160">
        <v>0</v>
      </c>
      <c r="E87" s="125"/>
      <c r="F87" s="125"/>
      <c r="G87" s="125">
        <f t="shared" si="1"/>
        <v>0</v>
      </c>
      <c r="H87" s="147">
        <v>0</v>
      </c>
      <c r="J87" s="155"/>
    </row>
    <row r="88" spans="1:10" ht="78.75" x14ac:dyDescent="0.2">
      <c r="A88" s="123">
        <v>81</v>
      </c>
      <c r="B88" s="393" t="s">
        <v>5138</v>
      </c>
      <c r="C88" s="137" t="s">
        <v>3479</v>
      </c>
      <c r="D88" s="160" t="s">
        <v>132</v>
      </c>
      <c r="E88" s="125">
        <v>1</v>
      </c>
      <c r="F88" s="125"/>
      <c r="G88" s="125">
        <f t="shared" si="1"/>
        <v>0</v>
      </c>
      <c r="H88" s="147" t="s">
        <v>1623</v>
      </c>
      <c r="J88" s="155"/>
    </row>
    <row r="89" spans="1:10" ht="33.75" x14ac:dyDescent="0.2">
      <c r="A89" s="123">
        <v>82</v>
      </c>
      <c r="B89" s="393" t="s">
        <v>5139</v>
      </c>
      <c r="C89" s="137" t="s">
        <v>3452</v>
      </c>
      <c r="D89" s="160" t="s">
        <v>132</v>
      </c>
      <c r="E89" s="125">
        <v>1</v>
      </c>
      <c r="F89" s="125"/>
      <c r="G89" s="125">
        <f t="shared" si="1"/>
        <v>0</v>
      </c>
      <c r="H89" s="147" t="s">
        <v>1623</v>
      </c>
      <c r="J89" s="155"/>
    </row>
    <row r="90" spans="1:10" ht="78.75" x14ac:dyDescent="0.2">
      <c r="A90" s="123">
        <v>83</v>
      </c>
      <c r="B90" s="393" t="s">
        <v>5140</v>
      </c>
      <c r="C90" s="137" t="s">
        <v>3435</v>
      </c>
      <c r="D90" s="160" t="s">
        <v>132</v>
      </c>
      <c r="E90" s="125">
        <v>1</v>
      </c>
      <c r="F90" s="125"/>
      <c r="G90" s="125">
        <f t="shared" si="1"/>
        <v>0</v>
      </c>
      <c r="H90" s="147" t="s">
        <v>1623</v>
      </c>
      <c r="J90" s="155"/>
    </row>
    <row r="91" spans="1:10" ht="22.5" x14ac:dyDescent="0.2">
      <c r="A91" s="123">
        <v>84</v>
      </c>
      <c r="B91" s="393" t="s">
        <v>5141</v>
      </c>
      <c r="C91" s="137" t="s">
        <v>3480</v>
      </c>
      <c r="D91" s="160" t="s">
        <v>132</v>
      </c>
      <c r="E91" s="125">
        <v>4</v>
      </c>
      <c r="F91" s="125"/>
      <c r="G91" s="125">
        <f t="shared" si="1"/>
        <v>0</v>
      </c>
      <c r="H91" s="147" t="s">
        <v>1623</v>
      </c>
      <c r="J91" s="155"/>
    </row>
    <row r="92" spans="1:10" ht="112.5" x14ac:dyDescent="0.2">
      <c r="A92" s="123">
        <v>85</v>
      </c>
      <c r="B92" s="393" t="s">
        <v>5142</v>
      </c>
      <c r="C92" s="137" t="s">
        <v>3481</v>
      </c>
      <c r="D92" s="160" t="s">
        <v>132</v>
      </c>
      <c r="E92" s="125">
        <v>1</v>
      </c>
      <c r="F92" s="125"/>
      <c r="G92" s="125">
        <f t="shared" si="1"/>
        <v>0</v>
      </c>
      <c r="H92" s="147" t="s">
        <v>1623</v>
      </c>
      <c r="J92" s="155"/>
    </row>
    <row r="93" spans="1:10" ht="67.5" x14ac:dyDescent="0.2">
      <c r="A93" s="123">
        <v>86</v>
      </c>
      <c r="B93" s="393" t="s">
        <v>5143</v>
      </c>
      <c r="C93" s="137" t="s">
        <v>3482</v>
      </c>
      <c r="D93" s="160" t="s">
        <v>132</v>
      </c>
      <c r="E93" s="125">
        <v>2</v>
      </c>
      <c r="F93" s="125"/>
      <c r="G93" s="125">
        <f t="shared" si="1"/>
        <v>0</v>
      </c>
      <c r="H93" s="147" t="s">
        <v>1623</v>
      </c>
      <c r="J93" s="155"/>
    </row>
    <row r="94" spans="1:10" ht="22.5" x14ac:dyDescent="0.2">
      <c r="A94" s="123">
        <v>87</v>
      </c>
      <c r="B94" s="393" t="s">
        <v>5144</v>
      </c>
      <c r="C94" s="137" t="s">
        <v>3436</v>
      </c>
      <c r="D94" s="160" t="s">
        <v>132</v>
      </c>
      <c r="E94" s="125">
        <v>1</v>
      </c>
      <c r="F94" s="125"/>
      <c r="G94" s="125">
        <f t="shared" si="1"/>
        <v>0</v>
      </c>
      <c r="H94" s="147" t="s">
        <v>1623</v>
      </c>
      <c r="J94" s="155"/>
    </row>
    <row r="95" spans="1:10" ht="22.5" x14ac:dyDescent="0.2">
      <c r="A95" s="123">
        <v>88</v>
      </c>
      <c r="B95" s="393" t="s">
        <v>5145</v>
      </c>
      <c r="C95" s="137" t="s">
        <v>3430</v>
      </c>
      <c r="D95" s="160" t="s">
        <v>132</v>
      </c>
      <c r="E95" s="125">
        <v>4</v>
      </c>
      <c r="F95" s="125"/>
      <c r="G95" s="125">
        <f t="shared" si="1"/>
        <v>0</v>
      </c>
      <c r="H95" s="147" t="s">
        <v>1623</v>
      </c>
      <c r="J95" s="155"/>
    </row>
    <row r="96" spans="1:10" ht="150.75" customHeight="1" x14ac:dyDescent="0.2">
      <c r="A96" s="123">
        <v>89</v>
      </c>
      <c r="B96" s="393" t="s">
        <v>5146</v>
      </c>
      <c r="C96" s="137" t="s">
        <v>3486</v>
      </c>
      <c r="D96" s="160" t="s">
        <v>132</v>
      </c>
      <c r="E96" s="125">
        <v>1</v>
      </c>
      <c r="F96" s="125"/>
      <c r="G96" s="125">
        <f t="shared" si="1"/>
        <v>0</v>
      </c>
      <c r="H96" s="147" t="s">
        <v>1623</v>
      </c>
      <c r="J96" s="155"/>
    </row>
    <row r="97" spans="1:10" ht="56.25" x14ac:dyDescent="0.2">
      <c r="A97" s="123">
        <v>90</v>
      </c>
      <c r="B97" s="393" t="s">
        <v>5147</v>
      </c>
      <c r="C97" s="334" t="s">
        <v>5099</v>
      </c>
      <c r="D97" s="160" t="s">
        <v>132</v>
      </c>
      <c r="E97" s="125">
        <v>1</v>
      </c>
      <c r="F97" s="125"/>
      <c r="G97" s="125">
        <f t="shared" si="1"/>
        <v>0</v>
      </c>
      <c r="H97" s="147" t="s">
        <v>1623</v>
      </c>
      <c r="J97" s="155"/>
    </row>
    <row r="98" spans="1:10" x14ac:dyDescent="0.2">
      <c r="A98" s="123">
        <v>91</v>
      </c>
      <c r="B98" s="123"/>
      <c r="C98" s="190" t="s">
        <v>3496</v>
      </c>
      <c r="D98" s="160">
        <v>0</v>
      </c>
      <c r="E98" s="125"/>
      <c r="F98" s="125"/>
      <c r="G98" s="125">
        <f t="shared" si="1"/>
        <v>0</v>
      </c>
      <c r="H98" s="147">
        <v>0</v>
      </c>
      <c r="J98" s="155"/>
    </row>
    <row r="99" spans="1:10" ht="78.75" x14ac:dyDescent="0.2">
      <c r="A99" s="123">
        <v>92</v>
      </c>
      <c r="B99" s="393" t="s">
        <v>5148</v>
      </c>
      <c r="C99" s="137" t="s">
        <v>3479</v>
      </c>
      <c r="D99" s="160" t="s">
        <v>132</v>
      </c>
      <c r="E99" s="125">
        <v>1</v>
      </c>
      <c r="F99" s="125"/>
      <c r="G99" s="125">
        <f t="shared" si="1"/>
        <v>0</v>
      </c>
      <c r="H99" s="147" t="s">
        <v>1623</v>
      </c>
      <c r="J99" s="155"/>
    </row>
    <row r="100" spans="1:10" ht="33.75" x14ac:dyDescent="0.2">
      <c r="A100" s="123">
        <v>93</v>
      </c>
      <c r="B100" s="393" t="s">
        <v>5149</v>
      </c>
      <c r="C100" s="137" t="s">
        <v>3452</v>
      </c>
      <c r="D100" s="160" t="s">
        <v>132</v>
      </c>
      <c r="E100" s="125">
        <v>1</v>
      </c>
      <c r="F100" s="125"/>
      <c r="G100" s="125">
        <f t="shared" si="1"/>
        <v>0</v>
      </c>
      <c r="H100" s="147" t="s">
        <v>1623</v>
      </c>
      <c r="J100" s="155"/>
    </row>
    <row r="101" spans="1:10" ht="78.75" x14ac:dyDescent="0.2">
      <c r="A101" s="123">
        <v>94</v>
      </c>
      <c r="B101" s="393" t="s">
        <v>5150</v>
      </c>
      <c r="C101" s="137" t="s">
        <v>3435</v>
      </c>
      <c r="D101" s="160" t="s">
        <v>132</v>
      </c>
      <c r="E101" s="125">
        <v>1</v>
      </c>
      <c r="F101" s="125"/>
      <c r="G101" s="125">
        <f t="shared" si="1"/>
        <v>0</v>
      </c>
      <c r="H101" s="147" t="s">
        <v>1623</v>
      </c>
      <c r="J101" s="155"/>
    </row>
    <row r="102" spans="1:10" ht="112.5" x14ac:dyDescent="0.2">
      <c r="A102" s="123">
        <v>95</v>
      </c>
      <c r="B102" s="393" t="s">
        <v>5151</v>
      </c>
      <c r="C102" s="137" t="s">
        <v>3481</v>
      </c>
      <c r="D102" s="160" t="s">
        <v>132</v>
      </c>
      <c r="E102" s="125">
        <v>1</v>
      </c>
      <c r="F102" s="125"/>
      <c r="G102" s="125">
        <f t="shared" si="1"/>
        <v>0</v>
      </c>
      <c r="H102" s="147" t="s">
        <v>1623</v>
      </c>
      <c r="J102" s="155"/>
    </row>
    <row r="103" spans="1:10" ht="67.5" x14ac:dyDescent="0.2">
      <c r="A103" s="123">
        <v>96</v>
      </c>
      <c r="B103" s="393" t="s">
        <v>5152</v>
      </c>
      <c r="C103" s="137" t="s">
        <v>3482</v>
      </c>
      <c r="D103" s="160" t="s">
        <v>132</v>
      </c>
      <c r="E103" s="125">
        <v>2</v>
      </c>
      <c r="F103" s="125"/>
      <c r="G103" s="125">
        <f t="shared" si="1"/>
        <v>0</v>
      </c>
      <c r="H103" s="147" t="s">
        <v>1623</v>
      </c>
      <c r="J103" s="155"/>
    </row>
    <row r="104" spans="1:10" ht="22.5" x14ac:dyDescent="0.2">
      <c r="A104" s="123">
        <v>97</v>
      </c>
      <c r="B104" s="393" t="s">
        <v>5153</v>
      </c>
      <c r="C104" s="137" t="s">
        <v>3436</v>
      </c>
      <c r="D104" s="160" t="s">
        <v>132</v>
      </c>
      <c r="E104" s="125">
        <v>1</v>
      </c>
      <c r="F104" s="125"/>
      <c r="G104" s="125">
        <f t="shared" si="1"/>
        <v>0</v>
      </c>
      <c r="H104" s="147" t="s">
        <v>1623</v>
      </c>
      <c r="J104" s="155"/>
    </row>
    <row r="105" spans="1:10" ht="146.25" x14ac:dyDescent="0.2">
      <c r="A105" s="123">
        <v>98</v>
      </c>
      <c r="B105" s="393" t="s">
        <v>5154</v>
      </c>
      <c r="C105" s="137" t="s">
        <v>3486</v>
      </c>
      <c r="D105" s="160" t="s">
        <v>132</v>
      </c>
      <c r="E105" s="125">
        <v>1</v>
      </c>
      <c r="F105" s="125"/>
      <c r="G105" s="125">
        <f t="shared" si="1"/>
        <v>0</v>
      </c>
      <c r="H105" s="147" t="s">
        <v>1623</v>
      </c>
      <c r="J105" s="155"/>
    </row>
    <row r="106" spans="1:10" ht="56.25" x14ac:dyDescent="0.2">
      <c r="A106" s="123">
        <v>99</v>
      </c>
      <c r="B106" s="393" t="s">
        <v>5155</v>
      </c>
      <c r="C106" s="334" t="s">
        <v>5099</v>
      </c>
      <c r="D106" s="160" t="s">
        <v>132</v>
      </c>
      <c r="E106" s="125">
        <v>1</v>
      </c>
      <c r="F106" s="125"/>
      <c r="G106" s="125">
        <f t="shared" si="1"/>
        <v>0</v>
      </c>
      <c r="H106" s="147" t="s">
        <v>1623</v>
      </c>
      <c r="J106" s="155"/>
    </row>
    <row r="107" spans="1:10" x14ac:dyDescent="0.2">
      <c r="A107" s="123">
        <v>100</v>
      </c>
      <c r="B107" s="123"/>
      <c r="C107" s="190" t="s">
        <v>3497</v>
      </c>
      <c r="D107" s="160">
        <v>0</v>
      </c>
      <c r="E107" s="125"/>
      <c r="F107" s="125"/>
      <c r="G107" s="125">
        <f t="shared" si="1"/>
        <v>0</v>
      </c>
      <c r="H107" s="147">
        <v>0</v>
      </c>
      <c r="J107" s="155"/>
    </row>
    <row r="108" spans="1:10" ht="78.75" x14ac:dyDescent="0.2">
      <c r="A108" s="123">
        <v>101</v>
      </c>
      <c r="B108" s="393" t="s">
        <v>5156</v>
      </c>
      <c r="C108" s="137" t="s">
        <v>3479</v>
      </c>
      <c r="D108" s="160" t="s">
        <v>132</v>
      </c>
      <c r="E108" s="125">
        <v>1</v>
      </c>
      <c r="F108" s="125"/>
      <c r="G108" s="125">
        <f t="shared" si="1"/>
        <v>0</v>
      </c>
      <c r="H108" s="147" t="s">
        <v>1623</v>
      </c>
      <c r="J108" s="155"/>
    </row>
    <row r="109" spans="1:10" ht="33.75" x14ac:dyDescent="0.2">
      <c r="A109" s="123">
        <v>102</v>
      </c>
      <c r="B109" s="393" t="s">
        <v>5157</v>
      </c>
      <c r="C109" s="137" t="s">
        <v>3452</v>
      </c>
      <c r="D109" s="160" t="s">
        <v>132</v>
      </c>
      <c r="E109" s="125">
        <v>1</v>
      </c>
      <c r="F109" s="125"/>
      <c r="G109" s="125">
        <f t="shared" si="1"/>
        <v>0</v>
      </c>
      <c r="H109" s="147" t="s">
        <v>1623</v>
      </c>
      <c r="J109" s="155"/>
    </row>
    <row r="110" spans="1:10" ht="78.75" x14ac:dyDescent="0.2">
      <c r="A110" s="123">
        <v>103</v>
      </c>
      <c r="B110" s="393" t="s">
        <v>5158</v>
      </c>
      <c r="C110" s="137" t="s">
        <v>3435</v>
      </c>
      <c r="D110" s="160" t="s">
        <v>132</v>
      </c>
      <c r="E110" s="125">
        <v>1</v>
      </c>
      <c r="F110" s="125"/>
      <c r="G110" s="125">
        <f t="shared" si="1"/>
        <v>0</v>
      </c>
      <c r="H110" s="147" t="s">
        <v>1623</v>
      </c>
      <c r="J110" s="155"/>
    </row>
    <row r="111" spans="1:10" ht="112.5" x14ac:dyDescent="0.2">
      <c r="A111" s="123">
        <v>104</v>
      </c>
      <c r="B111" s="393" t="s">
        <v>5159</v>
      </c>
      <c r="C111" s="137" t="s">
        <v>3481</v>
      </c>
      <c r="D111" s="160" t="s">
        <v>132</v>
      </c>
      <c r="E111" s="125">
        <v>1</v>
      </c>
      <c r="F111" s="125"/>
      <c r="G111" s="125">
        <f t="shared" si="1"/>
        <v>0</v>
      </c>
      <c r="H111" s="147" t="s">
        <v>1623</v>
      </c>
      <c r="J111" s="155"/>
    </row>
    <row r="112" spans="1:10" ht="67.5" x14ac:dyDescent="0.2">
      <c r="A112" s="123">
        <v>105</v>
      </c>
      <c r="B112" s="393" t="s">
        <v>5160</v>
      </c>
      <c r="C112" s="137" t="s">
        <v>3482</v>
      </c>
      <c r="D112" s="160" t="s">
        <v>132</v>
      </c>
      <c r="E112" s="125">
        <v>2</v>
      </c>
      <c r="F112" s="125"/>
      <c r="G112" s="125">
        <f t="shared" si="1"/>
        <v>0</v>
      </c>
      <c r="H112" s="147" t="s">
        <v>1623</v>
      </c>
      <c r="J112" s="155"/>
    </row>
    <row r="113" spans="1:10" ht="22.5" x14ac:dyDescent="0.2">
      <c r="A113" s="123">
        <v>106</v>
      </c>
      <c r="B113" s="393" t="s">
        <v>5161</v>
      </c>
      <c r="C113" s="137" t="s">
        <v>3436</v>
      </c>
      <c r="D113" s="160" t="s">
        <v>132</v>
      </c>
      <c r="E113" s="125">
        <v>1</v>
      </c>
      <c r="F113" s="125"/>
      <c r="G113" s="125">
        <f t="shared" si="1"/>
        <v>0</v>
      </c>
      <c r="H113" s="147" t="s">
        <v>1623</v>
      </c>
      <c r="J113" s="155"/>
    </row>
    <row r="114" spans="1:10" ht="154.5" customHeight="1" x14ac:dyDescent="0.2">
      <c r="A114" s="123">
        <v>107</v>
      </c>
      <c r="B114" s="393" t="s">
        <v>5162</v>
      </c>
      <c r="C114" s="137" t="s">
        <v>3486</v>
      </c>
      <c r="D114" s="160" t="s">
        <v>132</v>
      </c>
      <c r="E114" s="125">
        <v>1</v>
      </c>
      <c r="F114" s="125"/>
      <c r="G114" s="125">
        <f t="shared" si="1"/>
        <v>0</v>
      </c>
      <c r="H114" s="147" t="s">
        <v>1623</v>
      </c>
      <c r="J114" s="155"/>
    </row>
    <row r="115" spans="1:10" ht="56.25" x14ac:dyDescent="0.2">
      <c r="A115" s="123">
        <v>108</v>
      </c>
      <c r="B115" s="393" t="s">
        <v>5163</v>
      </c>
      <c r="C115" s="334" t="s">
        <v>5102</v>
      </c>
      <c r="D115" s="160" t="s">
        <v>132</v>
      </c>
      <c r="E115" s="125">
        <v>1</v>
      </c>
      <c r="F115" s="125"/>
      <c r="G115" s="125">
        <f t="shared" si="1"/>
        <v>0</v>
      </c>
      <c r="H115" s="147" t="s">
        <v>1623</v>
      </c>
      <c r="J115" s="155"/>
    </row>
    <row r="116" spans="1:10" x14ac:dyDescent="0.2">
      <c r="A116" s="123">
        <v>109</v>
      </c>
      <c r="B116" s="123"/>
      <c r="C116" s="190" t="s">
        <v>3498</v>
      </c>
      <c r="D116" s="160">
        <v>0</v>
      </c>
      <c r="E116" s="125"/>
      <c r="F116" s="125"/>
      <c r="G116" s="125">
        <f t="shared" si="1"/>
        <v>0</v>
      </c>
      <c r="H116" s="147">
        <v>0</v>
      </c>
      <c r="J116" s="155"/>
    </row>
    <row r="117" spans="1:10" ht="78.75" x14ac:dyDescent="0.2">
      <c r="A117" s="123">
        <v>110</v>
      </c>
      <c r="B117" s="393" t="s">
        <v>5164</v>
      </c>
      <c r="C117" s="137" t="s">
        <v>3479</v>
      </c>
      <c r="D117" s="160" t="s">
        <v>132</v>
      </c>
      <c r="E117" s="125">
        <v>1</v>
      </c>
      <c r="F117" s="125"/>
      <c r="G117" s="125">
        <f t="shared" si="1"/>
        <v>0</v>
      </c>
      <c r="H117" s="147" t="s">
        <v>1623</v>
      </c>
      <c r="J117" s="155"/>
    </row>
    <row r="118" spans="1:10" ht="33.75" x14ac:dyDescent="0.2">
      <c r="A118" s="123">
        <v>111</v>
      </c>
      <c r="B118" s="393" t="s">
        <v>5165</v>
      </c>
      <c r="C118" s="137" t="s">
        <v>3452</v>
      </c>
      <c r="D118" s="160" t="s">
        <v>132</v>
      </c>
      <c r="E118" s="125">
        <v>1</v>
      </c>
      <c r="F118" s="125"/>
      <c r="G118" s="125">
        <f t="shared" si="1"/>
        <v>0</v>
      </c>
      <c r="H118" s="147" t="s">
        <v>1623</v>
      </c>
      <c r="J118" s="155"/>
    </row>
    <row r="119" spans="1:10" ht="78.75" x14ac:dyDescent="0.2">
      <c r="A119" s="123">
        <v>112</v>
      </c>
      <c r="B119" s="393" t="s">
        <v>5166</v>
      </c>
      <c r="C119" s="137" t="s">
        <v>3435</v>
      </c>
      <c r="D119" s="160" t="s">
        <v>132</v>
      </c>
      <c r="E119" s="125">
        <v>1</v>
      </c>
      <c r="F119" s="125"/>
      <c r="G119" s="125">
        <f t="shared" si="1"/>
        <v>0</v>
      </c>
      <c r="H119" s="147" t="s">
        <v>1623</v>
      </c>
      <c r="J119" s="155"/>
    </row>
    <row r="120" spans="1:10" ht="112.5" x14ac:dyDescent="0.2">
      <c r="A120" s="123">
        <v>113</v>
      </c>
      <c r="B120" s="393" t="s">
        <v>5167</v>
      </c>
      <c r="C120" s="137" t="s">
        <v>3481</v>
      </c>
      <c r="D120" s="160" t="s">
        <v>132</v>
      </c>
      <c r="E120" s="125">
        <v>1</v>
      </c>
      <c r="F120" s="125"/>
      <c r="G120" s="125">
        <f t="shared" si="1"/>
        <v>0</v>
      </c>
      <c r="H120" s="147" t="s">
        <v>1623</v>
      </c>
      <c r="J120" s="155"/>
    </row>
    <row r="121" spans="1:10" ht="67.5" x14ac:dyDescent="0.2">
      <c r="A121" s="123">
        <v>114</v>
      </c>
      <c r="B121" s="393" t="s">
        <v>5168</v>
      </c>
      <c r="C121" s="137" t="s">
        <v>3482</v>
      </c>
      <c r="D121" s="160" t="s">
        <v>132</v>
      </c>
      <c r="E121" s="125">
        <v>2</v>
      </c>
      <c r="F121" s="125"/>
      <c r="G121" s="125">
        <f t="shared" si="1"/>
        <v>0</v>
      </c>
      <c r="H121" s="147" t="s">
        <v>1623</v>
      </c>
      <c r="J121" s="155"/>
    </row>
    <row r="122" spans="1:10" ht="22.5" x14ac:dyDescent="0.2">
      <c r="A122" s="123">
        <v>115</v>
      </c>
      <c r="B122" s="393" t="s">
        <v>5169</v>
      </c>
      <c r="C122" s="137" t="s">
        <v>3436</v>
      </c>
      <c r="D122" s="160" t="s">
        <v>132</v>
      </c>
      <c r="E122" s="125">
        <v>1</v>
      </c>
      <c r="F122" s="125"/>
      <c r="G122" s="125">
        <f t="shared" si="1"/>
        <v>0</v>
      </c>
      <c r="H122" s="147" t="s">
        <v>1623</v>
      </c>
      <c r="J122" s="155"/>
    </row>
    <row r="123" spans="1:10" ht="146.25" x14ac:dyDescent="0.2">
      <c r="A123" s="123">
        <v>116</v>
      </c>
      <c r="B123" s="393" t="s">
        <v>5170</v>
      </c>
      <c r="C123" s="137" t="s">
        <v>3486</v>
      </c>
      <c r="D123" s="160" t="s">
        <v>132</v>
      </c>
      <c r="E123" s="125">
        <v>1</v>
      </c>
      <c r="F123" s="125"/>
      <c r="G123" s="125">
        <f t="shared" si="1"/>
        <v>0</v>
      </c>
      <c r="H123" s="147" t="s">
        <v>1623</v>
      </c>
      <c r="J123" s="155"/>
    </row>
    <row r="124" spans="1:10" ht="56.25" x14ac:dyDescent="0.2">
      <c r="A124" s="123">
        <v>117</v>
      </c>
      <c r="B124" s="393" t="s">
        <v>5171</v>
      </c>
      <c r="C124" s="334" t="s">
        <v>5103</v>
      </c>
      <c r="D124" s="160" t="s">
        <v>132</v>
      </c>
      <c r="E124" s="125">
        <v>1</v>
      </c>
      <c r="F124" s="125"/>
      <c r="G124" s="125">
        <f t="shared" si="1"/>
        <v>0</v>
      </c>
      <c r="H124" s="147" t="s">
        <v>1623</v>
      </c>
      <c r="J124" s="155"/>
    </row>
    <row r="125" spans="1:10" ht="118.5" customHeight="1" x14ac:dyDescent="0.2">
      <c r="A125" s="123">
        <v>118</v>
      </c>
      <c r="B125" s="393" t="s">
        <v>5172</v>
      </c>
      <c r="C125" s="471" t="s">
        <v>5589</v>
      </c>
      <c r="D125" s="405" t="s">
        <v>132</v>
      </c>
      <c r="E125" s="398">
        <v>1</v>
      </c>
      <c r="F125" s="125"/>
      <c r="G125" s="125">
        <f t="shared" si="1"/>
        <v>0</v>
      </c>
      <c r="H125" s="406" t="s">
        <v>1623</v>
      </c>
      <c r="J125" s="155"/>
    </row>
    <row r="126" spans="1:10" ht="152.25" customHeight="1" x14ac:dyDescent="0.2">
      <c r="A126" s="123">
        <v>119</v>
      </c>
      <c r="B126" s="393" t="s">
        <v>5173</v>
      </c>
      <c r="C126" s="137" t="s">
        <v>3437</v>
      </c>
      <c r="D126" s="405" t="s">
        <v>132</v>
      </c>
      <c r="E126" s="398">
        <v>1</v>
      </c>
      <c r="F126" s="125"/>
      <c r="G126" s="125">
        <f t="shared" si="1"/>
        <v>0</v>
      </c>
      <c r="H126" s="406" t="s">
        <v>1623</v>
      </c>
      <c r="J126" s="155"/>
    </row>
    <row r="127" spans="1:10" x14ac:dyDescent="0.2">
      <c r="A127" s="123">
        <v>120</v>
      </c>
      <c r="B127" s="393" t="s">
        <v>5174</v>
      </c>
      <c r="C127" s="137" t="s">
        <v>3357</v>
      </c>
      <c r="D127" s="160" t="s">
        <v>132</v>
      </c>
      <c r="E127" s="125">
        <v>1</v>
      </c>
      <c r="F127" s="125"/>
      <c r="G127" s="125">
        <f t="shared" si="1"/>
        <v>0</v>
      </c>
      <c r="H127" s="147" t="s">
        <v>1623</v>
      </c>
      <c r="J127" s="155"/>
    </row>
    <row r="128" spans="1:10" x14ac:dyDescent="0.2">
      <c r="A128" s="132">
        <v>121</v>
      </c>
      <c r="B128" s="393" t="s">
        <v>5175</v>
      </c>
      <c r="C128" s="180" t="s">
        <v>3358</v>
      </c>
      <c r="D128" s="181" t="s">
        <v>132</v>
      </c>
      <c r="E128" s="133">
        <v>1</v>
      </c>
      <c r="F128" s="133"/>
      <c r="G128" s="133">
        <f t="shared" si="1"/>
        <v>0</v>
      </c>
      <c r="H128" s="149" t="s">
        <v>1623</v>
      </c>
      <c r="J128" s="155"/>
    </row>
    <row r="129" spans="1:7" x14ac:dyDescent="0.2">
      <c r="B129" s="5" t="s">
        <v>212</v>
      </c>
      <c r="C129" s="143" t="s">
        <v>212</v>
      </c>
    </row>
    <row r="130" spans="1:7" x14ac:dyDescent="0.2">
      <c r="A130" s="214"/>
      <c r="B130" s="215" t="s">
        <v>28</v>
      </c>
      <c r="C130" s="216" t="s">
        <v>212</v>
      </c>
      <c r="D130" s="217"/>
      <c r="E130" s="218"/>
      <c r="F130" s="219"/>
      <c r="G130" s="220">
        <f>G8</f>
        <v>0</v>
      </c>
    </row>
    <row r="132" spans="1:7" x14ac:dyDescent="0.2">
      <c r="B132" s="359"/>
      <c r="C132" s="4" t="s">
        <v>5065</v>
      </c>
    </row>
    <row r="133" spans="1:7" x14ac:dyDescent="0.2">
      <c r="B133" s="375"/>
      <c r="C133" s="4" t="s">
        <v>5118</v>
      </c>
    </row>
    <row r="134" spans="1:7" x14ac:dyDescent="0.2">
      <c r="B134" s="421"/>
      <c r="C134" s="296" t="s">
        <v>5323</v>
      </c>
    </row>
    <row r="135" spans="1:7" x14ac:dyDescent="0.2">
      <c r="B135" s="470"/>
      <c r="C135" s="296" t="s">
        <v>5588</v>
      </c>
    </row>
  </sheetData>
  <sheetProtection algorithmName="SHA-512" hashValue="37fFHb2Pb54CFTUR2Y3/C7s9xs4nZmkVN2mSwCA0gW3rIKL2MgXJehUCl1KgVWQ41bPNXke3JOqEz3F7tAnlGA==" saltValue="eLQ3AajC8cB7a7J8D0f09w==" spinCount="100000" sheet="1" objects="1" scenarios="1"/>
  <protectedRanges>
    <protectedRange sqref="F9:F128"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65" orientation="portrait" r:id="rId1"/>
  <headerFooter>
    <oddFooter>Stránka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4987"/>
  <sheetViews>
    <sheetView view="pageBreakPreview" topLeftCell="A64" zoomScale="70" zoomScaleNormal="100" zoomScaleSheetLayoutView="70" workbookViewId="0">
      <selection activeCell="C83" sqref="C83"/>
    </sheetView>
  </sheetViews>
  <sheetFormatPr defaultRowHeight="12.75" x14ac:dyDescent="0.2"/>
  <cols>
    <col min="1" max="1" width="4.28515625" style="252" customWidth="1"/>
    <col min="2" max="2" width="20.7109375" style="259" customWidth="1"/>
    <col min="3" max="3" width="50.7109375" style="259" customWidth="1"/>
    <col min="4" max="4" width="4.5703125" style="252" customWidth="1"/>
    <col min="5" max="5" width="10.5703125" style="252" customWidth="1"/>
    <col min="6" max="6" width="9.85546875" style="252" customWidth="1"/>
    <col min="7" max="7" width="13.7109375" style="252" customWidth="1"/>
    <col min="8" max="8" width="10" style="251" customWidth="1"/>
    <col min="9" max="9" width="13.140625" style="252" customWidth="1"/>
    <col min="10" max="16384" width="9.140625" style="252"/>
  </cols>
  <sheetData>
    <row r="1" spans="1:16" ht="16.5" thickBot="1" x14ac:dyDescent="0.3">
      <c r="A1" s="531" t="s">
        <v>5036</v>
      </c>
      <c r="B1" s="531"/>
      <c r="C1" s="531"/>
      <c r="D1" s="531"/>
      <c r="E1" s="531"/>
      <c r="F1" s="531"/>
      <c r="G1" s="531"/>
    </row>
    <row r="2" spans="1:16" ht="13.5" thickTop="1" x14ac:dyDescent="0.2">
      <c r="A2" s="253" t="s">
        <v>114</v>
      </c>
      <c r="B2" s="254"/>
      <c r="C2" s="541" t="s">
        <v>1457</v>
      </c>
      <c r="D2" s="542"/>
      <c r="E2" s="542"/>
      <c r="F2" s="542"/>
      <c r="G2" s="543"/>
    </row>
    <row r="3" spans="1:16" x14ac:dyDescent="0.2">
      <c r="A3" s="255" t="s">
        <v>7</v>
      </c>
      <c r="B3" s="256"/>
      <c r="C3" s="544" t="s">
        <v>3499</v>
      </c>
      <c r="D3" s="545"/>
      <c r="E3" s="545"/>
      <c r="F3" s="545"/>
      <c r="G3" s="546"/>
    </row>
    <row r="4" spans="1:16" ht="13.5" thickBot="1" x14ac:dyDescent="0.25">
      <c r="A4" s="257" t="s">
        <v>8</v>
      </c>
      <c r="B4" s="258"/>
      <c r="C4" s="547" t="s">
        <v>2442</v>
      </c>
      <c r="D4" s="548"/>
      <c r="E4" s="548"/>
      <c r="F4" s="548"/>
      <c r="G4" s="549"/>
    </row>
    <row r="5" spans="1:16" ht="14.25" thickTop="1" thickBot="1" x14ac:dyDescent="0.25">
      <c r="C5" s="260"/>
      <c r="D5" s="251"/>
    </row>
    <row r="6" spans="1:16" ht="38.25" x14ac:dyDescent="0.2">
      <c r="A6" s="286" t="s">
        <v>121</v>
      </c>
      <c r="B6" s="287" t="s">
        <v>122</v>
      </c>
      <c r="C6" s="288" t="s">
        <v>123</v>
      </c>
      <c r="D6" s="289" t="s">
        <v>124</v>
      </c>
      <c r="E6" s="289" t="s">
        <v>125</v>
      </c>
      <c r="F6" s="290" t="s">
        <v>3500</v>
      </c>
      <c r="G6" s="291" t="s">
        <v>3501</v>
      </c>
      <c r="H6" s="292" t="s">
        <v>127</v>
      </c>
    </row>
    <row r="7" spans="1:16" ht="20.25" customHeight="1" x14ac:dyDescent="0.2">
      <c r="A7" s="261" t="s">
        <v>128</v>
      </c>
      <c r="B7" s="262" t="s">
        <v>112</v>
      </c>
      <c r="C7" s="263" t="s">
        <v>26</v>
      </c>
      <c r="D7" s="264"/>
      <c r="E7" s="265"/>
      <c r="F7" s="266"/>
      <c r="G7" s="267">
        <f>G10+G11+G13+G16+G19+G23+G27</f>
        <v>0</v>
      </c>
      <c r="H7" s="268"/>
    </row>
    <row r="8" spans="1:16" x14ac:dyDescent="0.2">
      <c r="A8" s="239"/>
      <c r="B8" s="550" t="s">
        <v>3502</v>
      </c>
      <c r="C8" s="551"/>
      <c r="D8" s="551"/>
      <c r="E8" s="551"/>
      <c r="F8" s="551"/>
      <c r="G8" s="552"/>
      <c r="H8" s="242"/>
      <c r="I8" s="182"/>
      <c r="J8" s="182"/>
      <c r="K8" s="182"/>
      <c r="L8" s="182"/>
      <c r="M8" s="182"/>
      <c r="N8" s="182"/>
      <c r="O8" s="182"/>
      <c r="P8" s="182"/>
    </row>
    <row r="9" spans="1:16" x14ac:dyDescent="0.2">
      <c r="A9" s="239"/>
      <c r="B9" s="538" t="s">
        <v>3503</v>
      </c>
      <c r="C9" s="539"/>
      <c r="D9" s="539"/>
      <c r="E9" s="539"/>
      <c r="F9" s="539"/>
      <c r="G9" s="540"/>
      <c r="H9" s="242"/>
      <c r="I9" s="182"/>
      <c r="J9" s="182"/>
      <c r="K9" s="182"/>
      <c r="L9" s="182"/>
      <c r="M9" s="182"/>
      <c r="N9" s="182"/>
      <c r="O9" s="182"/>
      <c r="P9" s="182"/>
    </row>
    <row r="10" spans="1:16" ht="22.5" x14ac:dyDescent="0.2">
      <c r="A10" s="239">
        <v>1</v>
      </c>
      <c r="B10" s="123" t="s">
        <v>3504</v>
      </c>
      <c r="C10" s="137" t="s">
        <v>3505</v>
      </c>
      <c r="D10" s="147" t="s">
        <v>3506</v>
      </c>
      <c r="E10" s="240">
        <v>1</v>
      </c>
      <c r="F10" s="332"/>
      <c r="G10" s="241">
        <f>E10*F10</f>
        <v>0</v>
      </c>
      <c r="H10" s="242" t="s">
        <v>1624</v>
      </c>
      <c r="I10" s="182"/>
      <c r="J10" s="182"/>
      <c r="K10" s="182"/>
      <c r="L10" s="182"/>
      <c r="M10" s="182"/>
      <c r="N10" s="182"/>
      <c r="O10" s="182"/>
      <c r="P10" s="182"/>
    </row>
    <row r="11" spans="1:16" ht="22.5" x14ac:dyDescent="0.2">
      <c r="A11" s="243">
        <v>2</v>
      </c>
      <c r="B11" s="123"/>
      <c r="C11" s="137" t="s">
        <v>3507</v>
      </c>
      <c r="D11" s="147" t="s">
        <v>3506</v>
      </c>
      <c r="E11" s="240">
        <v>1</v>
      </c>
      <c r="F11" s="332"/>
      <c r="G11" s="241">
        <f>E11*F11</f>
        <v>0</v>
      </c>
      <c r="H11" s="242" t="s">
        <v>1623</v>
      </c>
      <c r="I11" s="182"/>
      <c r="J11" s="182"/>
      <c r="K11" s="182"/>
      <c r="L11" s="182"/>
      <c r="M11" s="182"/>
      <c r="N11" s="182"/>
      <c r="O11" s="182"/>
      <c r="P11" s="182"/>
    </row>
    <row r="12" spans="1:16" x14ac:dyDescent="0.2">
      <c r="A12" s="239"/>
      <c r="B12" s="538" t="s">
        <v>3508</v>
      </c>
      <c r="C12" s="539"/>
      <c r="D12" s="539"/>
      <c r="E12" s="539"/>
      <c r="F12" s="539"/>
      <c r="G12" s="540"/>
      <c r="H12" s="242"/>
      <c r="I12" s="182"/>
      <c r="J12" s="182"/>
      <c r="K12" s="182"/>
      <c r="L12" s="182"/>
      <c r="M12" s="182"/>
      <c r="N12" s="182"/>
      <c r="O12" s="182"/>
      <c r="P12" s="182"/>
    </row>
    <row r="13" spans="1:16" x14ac:dyDescent="0.2">
      <c r="A13" s="239">
        <v>3</v>
      </c>
      <c r="B13" s="123" t="s">
        <v>3509</v>
      </c>
      <c r="C13" s="137" t="s">
        <v>3510</v>
      </c>
      <c r="D13" s="147" t="s">
        <v>3506</v>
      </c>
      <c r="E13" s="240">
        <v>1</v>
      </c>
      <c r="F13" s="332"/>
      <c r="G13" s="241">
        <f>E13*F13</f>
        <v>0</v>
      </c>
      <c r="H13" s="242" t="s">
        <v>1624</v>
      </c>
      <c r="I13" s="182"/>
      <c r="J13" s="182"/>
      <c r="K13" s="182"/>
      <c r="L13" s="182"/>
      <c r="M13" s="182"/>
      <c r="N13" s="182"/>
      <c r="O13" s="182"/>
      <c r="P13" s="182"/>
    </row>
    <row r="14" spans="1:16" ht="41.25" customHeight="1" x14ac:dyDescent="0.2">
      <c r="A14" s="239"/>
      <c r="B14" s="123"/>
      <c r="C14" s="553" t="s">
        <v>3511</v>
      </c>
      <c r="D14" s="539"/>
      <c r="E14" s="539"/>
      <c r="F14" s="539"/>
      <c r="G14" s="540"/>
      <c r="H14" s="242"/>
      <c r="I14" s="182"/>
      <c r="J14" s="182"/>
      <c r="K14" s="182"/>
      <c r="L14" s="182"/>
      <c r="M14" s="182"/>
      <c r="N14" s="182"/>
      <c r="O14" s="182"/>
      <c r="P14" s="182"/>
    </row>
    <row r="15" spans="1:16" x14ac:dyDescent="0.2">
      <c r="A15" s="239"/>
      <c r="B15" s="538" t="s">
        <v>3508</v>
      </c>
      <c r="C15" s="539"/>
      <c r="D15" s="539"/>
      <c r="E15" s="539"/>
      <c r="F15" s="539"/>
      <c r="G15" s="540"/>
      <c r="H15" s="242"/>
      <c r="I15" s="182"/>
      <c r="J15" s="182"/>
      <c r="K15" s="182"/>
      <c r="L15" s="182"/>
      <c r="M15" s="182"/>
      <c r="N15" s="182"/>
      <c r="O15" s="182"/>
      <c r="P15" s="182"/>
    </row>
    <row r="16" spans="1:16" x14ac:dyDescent="0.2">
      <c r="A16" s="239">
        <v>4</v>
      </c>
      <c r="B16" s="123" t="s">
        <v>3512</v>
      </c>
      <c r="C16" s="137" t="s">
        <v>3513</v>
      </c>
      <c r="D16" s="147" t="s">
        <v>3506</v>
      </c>
      <c r="E16" s="240">
        <v>1</v>
      </c>
      <c r="F16" s="332"/>
      <c r="G16" s="241">
        <f>E16*F16</f>
        <v>0</v>
      </c>
      <c r="H16" s="242" t="s">
        <v>1624</v>
      </c>
      <c r="I16" s="182"/>
      <c r="J16" s="182"/>
      <c r="K16" s="182"/>
      <c r="L16" s="182"/>
      <c r="M16" s="182"/>
      <c r="N16" s="182"/>
      <c r="O16" s="182"/>
      <c r="P16" s="182"/>
    </row>
    <row r="17" spans="1:16" ht="33" customHeight="1" x14ac:dyDescent="0.2">
      <c r="A17" s="239"/>
      <c r="B17" s="123"/>
      <c r="C17" s="553" t="s">
        <v>3514</v>
      </c>
      <c r="D17" s="539"/>
      <c r="E17" s="539"/>
      <c r="F17" s="539"/>
      <c r="G17" s="540"/>
      <c r="H17" s="242"/>
      <c r="I17" s="182"/>
      <c r="J17" s="182"/>
      <c r="K17" s="182"/>
      <c r="L17" s="182"/>
      <c r="M17" s="182"/>
      <c r="N17" s="182"/>
      <c r="O17" s="182"/>
      <c r="P17" s="182"/>
    </row>
    <row r="18" spans="1:16" x14ac:dyDescent="0.2">
      <c r="A18" s="239"/>
      <c r="B18" s="538" t="s">
        <v>3508</v>
      </c>
      <c r="C18" s="539"/>
      <c r="D18" s="539"/>
      <c r="E18" s="539"/>
      <c r="F18" s="539"/>
      <c r="G18" s="540"/>
      <c r="H18" s="242"/>
      <c r="I18" s="182"/>
      <c r="J18" s="182"/>
      <c r="K18" s="182"/>
      <c r="L18" s="182"/>
      <c r="M18" s="182"/>
      <c r="N18" s="182"/>
      <c r="O18" s="182"/>
      <c r="P18" s="182"/>
    </row>
    <row r="19" spans="1:16" x14ac:dyDescent="0.2">
      <c r="A19" s="239">
        <v>5</v>
      </c>
      <c r="B19" s="123" t="s">
        <v>3515</v>
      </c>
      <c r="C19" s="137" t="s">
        <v>3516</v>
      </c>
      <c r="D19" s="147" t="s">
        <v>3506</v>
      </c>
      <c r="E19" s="240">
        <v>1</v>
      </c>
      <c r="F19" s="332"/>
      <c r="G19" s="241">
        <f>E19*F19</f>
        <v>0</v>
      </c>
      <c r="H19" s="242" t="s">
        <v>1624</v>
      </c>
      <c r="I19" s="182"/>
      <c r="J19" s="182"/>
      <c r="K19" s="182"/>
      <c r="L19" s="182"/>
      <c r="M19" s="182"/>
      <c r="N19" s="182"/>
      <c r="O19" s="182"/>
      <c r="P19" s="182"/>
    </row>
    <row r="20" spans="1:16" ht="29.25" customHeight="1" x14ac:dyDescent="0.2">
      <c r="A20" s="239"/>
      <c r="B20" s="123"/>
      <c r="C20" s="553" t="s">
        <v>3517</v>
      </c>
      <c r="D20" s="539"/>
      <c r="E20" s="539"/>
      <c r="F20" s="539"/>
      <c r="G20" s="540"/>
      <c r="H20" s="242"/>
      <c r="I20" s="182"/>
      <c r="J20" s="182"/>
      <c r="K20" s="182"/>
      <c r="L20" s="182"/>
      <c r="M20" s="182"/>
      <c r="N20" s="182"/>
      <c r="O20" s="182"/>
      <c r="P20" s="182"/>
    </row>
    <row r="21" spans="1:16" x14ac:dyDescent="0.2">
      <c r="A21" s="239"/>
      <c r="B21" s="538" t="s">
        <v>3518</v>
      </c>
      <c r="C21" s="539"/>
      <c r="D21" s="539"/>
      <c r="E21" s="539"/>
      <c r="F21" s="539"/>
      <c r="G21" s="540"/>
      <c r="H21" s="242"/>
      <c r="I21" s="182"/>
      <c r="J21" s="182"/>
      <c r="K21" s="182"/>
      <c r="L21" s="182"/>
      <c r="M21" s="182"/>
      <c r="N21" s="182"/>
      <c r="O21" s="182"/>
      <c r="P21" s="182"/>
    </row>
    <row r="22" spans="1:16" ht="32.25" customHeight="1" x14ac:dyDescent="0.2">
      <c r="A22" s="239"/>
      <c r="B22" s="538" t="s">
        <v>3519</v>
      </c>
      <c r="C22" s="539"/>
      <c r="D22" s="539"/>
      <c r="E22" s="539"/>
      <c r="F22" s="539"/>
      <c r="G22" s="540"/>
      <c r="H22" s="242"/>
      <c r="I22" s="182"/>
      <c r="J22" s="182"/>
      <c r="K22" s="182"/>
      <c r="L22" s="182"/>
      <c r="M22" s="182"/>
      <c r="N22" s="182"/>
      <c r="O22" s="182"/>
      <c r="P22" s="182"/>
    </row>
    <row r="23" spans="1:16" x14ac:dyDescent="0.2">
      <c r="A23" s="239">
        <v>6</v>
      </c>
      <c r="B23" s="123" t="s">
        <v>3520</v>
      </c>
      <c r="C23" s="137" t="s">
        <v>3521</v>
      </c>
      <c r="D23" s="147" t="s">
        <v>3506</v>
      </c>
      <c r="E23" s="240">
        <v>1</v>
      </c>
      <c r="F23" s="332"/>
      <c r="G23" s="241">
        <f>E23*F23</f>
        <v>0</v>
      </c>
      <c r="H23" s="242" t="s">
        <v>1624</v>
      </c>
      <c r="I23" s="182"/>
      <c r="J23" s="182"/>
      <c r="K23" s="182"/>
      <c r="L23" s="182"/>
      <c r="M23" s="182"/>
      <c r="N23" s="182"/>
      <c r="O23" s="182"/>
      <c r="P23" s="182"/>
    </row>
    <row r="24" spans="1:16" ht="39.75" customHeight="1" x14ac:dyDescent="0.2">
      <c r="A24" s="239"/>
      <c r="B24" s="123"/>
      <c r="C24" s="553" t="s">
        <v>3519</v>
      </c>
      <c r="D24" s="539"/>
      <c r="E24" s="539"/>
      <c r="F24" s="539"/>
      <c r="G24" s="540"/>
      <c r="H24" s="242"/>
      <c r="I24" s="182"/>
      <c r="J24" s="182"/>
      <c r="K24" s="182"/>
      <c r="L24" s="182"/>
      <c r="M24" s="182"/>
      <c r="N24" s="182"/>
      <c r="O24" s="182"/>
      <c r="P24" s="182"/>
    </row>
    <row r="25" spans="1:16" x14ac:dyDescent="0.2">
      <c r="A25" s="239"/>
      <c r="B25" s="538" t="s">
        <v>3522</v>
      </c>
      <c r="C25" s="539"/>
      <c r="D25" s="539"/>
      <c r="E25" s="539"/>
      <c r="F25" s="539"/>
      <c r="G25" s="540"/>
      <c r="H25" s="242"/>
      <c r="I25" s="182"/>
      <c r="J25" s="182"/>
      <c r="K25" s="182"/>
      <c r="L25" s="182"/>
      <c r="M25" s="182"/>
      <c r="N25" s="182"/>
      <c r="O25" s="182"/>
      <c r="P25" s="182"/>
    </row>
    <row r="26" spans="1:16" x14ac:dyDescent="0.2">
      <c r="A26" s="239"/>
      <c r="B26" s="538" t="s">
        <v>3523</v>
      </c>
      <c r="C26" s="539"/>
      <c r="D26" s="539"/>
      <c r="E26" s="539"/>
      <c r="F26" s="539"/>
      <c r="G26" s="540"/>
      <c r="H26" s="242"/>
      <c r="I26" s="182"/>
      <c r="J26" s="182"/>
      <c r="K26" s="182"/>
      <c r="L26" s="182"/>
      <c r="M26" s="182"/>
      <c r="N26" s="182"/>
      <c r="O26" s="182"/>
      <c r="P26" s="182"/>
    </row>
    <row r="27" spans="1:16" x14ac:dyDescent="0.2">
      <c r="A27" s="239">
        <v>7</v>
      </c>
      <c r="B27" s="123" t="s">
        <v>3524</v>
      </c>
      <c r="C27" s="137" t="s">
        <v>3525</v>
      </c>
      <c r="D27" s="147" t="s">
        <v>3506</v>
      </c>
      <c r="E27" s="240">
        <v>1</v>
      </c>
      <c r="F27" s="332"/>
      <c r="G27" s="241">
        <f>E27*F27</f>
        <v>0</v>
      </c>
      <c r="H27" s="242" t="s">
        <v>1624</v>
      </c>
      <c r="I27" s="182"/>
      <c r="J27" s="182"/>
      <c r="K27" s="182"/>
      <c r="L27" s="182"/>
      <c r="M27" s="182"/>
      <c r="N27" s="182"/>
      <c r="O27" s="182"/>
      <c r="P27" s="182"/>
    </row>
    <row r="28" spans="1:16" x14ac:dyDescent="0.2">
      <c r="A28" s="239"/>
      <c r="B28" s="123"/>
      <c r="C28" s="553" t="s">
        <v>3523</v>
      </c>
      <c r="D28" s="539"/>
      <c r="E28" s="539"/>
      <c r="F28" s="539"/>
      <c r="G28" s="540"/>
      <c r="H28" s="242"/>
      <c r="I28" s="182"/>
      <c r="J28" s="182"/>
      <c r="K28" s="182"/>
      <c r="L28" s="182"/>
      <c r="M28" s="182"/>
      <c r="N28" s="182"/>
      <c r="O28" s="182"/>
      <c r="P28" s="182"/>
    </row>
    <row r="29" spans="1:16" x14ac:dyDescent="0.2">
      <c r="A29" s="261" t="s">
        <v>128</v>
      </c>
      <c r="B29" s="262" t="s">
        <v>113</v>
      </c>
      <c r="C29" s="263" t="s">
        <v>27</v>
      </c>
      <c r="D29" s="264"/>
      <c r="E29" s="265"/>
      <c r="F29" s="266"/>
      <c r="G29" s="267">
        <f>G32+G36+G40+G44+G47+SUM(G49:G76)</f>
        <v>0</v>
      </c>
      <c r="H29" s="268"/>
      <c r="I29" s="182"/>
    </row>
    <row r="30" spans="1:16" x14ac:dyDescent="0.2">
      <c r="A30" s="239"/>
      <c r="B30" s="550" t="s">
        <v>3522</v>
      </c>
      <c r="C30" s="551"/>
      <c r="D30" s="551"/>
      <c r="E30" s="551"/>
      <c r="F30" s="551"/>
      <c r="G30" s="552"/>
      <c r="H30" s="242"/>
      <c r="I30" s="182"/>
      <c r="J30" s="182"/>
      <c r="K30" s="182"/>
      <c r="L30" s="182"/>
      <c r="M30" s="182"/>
      <c r="N30" s="182"/>
      <c r="O30" s="182"/>
      <c r="P30" s="182"/>
    </row>
    <row r="31" spans="1:16" x14ac:dyDescent="0.2">
      <c r="A31" s="239"/>
      <c r="B31" s="538" t="s">
        <v>3523</v>
      </c>
      <c r="C31" s="539"/>
      <c r="D31" s="539"/>
      <c r="E31" s="539"/>
      <c r="F31" s="539"/>
      <c r="G31" s="540"/>
      <c r="H31" s="242"/>
      <c r="I31" s="182"/>
      <c r="J31" s="182"/>
      <c r="K31" s="182"/>
      <c r="L31" s="182"/>
      <c r="M31" s="182"/>
      <c r="N31" s="182"/>
      <c r="O31" s="182"/>
      <c r="P31" s="182"/>
    </row>
    <row r="32" spans="1:16" x14ac:dyDescent="0.2">
      <c r="A32" s="239">
        <v>8</v>
      </c>
      <c r="B32" s="123" t="s">
        <v>3526</v>
      </c>
      <c r="C32" s="137" t="s">
        <v>3527</v>
      </c>
      <c r="D32" s="147" t="s">
        <v>3506</v>
      </c>
      <c r="E32" s="240">
        <v>1</v>
      </c>
      <c r="F32" s="332"/>
      <c r="G32" s="241">
        <f>E32*F32</f>
        <v>0</v>
      </c>
      <c r="H32" s="242" t="s">
        <v>1624</v>
      </c>
      <c r="I32" s="182"/>
      <c r="J32" s="182"/>
      <c r="K32" s="182"/>
      <c r="L32" s="182"/>
      <c r="M32" s="182"/>
      <c r="N32" s="182"/>
      <c r="O32" s="182"/>
      <c r="P32" s="182"/>
    </row>
    <row r="33" spans="1:16" x14ac:dyDescent="0.2">
      <c r="A33" s="239"/>
      <c r="B33" s="123"/>
      <c r="C33" s="553" t="s">
        <v>3528</v>
      </c>
      <c r="D33" s="539"/>
      <c r="E33" s="539"/>
      <c r="F33" s="539"/>
      <c r="G33" s="540"/>
      <c r="H33" s="242"/>
      <c r="I33" s="182"/>
      <c r="J33" s="182"/>
      <c r="K33" s="182"/>
      <c r="L33" s="182"/>
      <c r="M33" s="182"/>
      <c r="N33" s="182"/>
      <c r="O33" s="182"/>
      <c r="P33" s="182"/>
    </row>
    <row r="34" spans="1:16" x14ac:dyDescent="0.2">
      <c r="A34" s="239"/>
      <c r="B34" s="538" t="s">
        <v>3522</v>
      </c>
      <c r="C34" s="539"/>
      <c r="D34" s="539"/>
      <c r="E34" s="539"/>
      <c r="F34" s="539"/>
      <c r="G34" s="540"/>
      <c r="H34" s="242"/>
      <c r="I34" s="182"/>
      <c r="J34" s="182"/>
      <c r="K34" s="182"/>
      <c r="L34" s="182"/>
      <c r="M34" s="182"/>
      <c r="N34" s="182"/>
      <c r="O34" s="182"/>
      <c r="P34" s="182"/>
    </row>
    <row r="35" spans="1:16" x14ac:dyDescent="0.2">
      <c r="A35" s="239"/>
      <c r="B35" s="538" t="s">
        <v>3523</v>
      </c>
      <c r="C35" s="539"/>
      <c r="D35" s="539"/>
      <c r="E35" s="539"/>
      <c r="F35" s="539"/>
      <c r="G35" s="540"/>
      <c r="H35" s="242"/>
      <c r="I35" s="182"/>
      <c r="J35" s="182"/>
      <c r="K35" s="182"/>
      <c r="L35" s="182"/>
      <c r="M35" s="182"/>
      <c r="N35" s="182"/>
      <c r="O35" s="182"/>
      <c r="P35" s="182"/>
    </row>
    <row r="36" spans="1:16" ht="22.5" x14ac:dyDescent="0.2">
      <c r="A36" s="239">
        <v>9</v>
      </c>
      <c r="B36" s="123" t="s">
        <v>3529</v>
      </c>
      <c r="C36" s="137" t="s">
        <v>3530</v>
      </c>
      <c r="D36" s="147" t="s">
        <v>3506</v>
      </c>
      <c r="E36" s="240">
        <v>1</v>
      </c>
      <c r="F36" s="332"/>
      <c r="G36" s="241">
        <f>E36*F36</f>
        <v>0</v>
      </c>
      <c r="H36" s="242" t="s">
        <v>1624</v>
      </c>
      <c r="I36" s="182"/>
      <c r="J36" s="182"/>
      <c r="K36" s="182"/>
      <c r="L36" s="182"/>
      <c r="M36" s="182"/>
      <c r="N36" s="182"/>
      <c r="O36" s="182"/>
      <c r="P36" s="182"/>
    </row>
    <row r="37" spans="1:16" ht="25.5" customHeight="1" x14ac:dyDescent="0.2">
      <c r="A37" s="239"/>
      <c r="B37" s="123"/>
      <c r="C37" s="553" t="s">
        <v>3531</v>
      </c>
      <c r="D37" s="539"/>
      <c r="E37" s="539"/>
      <c r="F37" s="539"/>
      <c r="G37" s="540"/>
      <c r="H37" s="242"/>
      <c r="I37" s="182"/>
      <c r="J37" s="182"/>
      <c r="K37" s="182"/>
      <c r="L37" s="182"/>
      <c r="M37" s="182"/>
      <c r="N37" s="182"/>
      <c r="O37" s="182"/>
      <c r="P37" s="182"/>
    </row>
    <row r="38" spans="1:16" x14ac:dyDescent="0.2">
      <c r="A38" s="239"/>
      <c r="B38" s="538" t="s">
        <v>3522</v>
      </c>
      <c r="C38" s="539"/>
      <c r="D38" s="539"/>
      <c r="E38" s="539"/>
      <c r="F38" s="539"/>
      <c r="G38" s="540"/>
      <c r="H38" s="242"/>
      <c r="I38" s="182"/>
      <c r="J38" s="182"/>
      <c r="K38" s="182"/>
      <c r="L38" s="182"/>
      <c r="M38" s="182"/>
      <c r="N38" s="182"/>
      <c r="O38" s="182"/>
      <c r="P38" s="182"/>
    </row>
    <row r="39" spans="1:16" x14ac:dyDescent="0.2">
      <c r="A39" s="239"/>
      <c r="B39" s="538" t="s">
        <v>3523</v>
      </c>
      <c r="C39" s="539"/>
      <c r="D39" s="539"/>
      <c r="E39" s="539"/>
      <c r="F39" s="539"/>
      <c r="G39" s="540"/>
      <c r="H39" s="242"/>
      <c r="I39" s="182"/>
      <c r="J39" s="182"/>
      <c r="K39" s="182"/>
      <c r="L39" s="182"/>
      <c r="M39" s="182"/>
      <c r="N39" s="182"/>
      <c r="O39" s="182"/>
      <c r="P39" s="182"/>
    </row>
    <row r="40" spans="1:16" x14ac:dyDescent="0.2">
      <c r="A40" s="239">
        <v>10</v>
      </c>
      <c r="B40" s="123" t="s">
        <v>3532</v>
      </c>
      <c r="C40" s="137" t="s">
        <v>3533</v>
      </c>
      <c r="D40" s="147" t="s">
        <v>3506</v>
      </c>
      <c r="E40" s="240">
        <v>1</v>
      </c>
      <c r="F40" s="332"/>
      <c r="G40" s="241">
        <f>E40*F40</f>
        <v>0</v>
      </c>
      <c r="H40" s="242" t="s">
        <v>1624</v>
      </c>
      <c r="I40" s="182"/>
      <c r="J40" s="182"/>
      <c r="K40" s="182"/>
      <c r="L40" s="182"/>
      <c r="M40" s="182"/>
      <c r="N40" s="182"/>
      <c r="O40" s="182"/>
      <c r="P40" s="182"/>
    </row>
    <row r="41" spans="1:16" ht="32.25" customHeight="1" x14ac:dyDescent="0.2">
      <c r="A41" s="239"/>
      <c r="B41" s="123"/>
      <c r="C41" s="553" t="s">
        <v>3534</v>
      </c>
      <c r="D41" s="539"/>
      <c r="E41" s="539"/>
      <c r="F41" s="539"/>
      <c r="G41" s="540"/>
      <c r="H41" s="242"/>
      <c r="I41" s="182"/>
      <c r="J41" s="182"/>
      <c r="K41" s="182"/>
      <c r="L41" s="182"/>
      <c r="M41" s="182"/>
      <c r="N41" s="182"/>
      <c r="O41" s="182"/>
      <c r="P41" s="182"/>
    </row>
    <row r="42" spans="1:16" x14ac:dyDescent="0.2">
      <c r="A42" s="239"/>
      <c r="B42" s="538" t="s">
        <v>3522</v>
      </c>
      <c r="C42" s="539"/>
      <c r="D42" s="539"/>
      <c r="E42" s="539"/>
      <c r="F42" s="539"/>
      <c r="G42" s="540"/>
      <c r="H42" s="242"/>
      <c r="I42" s="182"/>
      <c r="J42" s="182"/>
      <c r="K42" s="182"/>
      <c r="L42" s="182"/>
      <c r="M42" s="182"/>
      <c r="N42" s="182"/>
      <c r="O42" s="182"/>
      <c r="P42" s="182"/>
    </row>
    <row r="43" spans="1:16" x14ac:dyDescent="0.2">
      <c r="A43" s="239"/>
      <c r="B43" s="538" t="s">
        <v>3523</v>
      </c>
      <c r="C43" s="539"/>
      <c r="D43" s="539"/>
      <c r="E43" s="539"/>
      <c r="F43" s="539"/>
      <c r="G43" s="540"/>
      <c r="H43" s="242"/>
      <c r="I43" s="182"/>
      <c r="J43" s="182"/>
      <c r="K43" s="182"/>
      <c r="L43" s="182"/>
      <c r="M43" s="182"/>
      <c r="N43" s="182"/>
      <c r="O43" s="182"/>
      <c r="P43" s="182"/>
    </row>
    <row r="44" spans="1:16" ht="22.5" x14ac:dyDescent="0.2">
      <c r="A44" s="239">
        <v>11</v>
      </c>
      <c r="B44" s="123" t="s">
        <v>3535</v>
      </c>
      <c r="C44" s="137" t="s">
        <v>3536</v>
      </c>
      <c r="D44" s="147" t="s">
        <v>201</v>
      </c>
      <c r="E44" s="240">
        <v>16</v>
      </c>
      <c r="F44" s="332"/>
      <c r="G44" s="241">
        <f>E44*F44</f>
        <v>0</v>
      </c>
      <c r="H44" s="242" t="s">
        <v>1623</v>
      </c>
      <c r="I44" s="182"/>
      <c r="J44" s="182"/>
      <c r="K44" s="182"/>
      <c r="L44" s="182"/>
      <c r="M44" s="182"/>
      <c r="N44" s="182"/>
      <c r="O44" s="182"/>
      <c r="P44" s="182"/>
    </row>
    <row r="45" spans="1:16" x14ac:dyDescent="0.2">
      <c r="A45" s="239"/>
      <c r="B45" s="538"/>
      <c r="C45" s="539"/>
      <c r="D45" s="539"/>
      <c r="E45" s="539"/>
      <c r="F45" s="539"/>
      <c r="G45" s="540"/>
      <c r="H45" s="242"/>
      <c r="I45" s="182"/>
      <c r="J45" s="182"/>
      <c r="K45" s="182"/>
      <c r="L45" s="182"/>
      <c r="M45" s="182"/>
      <c r="N45" s="182"/>
      <c r="O45" s="182"/>
      <c r="P45" s="182"/>
    </row>
    <row r="46" spans="1:16" x14ac:dyDescent="0.2">
      <c r="A46" s="239"/>
      <c r="B46" s="538" t="s">
        <v>3523</v>
      </c>
      <c r="C46" s="539"/>
      <c r="D46" s="539"/>
      <c r="E46" s="539"/>
      <c r="F46" s="539"/>
      <c r="G46" s="540"/>
      <c r="H46" s="242"/>
      <c r="I46" s="182"/>
      <c r="J46" s="182"/>
      <c r="K46" s="182"/>
      <c r="L46" s="182"/>
      <c r="M46" s="182"/>
      <c r="N46" s="182"/>
      <c r="O46" s="182"/>
      <c r="P46" s="182"/>
    </row>
    <row r="47" spans="1:16" x14ac:dyDescent="0.2">
      <c r="A47" s="239">
        <v>12</v>
      </c>
      <c r="B47" s="123" t="s">
        <v>3537</v>
      </c>
      <c r="C47" s="137" t="s">
        <v>3538</v>
      </c>
      <c r="D47" s="147" t="s">
        <v>3506</v>
      </c>
      <c r="E47" s="240">
        <v>1</v>
      </c>
      <c r="F47" s="332"/>
      <c r="G47" s="241">
        <f>E47*F47</f>
        <v>0</v>
      </c>
      <c r="H47" s="242" t="s">
        <v>1624</v>
      </c>
      <c r="I47" s="182"/>
      <c r="J47" s="182"/>
      <c r="K47" s="182"/>
      <c r="L47" s="182"/>
      <c r="M47" s="182"/>
      <c r="N47" s="182"/>
      <c r="O47" s="182"/>
      <c r="P47" s="182"/>
    </row>
    <row r="48" spans="1:16" ht="41.25" customHeight="1" x14ac:dyDescent="0.2">
      <c r="A48" s="239"/>
      <c r="B48" s="123"/>
      <c r="C48" s="553" t="s">
        <v>3539</v>
      </c>
      <c r="D48" s="539"/>
      <c r="E48" s="539"/>
      <c r="F48" s="539"/>
      <c r="G48" s="540"/>
      <c r="H48" s="242"/>
      <c r="I48" s="182"/>
      <c r="J48" s="182"/>
      <c r="K48" s="182"/>
      <c r="L48" s="182"/>
      <c r="M48" s="182"/>
      <c r="N48" s="182"/>
      <c r="O48" s="182"/>
      <c r="P48" s="182"/>
    </row>
    <row r="49" spans="1:16" ht="41.25" customHeight="1" x14ac:dyDescent="0.2">
      <c r="A49" s="239">
        <v>13</v>
      </c>
      <c r="B49" s="123" t="s">
        <v>3540</v>
      </c>
      <c r="C49" s="137" t="s">
        <v>3590</v>
      </c>
      <c r="D49" s="147" t="s">
        <v>755</v>
      </c>
      <c r="E49" s="240">
        <v>180</v>
      </c>
      <c r="F49" s="332"/>
      <c r="G49" s="241">
        <f t="shared" ref="G49:G76" si="0">E49*F49</f>
        <v>0</v>
      </c>
      <c r="H49" s="242" t="s">
        <v>1623</v>
      </c>
      <c r="I49" s="182"/>
      <c r="J49" s="182"/>
      <c r="K49" s="182"/>
      <c r="L49" s="182"/>
      <c r="M49" s="182"/>
      <c r="N49" s="182"/>
      <c r="O49" s="182"/>
      <c r="P49" s="182"/>
    </row>
    <row r="50" spans="1:16" ht="22.5" x14ac:dyDescent="0.2">
      <c r="A50" s="239">
        <v>14</v>
      </c>
      <c r="B50" s="123" t="s">
        <v>3541</v>
      </c>
      <c r="C50" s="137" t="s">
        <v>3542</v>
      </c>
      <c r="D50" s="147" t="s">
        <v>755</v>
      </c>
      <c r="E50" s="240">
        <v>48</v>
      </c>
      <c r="F50" s="332"/>
      <c r="G50" s="241">
        <f t="shared" si="0"/>
        <v>0</v>
      </c>
      <c r="H50" s="242" t="s">
        <v>1623</v>
      </c>
      <c r="I50" s="182"/>
      <c r="J50" s="182"/>
      <c r="K50" s="182"/>
      <c r="L50" s="182"/>
      <c r="M50" s="182"/>
      <c r="N50" s="182"/>
      <c r="O50" s="182"/>
      <c r="P50" s="182"/>
    </row>
    <row r="51" spans="1:16" ht="33.75" x14ac:dyDescent="0.2">
      <c r="A51" s="239">
        <v>15</v>
      </c>
      <c r="B51" s="123" t="s">
        <v>3543</v>
      </c>
      <c r="C51" s="137" t="s">
        <v>3591</v>
      </c>
      <c r="D51" s="147" t="s">
        <v>755</v>
      </c>
      <c r="E51" s="240">
        <v>360</v>
      </c>
      <c r="F51" s="332"/>
      <c r="G51" s="241">
        <f t="shared" si="0"/>
        <v>0</v>
      </c>
      <c r="H51" s="242" t="s">
        <v>1623</v>
      </c>
      <c r="I51" s="182"/>
      <c r="J51" s="182"/>
      <c r="K51" s="182"/>
      <c r="L51" s="182"/>
      <c r="M51" s="182"/>
      <c r="N51" s="182"/>
      <c r="O51" s="182"/>
      <c r="P51" s="182"/>
    </row>
    <row r="52" spans="1:16" s="273" customFormat="1" ht="138" customHeight="1" x14ac:dyDescent="0.2">
      <c r="A52" s="269"/>
      <c r="B52" s="270"/>
      <c r="C52" s="553" t="s">
        <v>3592</v>
      </c>
      <c r="D52" s="554"/>
      <c r="E52" s="554"/>
      <c r="F52" s="554"/>
      <c r="G52" s="555"/>
      <c r="H52" s="271"/>
      <c r="I52" s="272"/>
      <c r="J52" s="272"/>
      <c r="K52" s="272"/>
      <c r="L52" s="272"/>
      <c r="M52" s="272"/>
      <c r="N52" s="272"/>
      <c r="O52" s="272"/>
      <c r="P52" s="272"/>
    </row>
    <row r="53" spans="1:16" ht="22.5" x14ac:dyDescent="0.2">
      <c r="A53" s="239">
        <v>16</v>
      </c>
      <c r="B53" s="123" t="s">
        <v>3544</v>
      </c>
      <c r="C53" s="137" t="s">
        <v>3545</v>
      </c>
      <c r="D53" s="147" t="s">
        <v>755</v>
      </c>
      <c r="E53" s="240">
        <v>240</v>
      </c>
      <c r="F53" s="332"/>
      <c r="G53" s="241">
        <f t="shared" si="0"/>
        <v>0</v>
      </c>
      <c r="H53" s="242" t="s">
        <v>1623</v>
      </c>
      <c r="I53" s="182"/>
      <c r="J53" s="182"/>
      <c r="K53" s="182"/>
      <c r="L53" s="182"/>
      <c r="M53" s="182"/>
      <c r="N53" s="182"/>
      <c r="O53" s="182"/>
      <c r="P53" s="182"/>
    </row>
    <row r="54" spans="1:16" x14ac:dyDescent="0.2">
      <c r="A54" s="239">
        <v>17</v>
      </c>
      <c r="B54" s="123" t="s">
        <v>3546</v>
      </c>
      <c r="C54" s="334" t="s">
        <v>5038</v>
      </c>
      <c r="D54" s="335"/>
      <c r="E54" s="336"/>
      <c r="F54" s="337"/>
      <c r="G54" s="338"/>
      <c r="H54" s="339"/>
      <c r="I54" s="182"/>
      <c r="J54" s="182"/>
      <c r="K54" s="182"/>
      <c r="L54" s="182"/>
      <c r="M54" s="182"/>
      <c r="N54" s="182"/>
      <c r="O54" s="182"/>
      <c r="P54" s="182"/>
    </row>
    <row r="55" spans="1:16" x14ac:dyDescent="0.2">
      <c r="A55" s="239">
        <v>18</v>
      </c>
      <c r="B55" s="123" t="s">
        <v>3547</v>
      </c>
      <c r="C55" s="137" t="s">
        <v>3548</v>
      </c>
      <c r="D55" s="147" t="s">
        <v>3506</v>
      </c>
      <c r="E55" s="240">
        <v>1</v>
      </c>
      <c r="F55" s="332"/>
      <c r="G55" s="241">
        <f t="shared" si="0"/>
        <v>0</v>
      </c>
      <c r="H55" s="242" t="s">
        <v>1623</v>
      </c>
      <c r="I55" s="182"/>
      <c r="J55" s="182"/>
      <c r="K55" s="182"/>
      <c r="L55" s="182"/>
      <c r="M55" s="182"/>
      <c r="N55" s="182"/>
      <c r="O55" s="182"/>
      <c r="P55" s="182"/>
    </row>
    <row r="56" spans="1:16" ht="22.5" x14ac:dyDescent="0.2">
      <c r="A56" s="239">
        <v>19</v>
      </c>
      <c r="B56" s="123" t="s">
        <v>3549</v>
      </c>
      <c r="C56" s="137" t="s">
        <v>3550</v>
      </c>
      <c r="D56" s="147" t="s">
        <v>3506</v>
      </c>
      <c r="E56" s="240">
        <v>1</v>
      </c>
      <c r="F56" s="332"/>
      <c r="G56" s="241">
        <f>E56*F56</f>
        <v>0</v>
      </c>
      <c r="H56" s="242" t="s">
        <v>1623</v>
      </c>
      <c r="I56" s="182"/>
      <c r="J56" s="182"/>
      <c r="K56" s="182"/>
      <c r="L56" s="182"/>
      <c r="M56" s="182"/>
      <c r="N56" s="182"/>
      <c r="O56" s="182"/>
      <c r="P56" s="182"/>
    </row>
    <row r="57" spans="1:16" ht="22.5" x14ac:dyDescent="0.2">
      <c r="A57" s="239">
        <v>20</v>
      </c>
      <c r="B57" s="123" t="s">
        <v>3551</v>
      </c>
      <c r="C57" s="137" t="s">
        <v>3552</v>
      </c>
      <c r="D57" s="147" t="s">
        <v>755</v>
      </c>
      <c r="E57" s="240">
        <v>360</v>
      </c>
      <c r="F57" s="332"/>
      <c r="G57" s="241">
        <f>E57*F57</f>
        <v>0</v>
      </c>
      <c r="H57" s="242" t="s">
        <v>1623</v>
      </c>
      <c r="I57" s="182"/>
      <c r="J57" s="182"/>
      <c r="K57" s="182"/>
      <c r="L57" s="182"/>
      <c r="M57" s="182"/>
      <c r="N57" s="182"/>
      <c r="O57" s="182"/>
      <c r="P57" s="182"/>
    </row>
    <row r="58" spans="1:16" ht="22.5" x14ac:dyDescent="0.2">
      <c r="A58" s="239">
        <v>21</v>
      </c>
      <c r="B58" s="123" t="s">
        <v>3553</v>
      </c>
      <c r="C58" s="137" t="s">
        <v>3554</v>
      </c>
      <c r="D58" s="147" t="s">
        <v>3506</v>
      </c>
      <c r="E58" s="240">
        <v>1</v>
      </c>
      <c r="F58" s="332"/>
      <c r="G58" s="241">
        <f t="shared" ref="G58:G75" si="1">E58*F58</f>
        <v>0</v>
      </c>
      <c r="H58" s="242" t="s">
        <v>1623</v>
      </c>
      <c r="I58" s="182"/>
      <c r="J58" s="182"/>
      <c r="K58" s="182"/>
      <c r="L58" s="182"/>
      <c r="M58" s="182"/>
      <c r="N58" s="182"/>
      <c r="O58" s="182"/>
      <c r="P58" s="182"/>
    </row>
    <row r="59" spans="1:16" ht="22.5" x14ac:dyDescent="0.2">
      <c r="A59" s="239">
        <v>22</v>
      </c>
      <c r="B59" s="123" t="s">
        <v>3555</v>
      </c>
      <c r="C59" s="137" t="s">
        <v>3556</v>
      </c>
      <c r="D59" s="147" t="s">
        <v>3506</v>
      </c>
      <c r="E59" s="240">
        <v>1</v>
      </c>
      <c r="F59" s="332"/>
      <c r="G59" s="241">
        <f t="shared" si="1"/>
        <v>0</v>
      </c>
      <c r="H59" s="242" t="s">
        <v>1623</v>
      </c>
      <c r="I59" s="182"/>
    </row>
    <row r="60" spans="1:16" x14ac:dyDescent="0.2">
      <c r="A60" s="239">
        <v>23</v>
      </c>
      <c r="B60" s="123" t="s">
        <v>3557</v>
      </c>
      <c r="C60" s="137" t="s">
        <v>3558</v>
      </c>
      <c r="D60" s="147" t="s">
        <v>3506</v>
      </c>
      <c r="E60" s="240">
        <v>1</v>
      </c>
      <c r="F60" s="332"/>
      <c r="G60" s="241">
        <f t="shared" si="1"/>
        <v>0</v>
      </c>
      <c r="H60" s="242" t="s">
        <v>1623</v>
      </c>
      <c r="I60" s="182"/>
    </row>
    <row r="61" spans="1:16" ht="22.5" x14ac:dyDescent="0.2">
      <c r="A61" s="239">
        <v>24</v>
      </c>
      <c r="B61" s="123" t="s">
        <v>3559</v>
      </c>
      <c r="C61" s="137" t="s">
        <v>3560</v>
      </c>
      <c r="D61" s="147" t="s">
        <v>3506</v>
      </c>
      <c r="E61" s="240">
        <v>1</v>
      </c>
      <c r="F61" s="332"/>
      <c r="G61" s="241">
        <f t="shared" si="1"/>
        <v>0</v>
      </c>
      <c r="H61" s="242" t="s">
        <v>1623</v>
      </c>
      <c r="I61" s="182"/>
    </row>
    <row r="62" spans="1:16" ht="67.5" x14ac:dyDescent="0.2">
      <c r="A62" s="239">
        <v>25</v>
      </c>
      <c r="B62" s="123" t="s">
        <v>3561</v>
      </c>
      <c r="C62" s="137" t="s">
        <v>3562</v>
      </c>
      <c r="D62" s="147" t="s">
        <v>3506</v>
      </c>
      <c r="E62" s="240">
        <v>1</v>
      </c>
      <c r="F62" s="332"/>
      <c r="G62" s="241">
        <f t="shared" si="1"/>
        <v>0</v>
      </c>
      <c r="H62" s="242" t="s">
        <v>1623</v>
      </c>
      <c r="I62" s="182"/>
    </row>
    <row r="63" spans="1:16" ht="22.5" x14ac:dyDescent="0.2">
      <c r="A63" s="239">
        <v>26</v>
      </c>
      <c r="B63" s="123" t="s">
        <v>3563</v>
      </c>
      <c r="C63" s="137" t="s">
        <v>3564</v>
      </c>
      <c r="D63" s="147" t="s">
        <v>3506</v>
      </c>
      <c r="E63" s="240">
        <v>1</v>
      </c>
      <c r="F63" s="332"/>
      <c r="G63" s="241">
        <f t="shared" si="1"/>
        <v>0</v>
      </c>
      <c r="H63" s="242" t="s">
        <v>1623</v>
      </c>
      <c r="I63" s="182"/>
    </row>
    <row r="64" spans="1:16" ht="45" x14ac:dyDescent="0.2">
      <c r="A64" s="239">
        <v>27</v>
      </c>
      <c r="B64" s="123" t="s">
        <v>3565</v>
      </c>
      <c r="C64" s="137" t="s">
        <v>3566</v>
      </c>
      <c r="D64" s="147" t="s">
        <v>3506</v>
      </c>
      <c r="E64" s="240">
        <v>1</v>
      </c>
      <c r="F64" s="332"/>
      <c r="G64" s="241">
        <f t="shared" si="1"/>
        <v>0</v>
      </c>
      <c r="H64" s="242" t="s">
        <v>1623</v>
      </c>
      <c r="I64" s="182"/>
    </row>
    <row r="65" spans="1:9" ht="33.75" x14ac:dyDescent="0.2">
      <c r="A65" s="239">
        <v>28</v>
      </c>
      <c r="B65" s="123" t="s">
        <v>3567</v>
      </c>
      <c r="C65" s="137" t="s">
        <v>3568</v>
      </c>
      <c r="D65" s="147" t="s">
        <v>3506</v>
      </c>
      <c r="E65" s="240">
        <v>1</v>
      </c>
      <c r="F65" s="332"/>
      <c r="G65" s="241">
        <f t="shared" si="1"/>
        <v>0</v>
      </c>
      <c r="H65" s="242" t="s">
        <v>1623</v>
      </c>
      <c r="I65" s="182"/>
    </row>
    <row r="66" spans="1:9" ht="33.75" x14ac:dyDescent="0.2">
      <c r="A66" s="239">
        <v>29</v>
      </c>
      <c r="B66" s="123" t="s">
        <v>3569</v>
      </c>
      <c r="C66" s="137" t="s">
        <v>3570</v>
      </c>
      <c r="D66" s="147" t="s">
        <v>3506</v>
      </c>
      <c r="E66" s="240">
        <v>1</v>
      </c>
      <c r="F66" s="332"/>
      <c r="G66" s="241">
        <f t="shared" si="1"/>
        <v>0</v>
      </c>
      <c r="H66" s="242" t="s">
        <v>1623</v>
      </c>
      <c r="I66" s="182"/>
    </row>
    <row r="67" spans="1:9" ht="22.5" x14ac:dyDescent="0.2">
      <c r="A67" s="239">
        <v>30</v>
      </c>
      <c r="B67" s="123" t="s">
        <v>3571</v>
      </c>
      <c r="C67" s="137" t="s">
        <v>3572</v>
      </c>
      <c r="D67" s="147" t="s">
        <v>3506</v>
      </c>
      <c r="E67" s="240">
        <v>1</v>
      </c>
      <c r="F67" s="332"/>
      <c r="G67" s="241">
        <f t="shared" si="1"/>
        <v>0</v>
      </c>
      <c r="H67" s="242" t="s">
        <v>1623</v>
      </c>
      <c r="I67" s="182"/>
    </row>
    <row r="68" spans="1:9" ht="45" x14ac:dyDescent="0.2">
      <c r="A68" s="239">
        <v>31</v>
      </c>
      <c r="B68" s="123" t="s">
        <v>3573</v>
      </c>
      <c r="C68" s="137" t="s">
        <v>3574</v>
      </c>
      <c r="D68" s="147" t="s">
        <v>3506</v>
      </c>
      <c r="E68" s="240">
        <v>1</v>
      </c>
      <c r="F68" s="332"/>
      <c r="G68" s="241">
        <f t="shared" si="1"/>
        <v>0</v>
      </c>
      <c r="H68" s="242" t="s">
        <v>1623</v>
      </c>
      <c r="I68" s="182"/>
    </row>
    <row r="69" spans="1:9" ht="22.5" x14ac:dyDescent="0.2">
      <c r="A69" s="239">
        <v>32</v>
      </c>
      <c r="B69" s="123" t="s">
        <v>3575</v>
      </c>
      <c r="C69" s="137" t="s">
        <v>3576</v>
      </c>
      <c r="D69" s="147" t="s">
        <v>3506</v>
      </c>
      <c r="E69" s="240">
        <v>1</v>
      </c>
      <c r="F69" s="332"/>
      <c r="G69" s="241">
        <f t="shared" si="1"/>
        <v>0</v>
      </c>
      <c r="H69" s="242" t="s">
        <v>1623</v>
      </c>
      <c r="I69" s="182"/>
    </row>
    <row r="70" spans="1:9" ht="45" x14ac:dyDescent="0.2">
      <c r="A70" s="239">
        <v>33</v>
      </c>
      <c r="B70" s="123" t="s">
        <v>3577</v>
      </c>
      <c r="C70" s="137" t="s">
        <v>3578</v>
      </c>
      <c r="D70" s="147" t="s">
        <v>3506</v>
      </c>
      <c r="E70" s="240">
        <v>1</v>
      </c>
      <c r="F70" s="332"/>
      <c r="G70" s="241">
        <f t="shared" si="1"/>
        <v>0</v>
      </c>
      <c r="H70" s="242" t="s">
        <v>1623</v>
      </c>
      <c r="I70" s="182"/>
    </row>
    <row r="71" spans="1:9" ht="22.5" x14ac:dyDescent="0.2">
      <c r="A71" s="239">
        <v>34</v>
      </c>
      <c r="B71" s="123" t="s">
        <v>3579</v>
      </c>
      <c r="C71" s="137" t="s">
        <v>3580</v>
      </c>
      <c r="D71" s="147" t="s">
        <v>755</v>
      </c>
      <c r="E71" s="240">
        <v>120</v>
      </c>
      <c r="F71" s="332"/>
      <c r="G71" s="241">
        <f t="shared" si="1"/>
        <v>0</v>
      </c>
      <c r="H71" s="242" t="s">
        <v>1623</v>
      </c>
      <c r="I71" s="182"/>
    </row>
    <row r="72" spans="1:9" ht="22.5" x14ac:dyDescent="0.2">
      <c r="A72" s="239">
        <v>39</v>
      </c>
      <c r="B72" s="123" t="s">
        <v>3593</v>
      </c>
      <c r="C72" s="137" t="s">
        <v>3582</v>
      </c>
      <c r="D72" s="147" t="s">
        <v>3506</v>
      </c>
      <c r="E72" s="240">
        <v>1</v>
      </c>
      <c r="F72" s="332"/>
      <c r="G72" s="241">
        <f t="shared" si="1"/>
        <v>0</v>
      </c>
      <c r="H72" s="242" t="s">
        <v>1623</v>
      </c>
      <c r="I72" s="182"/>
    </row>
    <row r="73" spans="1:9" ht="45" x14ac:dyDescent="0.2">
      <c r="A73" s="239">
        <v>40</v>
      </c>
      <c r="B73" s="123" t="s">
        <v>3594</v>
      </c>
      <c r="C73" s="137" t="s">
        <v>3583</v>
      </c>
      <c r="D73" s="147" t="s">
        <v>3506</v>
      </c>
      <c r="E73" s="240">
        <v>1</v>
      </c>
      <c r="F73" s="332"/>
      <c r="G73" s="241">
        <f t="shared" si="1"/>
        <v>0</v>
      </c>
      <c r="H73" s="242" t="s">
        <v>1623</v>
      </c>
      <c r="I73" s="182"/>
    </row>
    <row r="74" spans="1:9" ht="33.75" x14ac:dyDescent="0.2">
      <c r="A74" s="239">
        <v>42</v>
      </c>
      <c r="B74" s="123" t="s">
        <v>3595</v>
      </c>
      <c r="C74" s="137" t="s">
        <v>3596</v>
      </c>
      <c r="D74" s="147" t="s">
        <v>3506</v>
      </c>
      <c r="E74" s="240">
        <v>1</v>
      </c>
      <c r="F74" s="332"/>
      <c r="G74" s="241">
        <f t="shared" si="1"/>
        <v>0</v>
      </c>
      <c r="H74" s="242" t="s">
        <v>1623</v>
      </c>
      <c r="I74" s="182"/>
    </row>
    <row r="75" spans="1:9" x14ac:dyDescent="0.2">
      <c r="A75" s="239">
        <v>43</v>
      </c>
      <c r="B75" s="123" t="s">
        <v>3597</v>
      </c>
      <c r="C75" s="137" t="s">
        <v>3598</v>
      </c>
      <c r="D75" s="147" t="s">
        <v>755</v>
      </c>
      <c r="E75" s="240">
        <v>100</v>
      </c>
      <c r="F75" s="332"/>
      <c r="G75" s="241">
        <f t="shared" si="1"/>
        <v>0</v>
      </c>
      <c r="H75" s="242" t="s">
        <v>1623</v>
      </c>
      <c r="I75" s="182"/>
    </row>
    <row r="76" spans="1:9" ht="45.75" thickBot="1" x14ac:dyDescent="0.25">
      <c r="A76" s="244">
        <v>44</v>
      </c>
      <c r="B76" s="245" t="s">
        <v>3581</v>
      </c>
      <c r="C76" s="246" t="s">
        <v>3584</v>
      </c>
      <c r="D76" s="247" t="s">
        <v>755</v>
      </c>
      <c r="E76" s="248">
        <v>260</v>
      </c>
      <c r="F76" s="333"/>
      <c r="G76" s="249">
        <f t="shared" si="0"/>
        <v>0</v>
      </c>
      <c r="H76" s="250" t="s">
        <v>1623</v>
      </c>
      <c r="I76" s="182"/>
    </row>
    <row r="77" spans="1:9" ht="13.5" thickBot="1" x14ac:dyDescent="0.25">
      <c r="A77" s="182"/>
      <c r="B77" s="182"/>
      <c r="C77" s="274"/>
      <c r="D77" s="275"/>
      <c r="E77" s="276"/>
      <c r="F77" s="277"/>
      <c r="G77" s="277"/>
      <c r="H77" s="278"/>
    </row>
    <row r="78" spans="1:9" ht="15.75" thickBot="1" x14ac:dyDescent="0.25">
      <c r="A78" s="279"/>
      <c r="B78" s="280" t="s">
        <v>3585</v>
      </c>
      <c r="C78" s="281" t="s">
        <v>3586</v>
      </c>
      <c r="D78" s="282"/>
      <c r="E78" s="283"/>
      <c r="F78" s="283"/>
      <c r="G78" s="284">
        <f>G29+G7</f>
        <v>0</v>
      </c>
      <c r="I78" s="285"/>
    </row>
    <row r="79" spans="1:9" x14ac:dyDescent="0.2">
      <c r="D79" s="251"/>
    </row>
    <row r="80" spans="1:9" ht="17.25" customHeight="1" x14ac:dyDescent="0.2">
      <c r="B80" s="340"/>
      <c r="C80" s="259" t="s">
        <v>5039</v>
      </c>
      <c r="D80" s="251"/>
    </row>
    <row r="81" spans="4:4" x14ac:dyDescent="0.2">
      <c r="D81" s="251"/>
    </row>
    <row r="82" spans="4:4" x14ac:dyDescent="0.2">
      <c r="D82" s="251"/>
    </row>
    <row r="83" spans="4:4" x14ac:dyDescent="0.2">
      <c r="D83" s="251"/>
    </row>
    <row r="84" spans="4:4" x14ac:dyDescent="0.2">
      <c r="D84" s="251"/>
    </row>
    <row r="85" spans="4:4" x14ac:dyDescent="0.2">
      <c r="D85" s="251"/>
    </row>
    <row r="86" spans="4:4" x14ac:dyDescent="0.2">
      <c r="D86" s="251"/>
    </row>
    <row r="87" spans="4:4" x14ac:dyDescent="0.2">
      <c r="D87" s="251"/>
    </row>
    <row r="88" spans="4:4" x14ac:dyDescent="0.2">
      <c r="D88" s="251"/>
    </row>
    <row r="89" spans="4:4" x14ac:dyDescent="0.2">
      <c r="D89" s="251"/>
    </row>
    <row r="90" spans="4:4" x14ac:dyDescent="0.2">
      <c r="D90" s="251"/>
    </row>
    <row r="91" spans="4:4" x14ac:dyDescent="0.2">
      <c r="D91" s="251"/>
    </row>
    <row r="92" spans="4:4" x14ac:dyDescent="0.2">
      <c r="D92" s="251"/>
    </row>
    <row r="93" spans="4:4" x14ac:dyDescent="0.2">
      <c r="D93" s="251"/>
    </row>
    <row r="94" spans="4:4" x14ac:dyDescent="0.2">
      <c r="D94" s="251"/>
    </row>
    <row r="95" spans="4:4" x14ac:dyDescent="0.2">
      <c r="D95" s="251"/>
    </row>
    <row r="96" spans="4:4" x14ac:dyDescent="0.2">
      <c r="D96" s="251"/>
    </row>
    <row r="97" spans="4:4" x14ac:dyDescent="0.2">
      <c r="D97" s="251"/>
    </row>
    <row r="98" spans="4:4" x14ac:dyDescent="0.2">
      <c r="D98" s="251"/>
    </row>
    <row r="99" spans="4:4" x14ac:dyDescent="0.2">
      <c r="D99" s="251"/>
    </row>
    <row r="100" spans="4:4" x14ac:dyDescent="0.2">
      <c r="D100" s="251"/>
    </row>
    <row r="101" spans="4:4" x14ac:dyDescent="0.2">
      <c r="D101" s="251"/>
    </row>
    <row r="102" spans="4:4" x14ac:dyDescent="0.2">
      <c r="D102" s="251"/>
    </row>
    <row r="103" spans="4:4" x14ac:dyDescent="0.2">
      <c r="D103" s="251"/>
    </row>
    <row r="104" spans="4:4" x14ac:dyDescent="0.2">
      <c r="D104" s="251"/>
    </row>
    <row r="105" spans="4:4" x14ac:dyDescent="0.2">
      <c r="D105" s="251"/>
    </row>
    <row r="106" spans="4:4" x14ac:dyDescent="0.2">
      <c r="D106" s="251"/>
    </row>
    <row r="107" spans="4:4" x14ac:dyDescent="0.2">
      <c r="D107" s="251"/>
    </row>
    <row r="108" spans="4:4" x14ac:dyDescent="0.2">
      <c r="D108" s="251"/>
    </row>
    <row r="109" spans="4:4" x14ac:dyDescent="0.2">
      <c r="D109" s="251"/>
    </row>
    <row r="110" spans="4:4" x14ac:dyDescent="0.2">
      <c r="D110" s="251"/>
    </row>
    <row r="111" spans="4:4" x14ac:dyDescent="0.2">
      <c r="D111" s="251"/>
    </row>
    <row r="112" spans="4:4" x14ac:dyDescent="0.2">
      <c r="D112" s="251"/>
    </row>
    <row r="113" spans="4:4" x14ac:dyDescent="0.2">
      <c r="D113" s="251"/>
    </row>
    <row r="114" spans="4:4" x14ac:dyDescent="0.2">
      <c r="D114" s="251"/>
    </row>
    <row r="115" spans="4:4" x14ac:dyDescent="0.2">
      <c r="D115" s="251"/>
    </row>
    <row r="116" spans="4:4" x14ac:dyDescent="0.2">
      <c r="D116" s="251"/>
    </row>
    <row r="117" spans="4:4" x14ac:dyDescent="0.2">
      <c r="D117" s="251"/>
    </row>
    <row r="118" spans="4:4" x14ac:dyDescent="0.2">
      <c r="D118" s="251"/>
    </row>
    <row r="119" spans="4:4" x14ac:dyDescent="0.2">
      <c r="D119" s="251"/>
    </row>
    <row r="120" spans="4:4" x14ac:dyDescent="0.2">
      <c r="D120" s="251"/>
    </row>
    <row r="121" spans="4:4" x14ac:dyDescent="0.2">
      <c r="D121" s="251"/>
    </row>
    <row r="122" spans="4:4" x14ac:dyDescent="0.2">
      <c r="D122" s="251"/>
    </row>
    <row r="123" spans="4:4" x14ac:dyDescent="0.2">
      <c r="D123" s="251"/>
    </row>
    <row r="124" spans="4:4" x14ac:dyDescent="0.2">
      <c r="D124" s="251"/>
    </row>
    <row r="125" spans="4:4" x14ac:dyDescent="0.2">
      <c r="D125" s="251"/>
    </row>
    <row r="126" spans="4:4" x14ac:dyDescent="0.2">
      <c r="D126" s="251"/>
    </row>
    <row r="127" spans="4:4" x14ac:dyDescent="0.2">
      <c r="D127" s="251"/>
    </row>
    <row r="128" spans="4:4" x14ac:dyDescent="0.2">
      <c r="D128" s="251"/>
    </row>
    <row r="129" spans="4:4" x14ac:dyDescent="0.2">
      <c r="D129" s="251"/>
    </row>
    <row r="130" spans="4:4" x14ac:dyDescent="0.2">
      <c r="D130" s="251"/>
    </row>
    <row r="131" spans="4:4" x14ac:dyDescent="0.2">
      <c r="D131" s="251"/>
    </row>
    <row r="132" spans="4:4" x14ac:dyDescent="0.2">
      <c r="D132" s="251"/>
    </row>
    <row r="133" spans="4:4" x14ac:dyDescent="0.2">
      <c r="D133" s="251"/>
    </row>
    <row r="134" spans="4:4" x14ac:dyDescent="0.2">
      <c r="D134" s="251"/>
    </row>
    <row r="135" spans="4:4" x14ac:dyDescent="0.2">
      <c r="D135" s="251"/>
    </row>
    <row r="136" spans="4:4" x14ac:dyDescent="0.2">
      <c r="D136" s="251"/>
    </row>
    <row r="137" spans="4:4" x14ac:dyDescent="0.2">
      <c r="D137" s="251"/>
    </row>
    <row r="138" spans="4:4" x14ac:dyDescent="0.2">
      <c r="D138" s="251"/>
    </row>
    <row r="139" spans="4:4" x14ac:dyDescent="0.2">
      <c r="D139" s="251"/>
    </row>
    <row r="140" spans="4:4" x14ac:dyDescent="0.2">
      <c r="D140" s="251"/>
    </row>
    <row r="141" spans="4:4" x14ac:dyDescent="0.2">
      <c r="D141" s="251"/>
    </row>
    <row r="142" spans="4:4" x14ac:dyDescent="0.2">
      <c r="D142" s="251"/>
    </row>
    <row r="143" spans="4:4" x14ac:dyDescent="0.2">
      <c r="D143" s="251"/>
    </row>
    <row r="144" spans="4:4" x14ac:dyDescent="0.2">
      <c r="D144" s="251"/>
    </row>
    <row r="145" spans="4:4" x14ac:dyDescent="0.2">
      <c r="D145" s="251"/>
    </row>
    <row r="146" spans="4:4" x14ac:dyDescent="0.2">
      <c r="D146" s="251"/>
    </row>
    <row r="147" spans="4:4" x14ac:dyDescent="0.2">
      <c r="D147" s="251"/>
    </row>
    <row r="148" spans="4:4" x14ac:dyDescent="0.2">
      <c r="D148" s="251"/>
    </row>
    <row r="149" spans="4:4" x14ac:dyDescent="0.2">
      <c r="D149" s="251"/>
    </row>
    <row r="150" spans="4:4" x14ac:dyDescent="0.2">
      <c r="D150" s="251"/>
    </row>
    <row r="151" spans="4:4" x14ac:dyDescent="0.2">
      <c r="D151" s="251"/>
    </row>
    <row r="152" spans="4:4" x14ac:dyDescent="0.2">
      <c r="D152" s="251"/>
    </row>
    <row r="153" spans="4:4" x14ac:dyDescent="0.2">
      <c r="D153" s="251"/>
    </row>
    <row r="154" spans="4:4" x14ac:dyDescent="0.2">
      <c r="D154" s="251"/>
    </row>
    <row r="155" spans="4:4" x14ac:dyDescent="0.2">
      <c r="D155" s="251"/>
    </row>
    <row r="156" spans="4:4" x14ac:dyDescent="0.2">
      <c r="D156" s="251"/>
    </row>
    <row r="157" spans="4:4" x14ac:dyDescent="0.2">
      <c r="D157" s="251"/>
    </row>
    <row r="158" spans="4:4" x14ac:dyDescent="0.2">
      <c r="D158" s="251"/>
    </row>
    <row r="159" spans="4:4" x14ac:dyDescent="0.2">
      <c r="D159" s="251"/>
    </row>
    <row r="160" spans="4:4" x14ac:dyDescent="0.2">
      <c r="D160" s="251"/>
    </row>
    <row r="161" spans="4:4" x14ac:dyDescent="0.2">
      <c r="D161" s="251"/>
    </row>
    <row r="162" spans="4:4" x14ac:dyDescent="0.2">
      <c r="D162" s="251"/>
    </row>
    <row r="163" spans="4:4" x14ac:dyDescent="0.2">
      <c r="D163" s="251"/>
    </row>
    <row r="164" spans="4:4" x14ac:dyDescent="0.2">
      <c r="D164" s="251"/>
    </row>
    <row r="165" spans="4:4" x14ac:dyDescent="0.2">
      <c r="D165" s="251"/>
    </row>
    <row r="166" spans="4:4" x14ac:dyDescent="0.2">
      <c r="D166" s="251"/>
    </row>
    <row r="167" spans="4:4" x14ac:dyDescent="0.2">
      <c r="D167" s="251"/>
    </row>
    <row r="168" spans="4:4" x14ac:dyDescent="0.2">
      <c r="D168" s="251"/>
    </row>
    <row r="169" spans="4:4" x14ac:dyDescent="0.2">
      <c r="D169" s="251"/>
    </row>
    <row r="170" spans="4:4" x14ac:dyDescent="0.2">
      <c r="D170" s="251"/>
    </row>
    <row r="171" spans="4:4" x14ac:dyDescent="0.2">
      <c r="D171" s="251"/>
    </row>
    <row r="172" spans="4:4" x14ac:dyDescent="0.2">
      <c r="D172" s="251"/>
    </row>
    <row r="173" spans="4:4" x14ac:dyDescent="0.2">
      <c r="D173" s="251"/>
    </row>
    <row r="174" spans="4:4" x14ac:dyDescent="0.2">
      <c r="D174" s="251"/>
    </row>
    <row r="175" spans="4:4" x14ac:dyDescent="0.2">
      <c r="D175" s="251"/>
    </row>
    <row r="176" spans="4:4" x14ac:dyDescent="0.2">
      <c r="D176" s="251"/>
    </row>
    <row r="177" spans="4:4" x14ac:dyDescent="0.2">
      <c r="D177" s="251"/>
    </row>
    <row r="178" spans="4:4" x14ac:dyDescent="0.2">
      <c r="D178" s="251"/>
    </row>
    <row r="179" spans="4:4" x14ac:dyDescent="0.2">
      <c r="D179" s="251"/>
    </row>
    <row r="180" spans="4:4" x14ac:dyDescent="0.2">
      <c r="D180" s="251"/>
    </row>
    <row r="181" spans="4:4" x14ac:dyDescent="0.2">
      <c r="D181" s="251"/>
    </row>
    <row r="182" spans="4:4" x14ac:dyDescent="0.2">
      <c r="D182" s="251"/>
    </row>
    <row r="183" spans="4:4" x14ac:dyDescent="0.2">
      <c r="D183" s="251"/>
    </row>
    <row r="184" spans="4:4" x14ac:dyDescent="0.2">
      <c r="D184" s="251"/>
    </row>
    <row r="185" spans="4:4" x14ac:dyDescent="0.2">
      <c r="D185" s="251"/>
    </row>
    <row r="186" spans="4:4" x14ac:dyDescent="0.2">
      <c r="D186" s="251"/>
    </row>
    <row r="187" spans="4:4" x14ac:dyDescent="0.2">
      <c r="D187" s="251"/>
    </row>
    <row r="188" spans="4:4" x14ac:dyDescent="0.2">
      <c r="D188" s="251"/>
    </row>
    <row r="189" spans="4:4" x14ac:dyDescent="0.2">
      <c r="D189" s="251"/>
    </row>
    <row r="190" spans="4:4" x14ac:dyDescent="0.2">
      <c r="D190" s="251"/>
    </row>
    <row r="191" spans="4:4" x14ac:dyDescent="0.2">
      <c r="D191" s="251"/>
    </row>
    <row r="192" spans="4:4" x14ac:dyDescent="0.2">
      <c r="D192" s="251"/>
    </row>
    <row r="193" spans="4:4" x14ac:dyDescent="0.2">
      <c r="D193" s="251"/>
    </row>
    <row r="194" spans="4:4" x14ac:dyDescent="0.2">
      <c r="D194" s="251"/>
    </row>
    <row r="195" spans="4:4" x14ac:dyDescent="0.2">
      <c r="D195" s="251"/>
    </row>
    <row r="196" spans="4:4" x14ac:dyDescent="0.2">
      <c r="D196" s="251"/>
    </row>
    <row r="197" spans="4:4" x14ac:dyDescent="0.2">
      <c r="D197" s="251"/>
    </row>
    <row r="198" spans="4:4" x14ac:dyDescent="0.2">
      <c r="D198" s="251"/>
    </row>
    <row r="199" spans="4:4" x14ac:dyDescent="0.2">
      <c r="D199" s="251"/>
    </row>
    <row r="200" spans="4:4" x14ac:dyDescent="0.2">
      <c r="D200" s="251"/>
    </row>
    <row r="201" spans="4:4" x14ac:dyDescent="0.2">
      <c r="D201" s="251"/>
    </row>
    <row r="202" spans="4:4" x14ac:dyDescent="0.2">
      <c r="D202" s="251"/>
    </row>
    <row r="203" spans="4:4" x14ac:dyDescent="0.2">
      <c r="D203" s="251"/>
    </row>
    <row r="204" spans="4:4" x14ac:dyDescent="0.2">
      <c r="D204" s="251"/>
    </row>
    <row r="205" spans="4:4" x14ac:dyDescent="0.2">
      <c r="D205" s="251"/>
    </row>
    <row r="206" spans="4:4" x14ac:dyDescent="0.2">
      <c r="D206" s="251"/>
    </row>
    <row r="207" spans="4:4" x14ac:dyDescent="0.2">
      <c r="D207" s="251"/>
    </row>
    <row r="208" spans="4:4" x14ac:dyDescent="0.2">
      <c r="D208" s="251"/>
    </row>
    <row r="209" spans="4:4" x14ac:dyDescent="0.2">
      <c r="D209" s="251"/>
    </row>
    <row r="210" spans="4:4" x14ac:dyDescent="0.2">
      <c r="D210" s="251"/>
    </row>
    <row r="211" spans="4:4" x14ac:dyDescent="0.2">
      <c r="D211" s="251"/>
    </row>
    <row r="212" spans="4:4" x14ac:dyDescent="0.2">
      <c r="D212" s="251"/>
    </row>
    <row r="213" spans="4:4" x14ac:dyDescent="0.2">
      <c r="D213" s="251"/>
    </row>
    <row r="214" spans="4:4" x14ac:dyDescent="0.2">
      <c r="D214" s="251"/>
    </row>
    <row r="215" spans="4:4" x14ac:dyDescent="0.2">
      <c r="D215" s="251"/>
    </row>
    <row r="216" spans="4:4" x14ac:dyDescent="0.2">
      <c r="D216" s="251"/>
    </row>
    <row r="217" spans="4:4" x14ac:dyDescent="0.2">
      <c r="D217" s="251"/>
    </row>
    <row r="218" spans="4:4" x14ac:dyDescent="0.2">
      <c r="D218" s="251"/>
    </row>
    <row r="219" spans="4:4" x14ac:dyDescent="0.2">
      <c r="D219" s="251"/>
    </row>
    <row r="220" spans="4:4" x14ac:dyDescent="0.2">
      <c r="D220" s="251"/>
    </row>
    <row r="221" spans="4:4" x14ac:dyDescent="0.2">
      <c r="D221" s="251"/>
    </row>
    <row r="222" spans="4:4" x14ac:dyDescent="0.2">
      <c r="D222" s="251"/>
    </row>
    <row r="223" spans="4:4" x14ac:dyDescent="0.2">
      <c r="D223" s="251"/>
    </row>
    <row r="224" spans="4:4" x14ac:dyDescent="0.2">
      <c r="D224" s="251"/>
    </row>
    <row r="225" spans="4:4" x14ac:dyDescent="0.2">
      <c r="D225" s="251"/>
    </row>
    <row r="226" spans="4:4" x14ac:dyDescent="0.2">
      <c r="D226" s="251"/>
    </row>
    <row r="227" spans="4:4" x14ac:dyDescent="0.2">
      <c r="D227" s="251"/>
    </row>
    <row r="228" spans="4:4" x14ac:dyDescent="0.2">
      <c r="D228" s="251"/>
    </row>
    <row r="229" spans="4:4" x14ac:dyDescent="0.2">
      <c r="D229" s="251"/>
    </row>
    <row r="230" spans="4:4" x14ac:dyDescent="0.2">
      <c r="D230" s="251"/>
    </row>
    <row r="231" spans="4:4" x14ac:dyDescent="0.2">
      <c r="D231" s="251"/>
    </row>
    <row r="232" spans="4:4" x14ac:dyDescent="0.2">
      <c r="D232" s="251"/>
    </row>
    <row r="233" spans="4:4" x14ac:dyDescent="0.2">
      <c r="D233" s="251"/>
    </row>
    <row r="234" spans="4:4" x14ac:dyDescent="0.2">
      <c r="D234" s="251"/>
    </row>
    <row r="235" spans="4:4" x14ac:dyDescent="0.2">
      <c r="D235" s="251"/>
    </row>
    <row r="236" spans="4:4" x14ac:dyDescent="0.2">
      <c r="D236" s="251"/>
    </row>
    <row r="237" spans="4:4" x14ac:dyDescent="0.2">
      <c r="D237" s="251"/>
    </row>
    <row r="238" spans="4:4" x14ac:dyDescent="0.2">
      <c r="D238" s="251"/>
    </row>
    <row r="239" spans="4:4" x14ac:dyDescent="0.2">
      <c r="D239" s="251"/>
    </row>
    <row r="240" spans="4:4" x14ac:dyDescent="0.2">
      <c r="D240" s="251"/>
    </row>
    <row r="241" spans="4:4" x14ac:dyDescent="0.2">
      <c r="D241" s="251"/>
    </row>
    <row r="242" spans="4:4" x14ac:dyDescent="0.2">
      <c r="D242" s="251"/>
    </row>
    <row r="243" spans="4:4" x14ac:dyDescent="0.2">
      <c r="D243" s="251"/>
    </row>
    <row r="244" spans="4:4" x14ac:dyDescent="0.2">
      <c r="D244" s="251"/>
    </row>
    <row r="245" spans="4:4" x14ac:dyDescent="0.2">
      <c r="D245" s="251"/>
    </row>
    <row r="246" spans="4:4" x14ac:dyDescent="0.2">
      <c r="D246" s="251"/>
    </row>
    <row r="247" spans="4:4" x14ac:dyDescent="0.2">
      <c r="D247" s="251"/>
    </row>
    <row r="248" spans="4:4" x14ac:dyDescent="0.2">
      <c r="D248" s="251"/>
    </row>
    <row r="249" spans="4:4" x14ac:dyDescent="0.2">
      <c r="D249" s="251"/>
    </row>
    <row r="250" spans="4:4" x14ac:dyDescent="0.2">
      <c r="D250" s="251"/>
    </row>
    <row r="251" spans="4:4" x14ac:dyDescent="0.2">
      <c r="D251" s="251"/>
    </row>
    <row r="252" spans="4:4" x14ac:dyDescent="0.2">
      <c r="D252" s="251"/>
    </row>
    <row r="253" spans="4:4" x14ac:dyDescent="0.2">
      <c r="D253" s="251"/>
    </row>
    <row r="254" spans="4:4" x14ac:dyDescent="0.2">
      <c r="D254" s="251"/>
    </row>
    <row r="255" spans="4:4" x14ac:dyDescent="0.2">
      <c r="D255" s="251"/>
    </row>
    <row r="256" spans="4:4" x14ac:dyDescent="0.2">
      <c r="D256" s="251"/>
    </row>
    <row r="257" spans="4:4" x14ac:dyDescent="0.2">
      <c r="D257" s="251"/>
    </row>
    <row r="258" spans="4:4" x14ac:dyDescent="0.2">
      <c r="D258" s="251"/>
    </row>
    <row r="259" spans="4:4" x14ac:dyDescent="0.2">
      <c r="D259" s="251"/>
    </row>
    <row r="260" spans="4:4" x14ac:dyDescent="0.2">
      <c r="D260" s="251"/>
    </row>
    <row r="261" spans="4:4" x14ac:dyDescent="0.2">
      <c r="D261" s="251"/>
    </row>
    <row r="262" spans="4:4" x14ac:dyDescent="0.2">
      <c r="D262" s="251"/>
    </row>
    <row r="263" spans="4:4" x14ac:dyDescent="0.2">
      <c r="D263" s="251"/>
    </row>
    <row r="264" spans="4:4" x14ac:dyDescent="0.2">
      <c r="D264" s="251"/>
    </row>
    <row r="265" spans="4:4" x14ac:dyDescent="0.2">
      <c r="D265" s="251"/>
    </row>
    <row r="266" spans="4:4" x14ac:dyDescent="0.2">
      <c r="D266" s="251"/>
    </row>
    <row r="267" spans="4:4" x14ac:dyDescent="0.2">
      <c r="D267" s="251"/>
    </row>
    <row r="268" spans="4:4" x14ac:dyDescent="0.2">
      <c r="D268" s="251"/>
    </row>
    <row r="269" spans="4:4" x14ac:dyDescent="0.2">
      <c r="D269" s="251"/>
    </row>
    <row r="270" spans="4:4" x14ac:dyDescent="0.2">
      <c r="D270" s="251"/>
    </row>
    <row r="271" spans="4:4" x14ac:dyDescent="0.2">
      <c r="D271" s="251"/>
    </row>
    <row r="272" spans="4:4" x14ac:dyDescent="0.2">
      <c r="D272" s="251"/>
    </row>
    <row r="273" spans="4:4" x14ac:dyDescent="0.2">
      <c r="D273" s="251"/>
    </row>
    <row r="274" spans="4:4" x14ac:dyDescent="0.2">
      <c r="D274" s="251"/>
    </row>
    <row r="275" spans="4:4" x14ac:dyDescent="0.2">
      <c r="D275" s="251"/>
    </row>
    <row r="276" spans="4:4" x14ac:dyDescent="0.2">
      <c r="D276" s="251"/>
    </row>
    <row r="277" spans="4:4" x14ac:dyDescent="0.2">
      <c r="D277" s="251"/>
    </row>
    <row r="278" spans="4:4" x14ac:dyDescent="0.2">
      <c r="D278" s="251"/>
    </row>
    <row r="279" spans="4:4" x14ac:dyDescent="0.2">
      <c r="D279" s="251"/>
    </row>
    <row r="280" spans="4:4" x14ac:dyDescent="0.2">
      <c r="D280" s="251"/>
    </row>
    <row r="281" spans="4:4" x14ac:dyDescent="0.2">
      <c r="D281" s="251"/>
    </row>
    <row r="282" spans="4:4" x14ac:dyDescent="0.2">
      <c r="D282" s="251"/>
    </row>
    <row r="283" spans="4:4" x14ac:dyDescent="0.2">
      <c r="D283" s="251"/>
    </row>
    <row r="284" spans="4:4" x14ac:dyDescent="0.2">
      <c r="D284" s="251"/>
    </row>
    <row r="285" spans="4:4" x14ac:dyDescent="0.2">
      <c r="D285" s="251"/>
    </row>
    <row r="286" spans="4:4" x14ac:dyDescent="0.2">
      <c r="D286" s="251"/>
    </row>
    <row r="287" spans="4:4" x14ac:dyDescent="0.2">
      <c r="D287" s="251"/>
    </row>
    <row r="288" spans="4:4" x14ac:dyDescent="0.2">
      <c r="D288" s="251"/>
    </row>
    <row r="289" spans="4:4" x14ac:dyDescent="0.2">
      <c r="D289" s="251"/>
    </row>
    <row r="290" spans="4:4" x14ac:dyDescent="0.2">
      <c r="D290" s="251"/>
    </row>
    <row r="291" spans="4:4" x14ac:dyDescent="0.2">
      <c r="D291" s="251"/>
    </row>
    <row r="292" spans="4:4" x14ac:dyDescent="0.2">
      <c r="D292" s="251"/>
    </row>
    <row r="293" spans="4:4" x14ac:dyDescent="0.2">
      <c r="D293" s="251"/>
    </row>
    <row r="294" spans="4:4" x14ac:dyDescent="0.2">
      <c r="D294" s="251"/>
    </row>
    <row r="295" spans="4:4" x14ac:dyDescent="0.2">
      <c r="D295" s="251"/>
    </row>
    <row r="296" spans="4:4" x14ac:dyDescent="0.2">
      <c r="D296" s="251"/>
    </row>
    <row r="297" spans="4:4" x14ac:dyDescent="0.2">
      <c r="D297" s="251"/>
    </row>
    <row r="298" spans="4:4" x14ac:dyDescent="0.2">
      <c r="D298" s="251"/>
    </row>
    <row r="299" spans="4:4" x14ac:dyDescent="0.2">
      <c r="D299" s="251"/>
    </row>
    <row r="300" spans="4:4" x14ac:dyDescent="0.2">
      <c r="D300" s="251"/>
    </row>
    <row r="301" spans="4:4" x14ac:dyDescent="0.2">
      <c r="D301" s="251"/>
    </row>
    <row r="302" spans="4:4" x14ac:dyDescent="0.2">
      <c r="D302" s="251"/>
    </row>
    <row r="303" spans="4:4" x14ac:dyDescent="0.2">
      <c r="D303" s="251"/>
    </row>
    <row r="304" spans="4:4" x14ac:dyDescent="0.2">
      <c r="D304" s="251"/>
    </row>
    <row r="305" spans="4:4" x14ac:dyDescent="0.2">
      <c r="D305" s="251"/>
    </row>
    <row r="306" spans="4:4" x14ac:dyDescent="0.2">
      <c r="D306" s="251"/>
    </row>
    <row r="307" spans="4:4" x14ac:dyDescent="0.2">
      <c r="D307" s="251"/>
    </row>
    <row r="308" spans="4:4" x14ac:dyDescent="0.2">
      <c r="D308" s="251"/>
    </row>
    <row r="309" spans="4:4" x14ac:dyDescent="0.2">
      <c r="D309" s="251"/>
    </row>
    <row r="310" spans="4:4" x14ac:dyDescent="0.2">
      <c r="D310" s="251"/>
    </row>
    <row r="311" spans="4:4" x14ac:dyDescent="0.2">
      <c r="D311" s="251"/>
    </row>
    <row r="312" spans="4:4" x14ac:dyDescent="0.2">
      <c r="D312" s="251"/>
    </row>
    <row r="313" spans="4:4" x14ac:dyDescent="0.2">
      <c r="D313" s="251"/>
    </row>
    <row r="314" spans="4:4" x14ac:dyDescent="0.2">
      <c r="D314" s="251"/>
    </row>
    <row r="315" spans="4:4" x14ac:dyDescent="0.2">
      <c r="D315" s="251"/>
    </row>
    <row r="316" spans="4:4" x14ac:dyDescent="0.2">
      <c r="D316" s="251"/>
    </row>
    <row r="317" spans="4:4" x14ac:dyDescent="0.2">
      <c r="D317" s="251"/>
    </row>
    <row r="318" spans="4:4" x14ac:dyDescent="0.2">
      <c r="D318" s="251"/>
    </row>
    <row r="319" spans="4:4" x14ac:dyDescent="0.2">
      <c r="D319" s="251"/>
    </row>
    <row r="320" spans="4:4" x14ac:dyDescent="0.2">
      <c r="D320" s="251"/>
    </row>
    <row r="321" spans="4:4" x14ac:dyDescent="0.2">
      <c r="D321" s="251"/>
    </row>
    <row r="322" spans="4:4" x14ac:dyDescent="0.2">
      <c r="D322" s="251"/>
    </row>
    <row r="323" spans="4:4" x14ac:dyDescent="0.2">
      <c r="D323" s="251"/>
    </row>
    <row r="324" spans="4:4" x14ac:dyDescent="0.2">
      <c r="D324" s="251"/>
    </row>
    <row r="325" spans="4:4" x14ac:dyDescent="0.2">
      <c r="D325" s="251"/>
    </row>
    <row r="326" spans="4:4" x14ac:dyDescent="0.2">
      <c r="D326" s="251"/>
    </row>
    <row r="327" spans="4:4" x14ac:dyDescent="0.2">
      <c r="D327" s="251"/>
    </row>
    <row r="328" spans="4:4" x14ac:dyDescent="0.2">
      <c r="D328" s="251"/>
    </row>
    <row r="329" spans="4:4" x14ac:dyDescent="0.2">
      <c r="D329" s="251"/>
    </row>
    <row r="330" spans="4:4" x14ac:dyDescent="0.2">
      <c r="D330" s="251"/>
    </row>
    <row r="331" spans="4:4" x14ac:dyDescent="0.2">
      <c r="D331" s="251"/>
    </row>
    <row r="332" spans="4:4" x14ac:dyDescent="0.2">
      <c r="D332" s="251"/>
    </row>
    <row r="333" spans="4:4" x14ac:dyDescent="0.2">
      <c r="D333" s="251"/>
    </row>
    <row r="334" spans="4:4" x14ac:dyDescent="0.2">
      <c r="D334" s="251"/>
    </row>
    <row r="335" spans="4:4" x14ac:dyDescent="0.2">
      <c r="D335" s="251"/>
    </row>
    <row r="336" spans="4:4" x14ac:dyDescent="0.2">
      <c r="D336" s="251"/>
    </row>
    <row r="337" spans="4:4" x14ac:dyDescent="0.2">
      <c r="D337" s="251"/>
    </row>
    <row r="338" spans="4:4" x14ac:dyDescent="0.2">
      <c r="D338" s="251"/>
    </row>
    <row r="339" spans="4:4" x14ac:dyDescent="0.2">
      <c r="D339" s="251"/>
    </row>
    <row r="340" spans="4:4" x14ac:dyDescent="0.2">
      <c r="D340" s="251"/>
    </row>
    <row r="341" spans="4:4" x14ac:dyDescent="0.2">
      <c r="D341" s="251"/>
    </row>
    <row r="342" spans="4:4" x14ac:dyDescent="0.2">
      <c r="D342" s="251"/>
    </row>
    <row r="343" spans="4:4" x14ac:dyDescent="0.2">
      <c r="D343" s="251"/>
    </row>
    <row r="344" spans="4:4" x14ac:dyDescent="0.2">
      <c r="D344" s="251"/>
    </row>
    <row r="345" spans="4:4" x14ac:dyDescent="0.2">
      <c r="D345" s="251"/>
    </row>
    <row r="346" spans="4:4" x14ac:dyDescent="0.2">
      <c r="D346" s="251"/>
    </row>
    <row r="347" spans="4:4" x14ac:dyDescent="0.2">
      <c r="D347" s="251"/>
    </row>
    <row r="348" spans="4:4" x14ac:dyDescent="0.2">
      <c r="D348" s="251"/>
    </row>
    <row r="349" spans="4:4" x14ac:dyDescent="0.2">
      <c r="D349" s="251"/>
    </row>
    <row r="350" spans="4:4" x14ac:dyDescent="0.2">
      <c r="D350" s="251"/>
    </row>
    <row r="351" spans="4:4" x14ac:dyDescent="0.2">
      <c r="D351" s="251"/>
    </row>
    <row r="352" spans="4:4" x14ac:dyDescent="0.2">
      <c r="D352" s="251"/>
    </row>
    <row r="353" spans="4:4" x14ac:dyDescent="0.2">
      <c r="D353" s="251"/>
    </row>
    <row r="354" spans="4:4" x14ac:dyDescent="0.2">
      <c r="D354" s="251"/>
    </row>
    <row r="355" spans="4:4" x14ac:dyDescent="0.2">
      <c r="D355" s="251"/>
    </row>
    <row r="356" spans="4:4" x14ac:dyDescent="0.2">
      <c r="D356" s="251"/>
    </row>
    <row r="357" spans="4:4" x14ac:dyDescent="0.2">
      <c r="D357" s="251"/>
    </row>
    <row r="358" spans="4:4" x14ac:dyDescent="0.2">
      <c r="D358" s="251"/>
    </row>
    <row r="359" spans="4:4" x14ac:dyDescent="0.2">
      <c r="D359" s="251"/>
    </row>
    <row r="360" spans="4:4" x14ac:dyDescent="0.2">
      <c r="D360" s="251"/>
    </row>
    <row r="361" spans="4:4" x14ac:dyDescent="0.2">
      <c r="D361" s="251"/>
    </row>
    <row r="362" spans="4:4" x14ac:dyDescent="0.2">
      <c r="D362" s="251"/>
    </row>
    <row r="363" spans="4:4" x14ac:dyDescent="0.2">
      <c r="D363" s="251"/>
    </row>
    <row r="364" spans="4:4" x14ac:dyDescent="0.2">
      <c r="D364" s="251"/>
    </row>
    <row r="365" spans="4:4" x14ac:dyDescent="0.2">
      <c r="D365" s="251"/>
    </row>
    <row r="366" spans="4:4" x14ac:dyDescent="0.2">
      <c r="D366" s="251"/>
    </row>
    <row r="367" spans="4:4" x14ac:dyDescent="0.2">
      <c r="D367" s="251"/>
    </row>
    <row r="368" spans="4:4" x14ac:dyDescent="0.2">
      <c r="D368" s="251"/>
    </row>
    <row r="369" spans="4:4" x14ac:dyDescent="0.2">
      <c r="D369" s="251"/>
    </row>
    <row r="370" spans="4:4" x14ac:dyDescent="0.2">
      <c r="D370" s="251"/>
    </row>
    <row r="371" spans="4:4" x14ac:dyDescent="0.2">
      <c r="D371" s="251"/>
    </row>
    <row r="372" spans="4:4" x14ac:dyDescent="0.2">
      <c r="D372" s="251"/>
    </row>
    <row r="373" spans="4:4" x14ac:dyDescent="0.2">
      <c r="D373" s="251"/>
    </row>
    <row r="374" spans="4:4" x14ac:dyDescent="0.2">
      <c r="D374" s="251"/>
    </row>
    <row r="375" spans="4:4" x14ac:dyDescent="0.2">
      <c r="D375" s="251"/>
    </row>
    <row r="376" spans="4:4" x14ac:dyDescent="0.2">
      <c r="D376" s="251"/>
    </row>
    <row r="377" spans="4:4" x14ac:dyDescent="0.2">
      <c r="D377" s="251"/>
    </row>
    <row r="378" spans="4:4" x14ac:dyDescent="0.2">
      <c r="D378" s="251"/>
    </row>
    <row r="379" spans="4:4" x14ac:dyDescent="0.2">
      <c r="D379" s="251"/>
    </row>
    <row r="380" spans="4:4" x14ac:dyDescent="0.2">
      <c r="D380" s="251"/>
    </row>
    <row r="381" spans="4:4" x14ac:dyDescent="0.2">
      <c r="D381" s="251"/>
    </row>
    <row r="382" spans="4:4" x14ac:dyDescent="0.2">
      <c r="D382" s="251"/>
    </row>
    <row r="383" spans="4:4" x14ac:dyDescent="0.2">
      <c r="D383" s="251"/>
    </row>
    <row r="384" spans="4:4" x14ac:dyDescent="0.2">
      <c r="D384" s="251"/>
    </row>
    <row r="385" spans="4:4" x14ac:dyDescent="0.2">
      <c r="D385" s="251"/>
    </row>
    <row r="386" spans="4:4" x14ac:dyDescent="0.2">
      <c r="D386" s="251"/>
    </row>
    <row r="387" spans="4:4" x14ac:dyDescent="0.2">
      <c r="D387" s="251"/>
    </row>
    <row r="388" spans="4:4" x14ac:dyDescent="0.2">
      <c r="D388" s="251"/>
    </row>
    <row r="389" spans="4:4" x14ac:dyDescent="0.2">
      <c r="D389" s="251"/>
    </row>
    <row r="390" spans="4:4" x14ac:dyDescent="0.2">
      <c r="D390" s="251"/>
    </row>
    <row r="391" spans="4:4" x14ac:dyDescent="0.2">
      <c r="D391" s="251"/>
    </row>
    <row r="392" spans="4:4" x14ac:dyDescent="0.2">
      <c r="D392" s="251"/>
    </row>
    <row r="393" spans="4:4" x14ac:dyDescent="0.2">
      <c r="D393" s="251"/>
    </row>
    <row r="394" spans="4:4" x14ac:dyDescent="0.2">
      <c r="D394" s="251"/>
    </row>
    <row r="395" spans="4:4" x14ac:dyDescent="0.2">
      <c r="D395" s="251"/>
    </row>
    <row r="396" spans="4:4" x14ac:dyDescent="0.2">
      <c r="D396" s="251"/>
    </row>
    <row r="397" spans="4:4" x14ac:dyDescent="0.2">
      <c r="D397" s="251"/>
    </row>
    <row r="398" spans="4:4" x14ac:dyDescent="0.2">
      <c r="D398" s="251"/>
    </row>
    <row r="399" spans="4:4" x14ac:dyDescent="0.2">
      <c r="D399" s="251"/>
    </row>
    <row r="400" spans="4:4" x14ac:dyDescent="0.2">
      <c r="D400" s="251"/>
    </row>
    <row r="401" spans="4:4" x14ac:dyDescent="0.2">
      <c r="D401" s="251"/>
    </row>
    <row r="402" spans="4:4" x14ac:dyDescent="0.2">
      <c r="D402" s="251"/>
    </row>
    <row r="403" spans="4:4" x14ac:dyDescent="0.2">
      <c r="D403" s="251"/>
    </row>
    <row r="404" spans="4:4" x14ac:dyDescent="0.2">
      <c r="D404" s="251"/>
    </row>
    <row r="405" spans="4:4" x14ac:dyDescent="0.2">
      <c r="D405" s="251"/>
    </row>
    <row r="406" spans="4:4" x14ac:dyDescent="0.2">
      <c r="D406" s="251"/>
    </row>
    <row r="407" spans="4:4" x14ac:dyDescent="0.2">
      <c r="D407" s="251"/>
    </row>
    <row r="408" spans="4:4" x14ac:dyDescent="0.2">
      <c r="D408" s="251"/>
    </row>
    <row r="409" spans="4:4" x14ac:dyDescent="0.2">
      <c r="D409" s="251"/>
    </row>
    <row r="410" spans="4:4" x14ac:dyDescent="0.2">
      <c r="D410" s="251"/>
    </row>
    <row r="411" spans="4:4" x14ac:dyDescent="0.2">
      <c r="D411" s="251"/>
    </row>
    <row r="412" spans="4:4" x14ac:dyDescent="0.2">
      <c r="D412" s="251"/>
    </row>
    <row r="413" spans="4:4" x14ac:dyDescent="0.2">
      <c r="D413" s="251"/>
    </row>
    <row r="414" spans="4:4" x14ac:dyDescent="0.2">
      <c r="D414" s="251"/>
    </row>
    <row r="415" spans="4:4" x14ac:dyDescent="0.2">
      <c r="D415" s="251"/>
    </row>
    <row r="416" spans="4:4" x14ac:dyDescent="0.2">
      <c r="D416" s="251"/>
    </row>
    <row r="417" spans="4:4" x14ac:dyDescent="0.2">
      <c r="D417" s="251"/>
    </row>
    <row r="418" spans="4:4" x14ac:dyDescent="0.2">
      <c r="D418" s="251"/>
    </row>
    <row r="419" spans="4:4" x14ac:dyDescent="0.2">
      <c r="D419" s="251"/>
    </row>
    <row r="420" spans="4:4" x14ac:dyDescent="0.2">
      <c r="D420" s="251"/>
    </row>
    <row r="421" spans="4:4" x14ac:dyDescent="0.2">
      <c r="D421" s="251"/>
    </row>
    <row r="422" spans="4:4" x14ac:dyDescent="0.2">
      <c r="D422" s="251"/>
    </row>
    <row r="423" spans="4:4" x14ac:dyDescent="0.2">
      <c r="D423" s="251"/>
    </row>
    <row r="424" spans="4:4" x14ac:dyDescent="0.2">
      <c r="D424" s="251"/>
    </row>
    <row r="425" spans="4:4" x14ac:dyDescent="0.2">
      <c r="D425" s="251"/>
    </row>
    <row r="426" spans="4:4" x14ac:dyDescent="0.2">
      <c r="D426" s="251"/>
    </row>
    <row r="427" spans="4:4" x14ac:dyDescent="0.2">
      <c r="D427" s="251"/>
    </row>
    <row r="428" spans="4:4" x14ac:dyDescent="0.2">
      <c r="D428" s="251"/>
    </row>
    <row r="429" spans="4:4" x14ac:dyDescent="0.2">
      <c r="D429" s="251"/>
    </row>
    <row r="430" spans="4:4" x14ac:dyDescent="0.2">
      <c r="D430" s="251"/>
    </row>
    <row r="431" spans="4:4" x14ac:dyDescent="0.2">
      <c r="D431" s="251"/>
    </row>
    <row r="432" spans="4:4" x14ac:dyDescent="0.2">
      <c r="D432" s="251"/>
    </row>
    <row r="433" spans="4:4" x14ac:dyDescent="0.2">
      <c r="D433" s="251"/>
    </row>
    <row r="434" spans="4:4" x14ac:dyDescent="0.2">
      <c r="D434" s="251"/>
    </row>
    <row r="435" spans="4:4" x14ac:dyDescent="0.2">
      <c r="D435" s="251"/>
    </row>
    <row r="436" spans="4:4" x14ac:dyDescent="0.2">
      <c r="D436" s="251"/>
    </row>
    <row r="437" spans="4:4" x14ac:dyDescent="0.2">
      <c r="D437" s="251"/>
    </row>
    <row r="438" spans="4:4" x14ac:dyDescent="0.2">
      <c r="D438" s="251"/>
    </row>
    <row r="439" spans="4:4" x14ac:dyDescent="0.2">
      <c r="D439" s="251"/>
    </row>
    <row r="440" spans="4:4" x14ac:dyDescent="0.2">
      <c r="D440" s="251"/>
    </row>
    <row r="441" spans="4:4" x14ac:dyDescent="0.2">
      <c r="D441" s="251"/>
    </row>
    <row r="442" spans="4:4" x14ac:dyDescent="0.2">
      <c r="D442" s="251"/>
    </row>
    <row r="443" spans="4:4" x14ac:dyDescent="0.2">
      <c r="D443" s="251"/>
    </row>
    <row r="444" spans="4:4" x14ac:dyDescent="0.2">
      <c r="D444" s="251"/>
    </row>
    <row r="445" spans="4:4" x14ac:dyDescent="0.2">
      <c r="D445" s="251"/>
    </row>
    <row r="446" spans="4:4" x14ac:dyDescent="0.2">
      <c r="D446" s="251"/>
    </row>
    <row r="447" spans="4:4" x14ac:dyDescent="0.2">
      <c r="D447" s="251"/>
    </row>
    <row r="448" spans="4:4" x14ac:dyDescent="0.2">
      <c r="D448" s="251"/>
    </row>
    <row r="449" spans="4:4" x14ac:dyDescent="0.2">
      <c r="D449" s="251"/>
    </row>
    <row r="450" spans="4:4" x14ac:dyDescent="0.2">
      <c r="D450" s="251"/>
    </row>
    <row r="451" spans="4:4" x14ac:dyDescent="0.2">
      <c r="D451" s="251"/>
    </row>
    <row r="452" spans="4:4" x14ac:dyDescent="0.2">
      <c r="D452" s="251"/>
    </row>
    <row r="453" spans="4:4" x14ac:dyDescent="0.2">
      <c r="D453" s="251"/>
    </row>
    <row r="454" spans="4:4" x14ac:dyDescent="0.2">
      <c r="D454" s="251"/>
    </row>
    <row r="455" spans="4:4" x14ac:dyDescent="0.2">
      <c r="D455" s="251"/>
    </row>
    <row r="456" spans="4:4" x14ac:dyDescent="0.2">
      <c r="D456" s="251"/>
    </row>
    <row r="457" spans="4:4" x14ac:dyDescent="0.2">
      <c r="D457" s="251"/>
    </row>
    <row r="458" spans="4:4" x14ac:dyDescent="0.2">
      <c r="D458" s="251"/>
    </row>
    <row r="459" spans="4:4" x14ac:dyDescent="0.2">
      <c r="D459" s="251"/>
    </row>
    <row r="460" spans="4:4" x14ac:dyDescent="0.2">
      <c r="D460" s="251"/>
    </row>
    <row r="461" spans="4:4" x14ac:dyDescent="0.2">
      <c r="D461" s="251"/>
    </row>
    <row r="462" spans="4:4" x14ac:dyDescent="0.2">
      <c r="D462" s="251"/>
    </row>
    <row r="463" spans="4:4" x14ac:dyDescent="0.2">
      <c r="D463" s="251"/>
    </row>
    <row r="464" spans="4:4" x14ac:dyDescent="0.2">
      <c r="D464" s="251"/>
    </row>
    <row r="465" spans="4:4" x14ac:dyDescent="0.2">
      <c r="D465" s="251"/>
    </row>
    <row r="466" spans="4:4" x14ac:dyDescent="0.2">
      <c r="D466" s="251"/>
    </row>
    <row r="467" spans="4:4" x14ac:dyDescent="0.2">
      <c r="D467" s="251"/>
    </row>
    <row r="468" spans="4:4" x14ac:dyDescent="0.2">
      <c r="D468" s="251"/>
    </row>
    <row r="469" spans="4:4" x14ac:dyDescent="0.2">
      <c r="D469" s="251"/>
    </row>
    <row r="470" spans="4:4" x14ac:dyDescent="0.2">
      <c r="D470" s="251"/>
    </row>
    <row r="471" spans="4:4" x14ac:dyDescent="0.2">
      <c r="D471" s="251"/>
    </row>
    <row r="472" spans="4:4" x14ac:dyDescent="0.2">
      <c r="D472" s="251"/>
    </row>
    <row r="473" spans="4:4" x14ac:dyDescent="0.2">
      <c r="D473" s="251"/>
    </row>
    <row r="474" spans="4:4" x14ac:dyDescent="0.2">
      <c r="D474" s="251"/>
    </row>
    <row r="475" spans="4:4" x14ac:dyDescent="0.2">
      <c r="D475" s="251"/>
    </row>
    <row r="476" spans="4:4" x14ac:dyDescent="0.2">
      <c r="D476" s="251"/>
    </row>
    <row r="477" spans="4:4" x14ac:dyDescent="0.2">
      <c r="D477" s="251"/>
    </row>
    <row r="478" spans="4:4" x14ac:dyDescent="0.2">
      <c r="D478" s="251"/>
    </row>
    <row r="479" spans="4:4" x14ac:dyDescent="0.2">
      <c r="D479" s="251"/>
    </row>
    <row r="480" spans="4:4" x14ac:dyDescent="0.2">
      <c r="D480" s="251"/>
    </row>
    <row r="481" spans="4:4" x14ac:dyDescent="0.2">
      <c r="D481" s="251"/>
    </row>
    <row r="482" spans="4:4" x14ac:dyDescent="0.2">
      <c r="D482" s="251"/>
    </row>
    <row r="483" spans="4:4" x14ac:dyDescent="0.2">
      <c r="D483" s="251"/>
    </row>
    <row r="484" spans="4:4" x14ac:dyDescent="0.2">
      <c r="D484" s="251"/>
    </row>
    <row r="485" spans="4:4" x14ac:dyDescent="0.2">
      <c r="D485" s="251"/>
    </row>
    <row r="486" spans="4:4" x14ac:dyDescent="0.2">
      <c r="D486" s="251"/>
    </row>
    <row r="487" spans="4:4" x14ac:dyDescent="0.2">
      <c r="D487" s="251"/>
    </row>
    <row r="488" spans="4:4" x14ac:dyDescent="0.2">
      <c r="D488" s="251"/>
    </row>
    <row r="489" spans="4:4" x14ac:dyDescent="0.2">
      <c r="D489" s="251"/>
    </row>
    <row r="490" spans="4:4" x14ac:dyDescent="0.2">
      <c r="D490" s="251"/>
    </row>
    <row r="491" spans="4:4" x14ac:dyDescent="0.2">
      <c r="D491" s="251"/>
    </row>
    <row r="492" spans="4:4" x14ac:dyDescent="0.2">
      <c r="D492" s="251"/>
    </row>
    <row r="493" spans="4:4" x14ac:dyDescent="0.2">
      <c r="D493" s="251"/>
    </row>
    <row r="494" spans="4:4" x14ac:dyDescent="0.2">
      <c r="D494" s="251"/>
    </row>
    <row r="495" spans="4:4" x14ac:dyDescent="0.2">
      <c r="D495" s="251"/>
    </row>
    <row r="496" spans="4:4" x14ac:dyDescent="0.2">
      <c r="D496" s="251"/>
    </row>
    <row r="497" spans="4:4" x14ac:dyDescent="0.2">
      <c r="D497" s="251"/>
    </row>
    <row r="498" spans="4:4" x14ac:dyDescent="0.2">
      <c r="D498" s="251"/>
    </row>
    <row r="499" spans="4:4" x14ac:dyDescent="0.2">
      <c r="D499" s="251"/>
    </row>
    <row r="500" spans="4:4" x14ac:dyDescent="0.2">
      <c r="D500" s="251"/>
    </row>
    <row r="501" spans="4:4" x14ac:dyDescent="0.2">
      <c r="D501" s="251"/>
    </row>
    <row r="502" spans="4:4" x14ac:dyDescent="0.2">
      <c r="D502" s="251"/>
    </row>
    <row r="503" spans="4:4" x14ac:dyDescent="0.2">
      <c r="D503" s="251"/>
    </row>
    <row r="504" spans="4:4" x14ac:dyDescent="0.2">
      <c r="D504" s="251"/>
    </row>
    <row r="505" spans="4:4" x14ac:dyDescent="0.2">
      <c r="D505" s="251"/>
    </row>
    <row r="506" spans="4:4" x14ac:dyDescent="0.2">
      <c r="D506" s="251"/>
    </row>
    <row r="507" spans="4:4" x14ac:dyDescent="0.2">
      <c r="D507" s="251"/>
    </row>
    <row r="508" spans="4:4" x14ac:dyDescent="0.2">
      <c r="D508" s="251"/>
    </row>
    <row r="509" spans="4:4" x14ac:dyDescent="0.2">
      <c r="D509" s="251"/>
    </row>
    <row r="510" spans="4:4" x14ac:dyDescent="0.2">
      <c r="D510" s="251"/>
    </row>
    <row r="511" spans="4:4" x14ac:dyDescent="0.2">
      <c r="D511" s="251"/>
    </row>
    <row r="512" spans="4:4" x14ac:dyDescent="0.2">
      <c r="D512" s="251"/>
    </row>
    <row r="513" spans="4:4" x14ac:dyDescent="0.2">
      <c r="D513" s="251"/>
    </row>
    <row r="514" spans="4:4" x14ac:dyDescent="0.2">
      <c r="D514" s="251"/>
    </row>
    <row r="515" spans="4:4" x14ac:dyDescent="0.2">
      <c r="D515" s="251"/>
    </row>
    <row r="516" spans="4:4" x14ac:dyDescent="0.2">
      <c r="D516" s="251"/>
    </row>
    <row r="517" spans="4:4" x14ac:dyDescent="0.2">
      <c r="D517" s="251"/>
    </row>
    <row r="518" spans="4:4" x14ac:dyDescent="0.2">
      <c r="D518" s="251"/>
    </row>
    <row r="519" spans="4:4" x14ac:dyDescent="0.2">
      <c r="D519" s="251"/>
    </row>
    <row r="520" spans="4:4" x14ac:dyDescent="0.2">
      <c r="D520" s="251"/>
    </row>
    <row r="521" spans="4:4" x14ac:dyDescent="0.2">
      <c r="D521" s="251"/>
    </row>
    <row r="522" spans="4:4" x14ac:dyDescent="0.2">
      <c r="D522" s="251"/>
    </row>
    <row r="523" spans="4:4" x14ac:dyDescent="0.2">
      <c r="D523" s="251"/>
    </row>
    <row r="524" spans="4:4" x14ac:dyDescent="0.2">
      <c r="D524" s="251"/>
    </row>
    <row r="525" spans="4:4" x14ac:dyDescent="0.2">
      <c r="D525" s="251"/>
    </row>
    <row r="526" spans="4:4" x14ac:dyDescent="0.2">
      <c r="D526" s="251"/>
    </row>
    <row r="527" spans="4:4" x14ac:dyDescent="0.2">
      <c r="D527" s="251"/>
    </row>
    <row r="528" spans="4:4" x14ac:dyDescent="0.2">
      <c r="D528" s="251"/>
    </row>
    <row r="529" spans="4:4" x14ac:dyDescent="0.2">
      <c r="D529" s="251"/>
    </row>
    <row r="530" spans="4:4" x14ac:dyDescent="0.2">
      <c r="D530" s="251"/>
    </row>
    <row r="531" spans="4:4" x14ac:dyDescent="0.2">
      <c r="D531" s="251"/>
    </row>
    <row r="532" spans="4:4" x14ac:dyDescent="0.2">
      <c r="D532" s="251"/>
    </row>
    <row r="533" spans="4:4" x14ac:dyDescent="0.2">
      <c r="D533" s="251"/>
    </row>
    <row r="534" spans="4:4" x14ac:dyDescent="0.2">
      <c r="D534" s="251"/>
    </row>
    <row r="535" spans="4:4" x14ac:dyDescent="0.2">
      <c r="D535" s="251"/>
    </row>
    <row r="536" spans="4:4" x14ac:dyDescent="0.2">
      <c r="D536" s="251"/>
    </row>
    <row r="537" spans="4:4" x14ac:dyDescent="0.2">
      <c r="D537" s="251"/>
    </row>
    <row r="538" spans="4:4" x14ac:dyDescent="0.2">
      <c r="D538" s="251"/>
    </row>
    <row r="539" spans="4:4" x14ac:dyDescent="0.2">
      <c r="D539" s="251"/>
    </row>
    <row r="540" spans="4:4" x14ac:dyDescent="0.2">
      <c r="D540" s="251"/>
    </row>
    <row r="541" spans="4:4" x14ac:dyDescent="0.2">
      <c r="D541" s="251"/>
    </row>
    <row r="542" spans="4:4" x14ac:dyDescent="0.2">
      <c r="D542" s="251"/>
    </row>
    <row r="543" spans="4:4" x14ac:dyDescent="0.2">
      <c r="D543" s="251"/>
    </row>
    <row r="544" spans="4:4" x14ac:dyDescent="0.2">
      <c r="D544" s="251"/>
    </row>
    <row r="545" spans="4:4" x14ac:dyDescent="0.2">
      <c r="D545" s="251"/>
    </row>
    <row r="546" spans="4:4" x14ac:dyDescent="0.2">
      <c r="D546" s="251"/>
    </row>
    <row r="547" spans="4:4" x14ac:dyDescent="0.2">
      <c r="D547" s="251"/>
    </row>
    <row r="548" spans="4:4" x14ac:dyDescent="0.2">
      <c r="D548" s="251"/>
    </row>
    <row r="549" spans="4:4" x14ac:dyDescent="0.2">
      <c r="D549" s="251"/>
    </row>
    <row r="550" spans="4:4" x14ac:dyDescent="0.2">
      <c r="D550" s="251"/>
    </row>
    <row r="551" spans="4:4" x14ac:dyDescent="0.2">
      <c r="D551" s="251"/>
    </row>
    <row r="552" spans="4:4" x14ac:dyDescent="0.2">
      <c r="D552" s="251"/>
    </row>
    <row r="553" spans="4:4" x14ac:dyDescent="0.2">
      <c r="D553" s="251"/>
    </row>
    <row r="554" spans="4:4" x14ac:dyDescent="0.2">
      <c r="D554" s="251"/>
    </row>
    <row r="555" spans="4:4" x14ac:dyDescent="0.2">
      <c r="D555" s="251"/>
    </row>
    <row r="556" spans="4:4" x14ac:dyDescent="0.2">
      <c r="D556" s="251"/>
    </row>
    <row r="557" spans="4:4" x14ac:dyDescent="0.2">
      <c r="D557" s="251"/>
    </row>
    <row r="558" spans="4:4" x14ac:dyDescent="0.2">
      <c r="D558" s="251"/>
    </row>
    <row r="559" spans="4:4" x14ac:dyDescent="0.2">
      <c r="D559" s="251"/>
    </row>
    <row r="560" spans="4:4" x14ac:dyDescent="0.2">
      <c r="D560" s="251"/>
    </row>
    <row r="561" spans="4:4" x14ac:dyDescent="0.2">
      <c r="D561" s="251"/>
    </row>
    <row r="562" spans="4:4" x14ac:dyDescent="0.2">
      <c r="D562" s="251"/>
    </row>
    <row r="563" spans="4:4" x14ac:dyDescent="0.2">
      <c r="D563" s="251"/>
    </row>
    <row r="564" spans="4:4" x14ac:dyDescent="0.2">
      <c r="D564" s="251"/>
    </row>
    <row r="565" spans="4:4" x14ac:dyDescent="0.2">
      <c r="D565" s="251"/>
    </row>
    <row r="566" spans="4:4" x14ac:dyDescent="0.2">
      <c r="D566" s="251"/>
    </row>
    <row r="567" spans="4:4" x14ac:dyDescent="0.2">
      <c r="D567" s="251"/>
    </row>
    <row r="568" spans="4:4" x14ac:dyDescent="0.2">
      <c r="D568" s="251"/>
    </row>
    <row r="569" spans="4:4" x14ac:dyDescent="0.2">
      <c r="D569" s="251"/>
    </row>
    <row r="570" spans="4:4" x14ac:dyDescent="0.2">
      <c r="D570" s="251"/>
    </row>
    <row r="571" spans="4:4" x14ac:dyDescent="0.2">
      <c r="D571" s="251"/>
    </row>
    <row r="572" spans="4:4" x14ac:dyDescent="0.2">
      <c r="D572" s="251"/>
    </row>
    <row r="573" spans="4:4" x14ac:dyDescent="0.2">
      <c r="D573" s="251"/>
    </row>
    <row r="574" spans="4:4" x14ac:dyDescent="0.2">
      <c r="D574" s="251"/>
    </row>
    <row r="575" spans="4:4" x14ac:dyDescent="0.2">
      <c r="D575" s="251"/>
    </row>
    <row r="576" spans="4:4" x14ac:dyDescent="0.2">
      <c r="D576" s="251"/>
    </row>
    <row r="577" spans="4:4" x14ac:dyDescent="0.2">
      <c r="D577" s="251"/>
    </row>
    <row r="578" spans="4:4" x14ac:dyDescent="0.2">
      <c r="D578" s="251"/>
    </row>
    <row r="579" spans="4:4" x14ac:dyDescent="0.2">
      <c r="D579" s="251"/>
    </row>
    <row r="580" spans="4:4" x14ac:dyDescent="0.2">
      <c r="D580" s="251"/>
    </row>
    <row r="581" spans="4:4" x14ac:dyDescent="0.2">
      <c r="D581" s="251"/>
    </row>
    <row r="582" spans="4:4" x14ac:dyDescent="0.2">
      <c r="D582" s="251"/>
    </row>
    <row r="583" spans="4:4" x14ac:dyDescent="0.2">
      <c r="D583" s="251"/>
    </row>
    <row r="584" spans="4:4" x14ac:dyDescent="0.2">
      <c r="D584" s="251"/>
    </row>
    <row r="585" spans="4:4" x14ac:dyDescent="0.2">
      <c r="D585" s="251"/>
    </row>
    <row r="586" spans="4:4" x14ac:dyDescent="0.2">
      <c r="D586" s="251"/>
    </row>
    <row r="587" spans="4:4" x14ac:dyDescent="0.2">
      <c r="D587" s="251"/>
    </row>
    <row r="588" spans="4:4" x14ac:dyDescent="0.2">
      <c r="D588" s="251"/>
    </row>
    <row r="589" spans="4:4" x14ac:dyDescent="0.2">
      <c r="D589" s="251"/>
    </row>
    <row r="590" spans="4:4" x14ac:dyDescent="0.2">
      <c r="D590" s="251"/>
    </row>
    <row r="591" spans="4:4" x14ac:dyDescent="0.2">
      <c r="D591" s="251"/>
    </row>
    <row r="592" spans="4:4" x14ac:dyDescent="0.2">
      <c r="D592" s="251"/>
    </row>
    <row r="593" spans="4:4" x14ac:dyDescent="0.2">
      <c r="D593" s="251"/>
    </row>
    <row r="594" spans="4:4" x14ac:dyDescent="0.2">
      <c r="D594" s="251"/>
    </row>
    <row r="595" spans="4:4" x14ac:dyDescent="0.2">
      <c r="D595" s="251"/>
    </row>
    <row r="596" spans="4:4" x14ac:dyDescent="0.2">
      <c r="D596" s="251"/>
    </row>
    <row r="597" spans="4:4" x14ac:dyDescent="0.2">
      <c r="D597" s="251"/>
    </row>
    <row r="598" spans="4:4" x14ac:dyDescent="0.2">
      <c r="D598" s="251"/>
    </row>
    <row r="599" spans="4:4" x14ac:dyDescent="0.2">
      <c r="D599" s="251"/>
    </row>
    <row r="600" spans="4:4" x14ac:dyDescent="0.2">
      <c r="D600" s="251"/>
    </row>
    <row r="601" spans="4:4" x14ac:dyDescent="0.2">
      <c r="D601" s="251"/>
    </row>
    <row r="602" spans="4:4" x14ac:dyDescent="0.2">
      <c r="D602" s="251"/>
    </row>
    <row r="603" spans="4:4" x14ac:dyDescent="0.2">
      <c r="D603" s="251"/>
    </row>
    <row r="604" spans="4:4" x14ac:dyDescent="0.2">
      <c r="D604" s="251"/>
    </row>
    <row r="605" spans="4:4" x14ac:dyDescent="0.2">
      <c r="D605" s="251"/>
    </row>
    <row r="606" spans="4:4" x14ac:dyDescent="0.2">
      <c r="D606" s="251"/>
    </row>
    <row r="607" spans="4:4" x14ac:dyDescent="0.2">
      <c r="D607" s="251"/>
    </row>
    <row r="608" spans="4:4" x14ac:dyDescent="0.2">
      <c r="D608" s="251"/>
    </row>
    <row r="609" spans="4:4" x14ac:dyDescent="0.2">
      <c r="D609" s="251"/>
    </row>
    <row r="610" spans="4:4" x14ac:dyDescent="0.2">
      <c r="D610" s="251"/>
    </row>
    <row r="611" spans="4:4" x14ac:dyDescent="0.2">
      <c r="D611" s="251"/>
    </row>
    <row r="612" spans="4:4" x14ac:dyDescent="0.2">
      <c r="D612" s="251"/>
    </row>
    <row r="613" spans="4:4" x14ac:dyDescent="0.2">
      <c r="D613" s="251"/>
    </row>
    <row r="614" spans="4:4" x14ac:dyDescent="0.2">
      <c r="D614" s="251"/>
    </row>
    <row r="615" spans="4:4" x14ac:dyDescent="0.2">
      <c r="D615" s="251"/>
    </row>
    <row r="616" spans="4:4" x14ac:dyDescent="0.2">
      <c r="D616" s="251"/>
    </row>
    <row r="617" spans="4:4" x14ac:dyDescent="0.2">
      <c r="D617" s="251"/>
    </row>
    <row r="618" spans="4:4" x14ac:dyDescent="0.2">
      <c r="D618" s="251"/>
    </row>
    <row r="619" spans="4:4" x14ac:dyDescent="0.2">
      <c r="D619" s="251"/>
    </row>
    <row r="620" spans="4:4" x14ac:dyDescent="0.2">
      <c r="D620" s="251"/>
    </row>
    <row r="621" spans="4:4" x14ac:dyDescent="0.2">
      <c r="D621" s="251"/>
    </row>
    <row r="622" spans="4:4" x14ac:dyDescent="0.2">
      <c r="D622" s="251"/>
    </row>
    <row r="623" spans="4:4" x14ac:dyDescent="0.2">
      <c r="D623" s="251"/>
    </row>
    <row r="624" spans="4:4" x14ac:dyDescent="0.2">
      <c r="D624" s="251"/>
    </row>
    <row r="625" spans="4:4" x14ac:dyDescent="0.2">
      <c r="D625" s="251"/>
    </row>
    <row r="626" spans="4:4" x14ac:dyDescent="0.2">
      <c r="D626" s="251"/>
    </row>
    <row r="627" spans="4:4" x14ac:dyDescent="0.2">
      <c r="D627" s="251"/>
    </row>
    <row r="628" spans="4:4" x14ac:dyDescent="0.2">
      <c r="D628" s="251"/>
    </row>
    <row r="629" spans="4:4" x14ac:dyDescent="0.2">
      <c r="D629" s="251"/>
    </row>
    <row r="630" spans="4:4" x14ac:dyDescent="0.2">
      <c r="D630" s="251"/>
    </row>
    <row r="631" spans="4:4" x14ac:dyDescent="0.2">
      <c r="D631" s="251"/>
    </row>
    <row r="632" spans="4:4" x14ac:dyDescent="0.2">
      <c r="D632" s="251"/>
    </row>
    <row r="633" spans="4:4" x14ac:dyDescent="0.2">
      <c r="D633" s="251"/>
    </row>
    <row r="634" spans="4:4" x14ac:dyDescent="0.2">
      <c r="D634" s="251"/>
    </row>
    <row r="635" spans="4:4" x14ac:dyDescent="0.2">
      <c r="D635" s="251"/>
    </row>
    <row r="636" spans="4:4" x14ac:dyDescent="0.2">
      <c r="D636" s="251"/>
    </row>
    <row r="637" spans="4:4" x14ac:dyDescent="0.2">
      <c r="D637" s="251"/>
    </row>
    <row r="638" spans="4:4" x14ac:dyDescent="0.2">
      <c r="D638" s="251"/>
    </row>
    <row r="639" spans="4:4" x14ac:dyDescent="0.2">
      <c r="D639" s="251"/>
    </row>
    <row r="640" spans="4:4" x14ac:dyDescent="0.2">
      <c r="D640" s="251"/>
    </row>
    <row r="641" spans="4:4" x14ac:dyDescent="0.2">
      <c r="D641" s="251"/>
    </row>
    <row r="642" spans="4:4" x14ac:dyDescent="0.2">
      <c r="D642" s="251"/>
    </row>
    <row r="643" spans="4:4" x14ac:dyDescent="0.2">
      <c r="D643" s="251"/>
    </row>
    <row r="644" spans="4:4" x14ac:dyDescent="0.2">
      <c r="D644" s="251"/>
    </row>
    <row r="645" spans="4:4" x14ac:dyDescent="0.2">
      <c r="D645" s="251"/>
    </row>
    <row r="646" spans="4:4" x14ac:dyDescent="0.2">
      <c r="D646" s="251"/>
    </row>
    <row r="647" spans="4:4" x14ac:dyDescent="0.2">
      <c r="D647" s="251"/>
    </row>
    <row r="648" spans="4:4" x14ac:dyDescent="0.2">
      <c r="D648" s="251"/>
    </row>
    <row r="649" spans="4:4" x14ac:dyDescent="0.2">
      <c r="D649" s="251"/>
    </row>
    <row r="650" spans="4:4" x14ac:dyDescent="0.2">
      <c r="D650" s="251"/>
    </row>
    <row r="651" spans="4:4" x14ac:dyDescent="0.2">
      <c r="D651" s="251"/>
    </row>
    <row r="652" spans="4:4" x14ac:dyDescent="0.2">
      <c r="D652" s="251"/>
    </row>
    <row r="653" spans="4:4" x14ac:dyDescent="0.2">
      <c r="D653" s="251"/>
    </row>
    <row r="654" spans="4:4" x14ac:dyDescent="0.2">
      <c r="D654" s="251"/>
    </row>
    <row r="655" spans="4:4" x14ac:dyDescent="0.2">
      <c r="D655" s="251"/>
    </row>
    <row r="656" spans="4:4" x14ac:dyDescent="0.2">
      <c r="D656" s="251"/>
    </row>
    <row r="657" spans="4:4" x14ac:dyDescent="0.2">
      <c r="D657" s="251"/>
    </row>
    <row r="658" spans="4:4" x14ac:dyDescent="0.2">
      <c r="D658" s="251"/>
    </row>
    <row r="659" spans="4:4" x14ac:dyDescent="0.2">
      <c r="D659" s="251"/>
    </row>
    <row r="660" spans="4:4" x14ac:dyDescent="0.2">
      <c r="D660" s="251"/>
    </row>
    <row r="661" spans="4:4" x14ac:dyDescent="0.2">
      <c r="D661" s="251"/>
    </row>
    <row r="662" spans="4:4" x14ac:dyDescent="0.2">
      <c r="D662" s="251"/>
    </row>
    <row r="663" spans="4:4" x14ac:dyDescent="0.2">
      <c r="D663" s="251"/>
    </row>
    <row r="664" spans="4:4" x14ac:dyDescent="0.2">
      <c r="D664" s="251"/>
    </row>
    <row r="665" spans="4:4" x14ac:dyDescent="0.2">
      <c r="D665" s="251"/>
    </row>
    <row r="666" spans="4:4" x14ac:dyDescent="0.2">
      <c r="D666" s="251"/>
    </row>
    <row r="667" spans="4:4" x14ac:dyDescent="0.2">
      <c r="D667" s="251"/>
    </row>
    <row r="668" spans="4:4" x14ac:dyDescent="0.2">
      <c r="D668" s="251"/>
    </row>
    <row r="669" spans="4:4" x14ac:dyDescent="0.2">
      <c r="D669" s="251"/>
    </row>
    <row r="670" spans="4:4" x14ac:dyDescent="0.2">
      <c r="D670" s="251"/>
    </row>
    <row r="671" spans="4:4" x14ac:dyDescent="0.2">
      <c r="D671" s="251"/>
    </row>
    <row r="672" spans="4:4" x14ac:dyDescent="0.2">
      <c r="D672" s="251"/>
    </row>
    <row r="673" spans="4:4" x14ac:dyDescent="0.2">
      <c r="D673" s="251"/>
    </row>
    <row r="674" spans="4:4" x14ac:dyDescent="0.2">
      <c r="D674" s="251"/>
    </row>
    <row r="675" spans="4:4" x14ac:dyDescent="0.2">
      <c r="D675" s="251"/>
    </row>
    <row r="676" spans="4:4" x14ac:dyDescent="0.2">
      <c r="D676" s="251"/>
    </row>
    <row r="677" spans="4:4" x14ac:dyDescent="0.2">
      <c r="D677" s="251"/>
    </row>
    <row r="678" spans="4:4" x14ac:dyDescent="0.2">
      <c r="D678" s="251"/>
    </row>
    <row r="679" spans="4:4" x14ac:dyDescent="0.2">
      <c r="D679" s="251"/>
    </row>
    <row r="680" spans="4:4" x14ac:dyDescent="0.2">
      <c r="D680" s="251"/>
    </row>
    <row r="681" spans="4:4" x14ac:dyDescent="0.2">
      <c r="D681" s="251"/>
    </row>
    <row r="682" spans="4:4" x14ac:dyDescent="0.2">
      <c r="D682" s="251"/>
    </row>
    <row r="683" spans="4:4" x14ac:dyDescent="0.2">
      <c r="D683" s="251"/>
    </row>
    <row r="684" spans="4:4" x14ac:dyDescent="0.2">
      <c r="D684" s="251"/>
    </row>
    <row r="685" spans="4:4" x14ac:dyDescent="0.2">
      <c r="D685" s="251"/>
    </row>
    <row r="686" spans="4:4" x14ac:dyDescent="0.2">
      <c r="D686" s="251"/>
    </row>
    <row r="687" spans="4:4" x14ac:dyDescent="0.2">
      <c r="D687" s="251"/>
    </row>
    <row r="688" spans="4:4" x14ac:dyDescent="0.2">
      <c r="D688" s="251"/>
    </row>
    <row r="689" spans="4:4" x14ac:dyDescent="0.2">
      <c r="D689" s="251"/>
    </row>
    <row r="690" spans="4:4" x14ac:dyDescent="0.2">
      <c r="D690" s="251"/>
    </row>
    <row r="691" spans="4:4" x14ac:dyDescent="0.2">
      <c r="D691" s="251"/>
    </row>
    <row r="692" spans="4:4" x14ac:dyDescent="0.2">
      <c r="D692" s="251"/>
    </row>
    <row r="693" spans="4:4" x14ac:dyDescent="0.2">
      <c r="D693" s="251"/>
    </row>
    <row r="694" spans="4:4" x14ac:dyDescent="0.2">
      <c r="D694" s="251"/>
    </row>
    <row r="695" spans="4:4" x14ac:dyDescent="0.2">
      <c r="D695" s="251"/>
    </row>
    <row r="696" spans="4:4" x14ac:dyDescent="0.2">
      <c r="D696" s="251"/>
    </row>
    <row r="697" spans="4:4" x14ac:dyDescent="0.2">
      <c r="D697" s="251"/>
    </row>
    <row r="698" spans="4:4" x14ac:dyDescent="0.2">
      <c r="D698" s="251"/>
    </row>
    <row r="699" spans="4:4" x14ac:dyDescent="0.2">
      <c r="D699" s="251"/>
    </row>
    <row r="700" spans="4:4" x14ac:dyDescent="0.2">
      <c r="D700" s="251"/>
    </row>
    <row r="701" spans="4:4" x14ac:dyDescent="0.2">
      <c r="D701" s="251"/>
    </row>
    <row r="702" spans="4:4" x14ac:dyDescent="0.2">
      <c r="D702" s="251"/>
    </row>
    <row r="703" spans="4:4" x14ac:dyDescent="0.2">
      <c r="D703" s="251"/>
    </row>
    <row r="704" spans="4:4" x14ac:dyDescent="0.2">
      <c r="D704" s="251"/>
    </row>
    <row r="705" spans="4:4" x14ac:dyDescent="0.2">
      <c r="D705" s="251"/>
    </row>
    <row r="706" spans="4:4" x14ac:dyDescent="0.2">
      <c r="D706" s="251"/>
    </row>
    <row r="707" spans="4:4" x14ac:dyDescent="0.2">
      <c r="D707" s="251"/>
    </row>
    <row r="708" spans="4:4" x14ac:dyDescent="0.2">
      <c r="D708" s="251"/>
    </row>
    <row r="709" spans="4:4" x14ac:dyDescent="0.2">
      <c r="D709" s="251"/>
    </row>
    <row r="710" spans="4:4" x14ac:dyDescent="0.2">
      <c r="D710" s="251"/>
    </row>
    <row r="711" spans="4:4" x14ac:dyDescent="0.2">
      <c r="D711" s="251"/>
    </row>
    <row r="712" spans="4:4" x14ac:dyDescent="0.2">
      <c r="D712" s="251"/>
    </row>
    <row r="713" spans="4:4" x14ac:dyDescent="0.2">
      <c r="D713" s="251"/>
    </row>
    <row r="714" spans="4:4" x14ac:dyDescent="0.2">
      <c r="D714" s="251"/>
    </row>
    <row r="715" spans="4:4" x14ac:dyDescent="0.2">
      <c r="D715" s="251"/>
    </row>
    <row r="716" spans="4:4" x14ac:dyDescent="0.2">
      <c r="D716" s="251"/>
    </row>
    <row r="717" spans="4:4" x14ac:dyDescent="0.2">
      <c r="D717" s="251"/>
    </row>
    <row r="718" spans="4:4" x14ac:dyDescent="0.2">
      <c r="D718" s="251"/>
    </row>
    <row r="719" spans="4:4" x14ac:dyDescent="0.2">
      <c r="D719" s="251"/>
    </row>
    <row r="720" spans="4:4" x14ac:dyDescent="0.2">
      <c r="D720" s="251"/>
    </row>
    <row r="721" spans="4:4" x14ac:dyDescent="0.2">
      <c r="D721" s="251"/>
    </row>
    <row r="722" spans="4:4" x14ac:dyDescent="0.2">
      <c r="D722" s="251"/>
    </row>
    <row r="723" spans="4:4" x14ac:dyDescent="0.2">
      <c r="D723" s="251"/>
    </row>
    <row r="724" spans="4:4" x14ac:dyDescent="0.2">
      <c r="D724" s="251"/>
    </row>
    <row r="725" spans="4:4" x14ac:dyDescent="0.2">
      <c r="D725" s="251"/>
    </row>
    <row r="726" spans="4:4" x14ac:dyDescent="0.2">
      <c r="D726" s="251"/>
    </row>
    <row r="727" spans="4:4" x14ac:dyDescent="0.2">
      <c r="D727" s="251"/>
    </row>
    <row r="728" spans="4:4" x14ac:dyDescent="0.2">
      <c r="D728" s="251"/>
    </row>
    <row r="729" spans="4:4" x14ac:dyDescent="0.2">
      <c r="D729" s="251"/>
    </row>
    <row r="730" spans="4:4" x14ac:dyDescent="0.2">
      <c r="D730" s="251"/>
    </row>
    <row r="731" spans="4:4" x14ac:dyDescent="0.2">
      <c r="D731" s="251"/>
    </row>
    <row r="732" spans="4:4" x14ac:dyDescent="0.2">
      <c r="D732" s="251"/>
    </row>
    <row r="733" spans="4:4" x14ac:dyDescent="0.2">
      <c r="D733" s="251"/>
    </row>
    <row r="734" spans="4:4" x14ac:dyDescent="0.2">
      <c r="D734" s="251"/>
    </row>
    <row r="735" spans="4:4" x14ac:dyDescent="0.2">
      <c r="D735" s="251"/>
    </row>
    <row r="736" spans="4:4" x14ac:dyDescent="0.2">
      <c r="D736" s="251"/>
    </row>
    <row r="737" spans="4:4" x14ac:dyDescent="0.2">
      <c r="D737" s="251"/>
    </row>
    <row r="738" spans="4:4" x14ac:dyDescent="0.2">
      <c r="D738" s="251"/>
    </row>
    <row r="739" spans="4:4" x14ac:dyDescent="0.2">
      <c r="D739" s="251"/>
    </row>
    <row r="740" spans="4:4" x14ac:dyDescent="0.2">
      <c r="D740" s="251"/>
    </row>
    <row r="741" spans="4:4" x14ac:dyDescent="0.2">
      <c r="D741" s="251"/>
    </row>
    <row r="742" spans="4:4" x14ac:dyDescent="0.2">
      <c r="D742" s="251"/>
    </row>
    <row r="743" spans="4:4" x14ac:dyDescent="0.2">
      <c r="D743" s="251"/>
    </row>
    <row r="744" spans="4:4" x14ac:dyDescent="0.2">
      <c r="D744" s="251"/>
    </row>
    <row r="745" spans="4:4" x14ac:dyDescent="0.2">
      <c r="D745" s="251"/>
    </row>
    <row r="746" spans="4:4" x14ac:dyDescent="0.2">
      <c r="D746" s="251"/>
    </row>
    <row r="747" spans="4:4" x14ac:dyDescent="0.2">
      <c r="D747" s="251"/>
    </row>
    <row r="748" spans="4:4" x14ac:dyDescent="0.2">
      <c r="D748" s="251"/>
    </row>
    <row r="749" spans="4:4" x14ac:dyDescent="0.2">
      <c r="D749" s="251"/>
    </row>
    <row r="750" spans="4:4" x14ac:dyDescent="0.2">
      <c r="D750" s="251"/>
    </row>
    <row r="751" spans="4:4" x14ac:dyDescent="0.2">
      <c r="D751" s="251"/>
    </row>
    <row r="752" spans="4:4" x14ac:dyDescent="0.2">
      <c r="D752" s="251"/>
    </row>
    <row r="753" spans="4:4" x14ac:dyDescent="0.2">
      <c r="D753" s="251"/>
    </row>
    <row r="754" spans="4:4" x14ac:dyDescent="0.2">
      <c r="D754" s="251"/>
    </row>
    <row r="755" spans="4:4" x14ac:dyDescent="0.2">
      <c r="D755" s="251"/>
    </row>
    <row r="756" spans="4:4" x14ac:dyDescent="0.2">
      <c r="D756" s="251"/>
    </row>
    <row r="757" spans="4:4" x14ac:dyDescent="0.2">
      <c r="D757" s="251"/>
    </row>
    <row r="758" spans="4:4" x14ac:dyDescent="0.2">
      <c r="D758" s="251"/>
    </row>
    <row r="759" spans="4:4" x14ac:dyDescent="0.2">
      <c r="D759" s="251"/>
    </row>
    <row r="760" spans="4:4" x14ac:dyDescent="0.2">
      <c r="D760" s="251"/>
    </row>
    <row r="761" spans="4:4" x14ac:dyDescent="0.2">
      <c r="D761" s="251"/>
    </row>
    <row r="762" spans="4:4" x14ac:dyDescent="0.2">
      <c r="D762" s="251"/>
    </row>
    <row r="763" spans="4:4" x14ac:dyDescent="0.2">
      <c r="D763" s="251"/>
    </row>
    <row r="764" spans="4:4" x14ac:dyDescent="0.2">
      <c r="D764" s="251"/>
    </row>
    <row r="765" spans="4:4" x14ac:dyDescent="0.2">
      <c r="D765" s="251"/>
    </row>
    <row r="766" spans="4:4" x14ac:dyDescent="0.2">
      <c r="D766" s="251"/>
    </row>
    <row r="767" spans="4:4" x14ac:dyDescent="0.2">
      <c r="D767" s="251"/>
    </row>
    <row r="768" spans="4:4" x14ac:dyDescent="0.2">
      <c r="D768" s="251"/>
    </row>
    <row r="769" spans="4:4" x14ac:dyDescent="0.2">
      <c r="D769" s="251"/>
    </row>
    <row r="770" spans="4:4" x14ac:dyDescent="0.2">
      <c r="D770" s="251"/>
    </row>
    <row r="771" spans="4:4" x14ac:dyDescent="0.2">
      <c r="D771" s="251"/>
    </row>
    <row r="772" spans="4:4" x14ac:dyDescent="0.2">
      <c r="D772" s="251"/>
    </row>
    <row r="773" spans="4:4" x14ac:dyDescent="0.2">
      <c r="D773" s="251"/>
    </row>
    <row r="774" spans="4:4" x14ac:dyDescent="0.2">
      <c r="D774" s="251"/>
    </row>
    <row r="775" spans="4:4" x14ac:dyDescent="0.2">
      <c r="D775" s="251"/>
    </row>
    <row r="776" spans="4:4" x14ac:dyDescent="0.2">
      <c r="D776" s="251"/>
    </row>
    <row r="777" spans="4:4" x14ac:dyDescent="0.2">
      <c r="D777" s="251"/>
    </row>
    <row r="778" spans="4:4" x14ac:dyDescent="0.2">
      <c r="D778" s="251"/>
    </row>
    <row r="779" spans="4:4" x14ac:dyDescent="0.2">
      <c r="D779" s="251"/>
    </row>
    <row r="780" spans="4:4" x14ac:dyDescent="0.2">
      <c r="D780" s="251"/>
    </row>
    <row r="781" spans="4:4" x14ac:dyDescent="0.2">
      <c r="D781" s="251"/>
    </row>
    <row r="782" spans="4:4" x14ac:dyDescent="0.2">
      <c r="D782" s="251"/>
    </row>
    <row r="783" spans="4:4" x14ac:dyDescent="0.2">
      <c r="D783" s="251"/>
    </row>
    <row r="784" spans="4:4" x14ac:dyDescent="0.2">
      <c r="D784" s="251"/>
    </row>
    <row r="785" spans="4:4" x14ac:dyDescent="0.2">
      <c r="D785" s="251"/>
    </row>
    <row r="786" spans="4:4" x14ac:dyDescent="0.2">
      <c r="D786" s="251"/>
    </row>
    <row r="787" spans="4:4" x14ac:dyDescent="0.2">
      <c r="D787" s="251"/>
    </row>
    <row r="788" spans="4:4" x14ac:dyDescent="0.2">
      <c r="D788" s="251"/>
    </row>
    <row r="789" spans="4:4" x14ac:dyDescent="0.2">
      <c r="D789" s="251"/>
    </row>
    <row r="790" spans="4:4" x14ac:dyDescent="0.2">
      <c r="D790" s="251"/>
    </row>
    <row r="791" spans="4:4" x14ac:dyDescent="0.2">
      <c r="D791" s="251"/>
    </row>
    <row r="792" spans="4:4" x14ac:dyDescent="0.2">
      <c r="D792" s="251"/>
    </row>
    <row r="793" spans="4:4" x14ac:dyDescent="0.2">
      <c r="D793" s="251"/>
    </row>
    <row r="794" spans="4:4" x14ac:dyDescent="0.2">
      <c r="D794" s="251"/>
    </row>
    <row r="795" spans="4:4" x14ac:dyDescent="0.2">
      <c r="D795" s="251"/>
    </row>
    <row r="796" spans="4:4" x14ac:dyDescent="0.2">
      <c r="D796" s="251"/>
    </row>
    <row r="797" spans="4:4" x14ac:dyDescent="0.2">
      <c r="D797" s="251"/>
    </row>
    <row r="798" spans="4:4" x14ac:dyDescent="0.2">
      <c r="D798" s="251"/>
    </row>
    <row r="799" spans="4:4" x14ac:dyDescent="0.2">
      <c r="D799" s="251"/>
    </row>
    <row r="800" spans="4:4" x14ac:dyDescent="0.2">
      <c r="D800" s="251"/>
    </row>
    <row r="801" spans="4:4" x14ac:dyDescent="0.2">
      <c r="D801" s="251"/>
    </row>
    <row r="802" spans="4:4" x14ac:dyDescent="0.2">
      <c r="D802" s="251"/>
    </row>
    <row r="803" spans="4:4" x14ac:dyDescent="0.2">
      <c r="D803" s="251"/>
    </row>
    <row r="804" spans="4:4" x14ac:dyDescent="0.2">
      <c r="D804" s="251"/>
    </row>
    <row r="805" spans="4:4" x14ac:dyDescent="0.2">
      <c r="D805" s="251"/>
    </row>
    <row r="806" spans="4:4" x14ac:dyDescent="0.2">
      <c r="D806" s="251"/>
    </row>
    <row r="807" spans="4:4" x14ac:dyDescent="0.2">
      <c r="D807" s="251"/>
    </row>
    <row r="808" spans="4:4" x14ac:dyDescent="0.2">
      <c r="D808" s="251"/>
    </row>
    <row r="809" spans="4:4" x14ac:dyDescent="0.2">
      <c r="D809" s="251"/>
    </row>
    <row r="810" spans="4:4" x14ac:dyDescent="0.2">
      <c r="D810" s="251"/>
    </row>
    <row r="811" spans="4:4" x14ac:dyDescent="0.2">
      <c r="D811" s="251"/>
    </row>
    <row r="812" spans="4:4" x14ac:dyDescent="0.2">
      <c r="D812" s="251"/>
    </row>
    <row r="813" spans="4:4" x14ac:dyDescent="0.2">
      <c r="D813" s="251"/>
    </row>
    <row r="814" spans="4:4" x14ac:dyDescent="0.2">
      <c r="D814" s="251"/>
    </row>
    <row r="815" spans="4:4" x14ac:dyDescent="0.2">
      <c r="D815" s="251"/>
    </row>
    <row r="816" spans="4:4" x14ac:dyDescent="0.2">
      <c r="D816" s="251"/>
    </row>
    <row r="817" spans="4:4" x14ac:dyDescent="0.2">
      <c r="D817" s="251"/>
    </row>
    <row r="818" spans="4:4" x14ac:dyDescent="0.2">
      <c r="D818" s="251"/>
    </row>
    <row r="819" spans="4:4" x14ac:dyDescent="0.2">
      <c r="D819" s="251"/>
    </row>
    <row r="820" spans="4:4" x14ac:dyDescent="0.2">
      <c r="D820" s="251"/>
    </row>
    <row r="821" spans="4:4" x14ac:dyDescent="0.2">
      <c r="D821" s="251"/>
    </row>
    <row r="822" spans="4:4" x14ac:dyDescent="0.2">
      <c r="D822" s="251"/>
    </row>
    <row r="823" spans="4:4" x14ac:dyDescent="0.2">
      <c r="D823" s="251"/>
    </row>
    <row r="824" spans="4:4" x14ac:dyDescent="0.2">
      <c r="D824" s="251"/>
    </row>
    <row r="825" spans="4:4" x14ac:dyDescent="0.2">
      <c r="D825" s="251"/>
    </row>
    <row r="826" spans="4:4" x14ac:dyDescent="0.2">
      <c r="D826" s="251"/>
    </row>
    <row r="827" spans="4:4" x14ac:dyDescent="0.2">
      <c r="D827" s="251"/>
    </row>
    <row r="828" spans="4:4" x14ac:dyDescent="0.2">
      <c r="D828" s="251"/>
    </row>
    <row r="829" spans="4:4" x14ac:dyDescent="0.2">
      <c r="D829" s="251"/>
    </row>
    <row r="830" spans="4:4" x14ac:dyDescent="0.2">
      <c r="D830" s="251"/>
    </row>
    <row r="831" spans="4:4" x14ac:dyDescent="0.2">
      <c r="D831" s="251"/>
    </row>
    <row r="832" spans="4:4" x14ac:dyDescent="0.2">
      <c r="D832" s="251"/>
    </row>
    <row r="833" spans="4:4" x14ac:dyDescent="0.2">
      <c r="D833" s="251"/>
    </row>
    <row r="834" spans="4:4" x14ac:dyDescent="0.2">
      <c r="D834" s="251"/>
    </row>
    <row r="835" spans="4:4" x14ac:dyDescent="0.2">
      <c r="D835" s="251"/>
    </row>
    <row r="836" spans="4:4" x14ac:dyDescent="0.2">
      <c r="D836" s="251"/>
    </row>
    <row r="837" spans="4:4" x14ac:dyDescent="0.2">
      <c r="D837" s="251"/>
    </row>
    <row r="838" spans="4:4" x14ac:dyDescent="0.2">
      <c r="D838" s="251"/>
    </row>
    <row r="839" spans="4:4" x14ac:dyDescent="0.2">
      <c r="D839" s="251"/>
    </row>
    <row r="840" spans="4:4" x14ac:dyDescent="0.2">
      <c r="D840" s="251"/>
    </row>
    <row r="841" spans="4:4" x14ac:dyDescent="0.2">
      <c r="D841" s="251"/>
    </row>
    <row r="842" spans="4:4" x14ac:dyDescent="0.2">
      <c r="D842" s="251"/>
    </row>
    <row r="843" spans="4:4" x14ac:dyDescent="0.2">
      <c r="D843" s="251"/>
    </row>
    <row r="844" spans="4:4" x14ac:dyDescent="0.2">
      <c r="D844" s="251"/>
    </row>
    <row r="845" spans="4:4" x14ac:dyDescent="0.2">
      <c r="D845" s="251"/>
    </row>
    <row r="846" spans="4:4" x14ac:dyDescent="0.2">
      <c r="D846" s="251"/>
    </row>
    <row r="847" spans="4:4" x14ac:dyDescent="0.2">
      <c r="D847" s="251"/>
    </row>
    <row r="848" spans="4:4" x14ac:dyDescent="0.2">
      <c r="D848" s="251"/>
    </row>
    <row r="849" spans="4:4" x14ac:dyDescent="0.2">
      <c r="D849" s="251"/>
    </row>
    <row r="850" spans="4:4" x14ac:dyDescent="0.2">
      <c r="D850" s="251"/>
    </row>
    <row r="851" spans="4:4" x14ac:dyDescent="0.2">
      <c r="D851" s="251"/>
    </row>
    <row r="852" spans="4:4" x14ac:dyDescent="0.2">
      <c r="D852" s="251"/>
    </row>
    <row r="853" spans="4:4" x14ac:dyDescent="0.2">
      <c r="D853" s="251"/>
    </row>
    <row r="854" spans="4:4" x14ac:dyDescent="0.2">
      <c r="D854" s="251"/>
    </row>
    <row r="855" spans="4:4" x14ac:dyDescent="0.2">
      <c r="D855" s="251"/>
    </row>
    <row r="856" spans="4:4" x14ac:dyDescent="0.2">
      <c r="D856" s="251"/>
    </row>
    <row r="857" spans="4:4" x14ac:dyDescent="0.2">
      <c r="D857" s="251"/>
    </row>
    <row r="858" spans="4:4" x14ac:dyDescent="0.2">
      <c r="D858" s="251"/>
    </row>
    <row r="859" spans="4:4" x14ac:dyDescent="0.2">
      <c r="D859" s="251"/>
    </row>
    <row r="860" spans="4:4" x14ac:dyDescent="0.2">
      <c r="D860" s="251"/>
    </row>
    <row r="861" spans="4:4" x14ac:dyDescent="0.2">
      <c r="D861" s="251"/>
    </row>
    <row r="862" spans="4:4" x14ac:dyDescent="0.2">
      <c r="D862" s="251"/>
    </row>
    <row r="863" spans="4:4" x14ac:dyDescent="0.2">
      <c r="D863" s="251"/>
    </row>
    <row r="864" spans="4:4" x14ac:dyDescent="0.2">
      <c r="D864" s="251"/>
    </row>
    <row r="865" spans="4:4" x14ac:dyDescent="0.2">
      <c r="D865" s="251"/>
    </row>
    <row r="866" spans="4:4" x14ac:dyDescent="0.2">
      <c r="D866" s="251"/>
    </row>
    <row r="867" spans="4:4" x14ac:dyDescent="0.2">
      <c r="D867" s="251"/>
    </row>
    <row r="868" spans="4:4" x14ac:dyDescent="0.2">
      <c r="D868" s="251"/>
    </row>
    <row r="869" spans="4:4" x14ac:dyDescent="0.2">
      <c r="D869" s="251"/>
    </row>
    <row r="870" spans="4:4" x14ac:dyDescent="0.2">
      <c r="D870" s="251"/>
    </row>
    <row r="871" spans="4:4" x14ac:dyDescent="0.2">
      <c r="D871" s="251"/>
    </row>
    <row r="872" spans="4:4" x14ac:dyDescent="0.2">
      <c r="D872" s="251"/>
    </row>
    <row r="873" spans="4:4" x14ac:dyDescent="0.2">
      <c r="D873" s="251"/>
    </row>
    <row r="874" spans="4:4" x14ac:dyDescent="0.2">
      <c r="D874" s="251"/>
    </row>
    <row r="875" spans="4:4" x14ac:dyDescent="0.2">
      <c r="D875" s="251"/>
    </row>
    <row r="876" spans="4:4" x14ac:dyDescent="0.2">
      <c r="D876" s="251"/>
    </row>
    <row r="877" spans="4:4" x14ac:dyDescent="0.2">
      <c r="D877" s="251"/>
    </row>
    <row r="878" spans="4:4" x14ac:dyDescent="0.2">
      <c r="D878" s="251"/>
    </row>
    <row r="879" spans="4:4" x14ac:dyDescent="0.2">
      <c r="D879" s="251"/>
    </row>
    <row r="880" spans="4:4" x14ac:dyDescent="0.2">
      <c r="D880" s="251"/>
    </row>
    <row r="881" spans="4:4" x14ac:dyDescent="0.2">
      <c r="D881" s="251"/>
    </row>
    <row r="882" spans="4:4" x14ac:dyDescent="0.2">
      <c r="D882" s="251"/>
    </row>
    <row r="883" spans="4:4" x14ac:dyDescent="0.2">
      <c r="D883" s="251"/>
    </row>
    <row r="884" spans="4:4" x14ac:dyDescent="0.2">
      <c r="D884" s="251"/>
    </row>
    <row r="885" spans="4:4" x14ac:dyDescent="0.2">
      <c r="D885" s="251"/>
    </row>
    <row r="886" spans="4:4" x14ac:dyDescent="0.2">
      <c r="D886" s="251"/>
    </row>
    <row r="887" spans="4:4" x14ac:dyDescent="0.2">
      <c r="D887" s="251"/>
    </row>
    <row r="888" spans="4:4" x14ac:dyDescent="0.2">
      <c r="D888" s="251"/>
    </row>
    <row r="889" spans="4:4" x14ac:dyDescent="0.2">
      <c r="D889" s="251"/>
    </row>
    <row r="890" spans="4:4" x14ac:dyDescent="0.2">
      <c r="D890" s="251"/>
    </row>
    <row r="891" spans="4:4" x14ac:dyDescent="0.2">
      <c r="D891" s="251"/>
    </row>
    <row r="892" spans="4:4" x14ac:dyDescent="0.2">
      <c r="D892" s="251"/>
    </row>
    <row r="893" spans="4:4" x14ac:dyDescent="0.2">
      <c r="D893" s="251"/>
    </row>
    <row r="894" spans="4:4" x14ac:dyDescent="0.2">
      <c r="D894" s="251"/>
    </row>
    <row r="895" spans="4:4" x14ac:dyDescent="0.2">
      <c r="D895" s="251"/>
    </row>
    <row r="896" spans="4:4" x14ac:dyDescent="0.2">
      <c r="D896" s="251"/>
    </row>
    <row r="897" spans="4:4" x14ac:dyDescent="0.2">
      <c r="D897" s="251"/>
    </row>
    <row r="898" spans="4:4" x14ac:dyDescent="0.2">
      <c r="D898" s="251"/>
    </row>
    <row r="899" spans="4:4" x14ac:dyDescent="0.2">
      <c r="D899" s="251"/>
    </row>
    <row r="900" spans="4:4" x14ac:dyDescent="0.2">
      <c r="D900" s="251"/>
    </row>
    <row r="901" spans="4:4" x14ac:dyDescent="0.2">
      <c r="D901" s="251"/>
    </row>
    <row r="902" spans="4:4" x14ac:dyDescent="0.2">
      <c r="D902" s="251"/>
    </row>
    <row r="903" spans="4:4" x14ac:dyDescent="0.2">
      <c r="D903" s="251"/>
    </row>
    <row r="904" spans="4:4" x14ac:dyDescent="0.2">
      <c r="D904" s="251"/>
    </row>
    <row r="905" spans="4:4" x14ac:dyDescent="0.2">
      <c r="D905" s="251"/>
    </row>
    <row r="906" spans="4:4" x14ac:dyDescent="0.2">
      <c r="D906" s="251"/>
    </row>
    <row r="907" spans="4:4" x14ac:dyDescent="0.2">
      <c r="D907" s="251"/>
    </row>
    <row r="908" spans="4:4" x14ac:dyDescent="0.2">
      <c r="D908" s="251"/>
    </row>
    <row r="909" spans="4:4" x14ac:dyDescent="0.2">
      <c r="D909" s="251"/>
    </row>
    <row r="910" spans="4:4" x14ac:dyDescent="0.2">
      <c r="D910" s="251"/>
    </row>
    <row r="911" spans="4:4" x14ac:dyDescent="0.2">
      <c r="D911" s="251"/>
    </row>
    <row r="912" spans="4:4" x14ac:dyDescent="0.2">
      <c r="D912" s="251"/>
    </row>
    <row r="913" spans="4:4" x14ac:dyDescent="0.2">
      <c r="D913" s="251"/>
    </row>
    <row r="914" spans="4:4" x14ac:dyDescent="0.2">
      <c r="D914" s="251"/>
    </row>
    <row r="915" spans="4:4" x14ac:dyDescent="0.2">
      <c r="D915" s="251"/>
    </row>
    <row r="916" spans="4:4" x14ac:dyDescent="0.2">
      <c r="D916" s="251"/>
    </row>
    <row r="917" spans="4:4" x14ac:dyDescent="0.2">
      <c r="D917" s="251"/>
    </row>
    <row r="918" spans="4:4" x14ac:dyDescent="0.2">
      <c r="D918" s="251"/>
    </row>
    <row r="919" spans="4:4" x14ac:dyDescent="0.2">
      <c r="D919" s="251"/>
    </row>
    <row r="920" spans="4:4" x14ac:dyDescent="0.2">
      <c r="D920" s="251"/>
    </row>
    <row r="921" spans="4:4" x14ac:dyDescent="0.2">
      <c r="D921" s="251"/>
    </row>
    <row r="922" spans="4:4" x14ac:dyDescent="0.2">
      <c r="D922" s="251"/>
    </row>
    <row r="923" spans="4:4" x14ac:dyDescent="0.2">
      <c r="D923" s="251"/>
    </row>
    <row r="924" spans="4:4" x14ac:dyDescent="0.2">
      <c r="D924" s="251"/>
    </row>
    <row r="925" spans="4:4" x14ac:dyDescent="0.2">
      <c r="D925" s="251"/>
    </row>
    <row r="926" spans="4:4" x14ac:dyDescent="0.2">
      <c r="D926" s="251"/>
    </row>
    <row r="927" spans="4:4" x14ac:dyDescent="0.2">
      <c r="D927" s="251"/>
    </row>
    <row r="928" spans="4:4" x14ac:dyDescent="0.2">
      <c r="D928" s="251"/>
    </row>
    <row r="929" spans="4:4" x14ac:dyDescent="0.2">
      <c r="D929" s="251"/>
    </row>
    <row r="930" spans="4:4" x14ac:dyDescent="0.2">
      <c r="D930" s="251"/>
    </row>
    <row r="931" spans="4:4" x14ac:dyDescent="0.2">
      <c r="D931" s="251"/>
    </row>
    <row r="932" spans="4:4" x14ac:dyDescent="0.2">
      <c r="D932" s="251"/>
    </row>
    <row r="933" spans="4:4" x14ac:dyDescent="0.2">
      <c r="D933" s="251"/>
    </row>
    <row r="934" spans="4:4" x14ac:dyDescent="0.2">
      <c r="D934" s="251"/>
    </row>
    <row r="935" spans="4:4" x14ac:dyDescent="0.2">
      <c r="D935" s="251"/>
    </row>
    <row r="936" spans="4:4" x14ac:dyDescent="0.2">
      <c r="D936" s="251"/>
    </row>
    <row r="937" spans="4:4" x14ac:dyDescent="0.2">
      <c r="D937" s="251"/>
    </row>
    <row r="938" spans="4:4" x14ac:dyDescent="0.2">
      <c r="D938" s="251"/>
    </row>
    <row r="939" spans="4:4" x14ac:dyDescent="0.2">
      <c r="D939" s="251"/>
    </row>
    <row r="940" spans="4:4" x14ac:dyDescent="0.2">
      <c r="D940" s="251"/>
    </row>
    <row r="941" spans="4:4" x14ac:dyDescent="0.2">
      <c r="D941" s="251"/>
    </row>
    <row r="942" spans="4:4" x14ac:dyDescent="0.2">
      <c r="D942" s="251"/>
    </row>
    <row r="943" spans="4:4" x14ac:dyDescent="0.2">
      <c r="D943" s="251"/>
    </row>
    <row r="944" spans="4:4" x14ac:dyDescent="0.2">
      <c r="D944" s="251"/>
    </row>
    <row r="945" spans="4:4" x14ac:dyDescent="0.2">
      <c r="D945" s="251"/>
    </row>
    <row r="946" spans="4:4" x14ac:dyDescent="0.2">
      <c r="D946" s="251"/>
    </row>
    <row r="947" spans="4:4" x14ac:dyDescent="0.2">
      <c r="D947" s="251"/>
    </row>
    <row r="948" spans="4:4" x14ac:dyDescent="0.2">
      <c r="D948" s="251"/>
    </row>
    <row r="949" spans="4:4" x14ac:dyDescent="0.2">
      <c r="D949" s="251"/>
    </row>
    <row r="950" spans="4:4" x14ac:dyDescent="0.2">
      <c r="D950" s="251"/>
    </row>
    <row r="951" spans="4:4" x14ac:dyDescent="0.2">
      <c r="D951" s="251"/>
    </row>
    <row r="952" spans="4:4" x14ac:dyDescent="0.2">
      <c r="D952" s="251"/>
    </row>
    <row r="953" spans="4:4" x14ac:dyDescent="0.2">
      <c r="D953" s="251"/>
    </row>
    <row r="954" spans="4:4" x14ac:dyDescent="0.2">
      <c r="D954" s="251"/>
    </row>
    <row r="955" spans="4:4" x14ac:dyDescent="0.2">
      <c r="D955" s="251"/>
    </row>
    <row r="956" spans="4:4" x14ac:dyDescent="0.2">
      <c r="D956" s="251"/>
    </row>
    <row r="957" spans="4:4" x14ac:dyDescent="0.2">
      <c r="D957" s="251"/>
    </row>
    <row r="958" spans="4:4" x14ac:dyDescent="0.2">
      <c r="D958" s="251"/>
    </row>
    <row r="959" spans="4:4" x14ac:dyDescent="0.2">
      <c r="D959" s="251"/>
    </row>
    <row r="960" spans="4:4" x14ac:dyDescent="0.2">
      <c r="D960" s="251"/>
    </row>
    <row r="961" spans="4:4" x14ac:dyDescent="0.2">
      <c r="D961" s="251"/>
    </row>
    <row r="962" spans="4:4" x14ac:dyDescent="0.2">
      <c r="D962" s="251"/>
    </row>
    <row r="963" spans="4:4" x14ac:dyDescent="0.2">
      <c r="D963" s="251"/>
    </row>
    <row r="964" spans="4:4" x14ac:dyDescent="0.2">
      <c r="D964" s="251"/>
    </row>
    <row r="965" spans="4:4" x14ac:dyDescent="0.2">
      <c r="D965" s="251"/>
    </row>
    <row r="966" spans="4:4" x14ac:dyDescent="0.2">
      <c r="D966" s="251"/>
    </row>
    <row r="967" spans="4:4" x14ac:dyDescent="0.2">
      <c r="D967" s="251"/>
    </row>
    <row r="968" spans="4:4" x14ac:dyDescent="0.2">
      <c r="D968" s="251"/>
    </row>
    <row r="969" spans="4:4" x14ac:dyDescent="0.2">
      <c r="D969" s="251"/>
    </row>
    <row r="970" spans="4:4" x14ac:dyDescent="0.2">
      <c r="D970" s="251"/>
    </row>
    <row r="971" spans="4:4" x14ac:dyDescent="0.2">
      <c r="D971" s="251"/>
    </row>
    <row r="972" spans="4:4" x14ac:dyDescent="0.2">
      <c r="D972" s="251"/>
    </row>
    <row r="973" spans="4:4" x14ac:dyDescent="0.2">
      <c r="D973" s="251"/>
    </row>
    <row r="974" spans="4:4" x14ac:dyDescent="0.2">
      <c r="D974" s="251"/>
    </row>
    <row r="975" spans="4:4" x14ac:dyDescent="0.2">
      <c r="D975" s="251"/>
    </row>
    <row r="976" spans="4:4" x14ac:dyDescent="0.2">
      <c r="D976" s="251"/>
    </row>
    <row r="977" spans="4:4" x14ac:dyDescent="0.2">
      <c r="D977" s="251"/>
    </row>
    <row r="978" spans="4:4" x14ac:dyDescent="0.2">
      <c r="D978" s="251"/>
    </row>
    <row r="979" spans="4:4" x14ac:dyDescent="0.2">
      <c r="D979" s="251"/>
    </row>
    <row r="980" spans="4:4" x14ac:dyDescent="0.2">
      <c r="D980" s="251"/>
    </row>
    <row r="981" spans="4:4" x14ac:dyDescent="0.2">
      <c r="D981" s="251"/>
    </row>
    <row r="982" spans="4:4" x14ac:dyDescent="0.2">
      <c r="D982" s="251"/>
    </row>
    <row r="983" spans="4:4" x14ac:dyDescent="0.2">
      <c r="D983" s="251"/>
    </row>
    <row r="984" spans="4:4" x14ac:dyDescent="0.2">
      <c r="D984" s="251"/>
    </row>
    <row r="985" spans="4:4" x14ac:dyDescent="0.2">
      <c r="D985" s="251"/>
    </row>
    <row r="986" spans="4:4" x14ac:dyDescent="0.2">
      <c r="D986" s="251"/>
    </row>
    <row r="987" spans="4:4" x14ac:dyDescent="0.2">
      <c r="D987" s="251"/>
    </row>
    <row r="988" spans="4:4" x14ac:dyDescent="0.2">
      <c r="D988" s="251"/>
    </row>
    <row r="989" spans="4:4" x14ac:dyDescent="0.2">
      <c r="D989" s="251"/>
    </row>
    <row r="990" spans="4:4" x14ac:dyDescent="0.2">
      <c r="D990" s="251"/>
    </row>
    <row r="991" spans="4:4" x14ac:dyDescent="0.2">
      <c r="D991" s="251"/>
    </row>
    <row r="992" spans="4:4" x14ac:dyDescent="0.2">
      <c r="D992" s="251"/>
    </row>
    <row r="993" spans="4:4" x14ac:dyDescent="0.2">
      <c r="D993" s="251"/>
    </row>
    <row r="994" spans="4:4" x14ac:dyDescent="0.2">
      <c r="D994" s="251"/>
    </row>
    <row r="995" spans="4:4" x14ac:dyDescent="0.2">
      <c r="D995" s="251"/>
    </row>
    <row r="996" spans="4:4" x14ac:dyDescent="0.2">
      <c r="D996" s="251"/>
    </row>
    <row r="997" spans="4:4" x14ac:dyDescent="0.2">
      <c r="D997" s="251"/>
    </row>
    <row r="998" spans="4:4" x14ac:dyDescent="0.2">
      <c r="D998" s="251"/>
    </row>
    <row r="999" spans="4:4" x14ac:dyDescent="0.2">
      <c r="D999" s="251"/>
    </row>
    <row r="1000" spans="4:4" x14ac:dyDescent="0.2">
      <c r="D1000" s="251"/>
    </row>
    <row r="1001" spans="4:4" x14ac:dyDescent="0.2">
      <c r="D1001" s="251"/>
    </row>
    <row r="1002" spans="4:4" x14ac:dyDescent="0.2">
      <c r="D1002" s="251"/>
    </row>
    <row r="1003" spans="4:4" x14ac:dyDescent="0.2">
      <c r="D1003" s="251"/>
    </row>
    <row r="1004" spans="4:4" x14ac:dyDescent="0.2">
      <c r="D1004" s="251"/>
    </row>
    <row r="1005" spans="4:4" x14ac:dyDescent="0.2">
      <c r="D1005" s="251"/>
    </row>
    <row r="1006" spans="4:4" x14ac:dyDescent="0.2">
      <c r="D1006" s="251"/>
    </row>
    <row r="1007" spans="4:4" x14ac:dyDescent="0.2">
      <c r="D1007" s="251"/>
    </row>
    <row r="1008" spans="4:4" x14ac:dyDescent="0.2">
      <c r="D1008" s="251"/>
    </row>
    <row r="1009" spans="4:4" x14ac:dyDescent="0.2">
      <c r="D1009" s="251"/>
    </row>
    <row r="1010" spans="4:4" x14ac:dyDescent="0.2">
      <c r="D1010" s="251"/>
    </row>
    <row r="1011" spans="4:4" x14ac:dyDescent="0.2">
      <c r="D1011" s="251"/>
    </row>
    <row r="1012" spans="4:4" x14ac:dyDescent="0.2">
      <c r="D1012" s="251"/>
    </row>
    <row r="1013" spans="4:4" x14ac:dyDescent="0.2">
      <c r="D1013" s="251"/>
    </row>
    <row r="1014" spans="4:4" x14ac:dyDescent="0.2">
      <c r="D1014" s="251"/>
    </row>
    <row r="1015" spans="4:4" x14ac:dyDescent="0.2">
      <c r="D1015" s="251"/>
    </row>
    <row r="1016" spans="4:4" x14ac:dyDescent="0.2">
      <c r="D1016" s="251"/>
    </row>
    <row r="1017" spans="4:4" x14ac:dyDescent="0.2">
      <c r="D1017" s="251"/>
    </row>
    <row r="1018" spans="4:4" x14ac:dyDescent="0.2">
      <c r="D1018" s="251"/>
    </row>
    <row r="1019" spans="4:4" x14ac:dyDescent="0.2">
      <c r="D1019" s="251"/>
    </row>
    <row r="1020" spans="4:4" x14ac:dyDescent="0.2">
      <c r="D1020" s="251"/>
    </row>
    <row r="1021" spans="4:4" x14ac:dyDescent="0.2">
      <c r="D1021" s="251"/>
    </row>
    <row r="1022" spans="4:4" x14ac:dyDescent="0.2">
      <c r="D1022" s="251"/>
    </row>
    <row r="1023" spans="4:4" x14ac:dyDescent="0.2">
      <c r="D1023" s="251"/>
    </row>
    <row r="1024" spans="4:4" x14ac:dyDescent="0.2">
      <c r="D1024" s="251"/>
    </row>
    <row r="1025" spans="4:4" x14ac:dyDescent="0.2">
      <c r="D1025" s="251"/>
    </row>
    <row r="1026" spans="4:4" x14ac:dyDescent="0.2">
      <c r="D1026" s="251"/>
    </row>
    <row r="1027" spans="4:4" x14ac:dyDescent="0.2">
      <c r="D1027" s="251"/>
    </row>
    <row r="1028" spans="4:4" x14ac:dyDescent="0.2">
      <c r="D1028" s="251"/>
    </row>
    <row r="1029" spans="4:4" x14ac:dyDescent="0.2">
      <c r="D1029" s="251"/>
    </row>
    <row r="1030" spans="4:4" x14ac:dyDescent="0.2">
      <c r="D1030" s="251"/>
    </row>
    <row r="1031" spans="4:4" x14ac:dyDescent="0.2">
      <c r="D1031" s="251"/>
    </row>
    <row r="1032" spans="4:4" x14ac:dyDescent="0.2">
      <c r="D1032" s="251"/>
    </row>
    <row r="1033" spans="4:4" x14ac:dyDescent="0.2">
      <c r="D1033" s="251"/>
    </row>
    <row r="1034" spans="4:4" x14ac:dyDescent="0.2">
      <c r="D1034" s="251"/>
    </row>
    <row r="1035" spans="4:4" x14ac:dyDescent="0.2">
      <c r="D1035" s="251"/>
    </row>
    <row r="1036" spans="4:4" x14ac:dyDescent="0.2">
      <c r="D1036" s="251"/>
    </row>
    <row r="1037" spans="4:4" x14ac:dyDescent="0.2">
      <c r="D1037" s="251"/>
    </row>
    <row r="1038" spans="4:4" x14ac:dyDescent="0.2">
      <c r="D1038" s="251"/>
    </row>
    <row r="1039" spans="4:4" x14ac:dyDescent="0.2">
      <c r="D1039" s="251"/>
    </row>
    <row r="1040" spans="4:4" x14ac:dyDescent="0.2">
      <c r="D1040" s="251"/>
    </row>
    <row r="1041" spans="4:4" x14ac:dyDescent="0.2">
      <c r="D1041" s="251"/>
    </row>
    <row r="1042" spans="4:4" x14ac:dyDescent="0.2">
      <c r="D1042" s="251"/>
    </row>
    <row r="1043" spans="4:4" x14ac:dyDescent="0.2">
      <c r="D1043" s="251"/>
    </row>
    <row r="1044" spans="4:4" x14ac:dyDescent="0.2">
      <c r="D1044" s="251"/>
    </row>
    <row r="1045" spans="4:4" x14ac:dyDescent="0.2">
      <c r="D1045" s="251"/>
    </row>
    <row r="1046" spans="4:4" x14ac:dyDescent="0.2">
      <c r="D1046" s="251"/>
    </row>
    <row r="1047" spans="4:4" x14ac:dyDescent="0.2">
      <c r="D1047" s="251"/>
    </row>
    <row r="1048" spans="4:4" x14ac:dyDescent="0.2">
      <c r="D1048" s="251"/>
    </row>
    <row r="1049" spans="4:4" x14ac:dyDescent="0.2">
      <c r="D1049" s="251"/>
    </row>
    <row r="1050" spans="4:4" x14ac:dyDescent="0.2">
      <c r="D1050" s="251"/>
    </row>
    <row r="1051" spans="4:4" x14ac:dyDescent="0.2">
      <c r="D1051" s="251"/>
    </row>
    <row r="1052" spans="4:4" x14ac:dyDescent="0.2">
      <c r="D1052" s="251"/>
    </row>
    <row r="1053" spans="4:4" x14ac:dyDescent="0.2">
      <c r="D1053" s="251"/>
    </row>
    <row r="1054" spans="4:4" x14ac:dyDescent="0.2">
      <c r="D1054" s="251"/>
    </row>
    <row r="1055" spans="4:4" x14ac:dyDescent="0.2">
      <c r="D1055" s="251"/>
    </row>
    <row r="1056" spans="4:4" x14ac:dyDescent="0.2">
      <c r="D1056" s="251"/>
    </row>
    <row r="1057" spans="4:4" x14ac:dyDescent="0.2">
      <c r="D1057" s="251"/>
    </row>
    <row r="1058" spans="4:4" x14ac:dyDescent="0.2">
      <c r="D1058" s="251"/>
    </row>
    <row r="1059" spans="4:4" x14ac:dyDescent="0.2">
      <c r="D1059" s="251"/>
    </row>
    <row r="1060" spans="4:4" x14ac:dyDescent="0.2">
      <c r="D1060" s="251"/>
    </row>
    <row r="1061" spans="4:4" x14ac:dyDescent="0.2">
      <c r="D1061" s="251"/>
    </row>
    <row r="1062" spans="4:4" x14ac:dyDescent="0.2">
      <c r="D1062" s="251"/>
    </row>
    <row r="1063" spans="4:4" x14ac:dyDescent="0.2">
      <c r="D1063" s="251"/>
    </row>
    <row r="1064" spans="4:4" x14ac:dyDescent="0.2">
      <c r="D1064" s="251"/>
    </row>
    <row r="1065" spans="4:4" x14ac:dyDescent="0.2">
      <c r="D1065" s="251"/>
    </row>
    <row r="1066" spans="4:4" x14ac:dyDescent="0.2">
      <c r="D1066" s="251"/>
    </row>
    <row r="1067" spans="4:4" x14ac:dyDescent="0.2">
      <c r="D1067" s="251"/>
    </row>
    <row r="1068" spans="4:4" x14ac:dyDescent="0.2">
      <c r="D1068" s="251"/>
    </row>
    <row r="1069" spans="4:4" x14ac:dyDescent="0.2">
      <c r="D1069" s="251"/>
    </row>
    <row r="1070" spans="4:4" x14ac:dyDescent="0.2">
      <c r="D1070" s="251"/>
    </row>
    <row r="1071" spans="4:4" x14ac:dyDescent="0.2">
      <c r="D1071" s="251"/>
    </row>
    <row r="1072" spans="4:4" x14ac:dyDescent="0.2">
      <c r="D1072" s="251"/>
    </row>
    <row r="1073" spans="4:4" x14ac:dyDescent="0.2">
      <c r="D1073" s="251"/>
    </row>
    <row r="1074" spans="4:4" x14ac:dyDescent="0.2">
      <c r="D1074" s="251"/>
    </row>
    <row r="1075" spans="4:4" x14ac:dyDescent="0.2">
      <c r="D1075" s="251"/>
    </row>
    <row r="1076" spans="4:4" x14ac:dyDescent="0.2">
      <c r="D1076" s="251"/>
    </row>
    <row r="1077" spans="4:4" x14ac:dyDescent="0.2">
      <c r="D1077" s="251"/>
    </row>
    <row r="1078" spans="4:4" x14ac:dyDescent="0.2">
      <c r="D1078" s="251"/>
    </row>
    <row r="1079" spans="4:4" x14ac:dyDescent="0.2">
      <c r="D1079" s="251"/>
    </row>
    <row r="1080" spans="4:4" x14ac:dyDescent="0.2">
      <c r="D1080" s="251"/>
    </row>
    <row r="1081" spans="4:4" x14ac:dyDescent="0.2">
      <c r="D1081" s="251"/>
    </row>
    <row r="1082" spans="4:4" x14ac:dyDescent="0.2">
      <c r="D1082" s="251"/>
    </row>
    <row r="1083" spans="4:4" x14ac:dyDescent="0.2">
      <c r="D1083" s="251"/>
    </row>
    <row r="1084" spans="4:4" x14ac:dyDescent="0.2">
      <c r="D1084" s="251"/>
    </row>
    <row r="1085" spans="4:4" x14ac:dyDescent="0.2">
      <c r="D1085" s="251"/>
    </row>
    <row r="1086" spans="4:4" x14ac:dyDescent="0.2">
      <c r="D1086" s="251"/>
    </row>
    <row r="1087" spans="4:4" x14ac:dyDescent="0.2">
      <c r="D1087" s="251"/>
    </row>
    <row r="1088" spans="4:4" x14ac:dyDescent="0.2">
      <c r="D1088" s="251"/>
    </row>
    <row r="1089" spans="4:4" x14ac:dyDescent="0.2">
      <c r="D1089" s="251"/>
    </row>
    <row r="1090" spans="4:4" x14ac:dyDescent="0.2">
      <c r="D1090" s="251"/>
    </row>
    <row r="1091" spans="4:4" x14ac:dyDescent="0.2">
      <c r="D1091" s="251"/>
    </row>
    <row r="1092" spans="4:4" x14ac:dyDescent="0.2">
      <c r="D1092" s="251"/>
    </row>
    <row r="1093" spans="4:4" x14ac:dyDescent="0.2">
      <c r="D1093" s="251"/>
    </row>
    <row r="1094" spans="4:4" x14ac:dyDescent="0.2">
      <c r="D1094" s="251"/>
    </row>
    <row r="1095" spans="4:4" x14ac:dyDescent="0.2">
      <c r="D1095" s="251"/>
    </row>
    <row r="1096" spans="4:4" x14ac:dyDescent="0.2">
      <c r="D1096" s="251"/>
    </row>
    <row r="1097" spans="4:4" x14ac:dyDescent="0.2">
      <c r="D1097" s="251"/>
    </row>
    <row r="1098" spans="4:4" x14ac:dyDescent="0.2">
      <c r="D1098" s="251"/>
    </row>
    <row r="1099" spans="4:4" x14ac:dyDescent="0.2">
      <c r="D1099" s="251"/>
    </row>
    <row r="1100" spans="4:4" x14ac:dyDescent="0.2">
      <c r="D1100" s="251"/>
    </row>
    <row r="1101" spans="4:4" x14ac:dyDescent="0.2">
      <c r="D1101" s="251"/>
    </row>
    <row r="1102" spans="4:4" x14ac:dyDescent="0.2">
      <c r="D1102" s="251"/>
    </row>
    <row r="1103" spans="4:4" x14ac:dyDescent="0.2">
      <c r="D1103" s="251"/>
    </row>
    <row r="1104" spans="4:4" x14ac:dyDescent="0.2">
      <c r="D1104" s="251"/>
    </row>
    <row r="1105" spans="4:4" x14ac:dyDescent="0.2">
      <c r="D1105" s="251"/>
    </row>
    <row r="1106" spans="4:4" x14ac:dyDescent="0.2">
      <c r="D1106" s="251"/>
    </row>
    <row r="1107" spans="4:4" x14ac:dyDescent="0.2">
      <c r="D1107" s="251"/>
    </row>
    <row r="1108" spans="4:4" x14ac:dyDescent="0.2">
      <c r="D1108" s="251"/>
    </row>
    <row r="1109" spans="4:4" x14ac:dyDescent="0.2">
      <c r="D1109" s="251"/>
    </row>
    <row r="1110" spans="4:4" x14ac:dyDescent="0.2">
      <c r="D1110" s="251"/>
    </row>
    <row r="1111" spans="4:4" x14ac:dyDescent="0.2">
      <c r="D1111" s="251"/>
    </row>
    <row r="1112" spans="4:4" x14ac:dyDescent="0.2">
      <c r="D1112" s="251"/>
    </row>
    <row r="1113" spans="4:4" x14ac:dyDescent="0.2">
      <c r="D1113" s="251"/>
    </row>
    <row r="1114" spans="4:4" x14ac:dyDescent="0.2">
      <c r="D1114" s="251"/>
    </row>
    <row r="1115" spans="4:4" x14ac:dyDescent="0.2">
      <c r="D1115" s="251"/>
    </row>
    <row r="1116" spans="4:4" x14ac:dyDescent="0.2">
      <c r="D1116" s="251"/>
    </row>
    <row r="1117" spans="4:4" x14ac:dyDescent="0.2">
      <c r="D1117" s="251"/>
    </row>
    <row r="1118" spans="4:4" x14ac:dyDescent="0.2">
      <c r="D1118" s="251"/>
    </row>
    <row r="1119" spans="4:4" x14ac:dyDescent="0.2">
      <c r="D1119" s="251"/>
    </row>
    <row r="1120" spans="4:4" x14ac:dyDescent="0.2">
      <c r="D1120" s="251"/>
    </row>
    <row r="1121" spans="4:4" x14ac:dyDescent="0.2">
      <c r="D1121" s="251"/>
    </row>
    <row r="1122" spans="4:4" x14ac:dyDescent="0.2">
      <c r="D1122" s="251"/>
    </row>
    <row r="1123" spans="4:4" x14ac:dyDescent="0.2">
      <c r="D1123" s="251"/>
    </row>
    <row r="1124" spans="4:4" x14ac:dyDescent="0.2">
      <c r="D1124" s="251"/>
    </row>
    <row r="1125" spans="4:4" x14ac:dyDescent="0.2">
      <c r="D1125" s="251"/>
    </row>
    <row r="1126" spans="4:4" x14ac:dyDescent="0.2">
      <c r="D1126" s="251"/>
    </row>
    <row r="1127" spans="4:4" x14ac:dyDescent="0.2">
      <c r="D1127" s="251"/>
    </row>
    <row r="1128" spans="4:4" x14ac:dyDescent="0.2">
      <c r="D1128" s="251"/>
    </row>
    <row r="1129" spans="4:4" x14ac:dyDescent="0.2">
      <c r="D1129" s="251"/>
    </row>
    <row r="1130" spans="4:4" x14ac:dyDescent="0.2">
      <c r="D1130" s="251"/>
    </row>
    <row r="1131" spans="4:4" x14ac:dyDescent="0.2">
      <c r="D1131" s="251"/>
    </row>
    <row r="1132" spans="4:4" x14ac:dyDescent="0.2">
      <c r="D1132" s="251"/>
    </row>
    <row r="1133" spans="4:4" x14ac:dyDescent="0.2">
      <c r="D1133" s="251"/>
    </row>
    <row r="1134" spans="4:4" x14ac:dyDescent="0.2">
      <c r="D1134" s="251"/>
    </row>
    <row r="1135" spans="4:4" x14ac:dyDescent="0.2">
      <c r="D1135" s="251"/>
    </row>
    <row r="1136" spans="4:4" x14ac:dyDescent="0.2">
      <c r="D1136" s="251"/>
    </row>
    <row r="1137" spans="4:4" x14ac:dyDescent="0.2">
      <c r="D1137" s="251"/>
    </row>
    <row r="1138" spans="4:4" x14ac:dyDescent="0.2">
      <c r="D1138" s="251"/>
    </row>
    <row r="1139" spans="4:4" x14ac:dyDescent="0.2">
      <c r="D1139" s="251"/>
    </row>
    <row r="1140" spans="4:4" x14ac:dyDescent="0.2">
      <c r="D1140" s="251"/>
    </row>
    <row r="1141" spans="4:4" x14ac:dyDescent="0.2">
      <c r="D1141" s="251"/>
    </row>
    <row r="1142" spans="4:4" x14ac:dyDescent="0.2">
      <c r="D1142" s="251"/>
    </row>
    <row r="1143" spans="4:4" x14ac:dyDescent="0.2">
      <c r="D1143" s="251"/>
    </row>
    <row r="1144" spans="4:4" x14ac:dyDescent="0.2">
      <c r="D1144" s="251"/>
    </row>
    <row r="1145" spans="4:4" x14ac:dyDescent="0.2">
      <c r="D1145" s="251"/>
    </row>
    <row r="1146" spans="4:4" x14ac:dyDescent="0.2">
      <c r="D1146" s="251"/>
    </row>
    <row r="1147" spans="4:4" x14ac:dyDescent="0.2">
      <c r="D1147" s="251"/>
    </row>
    <row r="1148" spans="4:4" x14ac:dyDescent="0.2">
      <c r="D1148" s="251"/>
    </row>
    <row r="1149" spans="4:4" x14ac:dyDescent="0.2">
      <c r="D1149" s="251"/>
    </row>
    <row r="1150" spans="4:4" x14ac:dyDescent="0.2">
      <c r="D1150" s="251"/>
    </row>
    <row r="1151" spans="4:4" x14ac:dyDescent="0.2">
      <c r="D1151" s="251"/>
    </row>
    <row r="1152" spans="4:4" x14ac:dyDescent="0.2">
      <c r="D1152" s="251"/>
    </row>
    <row r="1153" spans="4:4" x14ac:dyDescent="0.2">
      <c r="D1153" s="251"/>
    </row>
    <row r="1154" spans="4:4" x14ac:dyDescent="0.2">
      <c r="D1154" s="251"/>
    </row>
    <row r="1155" spans="4:4" x14ac:dyDescent="0.2">
      <c r="D1155" s="251"/>
    </row>
    <row r="1156" spans="4:4" x14ac:dyDescent="0.2">
      <c r="D1156" s="251"/>
    </row>
    <row r="1157" spans="4:4" x14ac:dyDescent="0.2">
      <c r="D1157" s="251"/>
    </row>
    <row r="1158" spans="4:4" x14ac:dyDescent="0.2">
      <c r="D1158" s="251"/>
    </row>
    <row r="1159" spans="4:4" x14ac:dyDescent="0.2">
      <c r="D1159" s="251"/>
    </row>
    <row r="1160" spans="4:4" x14ac:dyDescent="0.2">
      <c r="D1160" s="251"/>
    </row>
    <row r="1161" spans="4:4" x14ac:dyDescent="0.2">
      <c r="D1161" s="251"/>
    </row>
    <row r="1162" spans="4:4" x14ac:dyDescent="0.2">
      <c r="D1162" s="251"/>
    </row>
    <row r="1163" spans="4:4" x14ac:dyDescent="0.2">
      <c r="D1163" s="251"/>
    </row>
    <row r="1164" spans="4:4" x14ac:dyDescent="0.2">
      <c r="D1164" s="251"/>
    </row>
    <row r="1165" spans="4:4" x14ac:dyDescent="0.2">
      <c r="D1165" s="251"/>
    </row>
    <row r="1166" spans="4:4" x14ac:dyDescent="0.2">
      <c r="D1166" s="251"/>
    </row>
    <row r="1167" spans="4:4" x14ac:dyDescent="0.2">
      <c r="D1167" s="251"/>
    </row>
    <row r="1168" spans="4:4" x14ac:dyDescent="0.2">
      <c r="D1168" s="251"/>
    </row>
    <row r="1169" spans="4:4" x14ac:dyDescent="0.2">
      <c r="D1169" s="251"/>
    </row>
    <row r="1170" spans="4:4" x14ac:dyDescent="0.2">
      <c r="D1170" s="251"/>
    </row>
    <row r="1171" spans="4:4" x14ac:dyDescent="0.2">
      <c r="D1171" s="251"/>
    </row>
    <row r="1172" spans="4:4" x14ac:dyDescent="0.2">
      <c r="D1172" s="251"/>
    </row>
    <row r="1173" spans="4:4" x14ac:dyDescent="0.2">
      <c r="D1173" s="251"/>
    </row>
    <row r="1174" spans="4:4" x14ac:dyDescent="0.2">
      <c r="D1174" s="251"/>
    </row>
    <row r="1175" spans="4:4" x14ac:dyDescent="0.2">
      <c r="D1175" s="251"/>
    </row>
    <row r="1176" spans="4:4" x14ac:dyDescent="0.2">
      <c r="D1176" s="251"/>
    </row>
    <row r="1177" spans="4:4" x14ac:dyDescent="0.2">
      <c r="D1177" s="251"/>
    </row>
    <row r="1178" spans="4:4" x14ac:dyDescent="0.2">
      <c r="D1178" s="251"/>
    </row>
    <row r="1179" spans="4:4" x14ac:dyDescent="0.2">
      <c r="D1179" s="251"/>
    </row>
    <row r="1180" spans="4:4" x14ac:dyDescent="0.2">
      <c r="D1180" s="251"/>
    </row>
    <row r="1181" spans="4:4" x14ac:dyDescent="0.2">
      <c r="D1181" s="251"/>
    </row>
    <row r="1182" spans="4:4" x14ac:dyDescent="0.2">
      <c r="D1182" s="251"/>
    </row>
    <row r="1183" spans="4:4" x14ac:dyDescent="0.2">
      <c r="D1183" s="251"/>
    </row>
    <row r="1184" spans="4:4" x14ac:dyDescent="0.2">
      <c r="D1184" s="251"/>
    </row>
    <row r="1185" spans="4:4" x14ac:dyDescent="0.2">
      <c r="D1185" s="251"/>
    </row>
    <row r="1186" spans="4:4" x14ac:dyDescent="0.2">
      <c r="D1186" s="251"/>
    </row>
    <row r="1187" spans="4:4" x14ac:dyDescent="0.2">
      <c r="D1187" s="251"/>
    </row>
    <row r="1188" spans="4:4" x14ac:dyDescent="0.2">
      <c r="D1188" s="251"/>
    </row>
    <row r="1189" spans="4:4" x14ac:dyDescent="0.2">
      <c r="D1189" s="251"/>
    </row>
    <row r="1190" spans="4:4" x14ac:dyDescent="0.2">
      <c r="D1190" s="251"/>
    </row>
    <row r="1191" spans="4:4" x14ac:dyDescent="0.2">
      <c r="D1191" s="251"/>
    </row>
    <row r="1192" spans="4:4" x14ac:dyDescent="0.2">
      <c r="D1192" s="251"/>
    </row>
    <row r="1193" spans="4:4" x14ac:dyDescent="0.2">
      <c r="D1193" s="251"/>
    </row>
    <row r="1194" spans="4:4" x14ac:dyDescent="0.2">
      <c r="D1194" s="251"/>
    </row>
    <row r="1195" spans="4:4" x14ac:dyDescent="0.2">
      <c r="D1195" s="251"/>
    </row>
    <row r="1196" spans="4:4" x14ac:dyDescent="0.2">
      <c r="D1196" s="251"/>
    </row>
    <row r="1197" spans="4:4" x14ac:dyDescent="0.2">
      <c r="D1197" s="251"/>
    </row>
    <row r="1198" spans="4:4" x14ac:dyDescent="0.2">
      <c r="D1198" s="251"/>
    </row>
    <row r="1199" spans="4:4" x14ac:dyDescent="0.2">
      <c r="D1199" s="251"/>
    </row>
    <row r="1200" spans="4:4" x14ac:dyDescent="0.2">
      <c r="D1200" s="251"/>
    </row>
    <row r="1201" spans="4:4" x14ac:dyDescent="0.2">
      <c r="D1201" s="251"/>
    </row>
    <row r="1202" spans="4:4" x14ac:dyDescent="0.2">
      <c r="D1202" s="251"/>
    </row>
    <row r="1203" spans="4:4" x14ac:dyDescent="0.2">
      <c r="D1203" s="251"/>
    </row>
    <row r="1204" spans="4:4" x14ac:dyDescent="0.2">
      <c r="D1204" s="251"/>
    </row>
    <row r="1205" spans="4:4" x14ac:dyDescent="0.2">
      <c r="D1205" s="251"/>
    </row>
    <row r="1206" spans="4:4" x14ac:dyDescent="0.2">
      <c r="D1206" s="251"/>
    </row>
    <row r="1207" spans="4:4" x14ac:dyDescent="0.2">
      <c r="D1207" s="251"/>
    </row>
    <row r="1208" spans="4:4" x14ac:dyDescent="0.2">
      <c r="D1208" s="251"/>
    </row>
    <row r="1209" spans="4:4" x14ac:dyDescent="0.2">
      <c r="D1209" s="251"/>
    </row>
    <row r="1210" spans="4:4" x14ac:dyDescent="0.2">
      <c r="D1210" s="251"/>
    </row>
    <row r="1211" spans="4:4" x14ac:dyDescent="0.2">
      <c r="D1211" s="251"/>
    </row>
    <row r="1212" spans="4:4" x14ac:dyDescent="0.2">
      <c r="D1212" s="251"/>
    </row>
    <row r="1213" spans="4:4" x14ac:dyDescent="0.2">
      <c r="D1213" s="251"/>
    </row>
    <row r="1214" spans="4:4" x14ac:dyDescent="0.2">
      <c r="D1214" s="251"/>
    </row>
    <row r="1215" spans="4:4" x14ac:dyDescent="0.2">
      <c r="D1215" s="251"/>
    </row>
    <row r="1216" spans="4:4" x14ac:dyDescent="0.2">
      <c r="D1216" s="251"/>
    </row>
    <row r="1217" spans="4:4" x14ac:dyDescent="0.2">
      <c r="D1217" s="251"/>
    </row>
    <row r="1218" spans="4:4" x14ac:dyDescent="0.2">
      <c r="D1218" s="251"/>
    </row>
    <row r="1219" spans="4:4" x14ac:dyDescent="0.2">
      <c r="D1219" s="251"/>
    </row>
    <row r="1220" spans="4:4" x14ac:dyDescent="0.2">
      <c r="D1220" s="251"/>
    </row>
    <row r="1221" spans="4:4" x14ac:dyDescent="0.2">
      <c r="D1221" s="251"/>
    </row>
    <row r="1222" spans="4:4" x14ac:dyDescent="0.2">
      <c r="D1222" s="251"/>
    </row>
    <row r="1223" spans="4:4" x14ac:dyDescent="0.2">
      <c r="D1223" s="251"/>
    </row>
    <row r="1224" spans="4:4" x14ac:dyDescent="0.2">
      <c r="D1224" s="251"/>
    </row>
    <row r="1225" spans="4:4" x14ac:dyDescent="0.2">
      <c r="D1225" s="251"/>
    </row>
    <row r="1226" spans="4:4" x14ac:dyDescent="0.2">
      <c r="D1226" s="251"/>
    </row>
    <row r="1227" spans="4:4" x14ac:dyDescent="0.2">
      <c r="D1227" s="251"/>
    </row>
    <row r="1228" spans="4:4" x14ac:dyDescent="0.2">
      <c r="D1228" s="251"/>
    </row>
    <row r="1229" spans="4:4" x14ac:dyDescent="0.2">
      <c r="D1229" s="251"/>
    </row>
    <row r="1230" spans="4:4" x14ac:dyDescent="0.2">
      <c r="D1230" s="251"/>
    </row>
    <row r="1231" spans="4:4" x14ac:dyDescent="0.2">
      <c r="D1231" s="251"/>
    </row>
    <row r="1232" spans="4:4" x14ac:dyDescent="0.2">
      <c r="D1232" s="251"/>
    </row>
    <row r="1233" spans="4:4" x14ac:dyDescent="0.2">
      <c r="D1233" s="251"/>
    </row>
    <row r="1234" spans="4:4" x14ac:dyDescent="0.2">
      <c r="D1234" s="251"/>
    </row>
    <row r="1235" spans="4:4" x14ac:dyDescent="0.2">
      <c r="D1235" s="251"/>
    </row>
    <row r="1236" spans="4:4" x14ac:dyDescent="0.2">
      <c r="D1236" s="251"/>
    </row>
    <row r="1237" spans="4:4" x14ac:dyDescent="0.2">
      <c r="D1237" s="251"/>
    </row>
    <row r="1238" spans="4:4" x14ac:dyDescent="0.2">
      <c r="D1238" s="251"/>
    </row>
    <row r="1239" spans="4:4" x14ac:dyDescent="0.2">
      <c r="D1239" s="251"/>
    </row>
    <row r="1240" spans="4:4" x14ac:dyDescent="0.2">
      <c r="D1240" s="251"/>
    </row>
    <row r="1241" spans="4:4" x14ac:dyDescent="0.2">
      <c r="D1241" s="251"/>
    </row>
    <row r="1242" spans="4:4" x14ac:dyDescent="0.2">
      <c r="D1242" s="251"/>
    </row>
    <row r="1243" spans="4:4" x14ac:dyDescent="0.2">
      <c r="D1243" s="251"/>
    </row>
    <row r="1244" spans="4:4" x14ac:dyDescent="0.2">
      <c r="D1244" s="251"/>
    </row>
    <row r="1245" spans="4:4" x14ac:dyDescent="0.2">
      <c r="D1245" s="251"/>
    </row>
    <row r="1246" spans="4:4" x14ac:dyDescent="0.2">
      <c r="D1246" s="251"/>
    </row>
    <row r="1247" spans="4:4" x14ac:dyDescent="0.2">
      <c r="D1247" s="251"/>
    </row>
    <row r="1248" spans="4:4" x14ac:dyDescent="0.2">
      <c r="D1248" s="251"/>
    </row>
    <row r="1249" spans="4:4" x14ac:dyDescent="0.2">
      <c r="D1249" s="251"/>
    </row>
    <row r="1250" spans="4:4" x14ac:dyDescent="0.2">
      <c r="D1250" s="251"/>
    </row>
    <row r="1251" spans="4:4" x14ac:dyDescent="0.2">
      <c r="D1251" s="251"/>
    </row>
    <row r="1252" spans="4:4" x14ac:dyDescent="0.2">
      <c r="D1252" s="251"/>
    </row>
    <row r="1253" spans="4:4" x14ac:dyDescent="0.2">
      <c r="D1253" s="251"/>
    </row>
    <row r="1254" spans="4:4" x14ac:dyDescent="0.2">
      <c r="D1254" s="251"/>
    </row>
    <row r="1255" spans="4:4" x14ac:dyDescent="0.2">
      <c r="D1255" s="251"/>
    </row>
    <row r="1256" spans="4:4" x14ac:dyDescent="0.2">
      <c r="D1256" s="251"/>
    </row>
    <row r="1257" spans="4:4" x14ac:dyDescent="0.2">
      <c r="D1257" s="251"/>
    </row>
    <row r="1258" spans="4:4" x14ac:dyDescent="0.2">
      <c r="D1258" s="251"/>
    </row>
    <row r="1259" spans="4:4" x14ac:dyDescent="0.2">
      <c r="D1259" s="251"/>
    </row>
    <row r="1260" spans="4:4" x14ac:dyDescent="0.2">
      <c r="D1260" s="251"/>
    </row>
    <row r="1261" spans="4:4" x14ac:dyDescent="0.2">
      <c r="D1261" s="251"/>
    </row>
    <row r="1262" spans="4:4" x14ac:dyDescent="0.2">
      <c r="D1262" s="251"/>
    </row>
    <row r="1263" spans="4:4" x14ac:dyDescent="0.2">
      <c r="D1263" s="251"/>
    </row>
    <row r="1264" spans="4:4" x14ac:dyDescent="0.2">
      <c r="D1264" s="251"/>
    </row>
    <row r="1265" spans="4:4" x14ac:dyDescent="0.2">
      <c r="D1265" s="251"/>
    </row>
    <row r="1266" spans="4:4" x14ac:dyDescent="0.2">
      <c r="D1266" s="251"/>
    </row>
    <row r="1267" spans="4:4" x14ac:dyDescent="0.2">
      <c r="D1267" s="251"/>
    </row>
    <row r="1268" spans="4:4" x14ac:dyDescent="0.2">
      <c r="D1268" s="251"/>
    </row>
    <row r="1269" spans="4:4" x14ac:dyDescent="0.2">
      <c r="D1269" s="251"/>
    </row>
    <row r="1270" spans="4:4" x14ac:dyDescent="0.2">
      <c r="D1270" s="251"/>
    </row>
    <row r="1271" spans="4:4" x14ac:dyDescent="0.2">
      <c r="D1271" s="251"/>
    </row>
    <row r="1272" spans="4:4" x14ac:dyDescent="0.2">
      <c r="D1272" s="251"/>
    </row>
    <row r="1273" spans="4:4" x14ac:dyDescent="0.2">
      <c r="D1273" s="251"/>
    </row>
    <row r="1274" spans="4:4" x14ac:dyDescent="0.2">
      <c r="D1274" s="251"/>
    </row>
    <row r="1275" spans="4:4" x14ac:dyDescent="0.2">
      <c r="D1275" s="251"/>
    </row>
    <row r="1276" spans="4:4" x14ac:dyDescent="0.2">
      <c r="D1276" s="251"/>
    </row>
    <row r="1277" spans="4:4" x14ac:dyDescent="0.2">
      <c r="D1277" s="251"/>
    </row>
    <row r="1278" spans="4:4" x14ac:dyDescent="0.2">
      <c r="D1278" s="251"/>
    </row>
    <row r="1279" spans="4:4" x14ac:dyDescent="0.2">
      <c r="D1279" s="251"/>
    </row>
    <row r="1280" spans="4:4" x14ac:dyDescent="0.2">
      <c r="D1280" s="251"/>
    </row>
    <row r="1281" spans="4:4" x14ac:dyDescent="0.2">
      <c r="D1281" s="251"/>
    </row>
    <row r="1282" spans="4:4" x14ac:dyDescent="0.2">
      <c r="D1282" s="251"/>
    </row>
    <row r="1283" spans="4:4" x14ac:dyDescent="0.2">
      <c r="D1283" s="251"/>
    </row>
    <row r="1284" spans="4:4" x14ac:dyDescent="0.2">
      <c r="D1284" s="251"/>
    </row>
    <row r="1285" spans="4:4" x14ac:dyDescent="0.2">
      <c r="D1285" s="251"/>
    </row>
    <row r="1286" spans="4:4" x14ac:dyDescent="0.2">
      <c r="D1286" s="251"/>
    </row>
    <row r="1287" spans="4:4" x14ac:dyDescent="0.2">
      <c r="D1287" s="251"/>
    </row>
    <row r="1288" spans="4:4" x14ac:dyDescent="0.2">
      <c r="D1288" s="251"/>
    </row>
    <row r="1289" spans="4:4" x14ac:dyDescent="0.2">
      <c r="D1289" s="251"/>
    </row>
    <row r="1290" spans="4:4" x14ac:dyDescent="0.2">
      <c r="D1290" s="251"/>
    </row>
    <row r="1291" spans="4:4" x14ac:dyDescent="0.2">
      <c r="D1291" s="251"/>
    </row>
    <row r="1292" spans="4:4" x14ac:dyDescent="0.2">
      <c r="D1292" s="251"/>
    </row>
    <row r="1293" spans="4:4" x14ac:dyDescent="0.2">
      <c r="D1293" s="251"/>
    </row>
    <row r="1294" spans="4:4" x14ac:dyDescent="0.2">
      <c r="D1294" s="251"/>
    </row>
    <row r="1295" spans="4:4" x14ac:dyDescent="0.2">
      <c r="D1295" s="251"/>
    </row>
    <row r="1296" spans="4:4" x14ac:dyDescent="0.2">
      <c r="D1296" s="251"/>
    </row>
    <row r="1297" spans="4:4" x14ac:dyDescent="0.2">
      <c r="D1297" s="251"/>
    </row>
    <row r="1298" spans="4:4" x14ac:dyDescent="0.2">
      <c r="D1298" s="251"/>
    </row>
    <row r="1299" spans="4:4" x14ac:dyDescent="0.2">
      <c r="D1299" s="251"/>
    </row>
    <row r="1300" spans="4:4" x14ac:dyDescent="0.2">
      <c r="D1300" s="251"/>
    </row>
    <row r="1301" spans="4:4" x14ac:dyDescent="0.2">
      <c r="D1301" s="251"/>
    </row>
    <row r="1302" spans="4:4" x14ac:dyDescent="0.2">
      <c r="D1302" s="251"/>
    </row>
    <row r="1303" spans="4:4" x14ac:dyDescent="0.2">
      <c r="D1303" s="251"/>
    </row>
    <row r="1304" spans="4:4" x14ac:dyDescent="0.2">
      <c r="D1304" s="251"/>
    </row>
    <row r="1305" spans="4:4" x14ac:dyDescent="0.2">
      <c r="D1305" s="251"/>
    </row>
    <row r="1306" spans="4:4" x14ac:dyDescent="0.2">
      <c r="D1306" s="251"/>
    </row>
    <row r="1307" spans="4:4" x14ac:dyDescent="0.2">
      <c r="D1307" s="251"/>
    </row>
    <row r="1308" spans="4:4" x14ac:dyDescent="0.2">
      <c r="D1308" s="251"/>
    </row>
    <row r="1309" spans="4:4" x14ac:dyDescent="0.2">
      <c r="D1309" s="251"/>
    </row>
    <row r="1310" spans="4:4" x14ac:dyDescent="0.2">
      <c r="D1310" s="251"/>
    </row>
    <row r="1311" spans="4:4" x14ac:dyDescent="0.2">
      <c r="D1311" s="251"/>
    </row>
    <row r="1312" spans="4:4" x14ac:dyDescent="0.2">
      <c r="D1312" s="251"/>
    </row>
    <row r="1313" spans="4:4" x14ac:dyDescent="0.2">
      <c r="D1313" s="251"/>
    </row>
    <row r="1314" spans="4:4" x14ac:dyDescent="0.2">
      <c r="D1314" s="251"/>
    </row>
    <row r="1315" spans="4:4" x14ac:dyDescent="0.2">
      <c r="D1315" s="251"/>
    </row>
    <row r="1316" spans="4:4" x14ac:dyDescent="0.2">
      <c r="D1316" s="251"/>
    </row>
    <row r="1317" spans="4:4" x14ac:dyDescent="0.2">
      <c r="D1317" s="251"/>
    </row>
    <row r="1318" spans="4:4" x14ac:dyDescent="0.2">
      <c r="D1318" s="251"/>
    </row>
    <row r="1319" spans="4:4" x14ac:dyDescent="0.2">
      <c r="D1319" s="251"/>
    </row>
    <row r="1320" spans="4:4" x14ac:dyDescent="0.2">
      <c r="D1320" s="251"/>
    </row>
    <row r="1321" spans="4:4" x14ac:dyDescent="0.2">
      <c r="D1321" s="251"/>
    </row>
    <row r="1322" spans="4:4" x14ac:dyDescent="0.2">
      <c r="D1322" s="251"/>
    </row>
    <row r="1323" spans="4:4" x14ac:dyDescent="0.2">
      <c r="D1323" s="251"/>
    </row>
    <row r="1324" spans="4:4" x14ac:dyDescent="0.2">
      <c r="D1324" s="251"/>
    </row>
    <row r="1325" spans="4:4" x14ac:dyDescent="0.2">
      <c r="D1325" s="251"/>
    </row>
    <row r="1326" spans="4:4" x14ac:dyDescent="0.2">
      <c r="D1326" s="251"/>
    </row>
    <row r="1327" spans="4:4" x14ac:dyDescent="0.2">
      <c r="D1327" s="251"/>
    </row>
    <row r="1328" spans="4:4" x14ac:dyDescent="0.2">
      <c r="D1328" s="251"/>
    </row>
    <row r="1329" spans="4:4" x14ac:dyDescent="0.2">
      <c r="D1329" s="251"/>
    </row>
    <row r="1330" spans="4:4" x14ac:dyDescent="0.2">
      <c r="D1330" s="251"/>
    </row>
    <row r="1331" spans="4:4" x14ac:dyDescent="0.2">
      <c r="D1331" s="251"/>
    </row>
    <row r="1332" spans="4:4" x14ac:dyDescent="0.2">
      <c r="D1332" s="251"/>
    </row>
    <row r="1333" spans="4:4" x14ac:dyDescent="0.2">
      <c r="D1333" s="251"/>
    </row>
    <row r="1334" spans="4:4" x14ac:dyDescent="0.2">
      <c r="D1334" s="251"/>
    </row>
    <row r="1335" spans="4:4" x14ac:dyDescent="0.2">
      <c r="D1335" s="251"/>
    </row>
    <row r="1336" spans="4:4" x14ac:dyDescent="0.2">
      <c r="D1336" s="251"/>
    </row>
    <row r="1337" spans="4:4" x14ac:dyDescent="0.2">
      <c r="D1337" s="251"/>
    </row>
    <row r="1338" spans="4:4" x14ac:dyDescent="0.2">
      <c r="D1338" s="251"/>
    </row>
    <row r="1339" spans="4:4" x14ac:dyDescent="0.2">
      <c r="D1339" s="251"/>
    </row>
    <row r="1340" spans="4:4" x14ac:dyDescent="0.2">
      <c r="D1340" s="251"/>
    </row>
    <row r="1341" spans="4:4" x14ac:dyDescent="0.2">
      <c r="D1341" s="251"/>
    </row>
    <row r="1342" spans="4:4" x14ac:dyDescent="0.2">
      <c r="D1342" s="251"/>
    </row>
    <row r="1343" spans="4:4" x14ac:dyDescent="0.2">
      <c r="D1343" s="251"/>
    </row>
    <row r="1344" spans="4:4" x14ac:dyDescent="0.2">
      <c r="D1344" s="251"/>
    </row>
    <row r="1345" spans="4:4" x14ac:dyDescent="0.2">
      <c r="D1345" s="251"/>
    </row>
    <row r="1346" spans="4:4" x14ac:dyDescent="0.2">
      <c r="D1346" s="251"/>
    </row>
    <row r="1347" spans="4:4" x14ac:dyDescent="0.2">
      <c r="D1347" s="251"/>
    </row>
    <row r="1348" spans="4:4" x14ac:dyDescent="0.2">
      <c r="D1348" s="251"/>
    </row>
    <row r="1349" spans="4:4" x14ac:dyDescent="0.2">
      <c r="D1349" s="251"/>
    </row>
    <row r="1350" spans="4:4" x14ac:dyDescent="0.2">
      <c r="D1350" s="251"/>
    </row>
    <row r="1351" spans="4:4" x14ac:dyDescent="0.2">
      <c r="D1351" s="251"/>
    </row>
    <row r="1352" spans="4:4" x14ac:dyDescent="0.2">
      <c r="D1352" s="251"/>
    </row>
    <row r="1353" spans="4:4" x14ac:dyDescent="0.2">
      <c r="D1353" s="251"/>
    </row>
    <row r="1354" spans="4:4" x14ac:dyDescent="0.2">
      <c r="D1354" s="251"/>
    </row>
    <row r="1355" spans="4:4" x14ac:dyDescent="0.2">
      <c r="D1355" s="251"/>
    </row>
    <row r="1356" spans="4:4" x14ac:dyDescent="0.2">
      <c r="D1356" s="251"/>
    </row>
    <row r="1357" spans="4:4" x14ac:dyDescent="0.2">
      <c r="D1357" s="251"/>
    </row>
    <row r="1358" spans="4:4" x14ac:dyDescent="0.2">
      <c r="D1358" s="251"/>
    </row>
    <row r="1359" spans="4:4" x14ac:dyDescent="0.2">
      <c r="D1359" s="251"/>
    </row>
    <row r="1360" spans="4:4" x14ac:dyDescent="0.2">
      <c r="D1360" s="251"/>
    </row>
    <row r="1361" spans="4:4" x14ac:dyDescent="0.2">
      <c r="D1361" s="251"/>
    </row>
    <row r="1362" spans="4:4" x14ac:dyDescent="0.2">
      <c r="D1362" s="251"/>
    </row>
    <row r="1363" spans="4:4" x14ac:dyDescent="0.2">
      <c r="D1363" s="251"/>
    </row>
    <row r="1364" spans="4:4" x14ac:dyDescent="0.2">
      <c r="D1364" s="251"/>
    </row>
    <row r="1365" spans="4:4" x14ac:dyDescent="0.2">
      <c r="D1365" s="251"/>
    </row>
    <row r="1366" spans="4:4" x14ac:dyDescent="0.2">
      <c r="D1366" s="251"/>
    </row>
    <row r="1367" spans="4:4" x14ac:dyDescent="0.2">
      <c r="D1367" s="251"/>
    </row>
    <row r="1368" spans="4:4" x14ac:dyDescent="0.2">
      <c r="D1368" s="251"/>
    </row>
    <row r="1369" spans="4:4" x14ac:dyDescent="0.2">
      <c r="D1369" s="251"/>
    </row>
    <row r="1370" spans="4:4" x14ac:dyDescent="0.2">
      <c r="D1370" s="251"/>
    </row>
    <row r="1371" spans="4:4" x14ac:dyDescent="0.2">
      <c r="D1371" s="251"/>
    </row>
    <row r="1372" spans="4:4" x14ac:dyDescent="0.2">
      <c r="D1372" s="251"/>
    </row>
    <row r="1373" spans="4:4" x14ac:dyDescent="0.2">
      <c r="D1373" s="251"/>
    </row>
    <row r="1374" spans="4:4" x14ac:dyDescent="0.2">
      <c r="D1374" s="251"/>
    </row>
    <row r="1375" spans="4:4" x14ac:dyDescent="0.2">
      <c r="D1375" s="251"/>
    </row>
    <row r="1376" spans="4:4" x14ac:dyDescent="0.2">
      <c r="D1376" s="251"/>
    </row>
    <row r="1377" spans="4:4" x14ac:dyDescent="0.2">
      <c r="D1377" s="251"/>
    </row>
    <row r="1378" spans="4:4" x14ac:dyDescent="0.2">
      <c r="D1378" s="251"/>
    </row>
    <row r="1379" spans="4:4" x14ac:dyDescent="0.2">
      <c r="D1379" s="251"/>
    </row>
    <row r="1380" spans="4:4" x14ac:dyDescent="0.2">
      <c r="D1380" s="251"/>
    </row>
    <row r="1381" spans="4:4" x14ac:dyDescent="0.2">
      <c r="D1381" s="251"/>
    </row>
    <row r="1382" spans="4:4" x14ac:dyDescent="0.2">
      <c r="D1382" s="251"/>
    </row>
    <row r="1383" spans="4:4" x14ac:dyDescent="0.2">
      <c r="D1383" s="251"/>
    </row>
    <row r="1384" spans="4:4" x14ac:dyDescent="0.2">
      <c r="D1384" s="251"/>
    </row>
    <row r="1385" spans="4:4" x14ac:dyDescent="0.2">
      <c r="D1385" s="251"/>
    </row>
    <row r="1386" spans="4:4" x14ac:dyDescent="0.2">
      <c r="D1386" s="251"/>
    </row>
    <row r="1387" spans="4:4" x14ac:dyDescent="0.2">
      <c r="D1387" s="251"/>
    </row>
    <row r="1388" spans="4:4" x14ac:dyDescent="0.2">
      <c r="D1388" s="251"/>
    </row>
    <row r="1389" spans="4:4" x14ac:dyDescent="0.2">
      <c r="D1389" s="251"/>
    </row>
    <row r="1390" spans="4:4" x14ac:dyDescent="0.2">
      <c r="D1390" s="251"/>
    </row>
    <row r="1391" spans="4:4" x14ac:dyDescent="0.2">
      <c r="D1391" s="251"/>
    </row>
    <row r="1392" spans="4:4" x14ac:dyDescent="0.2">
      <c r="D1392" s="251"/>
    </row>
    <row r="1393" spans="4:4" x14ac:dyDescent="0.2">
      <c r="D1393" s="251"/>
    </row>
    <row r="1394" spans="4:4" x14ac:dyDescent="0.2">
      <c r="D1394" s="251"/>
    </row>
    <row r="1395" spans="4:4" x14ac:dyDescent="0.2">
      <c r="D1395" s="251"/>
    </row>
    <row r="1396" spans="4:4" x14ac:dyDescent="0.2">
      <c r="D1396" s="251"/>
    </row>
    <row r="1397" spans="4:4" x14ac:dyDescent="0.2">
      <c r="D1397" s="251"/>
    </row>
    <row r="1398" spans="4:4" x14ac:dyDescent="0.2">
      <c r="D1398" s="251"/>
    </row>
    <row r="1399" spans="4:4" x14ac:dyDescent="0.2">
      <c r="D1399" s="251"/>
    </row>
    <row r="1400" spans="4:4" x14ac:dyDescent="0.2">
      <c r="D1400" s="251"/>
    </row>
    <row r="1401" spans="4:4" x14ac:dyDescent="0.2">
      <c r="D1401" s="251"/>
    </row>
    <row r="1402" spans="4:4" x14ac:dyDescent="0.2">
      <c r="D1402" s="251"/>
    </row>
    <row r="1403" spans="4:4" x14ac:dyDescent="0.2">
      <c r="D1403" s="251"/>
    </row>
    <row r="1404" spans="4:4" x14ac:dyDescent="0.2">
      <c r="D1404" s="251"/>
    </row>
    <row r="1405" spans="4:4" x14ac:dyDescent="0.2">
      <c r="D1405" s="251"/>
    </row>
    <row r="1406" spans="4:4" x14ac:dyDescent="0.2">
      <c r="D1406" s="251"/>
    </row>
    <row r="1407" spans="4:4" x14ac:dyDescent="0.2">
      <c r="D1407" s="251"/>
    </row>
    <row r="1408" spans="4:4" x14ac:dyDescent="0.2">
      <c r="D1408" s="251"/>
    </row>
    <row r="1409" spans="4:4" x14ac:dyDescent="0.2">
      <c r="D1409" s="251"/>
    </row>
    <row r="1410" spans="4:4" x14ac:dyDescent="0.2">
      <c r="D1410" s="251"/>
    </row>
    <row r="1411" spans="4:4" x14ac:dyDescent="0.2">
      <c r="D1411" s="251"/>
    </row>
    <row r="1412" spans="4:4" x14ac:dyDescent="0.2">
      <c r="D1412" s="251"/>
    </row>
    <row r="1413" spans="4:4" x14ac:dyDescent="0.2">
      <c r="D1413" s="251"/>
    </row>
    <row r="1414" spans="4:4" x14ac:dyDescent="0.2">
      <c r="D1414" s="251"/>
    </row>
    <row r="1415" spans="4:4" x14ac:dyDescent="0.2">
      <c r="D1415" s="251"/>
    </row>
    <row r="1416" spans="4:4" x14ac:dyDescent="0.2">
      <c r="D1416" s="251"/>
    </row>
    <row r="1417" spans="4:4" x14ac:dyDescent="0.2">
      <c r="D1417" s="251"/>
    </row>
    <row r="1418" spans="4:4" x14ac:dyDescent="0.2">
      <c r="D1418" s="251"/>
    </row>
    <row r="1419" spans="4:4" x14ac:dyDescent="0.2">
      <c r="D1419" s="251"/>
    </row>
    <row r="1420" spans="4:4" x14ac:dyDescent="0.2">
      <c r="D1420" s="251"/>
    </row>
    <row r="1421" spans="4:4" x14ac:dyDescent="0.2">
      <c r="D1421" s="251"/>
    </row>
    <row r="1422" spans="4:4" x14ac:dyDescent="0.2">
      <c r="D1422" s="251"/>
    </row>
    <row r="1423" spans="4:4" x14ac:dyDescent="0.2">
      <c r="D1423" s="251"/>
    </row>
    <row r="1424" spans="4:4" x14ac:dyDescent="0.2">
      <c r="D1424" s="251"/>
    </row>
    <row r="1425" spans="4:4" x14ac:dyDescent="0.2">
      <c r="D1425" s="251"/>
    </row>
    <row r="1426" spans="4:4" x14ac:dyDescent="0.2">
      <c r="D1426" s="251"/>
    </row>
    <row r="1427" spans="4:4" x14ac:dyDescent="0.2">
      <c r="D1427" s="251"/>
    </row>
    <row r="1428" spans="4:4" x14ac:dyDescent="0.2">
      <c r="D1428" s="251"/>
    </row>
    <row r="1429" spans="4:4" x14ac:dyDescent="0.2">
      <c r="D1429" s="251"/>
    </row>
    <row r="1430" spans="4:4" x14ac:dyDescent="0.2">
      <c r="D1430" s="251"/>
    </row>
    <row r="1431" spans="4:4" x14ac:dyDescent="0.2">
      <c r="D1431" s="251"/>
    </row>
    <row r="1432" spans="4:4" x14ac:dyDescent="0.2">
      <c r="D1432" s="251"/>
    </row>
    <row r="1433" spans="4:4" x14ac:dyDescent="0.2">
      <c r="D1433" s="251"/>
    </row>
    <row r="1434" spans="4:4" x14ac:dyDescent="0.2">
      <c r="D1434" s="251"/>
    </row>
    <row r="1435" spans="4:4" x14ac:dyDescent="0.2">
      <c r="D1435" s="251"/>
    </row>
    <row r="1436" spans="4:4" x14ac:dyDescent="0.2">
      <c r="D1436" s="251"/>
    </row>
    <row r="1437" spans="4:4" x14ac:dyDescent="0.2">
      <c r="D1437" s="251"/>
    </row>
    <row r="1438" spans="4:4" x14ac:dyDescent="0.2">
      <c r="D1438" s="251"/>
    </row>
    <row r="1439" spans="4:4" x14ac:dyDescent="0.2">
      <c r="D1439" s="251"/>
    </row>
    <row r="1440" spans="4:4" x14ac:dyDescent="0.2">
      <c r="D1440" s="251"/>
    </row>
    <row r="1441" spans="4:4" x14ac:dyDescent="0.2">
      <c r="D1441" s="251"/>
    </row>
    <row r="1442" spans="4:4" x14ac:dyDescent="0.2">
      <c r="D1442" s="251"/>
    </row>
    <row r="1443" spans="4:4" x14ac:dyDescent="0.2">
      <c r="D1443" s="251"/>
    </row>
    <row r="1444" spans="4:4" x14ac:dyDescent="0.2">
      <c r="D1444" s="251"/>
    </row>
    <row r="1445" spans="4:4" x14ac:dyDescent="0.2">
      <c r="D1445" s="251"/>
    </row>
    <row r="1446" spans="4:4" x14ac:dyDescent="0.2">
      <c r="D1446" s="251"/>
    </row>
    <row r="1447" spans="4:4" x14ac:dyDescent="0.2">
      <c r="D1447" s="251"/>
    </row>
    <row r="1448" spans="4:4" x14ac:dyDescent="0.2">
      <c r="D1448" s="251"/>
    </row>
    <row r="1449" spans="4:4" x14ac:dyDescent="0.2">
      <c r="D1449" s="251"/>
    </row>
    <row r="1450" spans="4:4" x14ac:dyDescent="0.2">
      <c r="D1450" s="251"/>
    </row>
    <row r="1451" spans="4:4" x14ac:dyDescent="0.2">
      <c r="D1451" s="251"/>
    </row>
    <row r="1452" spans="4:4" x14ac:dyDescent="0.2">
      <c r="D1452" s="251"/>
    </row>
    <row r="1453" spans="4:4" x14ac:dyDescent="0.2">
      <c r="D1453" s="251"/>
    </row>
    <row r="1454" spans="4:4" x14ac:dyDescent="0.2">
      <c r="D1454" s="251"/>
    </row>
    <row r="1455" spans="4:4" x14ac:dyDescent="0.2">
      <c r="D1455" s="251"/>
    </row>
    <row r="1456" spans="4:4" x14ac:dyDescent="0.2">
      <c r="D1456" s="251"/>
    </row>
    <row r="1457" spans="4:4" x14ac:dyDescent="0.2">
      <c r="D1457" s="251"/>
    </row>
    <row r="1458" spans="4:4" x14ac:dyDescent="0.2">
      <c r="D1458" s="251"/>
    </row>
    <row r="1459" spans="4:4" x14ac:dyDescent="0.2">
      <c r="D1459" s="251"/>
    </row>
    <row r="1460" spans="4:4" x14ac:dyDescent="0.2">
      <c r="D1460" s="251"/>
    </row>
    <row r="1461" spans="4:4" x14ac:dyDescent="0.2">
      <c r="D1461" s="251"/>
    </row>
    <row r="1462" spans="4:4" x14ac:dyDescent="0.2">
      <c r="D1462" s="251"/>
    </row>
    <row r="1463" spans="4:4" x14ac:dyDescent="0.2">
      <c r="D1463" s="251"/>
    </row>
    <row r="1464" spans="4:4" x14ac:dyDescent="0.2">
      <c r="D1464" s="251"/>
    </row>
    <row r="1465" spans="4:4" x14ac:dyDescent="0.2">
      <c r="D1465" s="251"/>
    </row>
    <row r="1466" spans="4:4" x14ac:dyDescent="0.2">
      <c r="D1466" s="251"/>
    </row>
    <row r="1467" spans="4:4" x14ac:dyDescent="0.2">
      <c r="D1467" s="251"/>
    </row>
    <row r="1468" spans="4:4" x14ac:dyDescent="0.2">
      <c r="D1468" s="251"/>
    </row>
    <row r="1469" spans="4:4" x14ac:dyDescent="0.2">
      <c r="D1469" s="251"/>
    </row>
    <row r="1470" spans="4:4" x14ac:dyDescent="0.2">
      <c r="D1470" s="251"/>
    </row>
    <row r="1471" spans="4:4" x14ac:dyDescent="0.2">
      <c r="D1471" s="251"/>
    </row>
    <row r="1472" spans="4:4" x14ac:dyDescent="0.2">
      <c r="D1472" s="251"/>
    </row>
    <row r="1473" spans="4:4" x14ac:dyDescent="0.2">
      <c r="D1473" s="251"/>
    </row>
    <row r="1474" spans="4:4" x14ac:dyDescent="0.2">
      <c r="D1474" s="251"/>
    </row>
    <row r="1475" spans="4:4" x14ac:dyDescent="0.2">
      <c r="D1475" s="251"/>
    </row>
    <row r="1476" spans="4:4" x14ac:dyDescent="0.2">
      <c r="D1476" s="251"/>
    </row>
    <row r="1477" spans="4:4" x14ac:dyDescent="0.2">
      <c r="D1477" s="251"/>
    </row>
    <row r="1478" spans="4:4" x14ac:dyDescent="0.2">
      <c r="D1478" s="251"/>
    </row>
    <row r="1479" spans="4:4" x14ac:dyDescent="0.2">
      <c r="D1479" s="251"/>
    </row>
    <row r="1480" spans="4:4" x14ac:dyDescent="0.2">
      <c r="D1480" s="251"/>
    </row>
    <row r="1481" spans="4:4" x14ac:dyDescent="0.2">
      <c r="D1481" s="251"/>
    </row>
    <row r="1482" spans="4:4" x14ac:dyDescent="0.2">
      <c r="D1482" s="251"/>
    </row>
    <row r="1483" spans="4:4" x14ac:dyDescent="0.2">
      <c r="D1483" s="251"/>
    </row>
    <row r="1484" spans="4:4" x14ac:dyDescent="0.2">
      <c r="D1484" s="251"/>
    </row>
    <row r="1485" spans="4:4" x14ac:dyDescent="0.2">
      <c r="D1485" s="251"/>
    </row>
    <row r="1486" spans="4:4" x14ac:dyDescent="0.2">
      <c r="D1486" s="251"/>
    </row>
    <row r="1487" spans="4:4" x14ac:dyDescent="0.2">
      <c r="D1487" s="251"/>
    </row>
    <row r="1488" spans="4:4" x14ac:dyDescent="0.2">
      <c r="D1488" s="251"/>
    </row>
    <row r="1489" spans="4:4" x14ac:dyDescent="0.2">
      <c r="D1489" s="251"/>
    </row>
    <row r="1490" spans="4:4" x14ac:dyDescent="0.2">
      <c r="D1490" s="251"/>
    </row>
    <row r="1491" spans="4:4" x14ac:dyDescent="0.2">
      <c r="D1491" s="251"/>
    </row>
    <row r="1492" spans="4:4" x14ac:dyDescent="0.2">
      <c r="D1492" s="251"/>
    </row>
    <row r="1493" spans="4:4" x14ac:dyDescent="0.2">
      <c r="D1493" s="251"/>
    </row>
    <row r="1494" spans="4:4" x14ac:dyDescent="0.2">
      <c r="D1494" s="251"/>
    </row>
    <row r="1495" spans="4:4" x14ac:dyDescent="0.2">
      <c r="D1495" s="251"/>
    </row>
    <row r="1496" spans="4:4" x14ac:dyDescent="0.2">
      <c r="D1496" s="251"/>
    </row>
    <row r="1497" spans="4:4" x14ac:dyDescent="0.2">
      <c r="D1497" s="251"/>
    </row>
    <row r="1498" spans="4:4" x14ac:dyDescent="0.2">
      <c r="D1498" s="251"/>
    </row>
    <row r="1499" spans="4:4" x14ac:dyDescent="0.2">
      <c r="D1499" s="251"/>
    </row>
    <row r="1500" spans="4:4" x14ac:dyDescent="0.2">
      <c r="D1500" s="251"/>
    </row>
    <row r="1501" spans="4:4" x14ac:dyDescent="0.2">
      <c r="D1501" s="251"/>
    </row>
    <row r="1502" spans="4:4" x14ac:dyDescent="0.2">
      <c r="D1502" s="251"/>
    </row>
    <row r="1503" spans="4:4" x14ac:dyDescent="0.2">
      <c r="D1503" s="251"/>
    </row>
    <row r="1504" spans="4:4" x14ac:dyDescent="0.2">
      <c r="D1504" s="251"/>
    </row>
    <row r="1505" spans="4:4" x14ac:dyDescent="0.2">
      <c r="D1505" s="251"/>
    </row>
    <row r="1506" spans="4:4" x14ac:dyDescent="0.2">
      <c r="D1506" s="251"/>
    </row>
    <row r="1507" spans="4:4" x14ac:dyDescent="0.2">
      <c r="D1507" s="251"/>
    </row>
    <row r="1508" spans="4:4" x14ac:dyDescent="0.2">
      <c r="D1508" s="251"/>
    </row>
    <row r="1509" spans="4:4" x14ac:dyDescent="0.2">
      <c r="D1509" s="251"/>
    </row>
    <row r="1510" spans="4:4" x14ac:dyDescent="0.2">
      <c r="D1510" s="251"/>
    </row>
    <row r="1511" spans="4:4" x14ac:dyDescent="0.2">
      <c r="D1511" s="251"/>
    </row>
    <row r="1512" spans="4:4" x14ac:dyDescent="0.2">
      <c r="D1512" s="251"/>
    </row>
    <row r="1513" spans="4:4" x14ac:dyDescent="0.2">
      <c r="D1513" s="251"/>
    </row>
    <row r="1514" spans="4:4" x14ac:dyDescent="0.2">
      <c r="D1514" s="251"/>
    </row>
    <row r="1515" spans="4:4" x14ac:dyDescent="0.2">
      <c r="D1515" s="251"/>
    </row>
    <row r="1516" spans="4:4" x14ac:dyDescent="0.2">
      <c r="D1516" s="251"/>
    </row>
    <row r="1517" spans="4:4" x14ac:dyDescent="0.2">
      <c r="D1517" s="251"/>
    </row>
    <row r="1518" spans="4:4" x14ac:dyDescent="0.2">
      <c r="D1518" s="251"/>
    </row>
    <row r="1519" spans="4:4" x14ac:dyDescent="0.2">
      <c r="D1519" s="251"/>
    </row>
    <row r="1520" spans="4:4" x14ac:dyDescent="0.2">
      <c r="D1520" s="251"/>
    </row>
    <row r="1521" spans="4:4" x14ac:dyDescent="0.2">
      <c r="D1521" s="251"/>
    </row>
    <row r="1522" spans="4:4" x14ac:dyDescent="0.2">
      <c r="D1522" s="251"/>
    </row>
    <row r="1523" spans="4:4" x14ac:dyDescent="0.2">
      <c r="D1523" s="251"/>
    </row>
    <row r="1524" spans="4:4" x14ac:dyDescent="0.2">
      <c r="D1524" s="251"/>
    </row>
    <row r="1525" spans="4:4" x14ac:dyDescent="0.2">
      <c r="D1525" s="251"/>
    </row>
    <row r="1526" spans="4:4" x14ac:dyDescent="0.2">
      <c r="D1526" s="251"/>
    </row>
    <row r="1527" spans="4:4" x14ac:dyDescent="0.2">
      <c r="D1527" s="251"/>
    </row>
    <row r="1528" spans="4:4" x14ac:dyDescent="0.2">
      <c r="D1528" s="251"/>
    </row>
    <row r="1529" spans="4:4" x14ac:dyDescent="0.2">
      <c r="D1529" s="251"/>
    </row>
    <row r="1530" spans="4:4" x14ac:dyDescent="0.2">
      <c r="D1530" s="251"/>
    </row>
    <row r="1531" spans="4:4" x14ac:dyDescent="0.2">
      <c r="D1531" s="251"/>
    </row>
    <row r="1532" spans="4:4" x14ac:dyDescent="0.2">
      <c r="D1532" s="251"/>
    </row>
    <row r="1533" spans="4:4" x14ac:dyDescent="0.2">
      <c r="D1533" s="251"/>
    </row>
    <row r="1534" spans="4:4" x14ac:dyDescent="0.2">
      <c r="D1534" s="251"/>
    </row>
    <row r="1535" spans="4:4" x14ac:dyDescent="0.2">
      <c r="D1535" s="251"/>
    </row>
    <row r="1536" spans="4:4" x14ac:dyDescent="0.2">
      <c r="D1536" s="251"/>
    </row>
    <row r="1537" spans="4:4" x14ac:dyDescent="0.2">
      <c r="D1537" s="251"/>
    </row>
    <row r="1538" spans="4:4" x14ac:dyDescent="0.2">
      <c r="D1538" s="251"/>
    </row>
    <row r="1539" spans="4:4" x14ac:dyDescent="0.2">
      <c r="D1539" s="251"/>
    </row>
    <row r="1540" spans="4:4" x14ac:dyDescent="0.2">
      <c r="D1540" s="251"/>
    </row>
    <row r="1541" spans="4:4" x14ac:dyDescent="0.2">
      <c r="D1541" s="251"/>
    </row>
    <row r="1542" spans="4:4" x14ac:dyDescent="0.2">
      <c r="D1542" s="251"/>
    </row>
    <row r="1543" spans="4:4" x14ac:dyDescent="0.2">
      <c r="D1543" s="251"/>
    </row>
    <row r="1544" spans="4:4" x14ac:dyDescent="0.2">
      <c r="D1544" s="251"/>
    </row>
    <row r="1545" spans="4:4" x14ac:dyDescent="0.2">
      <c r="D1545" s="251"/>
    </row>
    <row r="1546" spans="4:4" x14ac:dyDescent="0.2">
      <c r="D1546" s="251"/>
    </row>
    <row r="1547" spans="4:4" x14ac:dyDescent="0.2">
      <c r="D1547" s="251"/>
    </row>
    <row r="1548" spans="4:4" x14ac:dyDescent="0.2">
      <c r="D1548" s="251"/>
    </row>
    <row r="1549" spans="4:4" x14ac:dyDescent="0.2">
      <c r="D1549" s="251"/>
    </row>
    <row r="1550" spans="4:4" x14ac:dyDescent="0.2">
      <c r="D1550" s="251"/>
    </row>
    <row r="1551" spans="4:4" x14ac:dyDescent="0.2">
      <c r="D1551" s="251"/>
    </row>
    <row r="1552" spans="4:4" x14ac:dyDescent="0.2">
      <c r="D1552" s="251"/>
    </row>
    <row r="1553" spans="4:4" x14ac:dyDescent="0.2">
      <c r="D1553" s="251"/>
    </row>
    <row r="1554" spans="4:4" x14ac:dyDescent="0.2">
      <c r="D1554" s="251"/>
    </row>
    <row r="1555" spans="4:4" x14ac:dyDescent="0.2">
      <c r="D1555" s="251"/>
    </row>
    <row r="1556" spans="4:4" x14ac:dyDescent="0.2">
      <c r="D1556" s="251"/>
    </row>
    <row r="1557" spans="4:4" x14ac:dyDescent="0.2">
      <c r="D1557" s="251"/>
    </row>
    <row r="1558" spans="4:4" x14ac:dyDescent="0.2">
      <c r="D1558" s="251"/>
    </row>
    <row r="1559" spans="4:4" x14ac:dyDescent="0.2">
      <c r="D1559" s="251"/>
    </row>
    <row r="1560" spans="4:4" x14ac:dyDescent="0.2">
      <c r="D1560" s="251"/>
    </row>
    <row r="1561" spans="4:4" x14ac:dyDescent="0.2">
      <c r="D1561" s="251"/>
    </row>
    <row r="1562" spans="4:4" x14ac:dyDescent="0.2">
      <c r="D1562" s="251"/>
    </row>
    <row r="1563" spans="4:4" x14ac:dyDescent="0.2">
      <c r="D1563" s="251"/>
    </row>
    <row r="1564" spans="4:4" x14ac:dyDescent="0.2">
      <c r="D1564" s="251"/>
    </row>
    <row r="1565" spans="4:4" x14ac:dyDescent="0.2">
      <c r="D1565" s="251"/>
    </row>
    <row r="1566" spans="4:4" x14ac:dyDescent="0.2">
      <c r="D1566" s="251"/>
    </row>
    <row r="1567" spans="4:4" x14ac:dyDescent="0.2">
      <c r="D1567" s="251"/>
    </row>
    <row r="1568" spans="4:4" x14ac:dyDescent="0.2">
      <c r="D1568" s="251"/>
    </row>
    <row r="1569" spans="4:4" x14ac:dyDescent="0.2">
      <c r="D1569" s="251"/>
    </row>
    <row r="1570" spans="4:4" x14ac:dyDescent="0.2">
      <c r="D1570" s="251"/>
    </row>
    <row r="1571" spans="4:4" x14ac:dyDescent="0.2">
      <c r="D1571" s="251"/>
    </row>
    <row r="1572" spans="4:4" x14ac:dyDescent="0.2">
      <c r="D1572" s="251"/>
    </row>
    <row r="1573" spans="4:4" x14ac:dyDescent="0.2">
      <c r="D1573" s="251"/>
    </row>
    <row r="1574" spans="4:4" x14ac:dyDescent="0.2">
      <c r="D1574" s="251"/>
    </row>
    <row r="1575" spans="4:4" x14ac:dyDescent="0.2">
      <c r="D1575" s="251"/>
    </row>
    <row r="1576" spans="4:4" x14ac:dyDescent="0.2">
      <c r="D1576" s="251"/>
    </row>
    <row r="1577" spans="4:4" x14ac:dyDescent="0.2">
      <c r="D1577" s="251"/>
    </row>
    <row r="1578" spans="4:4" x14ac:dyDescent="0.2">
      <c r="D1578" s="251"/>
    </row>
    <row r="1579" spans="4:4" x14ac:dyDescent="0.2">
      <c r="D1579" s="251"/>
    </row>
    <row r="1580" spans="4:4" x14ac:dyDescent="0.2">
      <c r="D1580" s="251"/>
    </row>
    <row r="1581" spans="4:4" x14ac:dyDescent="0.2">
      <c r="D1581" s="251"/>
    </row>
    <row r="1582" spans="4:4" x14ac:dyDescent="0.2">
      <c r="D1582" s="251"/>
    </row>
    <row r="1583" spans="4:4" x14ac:dyDescent="0.2">
      <c r="D1583" s="251"/>
    </row>
    <row r="1584" spans="4:4" x14ac:dyDescent="0.2">
      <c r="D1584" s="251"/>
    </row>
    <row r="1585" spans="4:4" x14ac:dyDescent="0.2">
      <c r="D1585" s="251"/>
    </row>
    <row r="1586" spans="4:4" x14ac:dyDescent="0.2">
      <c r="D1586" s="251"/>
    </row>
    <row r="1587" spans="4:4" x14ac:dyDescent="0.2">
      <c r="D1587" s="251"/>
    </row>
    <row r="1588" spans="4:4" x14ac:dyDescent="0.2">
      <c r="D1588" s="251"/>
    </row>
    <row r="1589" spans="4:4" x14ac:dyDescent="0.2">
      <c r="D1589" s="251"/>
    </row>
    <row r="1590" spans="4:4" x14ac:dyDescent="0.2">
      <c r="D1590" s="251"/>
    </row>
    <row r="1591" spans="4:4" x14ac:dyDescent="0.2">
      <c r="D1591" s="251"/>
    </row>
    <row r="1592" spans="4:4" x14ac:dyDescent="0.2">
      <c r="D1592" s="251"/>
    </row>
    <row r="1593" spans="4:4" x14ac:dyDescent="0.2">
      <c r="D1593" s="251"/>
    </row>
    <row r="1594" spans="4:4" x14ac:dyDescent="0.2">
      <c r="D1594" s="251"/>
    </row>
    <row r="1595" spans="4:4" x14ac:dyDescent="0.2">
      <c r="D1595" s="251"/>
    </row>
    <row r="1596" spans="4:4" x14ac:dyDescent="0.2">
      <c r="D1596" s="251"/>
    </row>
    <row r="1597" spans="4:4" x14ac:dyDescent="0.2">
      <c r="D1597" s="251"/>
    </row>
    <row r="1598" spans="4:4" x14ac:dyDescent="0.2">
      <c r="D1598" s="251"/>
    </row>
    <row r="1599" spans="4:4" x14ac:dyDescent="0.2">
      <c r="D1599" s="251"/>
    </row>
    <row r="1600" spans="4:4" x14ac:dyDescent="0.2">
      <c r="D1600" s="251"/>
    </row>
    <row r="1601" spans="4:4" x14ac:dyDescent="0.2">
      <c r="D1601" s="251"/>
    </row>
    <row r="1602" spans="4:4" x14ac:dyDescent="0.2">
      <c r="D1602" s="251"/>
    </row>
    <row r="1603" spans="4:4" x14ac:dyDescent="0.2">
      <c r="D1603" s="251"/>
    </row>
    <row r="1604" spans="4:4" x14ac:dyDescent="0.2">
      <c r="D1604" s="251"/>
    </row>
    <row r="1605" spans="4:4" x14ac:dyDescent="0.2">
      <c r="D1605" s="251"/>
    </row>
    <row r="1606" spans="4:4" x14ac:dyDescent="0.2">
      <c r="D1606" s="251"/>
    </row>
    <row r="1607" spans="4:4" x14ac:dyDescent="0.2">
      <c r="D1607" s="251"/>
    </row>
    <row r="1608" spans="4:4" x14ac:dyDescent="0.2">
      <c r="D1608" s="251"/>
    </row>
    <row r="1609" spans="4:4" x14ac:dyDescent="0.2">
      <c r="D1609" s="251"/>
    </row>
    <row r="1610" spans="4:4" x14ac:dyDescent="0.2">
      <c r="D1610" s="251"/>
    </row>
    <row r="1611" spans="4:4" x14ac:dyDescent="0.2">
      <c r="D1611" s="251"/>
    </row>
    <row r="1612" spans="4:4" x14ac:dyDescent="0.2">
      <c r="D1612" s="251"/>
    </row>
    <row r="1613" spans="4:4" x14ac:dyDescent="0.2">
      <c r="D1613" s="251"/>
    </row>
    <row r="1614" spans="4:4" x14ac:dyDescent="0.2">
      <c r="D1614" s="251"/>
    </row>
    <row r="1615" spans="4:4" x14ac:dyDescent="0.2">
      <c r="D1615" s="251"/>
    </row>
    <row r="1616" spans="4:4" x14ac:dyDescent="0.2">
      <c r="D1616" s="251"/>
    </row>
    <row r="1617" spans="4:4" x14ac:dyDescent="0.2">
      <c r="D1617" s="251"/>
    </row>
    <row r="1618" spans="4:4" x14ac:dyDescent="0.2">
      <c r="D1618" s="251"/>
    </row>
    <row r="1619" spans="4:4" x14ac:dyDescent="0.2">
      <c r="D1619" s="251"/>
    </row>
    <row r="1620" spans="4:4" x14ac:dyDescent="0.2">
      <c r="D1620" s="251"/>
    </row>
    <row r="1621" spans="4:4" x14ac:dyDescent="0.2">
      <c r="D1621" s="251"/>
    </row>
    <row r="1622" spans="4:4" x14ac:dyDescent="0.2">
      <c r="D1622" s="251"/>
    </row>
    <row r="1623" spans="4:4" x14ac:dyDescent="0.2">
      <c r="D1623" s="251"/>
    </row>
    <row r="1624" spans="4:4" x14ac:dyDescent="0.2">
      <c r="D1624" s="251"/>
    </row>
    <row r="1625" spans="4:4" x14ac:dyDescent="0.2">
      <c r="D1625" s="251"/>
    </row>
    <row r="1626" spans="4:4" x14ac:dyDescent="0.2">
      <c r="D1626" s="251"/>
    </row>
    <row r="1627" spans="4:4" x14ac:dyDescent="0.2">
      <c r="D1627" s="251"/>
    </row>
    <row r="1628" spans="4:4" x14ac:dyDescent="0.2">
      <c r="D1628" s="251"/>
    </row>
    <row r="1629" spans="4:4" x14ac:dyDescent="0.2">
      <c r="D1629" s="251"/>
    </row>
    <row r="1630" spans="4:4" x14ac:dyDescent="0.2">
      <c r="D1630" s="251"/>
    </row>
    <row r="1631" spans="4:4" x14ac:dyDescent="0.2">
      <c r="D1631" s="251"/>
    </row>
    <row r="1632" spans="4:4" x14ac:dyDescent="0.2">
      <c r="D1632" s="251"/>
    </row>
    <row r="1633" spans="4:4" x14ac:dyDescent="0.2">
      <c r="D1633" s="251"/>
    </row>
    <row r="1634" spans="4:4" x14ac:dyDescent="0.2">
      <c r="D1634" s="251"/>
    </row>
    <row r="1635" spans="4:4" x14ac:dyDescent="0.2">
      <c r="D1635" s="251"/>
    </row>
    <row r="1636" spans="4:4" x14ac:dyDescent="0.2">
      <c r="D1636" s="251"/>
    </row>
    <row r="1637" spans="4:4" x14ac:dyDescent="0.2">
      <c r="D1637" s="251"/>
    </row>
    <row r="1638" spans="4:4" x14ac:dyDescent="0.2">
      <c r="D1638" s="251"/>
    </row>
    <row r="1639" spans="4:4" x14ac:dyDescent="0.2">
      <c r="D1639" s="251"/>
    </row>
    <row r="1640" spans="4:4" x14ac:dyDescent="0.2">
      <c r="D1640" s="251"/>
    </row>
    <row r="1641" spans="4:4" x14ac:dyDescent="0.2">
      <c r="D1641" s="251"/>
    </row>
    <row r="1642" spans="4:4" x14ac:dyDescent="0.2">
      <c r="D1642" s="251"/>
    </row>
    <row r="1643" spans="4:4" x14ac:dyDescent="0.2">
      <c r="D1643" s="251"/>
    </row>
    <row r="1644" spans="4:4" x14ac:dyDescent="0.2">
      <c r="D1644" s="251"/>
    </row>
    <row r="1645" spans="4:4" x14ac:dyDescent="0.2">
      <c r="D1645" s="251"/>
    </row>
    <row r="1646" spans="4:4" x14ac:dyDescent="0.2">
      <c r="D1646" s="251"/>
    </row>
    <row r="1647" spans="4:4" x14ac:dyDescent="0.2">
      <c r="D1647" s="251"/>
    </row>
    <row r="1648" spans="4:4" x14ac:dyDescent="0.2">
      <c r="D1648" s="251"/>
    </row>
    <row r="1649" spans="4:4" x14ac:dyDescent="0.2">
      <c r="D1649" s="251"/>
    </row>
    <row r="1650" spans="4:4" x14ac:dyDescent="0.2">
      <c r="D1650" s="251"/>
    </row>
    <row r="1651" spans="4:4" x14ac:dyDescent="0.2">
      <c r="D1651" s="251"/>
    </row>
    <row r="1652" spans="4:4" x14ac:dyDescent="0.2">
      <c r="D1652" s="251"/>
    </row>
    <row r="1653" spans="4:4" x14ac:dyDescent="0.2">
      <c r="D1653" s="251"/>
    </row>
    <row r="1654" spans="4:4" x14ac:dyDescent="0.2">
      <c r="D1654" s="251"/>
    </row>
    <row r="1655" spans="4:4" x14ac:dyDescent="0.2">
      <c r="D1655" s="251"/>
    </row>
    <row r="1656" spans="4:4" x14ac:dyDescent="0.2">
      <c r="D1656" s="251"/>
    </row>
    <row r="1657" spans="4:4" x14ac:dyDescent="0.2">
      <c r="D1657" s="251"/>
    </row>
    <row r="1658" spans="4:4" x14ac:dyDescent="0.2">
      <c r="D1658" s="251"/>
    </row>
    <row r="1659" spans="4:4" x14ac:dyDescent="0.2">
      <c r="D1659" s="251"/>
    </row>
    <row r="1660" spans="4:4" x14ac:dyDescent="0.2">
      <c r="D1660" s="251"/>
    </row>
    <row r="1661" spans="4:4" x14ac:dyDescent="0.2">
      <c r="D1661" s="251"/>
    </row>
    <row r="1662" spans="4:4" x14ac:dyDescent="0.2">
      <c r="D1662" s="251"/>
    </row>
    <row r="1663" spans="4:4" x14ac:dyDescent="0.2">
      <c r="D1663" s="251"/>
    </row>
    <row r="1664" spans="4:4" x14ac:dyDescent="0.2">
      <c r="D1664" s="251"/>
    </row>
    <row r="1665" spans="4:4" x14ac:dyDescent="0.2">
      <c r="D1665" s="251"/>
    </row>
    <row r="1666" spans="4:4" x14ac:dyDescent="0.2">
      <c r="D1666" s="251"/>
    </row>
    <row r="1667" spans="4:4" x14ac:dyDescent="0.2">
      <c r="D1667" s="251"/>
    </row>
    <row r="1668" spans="4:4" x14ac:dyDescent="0.2">
      <c r="D1668" s="251"/>
    </row>
    <row r="1669" spans="4:4" x14ac:dyDescent="0.2">
      <c r="D1669" s="251"/>
    </row>
    <row r="1670" spans="4:4" x14ac:dyDescent="0.2">
      <c r="D1670" s="251"/>
    </row>
    <row r="1671" spans="4:4" x14ac:dyDescent="0.2">
      <c r="D1671" s="251"/>
    </row>
    <row r="1672" spans="4:4" x14ac:dyDescent="0.2">
      <c r="D1672" s="251"/>
    </row>
    <row r="1673" spans="4:4" x14ac:dyDescent="0.2">
      <c r="D1673" s="251"/>
    </row>
    <row r="1674" spans="4:4" x14ac:dyDescent="0.2">
      <c r="D1674" s="251"/>
    </row>
    <row r="1675" spans="4:4" x14ac:dyDescent="0.2">
      <c r="D1675" s="251"/>
    </row>
    <row r="1676" spans="4:4" x14ac:dyDescent="0.2">
      <c r="D1676" s="251"/>
    </row>
    <row r="1677" spans="4:4" x14ac:dyDescent="0.2">
      <c r="D1677" s="251"/>
    </row>
    <row r="1678" spans="4:4" x14ac:dyDescent="0.2">
      <c r="D1678" s="251"/>
    </row>
    <row r="1679" spans="4:4" x14ac:dyDescent="0.2">
      <c r="D1679" s="251"/>
    </row>
    <row r="1680" spans="4:4" x14ac:dyDescent="0.2">
      <c r="D1680" s="251"/>
    </row>
    <row r="1681" spans="4:4" x14ac:dyDescent="0.2">
      <c r="D1681" s="251"/>
    </row>
    <row r="1682" spans="4:4" x14ac:dyDescent="0.2">
      <c r="D1682" s="251"/>
    </row>
    <row r="1683" spans="4:4" x14ac:dyDescent="0.2">
      <c r="D1683" s="251"/>
    </row>
    <row r="1684" spans="4:4" x14ac:dyDescent="0.2">
      <c r="D1684" s="251"/>
    </row>
    <row r="1685" spans="4:4" x14ac:dyDescent="0.2">
      <c r="D1685" s="251"/>
    </row>
    <row r="1686" spans="4:4" x14ac:dyDescent="0.2">
      <c r="D1686" s="251"/>
    </row>
    <row r="1687" spans="4:4" x14ac:dyDescent="0.2">
      <c r="D1687" s="251"/>
    </row>
    <row r="1688" spans="4:4" x14ac:dyDescent="0.2">
      <c r="D1688" s="251"/>
    </row>
    <row r="1689" spans="4:4" x14ac:dyDescent="0.2">
      <c r="D1689" s="251"/>
    </row>
    <row r="1690" spans="4:4" x14ac:dyDescent="0.2">
      <c r="D1690" s="251"/>
    </row>
    <row r="1691" spans="4:4" x14ac:dyDescent="0.2">
      <c r="D1691" s="251"/>
    </row>
    <row r="1692" spans="4:4" x14ac:dyDescent="0.2">
      <c r="D1692" s="251"/>
    </row>
    <row r="1693" spans="4:4" x14ac:dyDescent="0.2">
      <c r="D1693" s="251"/>
    </row>
    <row r="1694" spans="4:4" x14ac:dyDescent="0.2">
      <c r="D1694" s="251"/>
    </row>
    <row r="1695" spans="4:4" x14ac:dyDescent="0.2">
      <c r="D1695" s="251"/>
    </row>
    <row r="1696" spans="4:4" x14ac:dyDescent="0.2">
      <c r="D1696" s="251"/>
    </row>
    <row r="1697" spans="4:4" x14ac:dyDescent="0.2">
      <c r="D1697" s="251"/>
    </row>
    <row r="1698" spans="4:4" x14ac:dyDescent="0.2">
      <c r="D1698" s="251"/>
    </row>
    <row r="1699" spans="4:4" x14ac:dyDescent="0.2">
      <c r="D1699" s="251"/>
    </row>
    <row r="1700" spans="4:4" x14ac:dyDescent="0.2">
      <c r="D1700" s="251"/>
    </row>
    <row r="1701" spans="4:4" x14ac:dyDescent="0.2">
      <c r="D1701" s="251"/>
    </row>
    <row r="1702" spans="4:4" x14ac:dyDescent="0.2">
      <c r="D1702" s="251"/>
    </row>
    <row r="1703" spans="4:4" x14ac:dyDescent="0.2">
      <c r="D1703" s="251"/>
    </row>
    <row r="1704" spans="4:4" x14ac:dyDescent="0.2">
      <c r="D1704" s="251"/>
    </row>
    <row r="1705" spans="4:4" x14ac:dyDescent="0.2">
      <c r="D1705" s="251"/>
    </row>
    <row r="1706" spans="4:4" x14ac:dyDescent="0.2">
      <c r="D1706" s="251"/>
    </row>
    <row r="1707" spans="4:4" x14ac:dyDescent="0.2">
      <c r="D1707" s="251"/>
    </row>
    <row r="1708" spans="4:4" x14ac:dyDescent="0.2">
      <c r="D1708" s="251"/>
    </row>
    <row r="1709" spans="4:4" x14ac:dyDescent="0.2">
      <c r="D1709" s="251"/>
    </row>
    <row r="1710" spans="4:4" x14ac:dyDescent="0.2">
      <c r="D1710" s="251"/>
    </row>
    <row r="1711" spans="4:4" x14ac:dyDescent="0.2">
      <c r="D1711" s="251"/>
    </row>
    <row r="1712" spans="4:4" x14ac:dyDescent="0.2">
      <c r="D1712" s="251"/>
    </row>
    <row r="1713" spans="4:4" x14ac:dyDescent="0.2">
      <c r="D1713" s="251"/>
    </row>
    <row r="1714" spans="4:4" x14ac:dyDescent="0.2">
      <c r="D1714" s="251"/>
    </row>
    <row r="1715" spans="4:4" x14ac:dyDescent="0.2">
      <c r="D1715" s="251"/>
    </row>
    <row r="1716" spans="4:4" x14ac:dyDescent="0.2">
      <c r="D1716" s="251"/>
    </row>
    <row r="1717" spans="4:4" x14ac:dyDescent="0.2">
      <c r="D1717" s="251"/>
    </row>
    <row r="1718" spans="4:4" x14ac:dyDescent="0.2">
      <c r="D1718" s="251"/>
    </row>
    <row r="1719" spans="4:4" x14ac:dyDescent="0.2">
      <c r="D1719" s="251"/>
    </row>
    <row r="1720" spans="4:4" x14ac:dyDescent="0.2">
      <c r="D1720" s="251"/>
    </row>
    <row r="1721" spans="4:4" x14ac:dyDescent="0.2">
      <c r="D1721" s="251"/>
    </row>
    <row r="1722" spans="4:4" x14ac:dyDescent="0.2">
      <c r="D1722" s="251"/>
    </row>
    <row r="1723" spans="4:4" x14ac:dyDescent="0.2">
      <c r="D1723" s="251"/>
    </row>
    <row r="1724" spans="4:4" x14ac:dyDescent="0.2">
      <c r="D1724" s="251"/>
    </row>
    <row r="1725" spans="4:4" x14ac:dyDescent="0.2">
      <c r="D1725" s="251"/>
    </row>
    <row r="1726" spans="4:4" x14ac:dyDescent="0.2">
      <c r="D1726" s="251"/>
    </row>
    <row r="1727" spans="4:4" x14ac:dyDescent="0.2">
      <c r="D1727" s="251"/>
    </row>
    <row r="1728" spans="4:4" x14ac:dyDescent="0.2">
      <c r="D1728" s="251"/>
    </row>
    <row r="1729" spans="4:4" x14ac:dyDescent="0.2">
      <c r="D1729" s="251"/>
    </row>
    <row r="1730" spans="4:4" x14ac:dyDescent="0.2">
      <c r="D1730" s="251"/>
    </row>
    <row r="1731" spans="4:4" x14ac:dyDescent="0.2">
      <c r="D1731" s="251"/>
    </row>
    <row r="1732" spans="4:4" x14ac:dyDescent="0.2">
      <c r="D1732" s="251"/>
    </row>
    <row r="1733" spans="4:4" x14ac:dyDescent="0.2">
      <c r="D1733" s="251"/>
    </row>
    <row r="1734" spans="4:4" x14ac:dyDescent="0.2">
      <c r="D1734" s="251"/>
    </row>
    <row r="1735" spans="4:4" x14ac:dyDescent="0.2">
      <c r="D1735" s="251"/>
    </row>
    <row r="1736" spans="4:4" x14ac:dyDescent="0.2">
      <c r="D1736" s="251"/>
    </row>
    <row r="1737" spans="4:4" x14ac:dyDescent="0.2">
      <c r="D1737" s="251"/>
    </row>
    <row r="1738" spans="4:4" x14ac:dyDescent="0.2">
      <c r="D1738" s="251"/>
    </row>
    <row r="1739" spans="4:4" x14ac:dyDescent="0.2">
      <c r="D1739" s="251"/>
    </row>
    <row r="1740" spans="4:4" x14ac:dyDescent="0.2">
      <c r="D1740" s="251"/>
    </row>
    <row r="1741" spans="4:4" x14ac:dyDescent="0.2">
      <c r="D1741" s="251"/>
    </row>
    <row r="1742" spans="4:4" x14ac:dyDescent="0.2">
      <c r="D1742" s="251"/>
    </row>
    <row r="1743" spans="4:4" x14ac:dyDescent="0.2">
      <c r="D1743" s="251"/>
    </row>
    <row r="1744" spans="4:4" x14ac:dyDescent="0.2">
      <c r="D1744" s="251"/>
    </row>
    <row r="1745" spans="4:4" x14ac:dyDescent="0.2">
      <c r="D1745" s="251"/>
    </row>
    <row r="1746" spans="4:4" x14ac:dyDescent="0.2">
      <c r="D1746" s="251"/>
    </row>
    <row r="1747" spans="4:4" x14ac:dyDescent="0.2">
      <c r="D1747" s="251"/>
    </row>
    <row r="1748" spans="4:4" x14ac:dyDescent="0.2">
      <c r="D1748" s="251"/>
    </row>
    <row r="1749" spans="4:4" x14ac:dyDescent="0.2">
      <c r="D1749" s="251"/>
    </row>
    <row r="1750" spans="4:4" x14ac:dyDescent="0.2">
      <c r="D1750" s="251"/>
    </row>
    <row r="1751" spans="4:4" x14ac:dyDescent="0.2">
      <c r="D1751" s="251"/>
    </row>
    <row r="1752" spans="4:4" x14ac:dyDescent="0.2">
      <c r="D1752" s="251"/>
    </row>
    <row r="1753" spans="4:4" x14ac:dyDescent="0.2">
      <c r="D1753" s="251"/>
    </row>
    <row r="1754" spans="4:4" x14ac:dyDescent="0.2">
      <c r="D1754" s="251"/>
    </row>
    <row r="1755" spans="4:4" x14ac:dyDescent="0.2">
      <c r="D1755" s="251"/>
    </row>
    <row r="1756" spans="4:4" x14ac:dyDescent="0.2">
      <c r="D1756" s="251"/>
    </row>
    <row r="1757" spans="4:4" x14ac:dyDescent="0.2">
      <c r="D1757" s="251"/>
    </row>
    <row r="1758" spans="4:4" x14ac:dyDescent="0.2">
      <c r="D1758" s="251"/>
    </row>
    <row r="1759" spans="4:4" x14ac:dyDescent="0.2">
      <c r="D1759" s="251"/>
    </row>
    <row r="1760" spans="4:4" x14ac:dyDescent="0.2">
      <c r="D1760" s="251"/>
    </row>
    <row r="1761" spans="4:4" x14ac:dyDescent="0.2">
      <c r="D1761" s="251"/>
    </row>
    <row r="1762" spans="4:4" x14ac:dyDescent="0.2">
      <c r="D1762" s="251"/>
    </row>
    <row r="1763" spans="4:4" x14ac:dyDescent="0.2">
      <c r="D1763" s="251"/>
    </row>
    <row r="1764" spans="4:4" x14ac:dyDescent="0.2">
      <c r="D1764" s="251"/>
    </row>
    <row r="1765" spans="4:4" x14ac:dyDescent="0.2">
      <c r="D1765" s="251"/>
    </row>
    <row r="1766" spans="4:4" x14ac:dyDescent="0.2">
      <c r="D1766" s="251"/>
    </row>
    <row r="1767" spans="4:4" x14ac:dyDescent="0.2">
      <c r="D1767" s="251"/>
    </row>
    <row r="1768" spans="4:4" x14ac:dyDescent="0.2">
      <c r="D1768" s="251"/>
    </row>
    <row r="1769" spans="4:4" x14ac:dyDescent="0.2">
      <c r="D1769" s="251"/>
    </row>
    <row r="1770" spans="4:4" x14ac:dyDescent="0.2">
      <c r="D1770" s="251"/>
    </row>
    <row r="1771" spans="4:4" x14ac:dyDescent="0.2">
      <c r="D1771" s="251"/>
    </row>
    <row r="1772" spans="4:4" x14ac:dyDescent="0.2">
      <c r="D1772" s="251"/>
    </row>
    <row r="1773" spans="4:4" x14ac:dyDescent="0.2">
      <c r="D1773" s="251"/>
    </row>
    <row r="1774" spans="4:4" x14ac:dyDescent="0.2">
      <c r="D1774" s="251"/>
    </row>
    <row r="1775" spans="4:4" x14ac:dyDescent="0.2">
      <c r="D1775" s="251"/>
    </row>
    <row r="1776" spans="4:4" x14ac:dyDescent="0.2">
      <c r="D1776" s="251"/>
    </row>
    <row r="1777" spans="4:4" x14ac:dyDescent="0.2">
      <c r="D1777" s="251"/>
    </row>
    <row r="1778" spans="4:4" x14ac:dyDescent="0.2">
      <c r="D1778" s="251"/>
    </row>
    <row r="1779" spans="4:4" x14ac:dyDescent="0.2">
      <c r="D1779" s="251"/>
    </row>
    <row r="1780" spans="4:4" x14ac:dyDescent="0.2">
      <c r="D1780" s="251"/>
    </row>
    <row r="1781" spans="4:4" x14ac:dyDescent="0.2">
      <c r="D1781" s="251"/>
    </row>
    <row r="1782" spans="4:4" x14ac:dyDescent="0.2">
      <c r="D1782" s="251"/>
    </row>
    <row r="1783" spans="4:4" x14ac:dyDescent="0.2">
      <c r="D1783" s="251"/>
    </row>
    <row r="1784" spans="4:4" x14ac:dyDescent="0.2">
      <c r="D1784" s="251"/>
    </row>
    <row r="1785" spans="4:4" x14ac:dyDescent="0.2">
      <c r="D1785" s="251"/>
    </row>
    <row r="1786" spans="4:4" x14ac:dyDescent="0.2">
      <c r="D1786" s="251"/>
    </row>
    <row r="1787" spans="4:4" x14ac:dyDescent="0.2">
      <c r="D1787" s="251"/>
    </row>
    <row r="1788" spans="4:4" x14ac:dyDescent="0.2">
      <c r="D1788" s="251"/>
    </row>
    <row r="1789" spans="4:4" x14ac:dyDescent="0.2">
      <c r="D1789" s="251"/>
    </row>
    <row r="1790" spans="4:4" x14ac:dyDescent="0.2">
      <c r="D1790" s="251"/>
    </row>
    <row r="1791" spans="4:4" x14ac:dyDescent="0.2">
      <c r="D1791" s="251"/>
    </row>
    <row r="1792" spans="4:4" x14ac:dyDescent="0.2">
      <c r="D1792" s="251"/>
    </row>
    <row r="1793" spans="4:4" x14ac:dyDescent="0.2">
      <c r="D1793" s="251"/>
    </row>
    <row r="1794" spans="4:4" x14ac:dyDescent="0.2">
      <c r="D1794" s="251"/>
    </row>
    <row r="1795" spans="4:4" x14ac:dyDescent="0.2">
      <c r="D1795" s="251"/>
    </row>
    <row r="1796" spans="4:4" x14ac:dyDescent="0.2">
      <c r="D1796" s="251"/>
    </row>
    <row r="1797" spans="4:4" x14ac:dyDescent="0.2">
      <c r="D1797" s="251"/>
    </row>
    <row r="1798" spans="4:4" x14ac:dyDescent="0.2">
      <c r="D1798" s="251"/>
    </row>
    <row r="1799" spans="4:4" x14ac:dyDescent="0.2">
      <c r="D1799" s="251"/>
    </row>
    <row r="1800" spans="4:4" x14ac:dyDescent="0.2">
      <c r="D1800" s="251"/>
    </row>
    <row r="1801" spans="4:4" x14ac:dyDescent="0.2">
      <c r="D1801" s="251"/>
    </row>
    <row r="1802" spans="4:4" x14ac:dyDescent="0.2">
      <c r="D1802" s="251"/>
    </row>
    <row r="1803" spans="4:4" x14ac:dyDescent="0.2">
      <c r="D1803" s="251"/>
    </row>
    <row r="1804" spans="4:4" x14ac:dyDescent="0.2">
      <c r="D1804" s="251"/>
    </row>
    <row r="1805" spans="4:4" x14ac:dyDescent="0.2">
      <c r="D1805" s="251"/>
    </row>
    <row r="1806" spans="4:4" x14ac:dyDescent="0.2">
      <c r="D1806" s="251"/>
    </row>
    <row r="1807" spans="4:4" x14ac:dyDescent="0.2">
      <c r="D1807" s="251"/>
    </row>
    <row r="1808" spans="4:4" x14ac:dyDescent="0.2">
      <c r="D1808" s="251"/>
    </row>
    <row r="1809" spans="4:4" x14ac:dyDescent="0.2">
      <c r="D1809" s="251"/>
    </row>
    <row r="1810" spans="4:4" x14ac:dyDescent="0.2">
      <c r="D1810" s="251"/>
    </row>
    <row r="1811" spans="4:4" x14ac:dyDescent="0.2">
      <c r="D1811" s="251"/>
    </row>
    <row r="1812" spans="4:4" x14ac:dyDescent="0.2">
      <c r="D1812" s="251"/>
    </row>
    <row r="1813" spans="4:4" x14ac:dyDescent="0.2">
      <c r="D1813" s="251"/>
    </row>
    <row r="1814" spans="4:4" x14ac:dyDescent="0.2">
      <c r="D1814" s="251"/>
    </row>
    <row r="1815" spans="4:4" x14ac:dyDescent="0.2">
      <c r="D1815" s="251"/>
    </row>
    <row r="1816" spans="4:4" x14ac:dyDescent="0.2">
      <c r="D1816" s="251"/>
    </row>
    <row r="1817" spans="4:4" x14ac:dyDescent="0.2">
      <c r="D1817" s="251"/>
    </row>
    <row r="1818" spans="4:4" x14ac:dyDescent="0.2">
      <c r="D1818" s="251"/>
    </row>
    <row r="1819" spans="4:4" x14ac:dyDescent="0.2">
      <c r="D1819" s="251"/>
    </row>
    <row r="1820" spans="4:4" x14ac:dyDescent="0.2">
      <c r="D1820" s="251"/>
    </row>
    <row r="1821" spans="4:4" x14ac:dyDescent="0.2">
      <c r="D1821" s="251"/>
    </row>
    <row r="1822" spans="4:4" x14ac:dyDescent="0.2">
      <c r="D1822" s="251"/>
    </row>
    <row r="1823" spans="4:4" x14ac:dyDescent="0.2">
      <c r="D1823" s="251"/>
    </row>
    <row r="1824" spans="4:4" x14ac:dyDescent="0.2">
      <c r="D1824" s="251"/>
    </row>
    <row r="1825" spans="4:4" x14ac:dyDescent="0.2">
      <c r="D1825" s="251"/>
    </row>
    <row r="1826" spans="4:4" x14ac:dyDescent="0.2">
      <c r="D1826" s="251"/>
    </row>
    <row r="1827" spans="4:4" x14ac:dyDescent="0.2">
      <c r="D1827" s="251"/>
    </row>
    <row r="1828" spans="4:4" x14ac:dyDescent="0.2">
      <c r="D1828" s="251"/>
    </row>
    <row r="1829" spans="4:4" x14ac:dyDescent="0.2">
      <c r="D1829" s="251"/>
    </row>
    <row r="1830" spans="4:4" x14ac:dyDescent="0.2">
      <c r="D1830" s="251"/>
    </row>
    <row r="1831" spans="4:4" x14ac:dyDescent="0.2">
      <c r="D1831" s="251"/>
    </row>
    <row r="1832" spans="4:4" x14ac:dyDescent="0.2">
      <c r="D1832" s="251"/>
    </row>
    <row r="1833" spans="4:4" x14ac:dyDescent="0.2">
      <c r="D1833" s="251"/>
    </row>
    <row r="1834" spans="4:4" x14ac:dyDescent="0.2">
      <c r="D1834" s="251"/>
    </row>
    <row r="1835" spans="4:4" x14ac:dyDescent="0.2">
      <c r="D1835" s="251"/>
    </row>
    <row r="1836" spans="4:4" x14ac:dyDescent="0.2">
      <c r="D1836" s="251"/>
    </row>
    <row r="1837" spans="4:4" x14ac:dyDescent="0.2">
      <c r="D1837" s="251"/>
    </row>
    <row r="1838" spans="4:4" x14ac:dyDescent="0.2">
      <c r="D1838" s="251"/>
    </row>
    <row r="1839" spans="4:4" x14ac:dyDescent="0.2">
      <c r="D1839" s="251"/>
    </row>
    <row r="1840" spans="4:4" x14ac:dyDescent="0.2">
      <c r="D1840" s="251"/>
    </row>
    <row r="1841" spans="4:4" x14ac:dyDescent="0.2">
      <c r="D1841" s="251"/>
    </row>
    <row r="1842" spans="4:4" x14ac:dyDescent="0.2">
      <c r="D1842" s="251"/>
    </row>
    <row r="1843" spans="4:4" x14ac:dyDescent="0.2">
      <c r="D1843" s="251"/>
    </row>
    <row r="1844" spans="4:4" x14ac:dyDescent="0.2">
      <c r="D1844" s="251"/>
    </row>
    <row r="1845" spans="4:4" x14ac:dyDescent="0.2">
      <c r="D1845" s="251"/>
    </row>
    <row r="1846" spans="4:4" x14ac:dyDescent="0.2">
      <c r="D1846" s="251"/>
    </row>
    <row r="1847" spans="4:4" x14ac:dyDescent="0.2">
      <c r="D1847" s="251"/>
    </row>
    <row r="1848" spans="4:4" x14ac:dyDescent="0.2">
      <c r="D1848" s="251"/>
    </row>
    <row r="1849" spans="4:4" x14ac:dyDescent="0.2">
      <c r="D1849" s="251"/>
    </row>
    <row r="1850" spans="4:4" x14ac:dyDescent="0.2">
      <c r="D1850" s="251"/>
    </row>
    <row r="1851" spans="4:4" x14ac:dyDescent="0.2">
      <c r="D1851" s="251"/>
    </row>
    <row r="1852" spans="4:4" x14ac:dyDescent="0.2">
      <c r="D1852" s="251"/>
    </row>
    <row r="1853" spans="4:4" x14ac:dyDescent="0.2">
      <c r="D1853" s="251"/>
    </row>
    <row r="1854" spans="4:4" x14ac:dyDescent="0.2">
      <c r="D1854" s="251"/>
    </row>
    <row r="1855" spans="4:4" x14ac:dyDescent="0.2">
      <c r="D1855" s="251"/>
    </row>
    <row r="1856" spans="4:4" x14ac:dyDescent="0.2">
      <c r="D1856" s="251"/>
    </row>
    <row r="1857" spans="4:4" x14ac:dyDescent="0.2">
      <c r="D1857" s="251"/>
    </row>
    <row r="1858" spans="4:4" x14ac:dyDescent="0.2">
      <c r="D1858" s="251"/>
    </row>
    <row r="1859" spans="4:4" x14ac:dyDescent="0.2">
      <c r="D1859" s="251"/>
    </row>
    <row r="1860" spans="4:4" x14ac:dyDescent="0.2">
      <c r="D1860" s="251"/>
    </row>
    <row r="1861" spans="4:4" x14ac:dyDescent="0.2">
      <c r="D1861" s="251"/>
    </row>
    <row r="1862" spans="4:4" x14ac:dyDescent="0.2">
      <c r="D1862" s="251"/>
    </row>
    <row r="1863" spans="4:4" x14ac:dyDescent="0.2">
      <c r="D1863" s="251"/>
    </row>
    <row r="1864" spans="4:4" x14ac:dyDescent="0.2">
      <c r="D1864" s="251"/>
    </row>
    <row r="1865" spans="4:4" x14ac:dyDescent="0.2">
      <c r="D1865" s="251"/>
    </row>
    <row r="1866" spans="4:4" x14ac:dyDescent="0.2">
      <c r="D1866" s="251"/>
    </row>
    <row r="1867" spans="4:4" x14ac:dyDescent="0.2">
      <c r="D1867" s="251"/>
    </row>
    <row r="1868" spans="4:4" x14ac:dyDescent="0.2">
      <c r="D1868" s="251"/>
    </row>
    <row r="1869" spans="4:4" x14ac:dyDescent="0.2">
      <c r="D1869" s="251"/>
    </row>
    <row r="1870" spans="4:4" x14ac:dyDescent="0.2">
      <c r="D1870" s="251"/>
    </row>
    <row r="1871" spans="4:4" x14ac:dyDescent="0.2">
      <c r="D1871" s="251"/>
    </row>
    <row r="1872" spans="4:4" x14ac:dyDescent="0.2">
      <c r="D1872" s="251"/>
    </row>
    <row r="1873" spans="4:4" x14ac:dyDescent="0.2">
      <c r="D1873" s="251"/>
    </row>
    <row r="1874" spans="4:4" x14ac:dyDescent="0.2">
      <c r="D1874" s="251"/>
    </row>
    <row r="1875" spans="4:4" x14ac:dyDescent="0.2">
      <c r="D1875" s="251"/>
    </row>
    <row r="1876" spans="4:4" x14ac:dyDescent="0.2">
      <c r="D1876" s="251"/>
    </row>
    <row r="1877" spans="4:4" x14ac:dyDescent="0.2">
      <c r="D1877" s="251"/>
    </row>
    <row r="1878" spans="4:4" x14ac:dyDescent="0.2">
      <c r="D1878" s="251"/>
    </row>
    <row r="1879" spans="4:4" x14ac:dyDescent="0.2">
      <c r="D1879" s="251"/>
    </row>
    <row r="1880" spans="4:4" x14ac:dyDescent="0.2">
      <c r="D1880" s="251"/>
    </row>
    <row r="1881" spans="4:4" x14ac:dyDescent="0.2">
      <c r="D1881" s="251"/>
    </row>
    <row r="1882" spans="4:4" x14ac:dyDescent="0.2">
      <c r="D1882" s="251"/>
    </row>
    <row r="1883" spans="4:4" x14ac:dyDescent="0.2">
      <c r="D1883" s="251"/>
    </row>
    <row r="1884" spans="4:4" x14ac:dyDescent="0.2">
      <c r="D1884" s="251"/>
    </row>
    <row r="1885" spans="4:4" x14ac:dyDescent="0.2">
      <c r="D1885" s="251"/>
    </row>
    <row r="1886" spans="4:4" x14ac:dyDescent="0.2">
      <c r="D1886" s="251"/>
    </row>
    <row r="1887" spans="4:4" x14ac:dyDescent="0.2">
      <c r="D1887" s="251"/>
    </row>
    <row r="1888" spans="4:4" x14ac:dyDescent="0.2">
      <c r="D1888" s="251"/>
    </row>
    <row r="1889" spans="4:4" x14ac:dyDescent="0.2">
      <c r="D1889" s="251"/>
    </row>
    <row r="1890" spans="4:4" x14ac:dyDescent="0.2">
      <c r="D1890" s="251"/>
    </row>
    <row r="1891" spans="4:4" x14ac:dyDescent="0.2">
      <c r="D1891" s="251"/>
    </row>
    <row r="1892" spans="4:4" x14ac:dyDescent="0.2">
      <c r="D1892" s="251"/>
    </row>
    <row r="1893" spans="4:4" x14ac:dyDescent="0.2">
      <c r="D1893" s="251"/>
    </row>
    <row r="1894" spans="4:4" x14ac:dyDescent="0.2">
      <c r="D1894" s="251"/>
    </row>
    <row r="1895" spans="4:4" x14ac:dyDescent="0.2">
      <c r="D1895" s="251"/>
    </row>
    <row r="1896" spans="4:4" x14ac:dyDescent="0.2">
      <c r="D1896" s="251"/>
    </row>
    <row r="1897" spans="4:4" x14ac:dyDescent="0.2">
      <c r="D1897" s="251"/>
    </row>
    <row r="1898" spans="4:4" x14ac:dyDescent="0.2">
      <c r="D1898" s="251"/>
    </row>
    <row r="1899" spans="4:4" x14ac:dyDescent="0.2">
      <c r="D1899" s="251"/>
    </row>
    <row r="1900" spans="4:4" x14ac:dyDescent="0.2">
      <c r="D1900" s="251"/>
    </row>
    <row r="1901" spans="4:4" x14ac:dyDescent="0.2">
      <c r="D1901" s="251"/>
    </row>
    <row r="1902" spans="4:4" x14ac:dyDescent="0.2">
      <c r="D1902" s="251"/>
    </row>
    <row r="1903" spans="4:4" x14ac:dyDescent="0.2">
      <c r="D1903" s="251"/>
    </row>
    <row r="1904" spans="4:4" x14ac:dyDescent="0.2">
      <c r="D1904" s="251"/>
    </row>
    <row r="1905" spans="4:4" x14ac:dyDescent="0.2">
      <c r="D1905" s="251"/>
    </row>
    <row r="1906" spans="4:4" x14ac:dyDescent="0.2">
      <c r="D1906" s="251"/>
    </row>
    <row r="1907" spans="4:4" x14ac:dyDescent="0.2">
      <c r="D1907" s="251"/>
    </row>
    <row r="1908" spans="4:4" x14ac:dyDescent="0.2">
      <c r="D1908" s="251"/>
    </row>
    <row r="1909" spans="4:4" x14ac:dyDescent="0.2">
      <c r="D1909" s="251"/>
    </row>
    <row r="1910" spans="4:4" x14ac:dyDescent="0.2">
      <c r="D1910" s="251"/>
    </row>
    <row r="1911" spans="4:4" x14ac:dyDescent="0.2">
      <c r="D1911" s="251"/>
    </row>
    <row r="1912" spans="4:4" x14ac:dyDescent="0.2">
      <c r="D1912" s="251"/>
    </row>
    <row r="1913" spans="4:4" x14ac:dyDescent="0.2">
      <c r="D1913" s="251"/>
    </row>
    <row r="1914" spans="4:4" x14ac:dyDescent="0.2">
      <c r="D1914" s="251"/>
    </row>
    <row r="1915" spans="4:4" x14ac:dyDescent="0.2">
      <c r="D1915" s="251"/>
    </row>
    <row r="1916" spans="4:4" x14ac:dyDescent="0.2">
      <c r="D1916" s="251"/>
    </row>
    <row r="1917" spans="4:4" x14ac:dyDescent="0.2">
      <c r="D1917" s="251"/>
    </row>
    <row r="1918" spans="4:4" x14ac:dyDescent="0.2">
      <c r="D1918" s="251"/>
    </row>
    <row r="1919" spans="4:4" x14ac:dyDescent="0.2">
      <c r="D1919" s="251"/>
    </row>
    <row r="1920" spans="4:4" x14ac:dyDescent="0.2">
      <c r="D1920" s="251"/>
    </row>
    <row r="1921" spans="4:4" x14ac:dyDescent="0.2">
      <c r="D1921" s="251"/>
    </row>
    <row r="1922" spans="4:4" x14ac:dyDescent="0.2">
      <c r="D1922" s="251"/>
    </row>
    <row r="1923" spans="4:4" x14ac:dyDescent="0.2">
      <c r="D1923" s="251"/>
    </row>
    <row r="1924" spans="4:4" x14ac:dyDescent="0.2">
      <c r="D1924" s="251"/>
    </row>
    <row r="1925" spans="4:4" x14ac:dyDescent="0.2">
      <c r="D1925" s="251"/>
    </row>
    <row r="1926" spans="4:4" x14ac:dyDescent="0.2">
      <c r="D1926" s="251"/>
    </row>
    <row r="1927" spans="4:4" x14ac:dyDescent="0.2">
      <c r="D1927" s="251"/>
    </row>
    <row r="1928" spans="4:4" x14ac:dyDescent="0.2">
      <c r="D1928" s="251"/>
    </row>
    <row r="1929" spans="4:4" x14ac:dyDescent="0.2">
      <c r="D1929" s="251"/>
    </row>
    <row r="1930" spans="4:4" x14ac:dyDescent="0.2">
      <c r="D1930" s="251"/>
    </row>
    <row r="1931" spans="4:4" x14ac:dyDescent="0.2">
      <c r="D1931" s="251"/>
    </row>
    <row r="1932" spans="4:4" x14ac:dyDescent="0.2">
      <c r="D1932" s="251"/>
    </row>
    <row r="1933" spans="4:4" x14ac:dyDescent="0.2">
      <c r="D1933" s="251"/>
    </row>
    <row r="1934" spans="4:4" x14ac:dyDescent="0.2">
      <c r="D1934" s="251"/>
    </row>
    <row r="1935" spans="4:4" x14ac:dyDescent="0.2">
      <c r="D1935" s="251"/>
    </row>
    <row r="1936" spans="4:4" x14ac:dyDescent="0.2">
      <c r="D1936" s="251"/>
    </row>
    <row r="1937" spans="4:4" x14ac:dyDescent="0.2">
      <c r="D1937" s="251"/>
    </row>
    <row r="1938" spans="4:4" x14ac:dyDescent="0.2">
      <c r="D1938" s="251"/>
    </row>
    <row r="1939" spans="4:4" x14ac:dyDescent="0.2">
      <c r="D1939" s="251"/>
    </row>
    <row r="1940" spans="4:4" x14ac:dyDescent="0.2">
      <c r="D1940" s="251"/>
    </row>
    <row r="1941" spans="4:4" x14ac:dyDescent="0.2">
      <c r="D1941" s="251"/>
    </row>
    <row r="1942" spans="4:4" x14ac:dyDescent="0.2">
      <c r="D1942" s="251"/>
    </row>
    <row r="1943" spans="4:4" x14ac:dyDescent="0.2">
      <c r="D1943" s="251"/>
    </row>
    <row r="1944" spans="4:4" x14ac:dyDescent="0.2">
      <c r="D1944" s="251"/>
    </row>
    <row r="1945" spans="4:4" x14ac:dyDescent="0.2">
      <c r="D1945" s="251"/>
    </row>
    <row r="1946" spans="4:4" x14ac:dyDescent="0.2">
      <c r="D1946" s="251"/>
    </row>
    <row r="1947" spans="4:4" x14ac:dyDescent="0.2">
      <c r="D1947" s="251"/>
    </row>
    <row r="1948" spans="4:4" x14ac:dyDescent="0.2">
      <c r="D1948" s="251"/>
    </row>
    <row r="1949" spans="4:4" x14ac:dyDescent="0.2">
      <c r="D1949" s="251"/>
    </row>
    <row r="1950" spans="4:4" x14ac:dyDescent="0.2">
      <c r="D1950" s="251"/>
    </row>
    <row r="1951" spans="4:4" x14ac:dyDescent="0.2">
      <c r="D1951" s="251"/>
    </row>
    <row r="1952" spans="4:4" x14ac:dyDescent="0.2">
      <c r="D1952" s="251"/>
    </row>
    <row r="1953" spans="4:4" x14ac:dyDescent="0.2">
      <c r="D1953" s="251"/>
    </row>
    <row r="1954" spans="4:4" x14ac:dyDescent="0.2">
      <c r="D1954" s="251"/>
    </row>
    <row r="1955" spans="4:4" x14ac:dyDescent="0.2">
      <c r="D1955" s="251"/>
    </row>
    <row r="1956" spans="4:4" x14ac:dyDescent="0.2">
      <c r="D1956" s="251"/>
    </row>
    <row r="1957" spans="4:4" x14ac:dyDescent="0.2">
      <c r="D1957" s="251"/>
    </row>
    <row r="1958" spans="4:4" x14ac:dyDescent="0.2">
      <c r="D1958" s="251"/>
    </row>
    <row r="1959" spans="4:4" x14ac:dyDescent="0.2">
      <c r="D1959" s="251"/>
    </row>
    <row r="1960" spans="4:4" x14ac:dyDescent="0.2">
      <c r="D1960" s="251"/>
    </row>
    <row r="1961" spans="4:4" x14ac:dyDescent="0.2">
      <c r="D1961" s="251"/>
    </row>
    <row r="1962" spans="4:4" x14ac:dyDescent="0.2">
      <c r="D1962" s="251"/>
    </row>
    <row r="1963" spans="4:4" x14ac:dyDescent="0.2">
      <c r="D1963" s="251"/>
    </row>
    <row r="1964" spans="4:4" x14ac:dyDescent="0.2">
      <c r="D1964" s="251"/>
    </row>
    <row r="1965" spans="4:4" x14ac:dyDescent="0.2">
      <c r="D1965" s="251"/>
    </row>
    <row r="1966" spans="4:4" x14ac:dyDescent="0.2">
      <c r="D1966" s="251"/>
    </row>
    <row r="1967" spans="4:4" x14ac:dyDescent="0.2">
      <c r="D1967" s="251"/>
    </row>
    <row r="1968" spans="4:4" x14ac:dyDescent="0.2">
      <c r="D1968" s="251"/>
    </row>
    <row r="1969" spans="4:4" x14ac:dyDescent="0.2">
      <c r="D1969" s="251"/>
    </row>
    <row r="1970" spans="4:4" x14ac:dyDescent="0.2">
      <c r="D1970" s="251"/>
    </row>
    <row r="1971" spans="4:4" x14ac:dyDescent="0.2">
      <c r="D1971" s="251"/>
    </row>
    <row r="1972" spans="4:4" x14ac:dyDescent="0.2">
      <c r="D1972" s="251"/>
    </row>
    <row r="1973" spans="4:4" x14ac:dyDescent="0.2">
      <c r="D1973" s="251"/>
    </row>
    <row r="1974" spans="4:4" x14ac:dyDescent="0.2">
      <c r="D1974" s="251"/>
    </row>
    <row r="1975" spans="4:4" x14ac:dyDescent="0.2">
      <c r="D1975" s="251"/>
    </row>
    <row r="1976" spans="4:4" x14ac:dyDescent="0.2">
      <c r="D1976" s="251"/>
    </row>
    <row r="1977" spans="4:4" x14ac:dyDescent="0.2">
      <c r="D1977" s="251"/>
    </row>
    <row r="1978" spans="4:4" x14ac:dyDescent="0.2">
      <c r="D1978" s="251"/>
    </row>
    <row r="1979" spans="4:4" x14ac:dyDescent="0.2">
      <c r="D1979" s="251"/>
    </row>
    <row r="1980" spans="4:4" x14ac:dyDescent="0.2">
      <c r="D1980" s="251"/>
    </row>
    <row r="1981" spans="4:4" x14ac:dyDescent="0.2">
      <c r="D1981" s="251"/>
    </row>
    <row r="1982" spans="4:4" x14ac:dyDescent="0.2">
      <c r="D1982" s="251"/>
    </row>
    <row r="1983" spans="4:4" x14ac:dyDescent="0.2">
      <c r="D1983" s="251"/>
    </row>
    <row r="1984" spans="4:4" x14ac:dyDescent="0.2">
      <c r="D1984" s="251"/>
    </row>
    <row r="1985" spans="4:4" x14ac:dyDescent="0.2">
      <c r="D1985" s="251"/>
    </row>
    <row r="1986" spans="4:4" x14ac:dyDescent="0.2">
      <c r="D1986" s="251"/>
    </row>
    <row r="1987" spans="4:4" x14ac:dyDescent="0.2">
      <c r="D1987" s="251"/>
    </row>
    <row r="1988" spans="4:4" x14ac:dyDescent="0.2">
      <c r="D1988" s="251"/>
    </row>
    <row r="1989" spans="4:4" x14ac:dyDescent="0.2">
      <c r="D1989" s="251"/>
    </row>
    <row r="1990" spans="4:4" x14ac:dyDescent="0.2">
      <c r="D1990" s="251"/>
    </row>
    <row r="1991" spans="4:4" x14ac:dyDescent="0.2">
      <c r="D1991" s="251"/>
    </row>
    <row r="1992" spans="4:4" x14ac:dyDescent="0.2">
      <c r="D1992" s="251"/>
    </row>
    <row r="1993" spans="4:4" x14ac:dyDescent="0.2">
      <c r="D1993" s="251"/>
    </row>
    <row r="1994" spans="4:4" x14ac:dyDescent="0.2">
      <c r="D1994" s="251"/>
    </row>
    <row r="1995" spans="4:4" x14ac:dyDescent="0.2">
      <c r="D1995" s="251"/>
    </row>
    <row r="1996" spans="4:4" x14ac:dyDescent="0.2">
      <c r="D1996" s="251"/>
    </row>
    <row r="1997" spans="4:4" x14ac:dyDescent="0.2">
      <c r="D1997" s="251"/>
    </row>
    <row r="1998" spans="4:4" x14ac:dyDescent="0.2">
      <c r="D1998" s="251"/>
    </row>
    <row r="1999" spans="4:4" x14ac:dyDescent="0.2">
      <c r="D1999" s="251"/>
    </row>
    <row r="2000" spans="4:4" x14ac:dyDescent="0.2">
      <c r="D2000" s="251"/>
    </row>
    <row r="2001" spans="4:4" x14ac:dyDescent="0.2">
      <c r="D2001" s="251"/>
    </row>
    <row r="2002" spans="4:4" x14ac:dyDescent="0.2">
      <c r="D2002" s="251"/>
    </row>
    <row r="2003" spans="4:4" x14ac:dyDescent="0.2">
      <c r="D2003" s="251"/>
    </row>
    <row r="2004" spans="4:4" x14ac:dyDescent="0.2">
      <c r="D2004" s="251"/>
    </row>
    <row r="2005" spans="4:4" x14ac:dyDescent="0.2">
      <c r="D2005" s="251"/>
    </row>
    <row r="2006" spans="4:4" x14ac:dyDescent="0.2">
      <c r="D2006" s="251"/>
    </row>
    <row r="2007" spans="4:4" x14ac:dyDescent="0.2">
      <c r="D2007" s="251"/>
    </row>
    <row r="2008" spans="4:4" x14ac:dyDescent="0.2">
      <c r="D2008" s="251"/>
    </row>
    <row r="2009" spans="4:4" x14ac:dyDescent="0.2">
      <c r="D2009" s="251"/>
    </row>
    <row r="2010" spans="4:4" x14ac:dyDescent="0.2">
      <c r="D2010" s="251"/>
    </row>
    <row r="2011" spans="4:4" x14ac:dyDescent="0.2">
      <c r="D2011" s="251"/>
    </row>
    <row r="2012" spans="4:4" x14ac:dyDescent="0.2">
      <c r="D2012" s="251"/>
    </row>
    <row r="2013" spans="4:4" x14ac:dyDescent="0.2">
      <c r="D2013" s="251"/>
    </row>
    <row r="2014" spans="4:4" x14ac:dyDescent="0.2">
      <c r="D2014" s="251"/>
    </row>
    <row r="2015" spans="4:4" x14ac:dyDescent="0.2">
      <c r="D2015" s="251"/>
    </row>
    <row r="2016" spans="4:4" x14ac:dyDescent="0.2">
      <c r="D2016" s="251"/>
    </row>
    <row r="2017" spans="4:4" x14ac:dyDescent="0.2">
      <c r="D2017" s="251"/>
    </row>
    <row r="2018" spans="4:4" x14ac:dyDescent="0.2">
      <c r="D2018" s="251"/>
    </row>
    <row r="2019" spans="4:4" x14ac:dyDescent="0.2">
      <c r="D2019" s="251"/>
    </row>
    <row r="2020" spans="4:4" x14ac:dyDescent="0.2">
      <c r="D2020" s="251"/>
    </row>
    <row r="2021" spans="4:4" x14ac:dyDescent="0.2">
      <c r="D2021" s="251"/>
    </row>
    <row r="2022" spans="4:4" x14ac:dyDescent="0.2">
      <c r="D2022" s="251"/>
    </row>
    <row r="2023" spans="4:4" x14ac:dyDescent="0.2">
      <c r="D2023" s="251"/>
    </row>
    <row r="2024" spans="4:4" x14ac:dyDescent="0.2">
      <c r="D2024" s="251"/>
    </row>
    <row r="2025" spans="4:4" x14ac:dyDescent="0.2">
      <c r="D2025" s="251"/>
    </row>
    <row r="2026" spans="4:4" x14ac:dyDescent="0.2">
      <c r="D2026" s="251"/>
    </row>
    <row r="2027" spans="4:4" x14ac:dyDescent="0.2">
      <c r="D2027" s="251"/>
    </row>
    <row r="2028" spans="4:4" x14ac:dyDescent="0.2">
      <c r="D2028" s="251"/>
    </row>
    <row r="2029" spans="4:4" x14ac:dyDescent="0.2">
      <c r="D2029" s="251"/>
    </row>
    <row r="2030" spans="4:4" x14ac:dyDescent="0.2">
      <c r="D2030" s="251"/>
    </row>
    <row r="2031" spans="4:4" x14ac:dyDescent="0.2">
      <c r="D2031" s="251"/>
    </row>
    <row r="2032" spans="4:4" x14ac:dyDescent="0.2">
      <c r="D2032" s="251"/>
    </row>
    <row r="2033" spans="4:4" x14ac:dyDescent="0.2">
      <c r="D2033" s="251"/>
    </row>
    <row r="2034" spans="4:4" x14ac:dyDescent="0.2">
      <c r="D2034" s="251"/>
    </row>
    <row r="2035" spans="4:4" x14ac:dyDescent="0.2">
      <c r="D2035" s="251"/>
    </row>
    <row r="2036" spans="4:4" x14ac:dyDescent="0.2">
      <c r="D2036" s="251"/>
    </row>
    <row r="2037" spans="4:4" x14ac:dyDescent="0.2">
      <c r="D2037" s="251"/>
    </row>
    <row r="2038" spans="4:4" x14ac:dyDescent="0.2">
      <c r="D2038" s="251"/>
    </row>
    <row r="2039" spans="4:4" x14ac:dyDescent="0.2">
      <c r="D2039" s="251"/>
    </row>
    <row r="2040" spans="4:4" x14ac:dyDescent="0.2">
      <c r="D2040" s="251"/>
    </row>
    <row r="2041" spans="4:4" x14ac:dyDescent="0.2">
      <c r="D2041" s="251"/>
    </row>
    <row r="2042" spans="4:4" x14ac:dyDescent="0.2">
      <c r="D2042" s="251"/>
    </row>
    <row r="2043" spans="4:4" x14ac:dyDescent="0.2">
      <c r="D2043" s="251"/>
    </row>
    <row r="2044" spans="4:4" x14ac:dyDescent="0.2">
      <c r="D2044" s="251"/>
    </row>
    <row r="2045" spans="4:4" x14ac:dyDescent="0.2">
      <c r="D2045" s="251"/>
    </row>
    <row r="2046" spans="4:4" x14ac:dyDescent="0.2">
      <c r="D2046" s="251"/>
    </row>
    <row r="2047" spans="4:4" x14ac:dyDescent="0.2">
      <c r="D2047" s="251"/>
    </row>
    <row r="2048" spans="4:4" x14ac:dyDescent="0.2">
      <c r="D2048" s="251"/>
    </row>
    <row r="2049" spans="4:4" x14ac:dyDescent="0.2">
      <c r="D2049" s="251"/>
    </row>
    <row r="2050" spans="4:4" x14ac:dyDescent="0.2">
      <c r="D2050" s="251"/>
    </row>
    <row r="2051" spans="4:4" x14ac:dyDescent="0.2">
      <c r="D2051" s="251"/>
    </row>
    <row r="2052" spans="4:4" x14ac:dyDescent="0.2">
      <c r="D2052" s="251"/>
    </row>
    <row r="2053" spans="4:4" x14ac:dyDescent="0.2">
      <c r="D2053" s="251"/>
    </row>
    <row r="2054" spans="4:4" x14ac:dyDescent="0.2">
      <c r="D2054" s="251"/>
    </row>
    <row r="2055" spans="4:4" x14ac:dyDescent="0.2">
      <c r="D2055" s="251"/>
    </row>
    <row r="2056" spans="4:4" x14ac:dyDescent="0.2">
      <c r="D2056" s="251"/>
    </row>
    <row r="2057" spans="4:4" x14ac:dyDescent="0.2">
      <c r="D2057" s="251"/>
    </row>
    <row r="2058" spans="4:4" x14ac:dyDescent="0.2">
      <c r="D2058" s="251"/>
    </row>
    <row r="2059" spans="4:4" x14ac:dyDescent="0.2">
      <c r="D2059" s="251"/>
    </row>
    <row r="2060" spans="4:4" x14ac:dyDescent="0.2">
      <c r="D2060" s="251"/>
    </row>
    <row r="2061" spans="4:4" x14ac:dyDescent="0.2">
      <c r="D2061" s="251"/>
    </row>
    <row r="2062" spans="4:4" x14ac:dyDescent="0.2">
      <c r="D2062" s="251"/>
    </row>
    <row r="2063" spans="4:4" x14ac:dyDescent="0.2">
      <c r="D2063" s="251"/>
    </row>
    <row r="2064" spans="4:4" x14ac:dyDescent="0.2">
      <c r="D2064" s="251"/>
    </row>
    <row r="2065" spans="4:4" x14ac:dyDescent="0.2">
      <c r="D2065" s="251"/>
    </row>
    <row r="2066" spans="4:4" x14ac:dyDescent="0.2">
      <c r="D2066" s="251"/>
    </row>
    <row r="2067" spans="4:4" x14ac:dyDescent="0.2">
      <c r="D2067" s="251"/>
    </row>
    <row r="2068" spans="4:4" x14ac:dyDescent="0.2">
      <c r="D2068" s="251"/>
    </row>
    <row r="2069" spans="4:4" x14ac:dyDescent="0.2">
      <c r="D2069" s="251"/>
    </row>
    <row r="2070" spans="4:4" x14ac:dyDescent="0.2">
      <c r="D2070" s="251"/>
    </row>
    <row r="2071" spans="4:4" x14ac:dyDescent="0.2">
      <c r="D2071" s="251"/>
    </row>
    <row r="2072" spans="4:4" x14ac:dyDescent="0.2">
      <c r="D2072" s="251"/>
    </row>
    <row r="2073" spans="4:4" x14ac:dyDescent="0.2">
      <c r="D2073" s="251"/>
    </row>
    <row r="2074" spans="4:4" x14ac:dyDescent="0.2">
      <c r="D2074" s="251"/>
    </row>
    <row r="2075" spans="4:4" x14ac:dyDescent="0.2">
      <c r="D2075" s="251"/>
    </row>
    <row r="2076" spans="4:4" x14ac:dyDescent="0.2">
      <c r="D2076" s="251"/>
    </row>
    <row r="2077" spans="4:4" x14ac:dyDescent="0.2">
      <c r="D2077" s="251"/>
    </row>
    <row r="2078" spans="4:4" x14ac:dyDescent="0.2">
      <c r="D2078" s="251"/>
    </row>
    <row r="2079" spans="4:4" x14ac:dyDescent="0.2">
      <c r="D2079" s="251"/>
    </row>
    <row r="2080" spans="4:4" x14ac:dyDescent="0.2">
      <c r="D2080" s="251"/>
    </row>
    <row r="2081" spans="4:4" x14ac:dyDescent="0.2">
      <c r="D2081" s="251"/>
    </row>
    <row r="2082" spans="4:4" x14ac:dyDescent="0.2">
      <c r="D2082" s="251"/>
    </row>
    <row r="2083" spans="4:4" x14ac:dyDescent="0.2">
      <c r="D2083" s="251"/>
    </row>
    <row r="2084" spans="4:4" x14ac:dyDescent="0.2">
      <c r="D2084" s="251"/>
    </row>
    <row r="2085" spans="4:4" x14ac:dyDescent="0.2">
      <c r="D2085" s="251"/>
    </row>
    <row r="2086" spans="4:4" x14ac:dyDescent="0.2">
      <c r="D2086" s="251"/>
    </row>
    <row r="2087" spans="4:4" x14ac:dyDescent="0.2">
      <c r="D2087" s="251"/>
    </row>
    <row r="2088" spans="4:4" x14ac:dyDescent="0.2">
      <c r="D2088" s="251"/>
    </row>
    <row r="2089" spans="4:4" x14ac:dyDescent="0.2">
      <c r="D2089" s="251"/>
    </row>
    <row r="2090" spans="4:4" x14ac:dyDescent="0.2">
      <c r="D2090" s="251"/>
    </row>
    <row r="2091" spans="4:4" x14ac:dyDescent="0.2">
      <c r="D2091" s="251"/>
    </row>
    <row r="2092" spans="4:4" x14ac:dyDescent="0.2">
      <c r="D2092" s="251"/>
    </row>
    <row r="2093" spans="4:4" x14ac:dyDescent="0.2">
      <c r="D2093" s="251"/>
    </row>
    <row r="2094" spans="4:4" x14ac:dyDescent="0.2">
      <c r="D2094" s="251"/>
    </row>
    <row r="2095" spans="4:4" x14ac:dyDescent="0.2">
      <c r="D2095" s="251"/>
    </row>
    <row r="2096" spans="4:4" x14ac:dyDescent="0.2">
      <c r="D2096" s="251"/>
    </row>
    <row r="2097" spans="4:4" x14ac:dyDescent="0.2">
      <c r="D2097" s="251"/>
    </row>
    <row r="2098" spans="4:4" x14ac:dyDescent="0.2">
      <c r="D2098" s="251"/>
    </row>
    <row r="2099" spans="4:4" x14ac:dyDescent="0.2">
      <c r="D2099" s="251"/>
    </row>
    <row r="2100" spans="4:4" x14ac:dyDescent="0.2">
      <c r="D2100" s="251"/>
    </row>
    <row r="2101" spans="4:4" x14ac:dyDescent="0.2">
      <c r="D2101" s="251"/>
    </row>
    <row r="2102" spans="4:4" x14ac:dyDescent="0.2">
      <c r="D2102" s="251"/>
    </row>
    <row r="2103" spans="4:4" x14ac:dyDescent="0.2">
      <c r="D2103" s="251"/>
    </row>
    <row r="2104" spans="4:4" x14ac:dyDescent="0.2">
      <c r="D2104" s="251"/>
    </row>
    <row r="2105" spans="4:4" x14ac:dyDescent="0.2">
      <c r="D2105" s="251"/>
    </row>
    <row r="2106" spans="4:4" x14ac:dyDescent="0.2">
      <c r="D2106" s="251"/>
    </row>
    <row r="2107" spans="4:4" x14ac:dyDescent="0.2">
      <c r="D2107" s="251"/>
    </row>
    <row r="2108" spans="4:4" x14ac:dyDescent="0.2">
      <c r="D2108" s="251"/>
    </row>
    <row r="2109" spans="4:4" x14ac:dyDescent="0.2">
      <c r="D2109" s="251"/>
    </row>
    <row r="2110" spans="4:4" x14ac:dyDescent="0.2">
      <c r="D2110" s="251"/>
    </row>
    <row r="2111" spans="4:4" x14ac:dyDescent="0.2">
      <c r="D2111" s="251"/>
    </row>
    <row r="2112" spans="4:4" x14ac:dyDescent="0.2">
      <c r="D2112" s="251"/>
    </row>
    <row r="2113" spans="4:4" x14ac:dyDescent="0.2">
      <c r="D2113" s="251"/>
    </row>
    <row r="2114" spans="4:4" x14ac:dyDescent="0.2">
      <c r="D2114" s="251"/>
    </row>
    <row r="2115" spans="4:4" x14ac:dyDescent="0.2">
      <c r="D2115" s="251"/>
    </row>
    <row r="2116" spans="4:4" x14ac:dyDescent="0.2">
      <c r="D2116" s="251"/>
    </row>
    <row r="2117" spans="4:4" x14ac:dyDescent="0.2">
      <c r="D2117" s="251"/>
    </row>
    <row r="2118" spans="4:4" x14ac:dyDescent="0.2">
      <c r="D2118" s="251"/>
    </row>
    <row r="2119" spans="4:4" x14ac:dyDescent="0.2">
      <c r="D2119" s="251"/>
    </row>
    <row r="2120" spans="4:4" x14ac:dyDescent="0.2">
      <c r="D2120" s="251"/>
    </row>
    <row r="2121" spans="4:4" x14ac:dyDescent="0.2">
      <c r="D2121" s="251"/>
    </row>
    <row r="2122" spans="4:4" x14ac:dyDescent="0.2">
      <c r="D2122" s="251"/>
    </row>
    <row r="2123" spans="4:4" x14ac:dyDescent="0.2">
      <c r="D2123" s="251"/>
    </row>
    <row r="2124" spans="4:4" x14ac:dyDescent="0.2">
      <c r="D2124" s="251"/>
    </row>
    <row r="2125" spans="4:4" x14ac:dyDescent="0.2">
      <c r="D2125" s="251"/>
    </row>
    <row r="2126" spans="4:4" x14ac:dyDescent="0.2">
      <c r="D2126" s="251"/>
    </row>
    <row r="2127" spans="4:4" x14ac:dyDescent="0.2">
      <c r="D2127" s="251"/>
    </row>
    <row r="2128" spans="4:4" x14ac:dyDescent="0.2">
      <c r="D2128" s="251"/>
    </row>
    <row r="2129" spans="4:4" x14ac:dyDescent="0.2">
      <c r="D2129" s="251"/>
    </row>
    <row r="2130" spans="4:4" x14ac:dyDescent="0.2">
      <c r="D2130" s="251"/>
    </row>
    <row r="2131" spans="4:4" x14ac:dyDescent="0.2">
      <c r="D2131" s="251"/>
    </row>
    <row r="2132" spans="4:4" x14ac:dyDescent="0.2">
      <c r="D2132" s="251"/>
    </row>
    <row r="2133" spans="4:4" x14ac:dyDescent="0.2">
      <c r="D2133" s="251"/>
    </row>
    <row r="2134" spans="4:4" x14ac:dyDescent="0.2">
      <c r="D2134" s="251"/>
    </row>
    <row r="2135" spans="4:4" x14ac:dyDescent="0.2">
      <c r="D2135" s="251"/>
    </row>
    <row r="2136" spans="4:4" x14ac:dyDescent="0.2">
      <c r="D2136" s="251"/>
    </row>
    <row r="2137" spans="4:4" x14ac:dyDescent="0.2">
      <c r="D2137" s="251"/>
    </row>
    <row r="2138" spans="4:4" x14ac:dyDescent="0.2">
      <c r="D2138" s="251"/>
    </row>
    <row r="2139" spans="4:4" x14ac:dyDescent="0.2">
      <c r="D2139" s="251"/>
    </row>
    <row r="2140" spans="4:4" x14ac:dyDescent="0.2">
      <c r="D2140" s="251"/>
    </row>
    <row r="2141" spans="4:4" x14ac:dyDescent="0.2">
      <c r="D2141" s="251"/>
    </row>
    <row r="2142" spans="4:4" x14ac:dyDescent="0.2">
      <c r="D2142" s="251"/>
    </row>
    <row r="2143" spans="4:4" x14ac:dyDescent="0.2">
      <c r="D2143" s="251"/>
    </row>
    <row r="2144" spans="4:4" x14ac:dyDescent="0.2">
      <c r="D2144" s="251"/>
    </row>
    <row r="2145" spans="4:4" x14ac:dyDescent="0.2">
      <c r="D2145" s="251"/>
    </row>
    <row r="2146" spans="4:4" x14ac:dyDescent="0.2">
      <c r="D2146" s="251"/>
    </row>
    <row r="2147" spans="4:4" x14ac:dyDescent="0.2">
      <c r="D2147" s="251"/>
    </row>
    <row r="2148" spans="4:4" x14ac:dyDescent="0.2">
      <c r="D2148" s="251"/>
    </row>
    <row r="2149" spans="4:4" x14ac:dyDescent="0.2">
      <c r="D2149" s="251"/>
    </row>
    <row r="2150" spans="4:4" x14ac:dyDescent="0.2">
      <c r="D2150" s="251"/>
    </row>
    <row r="2151" spans="4:4" x14ac:dyDescent="0.2">
      <c r="D2151" s="251"/>
    </row>
    <row r="2152" spans="4:4" x14ac:dyDescent="0.2">
      <c r="D2152" s="251"/>
    </row>
    <row r="2153" spans="4:4" x14ac:dyDescent="0.2">
      <c r="D2153" s="251"/>
    </row>
    <row r="2154" spans="4:4" x14ac:dyDescent="0.2">
      <c r="D2154" s="251"/>
    </row>
    <row r="2155" spans="4:4" x14ac:dyDescent="0.2">
      <c r="D2155" s="251"/>
    </row>
    <row r="2156" spans="4:4" x14ac:dyDescent="0.2">
      <c r="D2156" s="251"/>
    </row>
    <row r="2157" spans="4:4" x14ac:dyDescent="0.2">
      <c r="D2157" s="251"/>
    </row>
    <row r="2158" spans="4:4" x14ac:dyDescent="0.2">
      <c r="D2158" s="251"/>
    </row>
    <row r="2159" spans="4:4" x14ac:dyDescent="0.2">
      <c r="D2159" s="251"/>
    </row>
    <row r="2160" spans="4:4" x14ac:dyDescent="0.2">
      <c r="D2160" s="251"/>
    </row>
    <row r="2161" spans="4:4" x14ac:dyDescent="0.2">
      <c r="D2161" s="251"/>
    </row>
    <row r="2162" spans="4:4" x14ac:dyDescent="0.2">
      <c r="D2162" s="251"/>
    </row>
    <row r="2163" spans="4:4" x14ac:dyDescent="0.2">
      <c r="D2163" s="251"/>
    </row>
    <row r="2164" spans="4:4" x14ac:dyDescent="0.2">
      <c r="D2164" s="251"/>
    </row>
    <row r="2165" spans="4:4" x14ac:dyDescent="0.2">
      <c r="D2165" s="251"/>
    </row>
    <row r="2166" spans="4:4" x14ac:dyDescent="0.2">
      <c r="D2166" s="251"/>
    </row>
    <row r="2167" spans="4:4" x14ac:dyDescent="0.2">
      <c r="D2167" s="251"/>
    </row>
    <row r="2168" spans="4:4" x14ac:dyDescent="0.2">
      <c r="D2168" s="251"/>
    </row>
    <row r="2169" spans="4:4" x14ac:dyDescent="0.2">
      <c r="D2169" s="251"/>
    </row>
    <row r="2170" spans="4:4" x14ac:dyDescent="0.2">
      <c r="D2170" s="251"/>
    </row>
    <row r="2171" spans="4:4" x14ac:dyDescent="0.2">
      <c r="D2171" s="251"/>
    </row>
    <row r="2172" spans="4:4" x14ac:dyDescent="0.2">
      <c r="D2172" s="251"/>
    </row>
    <row r="2173" spans="4:4" x14ac:dyDescent="0.2">
      <c r="D2173" s="251"/>
    </row>
    <row r="2174" spans="4:4" x14ac:dyDescent="0.2">
      <c r="D2174" s="251"/>
    </row>
    <row r="2175" spans="4:4" x14ac:dyDescent="0.2">
      <c r="D2175" s="251"/>
    </row>
    <row r="2176" spans="4:4" x14ac:dyDescent="0.2">
      <c r="D2176" s="251"/>
    </row>
    <row r="2177" spans="4:4" x14ac:dyDescent="0.2">
      <c r="D2177" s="251"/>
    </row>
    <row r="2178" spans="4:4" x14ac:dyDescent="0.2">
      <c r="D2178" s="251"/>
    </row>
    <row r="2179" spans="4:4" x14ac:dyDescent="0.2">
      <c r="D2179" s="251"/>
    </row>
    <row r="2180" spans="4:4" x14ac:dyDescent="0.2">
      <c r="D2180" s="251"/>
    </row>
    <row r="2181" spans="4:4" x14ac:dyDescent="0.2">
      <c r="D2181" s="251"/>
    </row>
    <row r="2182" spans="4:4" x14ac:dyDescent="0.2">
      <c r="D2182" s="251"/>
    </row>
    <row r="2183" spans="4:4" x14ac:dyDescent="0.2">
      <c r="D2183" s="251"/>
    </row>
    <row r="2184" spans="4:4" x14ac:dyDescent="0.2">
      <c r="D2184" s="251"/>
    </row>
    <row r="2185" spans="4:4" x14ac:dyDescent="0.2">
      <c r="D2185" s="251"/>
    </row>
    <row r="2186" spans="4:4" x14ac:dyDescent="0.2">
      <c r="D2186" s="251"/>
    </row>
    <row r="2187" spans="4:4" x14ac:dyDescent="0.2">
      <c r="D2187" s="251"/>
    </row>
    <row r="2188" spans="4:4" x14ac:dyDescent="0.2">
      <c r="D2188" s="251"/>
    </row>
    <row r="2189" spans="4:4" x14ac:dyDescent="0.2">
      <c r="D2189" s="251"/>
    </row>
    <row r="2190" spans="4:4" x14ac:dyDescent="0.2">
      <c r="D2190" s="251"/>
    </row>
    <row r="2191" spans="4:4" x14ac:dyDescent="0.2">
      <c r="D2191" s="251"/>
    </row>
    <row r="2192" spans="4:4" x14ac:dyDescent="0.2">
      <c r="D2192" s="251"/>
    </row>
    <row r="2193" spans="4:4" x14ac:dyDescent="0.2">
      <c r="D2193" s="251"/>
    </row>
    <row r="2194" spans="4:4" x14ac:dyDescent="0.2">
      <c r="D2194" s="251"/>
    </row>
    <row r="2195" spans="4:4" x14ac:dyDescent="0.2">
      <c r="D2195" s="251"/>
    </row>
    <row r="2196" spans="4:4" x14ac:dyDescent="0.2">
      <c r="D2196" s="251"/>
    </row>
    <row r="2197" spans="4:4" x14ac:dyDescent="0.2">
      <c r="D2197" s="251"/>
    </row>
    <row r="2198" spans="4:4" x14ac:dyDescent="0.2">
      <c r="D2198" s="251"/>
    </row>
    <row r="2199" spans="4:4" x14ac:dyDescent="0.2">
      <c r="D2199" s="251"/>
    </row>
    <row r="2200" spans="4:4" x14ac:dyDescent="0.2">
      <c r="D2200" s="251"/>
    </row>
    <row r="2201" spans="4:4" x14ac:dyDescent="0.2">
      <c r="D2201" s="251"/>
    </row>
    <row r="2202" spans="4:4" x14ac:dyDescent="0.2">
      <c r="D2202" s="251"/>
    </row>
    <row r="2203" spans="4:4" x14ac:dyDescent="0.2">
      <c r="D2203" s="251"/>
    </row>
    <row r="2204" spans="4:4" x14ac:dyDescent="0.2">
      <c r="D2204" s="251"/>
    </row>
    <row r="2205" spans="4:4" x14ac:dyDescent="0.2">
      <c r="D2205" s="251"/>
    </row>
    <row r="2206" spans="4:4" x14ac:dyDescent="0.2">
      <c r="D2206" s="251"/>
    </row>
    <row r="2207" spans="4:4" x14ac:dyDescent="0.2">
      <c r="D2207" s="251"/>
    </row>
    <row r="2208" spans="4:4" x14ac:dyDescent="0.2">
      <c r="D2208" s="251"/>
    </row>
    <row r="2209" spans="4:4" x14ac:dyDescent="0.2">
      <c r="D2209" s="251"/>
    </row>
    <row r="2210" spans="4:4" x14ac:dyDescent="0.2">
      <c r="D2210" s="251"/>
    </row>
    <row r="2211" spans="4:4" x14ac:dyDescent="0.2">
      <c r="D2211" s="251"/>
    </row>
    <row r="2212" spans="4:4" x14ac:dyDescent="0.2">
      <c r="D2212" s="251"/>
    </row>
    <row r="2213" spans="4:4" x14ac:dyDescent="0.2">
      <c r="D2213" s="251"/>
    </row>
    <row r="2214" spans="4:4" x14ac:dyDescent="0.2">
      <c r="D2214" s="251"/>
    </row>
    <row r="2215" spans="4:4" x14ac:dyDescent="0.2">
      <c r="D2215" s="251"/>
    </row>
    <row r="2216" spans="4:4" x14ac:dyDescent="0.2">
      <c r="D2216" s="251"/>
    </row>
    <row r="2217" spans="4:4" x14ac:dyDescent="0.2">
      <c r="D2217" s="251"/>
    </row>
    <row r="2218" spans="4:4" x14ac:dyDescent="0.2">
      <c r="D2218" s="251"/>
    </row>
    <row r="2219" spans="4:4" x14ac:dyDescent="0.2">
      <c r="D2219" s="251"/>
    </row>
    <row r="2220" spans="4:4" x14ac:dyDescent="0.2">
      <c r="D2220" s="251"/>
    </row>
    <row r="2221" spans="4:4" x14ac:dyDescent="0.2">
      <c r="D2221" s="251"/>
    </row>
    <row r="2222" spans="4:4" x14ac:dyDescent="0.2">
      <c r="D2222" s="251"/>
    </row>
    <row r="2223" spans="4:4" x14ac:dyDescent="0.2">
      <c r="D2223" s="251"/>
    </row>
    <row r="2224" spans="4:4" x14ac:dyDescent="0.2">
      <c r="D2224" s="251"/>
    </row>
    <row r="2225" spans="4:4" x14ac:dyDescent="0.2">
      <c r="D2225" s="251"/>
    </row>
    <row r="2226" spans="4:4" x14ac:dyDescent="0.2">
      <c r="D2226" s="251"/>
    </row>
    <row r="2227" spans="4:4" x14ac:dyDescent="0.2">
      <c r="D2227" s="251"/>
    </row>
    <row r="2228" spans="4:4" x14ac:dyDescent="0.2">
      <c r="D2228" s="251"/>
    </row>
    <row r="2229" spans="4:4" x14ac:dyDescent="0.2">
      <c r="D2229" s="251"/>
    </row>
    <row r="2230" spans="4:4" x14ac:dyDescent="0.2">
      <c r="D2230" s="251"/>
    </row>
    <row r="2231" spans="4:4" x14ac:dyDescent="0.2">
      <c r="D2231" s="251"/>
    </row>
    <row r="2232" spans="4:4" x14ac:dyDescent="0.2">
      <c r="D2232" s="251"/>
    </row>
    <row r="2233" spans="4:4" x14ac:dyDescent="0.2">
      <c r="D2233" s="251"/>
    </row>
    <row r="2234" spans="4:4" x14ac:dyDescent="0.2">
      <c r="D2234" s="251"/>
    </row>
    <row r="2235" spans="4:4" x14ac:dyDescent="0.2">
      <c r="D2235" s="251"/>
    </row>
    <row r="2236" spans="4:4" x14ac:dyDescent="0.2">
      <c r="D2236" s="251"/>
    </row>
    <row r="2237" spans="4:4" x14ac:dyDescent="0.2">
      <c r="D2237" s="251"/>
    </row>
    <row r="2238" spans="4:4" x14ac:dyDescent="0.2">
      <c r="D2238" s="251"/>
    </row>
    <row r="2239" spans="4:4" x14ac:dyDescent="0.2">
      <c r="D2239" s="251"/>
    </row>
    <row r="2240" spans="4:4" x14ac:dyDescent="0.2">
      <c r="D2240" s="251"/>
    </row>
    <row r="2241" spans="4:4" x14ac:dyDescent="0.2">
      <c r="D2241" s="251"/>
    </row>
    <row r="2242" spans="4:4" x14ac:dyDescent="0.2">
      <c r="D2242" s="251"/>
    </row>
    <row r="2243" spans="4:4" x14ac:dyDescent="0.2">
      <c r="D2243" s="251"/>
    </row>
    <row r="2244" spans="4:4" x14ac:dyDescent="0.2">
      <c r="D2244" s="251"/>
    </row>
    <row r="2245" spans="4:4" x14ac:dyDescent="0.2">
      <c r="D2245" s="251"/>
    </row>
    <row r="2246" spans="4:4" x14ac:dyDescent="0.2">
      <c r="D2246" s="251"/>
    </row>
    <row r="2247" spans="4:4" x14ac:dyDescent="0.2">
      <c r="D2247" s="251"/>
    </row>
    <row r="2248" spans="4:4" x14ac:dyDescent="0.2">
      <c r="D2248" s="251"/>
    </row>
    <row r="2249" spans="4:4" x14ac:dyDescent="0.2">
      <c r="D2249" s="251"/>
    </row>
    <row r="2250" spans="4:4" x14ac:dyDescent="0.2">
      <c r="D2250" s="251"/>
    </row>
    <row r="2251" spans="4:4" x14ac:dyDescent="0.2">
      <c r="D2251" s="251"/>
    </row>
    <row r="2252" spans="4:4" x14ac:dyDescent="0.2">
      <c r="D2252" s="251"/>
    </row>
    <row r="2253" spans="4:4" x14ac:dyDescent="0.2">
      <c r="D2253" s="251"/>
    </row>
    <row r="2254" spans="4:4" x14ac:dyDescent="0.2">
      <c r="D2254" s="251"/>
    </row>
    <row r="2255" spans="4:4" x14ac:dyDescent="0.2">
      <c r="D2255" s="251"/>
    </row>
    <row r="2256" spans="4:4" x14ac:dyDescent="0.2">
      <c r="D2256" s="251"/>
    </row>
    <row r="2257" spans="4:4" x14ac:dyDescent="0.2">
      <c r="D2257" s="251"/>
    </row>
    <row r="2258" spans="4:4" x14ac:dyDescent="0.2">
      <c r="D2258" s="251"/>
    </row>
    <row r="2259" spans="4:4" x14ac:dyDescent="0.2">
      <c r="D2259" s="251"/>
    </row>
    <row r="2260" spans="4:4" x14ac:dyDescent="0.2">
      <c r="D2260" s="251"/>
    </row>
    <row r="2261" spans="4:4" x14ac:dyDescent="0.2">
      <c r="D2261" s="251"/>
    </row>
    <row r="2262" spans="4:4" x14ac:dyDescent="0.2">
      <c r="D2262" s="251"/>
    </row>
    <row r="2263" spans="4:4" x14ac:dyDescent="0.2">
      <c r="D2263" s="251"/>
    </row>
    <row r="2264" spans="4:4" x14ac:dyDescent="0.2">
      <c r="D2264" s="251"/>
    </row>
    <row r="2265" spans="4:4" x14ac:dyDescent="0.2">
      <c r="D2265" s="251"/>
    </row>
    <row r="2266" spans="4:4" x14ac:dyDescent="0.2">
      <c r="D2266" s="251"/>
    </row>
    <row r="2267" spans="4:4" x14ac:dyDescent="0.2">
      <c r="D2267" s="251"/>
    </row>
    <row r="2268" spans="4:4" x14ac:dyDescent="0.2">
      <c r="D2268" s="251"/>
    </row>
    <row r="2269" spans="4:4" x14ac:dyDescent="0.2">
      <c r="D2269" s="251"/>
    </row>
    <row r="2270" spans="4:4" x14ac:dyDescent="0.2">
      <c r="D2270" s="251"/>
    </row>
    <row r="2271" spans="4:4" x14ac:dyDescent="0.2">
      <c r="D2271" s="251"/>
    </row>
    <row r="2272" spans="4:4" x14ac:dyDescent="0.2">
      <c r="D2272" s="251"/>
    </row>
    <row r="2273" spans="4:4" x14ac:dyDescent="0.2">
      <c r="D2273" s="251"/>
    </row>
    <row r="2274" spans="4:4" x14ac:dyDescent="0.2">
      <c r="D2274" s="251"/>
    </row>
    <row r="2275" spans="4:4" x14ac:dyDescent="0.2">
      <c r="D2275" s="251"/>
    </row>
    <row r="2276" spans="4:4" x14ac:dyDescent="0.2">
      <c r="D2276" s="251"/>
    </row>
    <row r="2277" spans="4:4" x14ac:dyDescent="0.2">
      <c r="D2277" s="251"/>
    </row>
    <row r="2278" spans="4:4" x14ac:dyDescent="0.2">
      <c r="D2278" s="251"/>
    </row>
    <row r="2279" spans="4:4" x14ac:dyDescent="0.2">
      <c r="D2279" s="251"/>
    </row>
    <row r="2280" spans="4:4" x14ac:dyDescent="0.2">
      <c r="D2280" s="251"/>
    </row>
    <row r="2281" spans="4:4" x14ac:dyDescent="0.2">
      <c r="D2281" s="251"/>
    </row>
    <row r="2282" spans="4:4" x14ac:dyDescent="0.2">
      <c r="D2282" s="251"/>
    </row>
    <row r="2283" spans="4:4" x14ac:dyDescent="0.2">
      <c r="D2283" s="251"/>
    </row>
    <row r="2284" spans="4:4" x14ac:dyDescent="0.2">
      <c r="D2284" s="251"/>
    </row>
    <row r="2285" spans="4:4" x14ac:dyDescent="0.2">
      <c r="D2285" s="251"/>
    </row>
    <row r="2286" spans="4:4" x14ac:dyDescent="0.2">
      <c r="D2286" s="251"/>
    </row>
    <row r="2287" spans="4:4" x14ac:dyDescent="0.2">
      <c r="D2287" s="251"/>
    </row>
    <row r="2288" spans="4:4" x14ac:dyDescent="0.2">
      <c r="D2288" s="251"/>
    </row>
    <row r="2289" spans="4:4" x14ac:dyDescent="0.2">
      <c r="D2289" s="251"/>
    </row>
    <row r="2290" spans="4:4" x14ac:dyDescent="0.2">
      <c r="D2290" s="251"/>
    </row>
    <row r="2291" spans="4:4" x14ac:dyDescent="0.2">
      <c r="D2291" s="251"/>
    </row>
    <row r="2292" spans="4:4" x14ac:dyDescent="0.2">
      <c r="D2292" s="251"/>
    </row>
    <row r="2293" spans="4:4" x14ac:dyDescent="0.2">
      <c r="D2293" s="251"/>
    </row>
    <row r="2294" spans="4:4" x14ac:dyDescent="0.2">
      <c r="D2294" s="251"/>
    </row>
    <row r="2295" spans="4:4" x14ac:dyDescent="0.2">
      <c r="D2295" s="251"/>
    </row>
    <row r="2296" spans="4:4" x14ac:dyDescent="0.2">
      <c r="D2296" s="251"/>
    </row>
    <row r="2297" spans="4:4" x14ac:dyDescent="0.2">
      <c r="D2297" s="251"/>
    </row>
    <row r="2298" spans="4:4" x14ac:dyDescent="0.2">
      <c r="D2298" s="251"/>
    </row>
    <row r="2299" spans="4:4" x14ac:dyDescent="0.2">
      <c r="D2299" s="251"/>
    </row>
    <row r="2300" spans="4:4" x14ac:dyDescent="0.2">
      <c r="D2300" s="251"/>
    </row>
    <row r="2301" spans="4:4" x14ac:dyDescent="0.2">
      <c r="D2301" s="251"/>
    </row>
    <row r="2302" spans="4:4" x14ac:dyDescent="0.2">
      <c r="D2302" s="251"/>
    </row>
    <row r="2303" spans="4:4" x14ac:dyDescent="0.2">
      <c r="D2303" s="251"/>
    </row>
    <row r="2304" spans="4:4" x14ac:dyDescent="0.2">
      <c r="D2304" s="251"/>
    </row>
    <row r="2305" spans="4:4" x14ac:dyDescent="0.2">
      <c r="D2305" s="251"/>
    </row>
    <row r="2306" spans="4:4" x14ac:dyDescent="0.2">
      <c r="D2306" s="251"/>
    </row>
    <row r="2307" spans="4:4" x14ac:dyDescent="0.2">
      <c r="D2307" s="251"/>
    </row>
    <row r="2308" spans="4:4" x14ac:dyDescent="0.2">
      <c r="D2308" s="251"/>
    </row>
    <row r="2309" spans="4:4" x14ac:dyDescent="0.2">
      <c r="D2309" s="251"/>
    </row>
    <row r="2310" spans="4:4" x14ac:dyDescent="0.2">
      <c r="D2310" s="251"/>
    </row>
    <row r="2311" spans="4:4" x14ac:dyDescent="0.2">
      <c r="D2311" s="251"/>
    </row>
    <row r="2312" spans="4:4" x14ac:dyDescent="0.2">
      <c r="D2312" s="251"/>
    </row>
    <row r="2313" spans="4:4" x14ac:dyDescent="0.2">
      <c r="D2313" s="251"/>
    </row>
    <row r="2314" spans="4:4" x14ac:dyDescent="0.2">
      <c r="D2314" s="251"/>
    </row>
    <row r="2315" spans="4:4" x14ac:dyDescent="0.2">
      <c r="D2315" s="251"/>
    </row>
    <row r="2316" spans="4:4" x14ac:dyDescent="0.2">
      <c r="D2316" s="251"/>
    </row>
    <row r="2317" spans="4:4" x14ac:dyDescent="0.2">
      <c r="D2317" s="251"/>
    </row>
    <row r="2318" spans="4:4" x14ac:dyDescent="0.2">
      <c r="D2318" s="251"/>
    </row>
    <row r="2319" spans="4:4" x14ac:dyDescent="0.2">
      <c r="D2319" s="251"/>
    </row>
    <row r="2320" spans="4:4" x14ac:dyDescent="0.2">
      <c r="D2320" s="251"/>
    </row>
    <row r="2321" spans="4:4" x14ac:dyDescent="0.2">
      <c r="D2321" s="251"/>
    </row>
    <row r="2322" spans="4:4" x14ac:dyDescent="0.2">
      <c r="D2322" s="251"/>
    </row>
    <row r="2323" spans="4:4" x14ac:dyDescent="0.2">
      <c r="D2323" s="251"/>
    </row>
    <row r="2324" spans="4:4" x14ac:dyDescent="0.2">
      <c r="D2324" s="251"/>
    </row>
    <row r="2325" spans="4:4" x14ac:dyDescent="0.2">
      <c r="D2325" s="251"/>
    </row>
    <row r="2326" spans="4:4" x14ac:dyDescent="0.2">
      <c r="D2326" s="251"/>
    </row>
    <row r="2327" spans="4:4" x14ac:dyDescent="0.2">
      <c r="D2327" s="251"/>
    </row>
    <row r="2328" spans="4:4" x14ac:dyDescent="0.2">
      <c r="D2328" s="251"/>
    </row>
    <row r="2329" spans="4:4" x14ac:dyDescent="0.2">
      <c r="D2329" s="251"/>
    </row>
    <row r="2330" spans="4:4" x14ac:dyDescent="0.2">
      <c r="D2330" s="251"/>
    </row>
    <row r="2331" spans="4:4" x14ac:dyDescent="0.2">
      <c r="D2331" s="251"/>
    </row>
    <row r="2332" spans="4:4" x14ac:dyDescent="0.2">
      <c r="D2332" s="251"/>
    </row>
    <row r="2333" spans="4:4" x14ac:dyDescent="0.2">
      <c r="D2333" s="251"/>
    </row>
    <row r="2334" spans="4:4" x14ac:dyDescent="0.2">
      <c r="D2334" s="251"/>
    </row>
    <row r="2335" spans="4:4" x14ac:dyDescent="0.2">
      <c r="D2335" s="251"/>
    </row>
    <row r="2336" spans="4:4" x14ac:dyDescent="0.2">
      <c r="D2336" s="251"/>
    </row>
    <row r="2337" spans="4:4" x14ac:dyDescent="0.2">
      <c r="D2337" s="251"/>
    </row>
    <row r="2338" spans="4:4" x14ac:dyDescent="0.2">
      <c r="D2338" s="251"/>
    </row>
    <row r="2339" spans="4:4" x14ac:dyDescent="0.2">
      <c r="D2339" s="251"/>
    </row>
    <row r="2340" spans="4:4" x14ac:dyDescent="0.2">
      <c r="D2340" s="251"/>
    </row>
    <row r="2341" spans="4:4" x14ac:dyDescent="0.2">
      <c r="D2341" s="251"/>
    </row>
    <row r="2342" spans="4:4" x14ac:dyDescent="0.2">
      <c r="D2342" s="251"/>
    </row>
    <row r="2343" spans="4:4" x14ac:dyDescent="0.2">
      <c r="D2343" s="251"/>
    </row>
    <row r="2344" spans="4:4" x14ac:dyDescent="0.2">
      <c r="D2344" s="251"/>
    </row>
    <row r="2345" spans="4:4" x14ac:dyDescent="0.2">
      <c r="D2345" s="251"/>
    </row>
    <row r="2346" spans="4:4" x14ac:dyDescent="0.2">
      <c r="D2346" s="251"/>
    </row>
    <row r="2347" spans="4:4" x14ac:dyDescent="0.2">
      <c r="D2347" s="251"/>
    </row>
    <row r="2348" spans="4:4" x14ac:dyDescent="0.2">
      <c r="D2348" s="251"/>
    </row>
    <row r="2349" spans="4:4" x14ac:dyDescent="0.2">
      <c r="D2349" s="251"/>
    </row>
    <row r="2350" spans="4:4" x14ac:dyDescent="0.2">
      <c r="D2350" s="251"/>
    </row>
    <row r="2351" spans="4:4" x14ac:dyDescent="0.2">
      <c r="D2351" s="251"/>
    </row>
    <row r="2352" spans="4:4" x14ac:dyDescent="0.2">
      <c r="D2352" s="251"/>
    </row>
    <row r="2353" spans="4:4" x14ac:dyDescent="0.2">
      <c r="D2353" s="251"/>
    </row>
    <row r="2354" spans="4:4" x14ac:dyDescent="0.2">
      <c r="D2354" s="251"/>
    </row>
    <row r="2355" spans="4:4" x14ac:dyDescent="0.2">
      <c r="D2355" s="251"/>
    </row>
    <row r="2356" spans="4:4" x14ac:dyDescent="0.2">
      <c r="D2356" s="251"/>
    </row>
    <row r="2357" spans="4:4" x14ac:dyDescent="0.2">
      <c r="D2357" s="251"/>
    </row>
    <row r="2358" spans="4:4" x14ac:dyDescent="0.2">
      <c r="D2358" s="251"/>
    </row>
    <row r="2359" spans="4:4" x14ac:dyDescent="0.2">
      <c r="D2359" s="251"/>
    </row>
    <row r="2360" spans="4:4" x14ac:dyDescent="0.2">
      <c r="D2360" s="251"/>
    </row>
    <row r="2361" spans="4:4" x14ac:dyDescent="0.2">
      <c r="D2361" s="251"/>
    </row>
    <row r="2362" spans="4:4" x14ac:dyDescent="0.2">
      <c r="D2362" s="251"/>
    </row>
    <row r="2363" spans="4:4" x14ac:dyDescent="0.2">
      <c r="D2363" s="251"/>
    </row>
    <row r="2364" spans="4:4" x14ac:dyDescent="0.2">
      <c r="D2364" s="251"/>
    </row>
    <row r="2365" spans="4:4" x14ac:dyDescent="0.2">
      <c r="D2365" s="251"/>
    </row>
    <row r="2366" spans="4:4" x14ac:dyDescent="0.2">
      <c r="D2366" s="251"/>
    </row>
    <row r="2367" spans="4:4" x14ac:dyDescent="0.2">
      <c r="D2367" s="251"/>
    </row>
    <row r="2368" spans="4:4" x14ac:dyDescent="0.2">
      <c r="D2368" s="251"/>
    </row>
    <row r="2369" spans="4:4" x14ac:dyDescent="0.2">
      <c r="D2369" s="251"/>
    </row>
    <row r="2370" spans="4:4" x14ac:dyDescent="0.2">
      <c r="D2370" s="251"/>
    </row>
    <row r="2371" spans="4:4" x14ac:dyDescent="0.2">
      <c r="D2371" s="251"/>
    </row>
    <row r="2372" spans="4:4" x14ac:dyDescent="0.2">
      <c r="D2372" s="251"/>
    </row>
    <row r="2373" spans="4:4" x14ac:dyDescent="0.2">
      <c r="D2373" s="251"/>
    </row>
    <row r="2374" spans="4:4" x14ac:dyDescent="0.2">
      <c r="D2374" s="251"/>
    </row>
    <row r="2375" spans="4:4" x14ac:dyDescent="0.2">
      <c r="D2375" s="251"/>
    </row>
    <row r="2376" spans="4:4" x14ac:dyDescent="0.2">
      <c r="D2376" s="251"/>
    </row>
    <row r="2377" spans="4:4" x14ac:dyDescent="0.2">
      <c r="D2377" s="251"/>
    </row>
    <row r="2378" spans="4:4" x14ac:dyDescent="0.2">
      <c r="D2378" s="251"/>
    </row>
    <row r="2379" spans="4:4" x14ac:dyDescent="0.2">
      <c r="D2379" s="251"/>
    </row>
    <row r="2380" spans="4:4" x14ac:dyDescent="0.2">
      <c r="D2380" s="251"/>
    </row>
    <row r="2381" spans="4:4" x14ac:dyDescent="0.2">
      <c r="D2381" s="251"/>
    </row>
    <row r="2382" spans="4:4" x14ac:dyDescent="0.2">
      <c r="D2382" s="251"/>
    </row>
    <row r="2383" spans="4:4" x14ac:dyDescent="0.2">
      <c r="D2383" s="251"/>
    </row>
    <row r="2384" spans="4:4" x14ac:dyDescent="0.2">
      <c r="D2384" s="251"/>
    </row>
    <row r="2385" spans="4:4" x14ac:dyDescent="0.2">
      <c r="D2385" s="251"/>
    </row>
    <row r="2386" spans="4:4" x14ac:dyDescent="0.2">
      <c r="D2386" s="251"/>
    </row>
    <row r="2387" spans="4:4" x14ac:dyDescent="0.2">
      <c r="D2387" s="251"/>
    </row>
    <row r="2388" spans="4:4" x14ac:dyDescent="0.2">
      <c r="D2388" s="251"/>
    </row>
    <row r="2389" spans="4:4" x14ac:dyDescent="0.2">
      <c r="D2389" s="251"/>
    </row>
    <row r="2390" spans="4:4" x14ac:dyDescent="0.2">
      <c r="D2390" s="251"/>
    </row>
    <row r="2391" spans="4:4" x14ac:dyDescent="0.2">
      <c r="D2391" s="251"/>
    </row>
    <row r="2392" spans="4:4" x14ac:dyDescent="0.2">
      <c r="D2392" s="251"/>
    </row>
    <row r="2393" spans="4:4" x14ac:dyDescent="0.2">
      <c r="D2393" s="251"/>
    </row>
    <row r="2394" spans="4:4" x14ac:dyDescent="0.2">
      <c r="D2394" s="251"/>
    </row>
    <row r="2395" spans="4:4" x14ac:dyDescent="0.2">
      <c r="D2395" s="251"/>
    </row>
    <row r="2396" spans="4:4" x14ac:dyDescent="0.2">
      <c r="D2396" s="251"/>
    </row>
    <row r="2397" spans="4:4" x14ac:dyDescent="0.2">
      <c r="D2397" s="251"/>
    </row>
    <row r="2398" spans="4:4" x14ac:dyDescent="0.2">
      <c r="D2398" s="251"/>
    </row>
    <row r="2399" spans="4:4" x14ac:dyDescent="0.2">
      <c r="D2399" s="251"/>
    </row>
    <row r="2400" spans="4:4" x14ac:dyDescent="0.2">
      <c r="D2400" s="251"/>
    </row>
    <row r="2401" spans="4:4" x14ac:dyDescent="0.2">
      <c r="D2401" s="251"/>
    </row>
    <row r="2402" spans="4:4" x14ac:dyDescent="0.2">
      <c r="D2402" s="251"/>
    </row>
    <row r="2403" spans="4:4" x14ac:dyDescent="0.2">
      <c r="D2403" s="251"/>
    </row>
    <row r="2404" spans="4:4" x14ac:dyDescent="0.2">
      <c r="D2404" s="251"/>
    </row>
    <row r="2405" spans="4:4" x14ac:dyDescent="0.2">
      <c r="D2405" s="251"/>
    </row>
    <row r="2406" spans="4:4" x14ac:dyDescent="0.2">
      <c r="D2406" s="251"/>
    </row>
    <row r="2407" spans="4:4" x14ac:dyDescent="0.2">
      <c r="D2407" s="251"/>
    </row>
    <row r="2408" spans="4:4" x14ac:dyDescent="0.2">
      <c r="D2408" s="251"/>
    </row>
    <row r="2409" spans="4:4" x14ac:dyDescent="0.2">
      <c r="D2409" s="251"/>
    </row>
    <row r="2410" spans="4:4" x14ac:dyDescent="0.2">
      <c r="D2410" s="251"/>
    </row>
    <row r="2411" spans="4:4" x14ac:dyDescent="0.2">
      <c r="D2411" s="251"/>
    </row>
    <row r="2412" spans="4:4" x14ac:dyDescent="0.2">
      <c r="D2412" s="251"/>
    </row>
    <row r="2413" spans="4:4" x14ac:dyDescent="0.2">
      <c r="D2413" s="251"/>
    </row>
    <row r="2414" spans="4:4" x14ac:dyDescent="0.2">
      <c r="D2414" s="251"/>
    </row>
    <row r="2415" spans="4:4" x14ac:dyDescent="0.2">
      <c r="D2415" s="251"/>
    </row>
    <row r="2416" spans="4:4" x14ac:dyDescent="0.2">
      <c r="D2416" s="251"/>
    </row>
    <row r="2417" spans="4:4" x14ac:dyDescent="0.2">
      <c r="D2417" s="251"/>
    </row>
    <row r="2418" spans="4:4" x14ac:dyDescent="0.2">
      <c r="D2418" s="251"/>
    </row>
    <row r="2419" spans="4:4" x14ac:dyDescent="0.2">
      <c r="D2419" s="251"/>
    </row>
    <row r="2420" spans="4:4" x14ac:dyDescent="0.2">
      <c r="D2420" s="251"/>
    </row>
    <row r="2421" spans="4:4" x14ac:dyDescent="0.2">
      <c r="D2421" s="251"/>
    </row>
    <row r="2422" spans="4:4" x14ac:dyDescent="0.2">
      <c r="D2422" s="251"/>
    </row>
    <row r="2423" spans="4:4" x14ac:dyDescent="0.2">
      <c r="D2423" s="251"/>
    </row>
    <row r="2424" spans="4:4" x14ac:dyDescent="0.2">
      <c r="D2424" s="251"/>
    </row>
    <row r="2425" spans="4:4" x14ac:dyDescent="0.2">
      <c r="D2425" s="251"/>
    </row>
    <row r="2426" spans="4:4" x14ac:dyDescent="0.2">
      <c r="D2426" s="251"/>
    </row>
    <row r="2427" spans="4:4" x14ac:dyDescent="0.2">
      <c r="D2427" s="251"/>
    </row>
    <row r="2428" spans="4:4" x14ac:dyDescent="0.2">
      <c r="D2428" s="251"/>
    </row>
    <row r="2429" spans="4:4" x14ac:dyDescent="0.2">
      <c r="D2429" s="251"/>
    </row>
    <row r="2430" spans="4:4" x14ac:dyDescent="0.2">
      <c r="D2430" s="251"/>
    </row>
    <row r="2431" spans="4:4" x14ac:dyDescent="0.2">
      <c r="D2431" s="251"/>
    </row>
    <row r="2432" spans="4:4" x14ac:dyDescent="0.2">
      <c r="D2432" s="251"/>
    </row>
    <row r="2433" spans="4:4" x14ac:dyDescent="0.2">
      <c r="D2433" s="251"/>
    </row>
    <row r="2434" spans="4:4" x14ac:dyDescent="0.2">
      <c r="D2434" s="251"/>
    </row>
    <row r="2435" spans="4:4" x14ac:dyDescent="0.2">
      <c r="D2435" s="251"/>
    </row>
    <row r="2436" spans="4:4" x14ac:dyDescent="0.2">
      <c r="D2436" s="251"/>
    </row>
    <row r="2437" spans="4:4" x14ac:dyDescent="0.2">
      <c r="D2437" s="251"/>
    </row>
    <row r="2438" spans="4:4" x14ac:dyDescent="0.2">
      <c r="D2438" s="251"/>
    </row>
    <row r="2439" spans="4:4" x14ac:dyDescent="0.2">
      <c r="D2439" s="251"/>
    </row>
    <row r="2440" spans="4:4" x14ac:dyDescent="0.2">
      <c r="D2440" s="251"/>
    </row>
    <row r="2441" spans="4:4" x14ac:dyDescent="0.2">
      <c r="D2441" s="251"/>
    </row>
    <row r="2442" spans="4:4" x14ac:dyDescent="0.2">
      <c r="D2442" s="251"/>
    </row>
    <row r="2443" spans="4:4" x14ac:dyDescent="0.2">
      <c r="D2443" s="251"/>
    </row>
    <row r="2444" spans="4:4" x14ac:dyDescent="0.2">
      <c r="D2444" s="251"/>
    </row>
    <row r="2445" spans="4:4" x14ac:dyDescent="0.2">
      <c r="D2445" s="251"/>
    </row>
    <row r="2446" spans="4:4" x14ac:dyDescent="0.2">
      <c r="D2446" s="251"/>
    </row>
    <row r="2447" spans="4:4" x14ac:dyDescent="0.2">
      <c r="D2447" s="251"/>
    </row>
    <row r="2448" spans="4:4" x14ac:dyDescent="0.2">
      <c r="D2448" s="251"/>
    </row>
    <row r="2449" spans="4:4" x14ac:dyDescent="0.2">
      <c r="D2449" s="251"/>
    </row>
    <row r="2450" spans="4:4" x14ac:dyDescent="0.2">
      <c r="D2450" s="251"/>
    </row>
    <row r="2451" spans="4:4" x14ac:dyDescent="0.2">
      <c r="D2451" s="251"/>
    </row>
    <row r="2452" spans="4:4" x14ac:dyDescent="0.2">
      <c r="D2452" s="251"/>
    </row>
    <row r="2453" spans="4:4" x14ac:dyDescent="0.2">
      <c r="D2453" s="251"/>
    </row>
    <row r="2454" spans="4:4" x14ac:dyDescent="0.2">
      <c r="D2454" s="251"/>
    </row>
    <row r="2455" spans="4:4" x14ac:dyDescent="0.2">
      <c r="D2455" s="251"/>
    </row>
    <row r="2456" spans="4:4" x14ac:dyDescent="0.2">
      <c r="D2456" s="251"/>
    </row>
    <row r="2457" spans="4:4" x14ac:dyDescent="0.2">
      <c r="D2457" s="251"/>
    </row>
    <row r="2458" spans="4:4" x14ac:dyDescent="0.2">
      <c r="D2458" s="251"/>
    </row>
    <row r="2459" spans="4:4" x14ac:dyDescent="0.2">
      <c r="D2459" s="251"/>
    </row>
    <row r="2460" spans="4:4" x14ac:dyDescent="0.2">
      <c r="D2460" s="251"/>
    </row>
    <row r="2461" spans="4:4" x14ac:dyDescent="0.2">
      <c r="D2461" s="251"/>
    </row>
    <row r="2462" spans="4:4" x14ac:dyDescent="0.2">
      <c r="D2462" s="251"/>
    </row>
    <row r="2463" spans="4:4" x14ac:dyDescent="0.2">
      <c r="D2463" s="251"/>
    </row>
    <row r="2464" spans="4:4" x14ac:dyDescent="0.2">
      <c r="D2464" s="251"/>
    </row>
    <row r="2465" spans="4:4" x14ac:dyDescent="0.2">
      <c r="D2465" s="251"/>
    </row>
    <row r="2466" spans="4:4" x14ac:dyDescent="0.2">
      <c r="D2466" s="251"/>
    </row>
    <row r="2467" spans="4:4" x14ac:dyDescent="0.2">
      <c r="D2467" s="251"/>
    </row>
    <row r="2468" spans="4:4" x14ac:dyDescent="0.2">
      <c r="D2468" s="251"/>
    </row>
    <row r="2469" spans="4:4" x14ac:dyDescent="0.2">
      <c r="D2469" s="251"/>
    </row>
    <row r="2470" spans="4:4" x14ac:dyDescent="0.2">
      <c r="D2470" s="251"/>
    </row>
    <row r="2471" spans="4:4" x14ac:dyDescent="0.2">
      <c r="D2471" s="251"/>
    </row>
    <row r="2472" spans="4:4" x14ac:dyDescent="0.2">
      <c r="D2472" s="251"/>
    </row>
    <row r="2473" spans="4:4" x14ac:dyDescent="0.2">
      <c r="D2473" s="251"/>
    </row>
    <row r="2474" spans="4:4" x14ac:dyDescent="0.2">
      <c r="D2474" s="251"/>
    </row>
    <row r="2475" spans="4:4" x14ac:dyDescent="0.2">
      <c r="D2475" s="251"/>
    </row>
    <row r="2476" spans="4:4" x14ac:dyDescent="0.2">
      <c r="D2476" s="251"/>
    </row>
    <row r="2477" spans="4:4" x14ac:dyDescent="0.2">
      <c r="D2477" s="251"/>
    </row>
    <row r="2478" spans="4:4" x14ac:dyDescent="0.2">
      <c r="D2478" s="251"/>
    </row>
    <row r="2479" spans="4:4" x14ac:dyDescent="0.2">
      <c r="D2479" s="251"/>
    </row>
    <row r="2480" spans="4:4" x14ac:dyDescent="0.2">
      <c r="D2480" s="251"/>
    </row>
    <row r="2481" spans="4:4" x14ac:dyDescent="0.2">
      <c r="D2481" s="251"/>
    </row>
    <row r="2482" spans="4:4" x14ac:dyDescent="0.2">
      <c r="D2482" s="251"/>
    </row>
    <row r="2483" spans="4:4" x14ac:dyDescent="0.2">
      <c r="D2483" s="251"/>
    </row>
    <row r="2484" spans="4:4" x14ac:dyDescent="0.2">
      <c r="D2484" s="251"/>
    </row>
    <row r="2485" spans="4:4" x14ac:dyDescent="0.2">
      <c r="D2485" s="251"/>
    </row>
    <row r="2486" spans="4:4" x14ac:dyDescent="0.2">
      <c r="D2486" s="251"/>
    </row>
    <row r="2487" spans="4:4" x14ac:dyDescent="0.2">
      <c r="D2487" s="251"/>
    </row>
    <row r="2488" spans="4:4" x14ac:dyDescent="0.2">
      <c r="D2488" s="251"/>
    </row>
    <row r="2489" spans="4:4" x14ac:dyDescent="0.2">
      <c r="D2489" s="251"/>
    </row>
    <row r="2490" spans="4:4" x14ac:dyDescent="0.2">
      <c r="D2490" s="251"/>
    </row>
    <row r="2491" spans="4:4" x14ac:dyDescent="0.2">
      <c r="D2491" s="251"/>
    </row>
    <row r="2492" spans="4:4" x14ac:dyDescent="0.2">
      <c r="D2492" s="251"/>
    </row>
    <row r="2493" spans="4:4" x14ac:dyDescent="0.2">
      <c r="D2493" s="251"/>
    </row>
    <row r="2494" spans="4:4" x14ac:dyDescent="0.2">
      <c r="D2494" s="251"/>
    </row>
    <row r="2495" spans="4:4" x14ac:dyDescent="0.2">
      <c r="D2495" s="251"/>
    </row>
    <row r="2496" spans="4:4" x14ac:dyDescent="0.2">
      <c r="D2496" s="251"/>
    </row>
    <row r="2497" spans="4:4" x14ac:dyDescent="0.2">
      <c r="D2497" s="251"/>
    </row>
    <row r="2498" spans="4:4" x14ac:dyDescent="0.2">
      <c r="D2498" s="251"/>
    </row>
    <row r="2499" spans="4:4" x14ac:dyDescent="0.2">
      <c r="D2499" s="251"/>
    </row>
    <row r="2500" spans="4:4" x14ac:dyDescent="0.2">
      <c r="D2500" s="251"/>
    </row>
    <row r="2501" spans="4:4" x14ac:dyDescent="0.2">
      <c r="D2501" s="251"/>
    </row>
    <row r="2502" spans="4:4" x14ac:dyDescent="0.2">
      <c r="D2502" s="251"/>
    </row>
    <row r="2503" spans="4:4" x14ac:dyDescent="0.2">
      <c r="D2503" s="251"/>
    </row>
    <row r="2504" spans="4:4" x14ac:dyDescent="0.2">
      <c r="D2504" s="251"/>
    </row>
    <row r="2505" spans="4:4" x14ac:dyDescent="0.2">
      <c r="D2505" s="251"/>
    </row>
    <row r="2506" spans="4:4" x14ac:dyDescent="0.2">
      <c r="D2506" s="251"/>
    </row>
    <row r="2507" spans="4:4" x14ac:dyDescent="0.2">
      <c r="D2507" s="251"/>
    </row>
    <row r="2508" spans="4:4" x14ac:dyDescent="0.2">
      <c r="D2508" s="251"/>
    </row>
    <row r="2509" spans="4:4" x14ac:dyDescent="0.2">
      <c r="D2509" s="251"/>
    </row>
    <row r="2510" spans="4:4" x14ac:dyDescent="0.2">
      <c r="D2510" s="251"/>
    </row>
    <row r="2511" spans="4:4" x14ac:dyDescent="0.2">
      <c r="D2511" s="251"/>
    </row>
    <row r="2512" spans="4:4" x14ac:dyDescent="0.2">
      <c r="D2512" s="251"/>
    </row>
    <row r="2513" spans="4:4" x14ac:dyDescent="0.2">
      <c r="D2513" s="251"/>
    </row>
    <row r="2514" spans="4:4" x14ac:dyDescent="0.2">
      <c r="D2514" s="251"/>
    </row>
    <row r="2515" spans="4:4" x14ac:dyDescent="0.2">
      <c r="D2515" s="251"/>
    </row>
    <row r="2516" spans="4:4" x14ac:dyDescent="0.2">
      <c r="D2516" s="251"/>
    </row>
    <row r="2517" spans="4:4" x14ac:dyDescent="0.2">
      <c r="D2517" s="251"/>
    </row>
    <row r="2518" spans="4:4" x14ac:dyDescent="0.2">
      <c r="D2518" s="251"/>
    </row>
    <row r="2519" spans="4:4" x14ac:dyDescent="0.2">
      <c r="D2519" s="251"/>
    </row>
    <row r="2520" spans="4:4" x14ac:dyDescent="0.2">
      <c r="D2520" s="251"/>
    </row>
    <row r="2521" spans="4:4" x14ac:dyDescent="0.2">
      <c r="D2521" s="251"/>
    </row>
    <row r="2522" spans="4:4" x14ac:dyDescent="0.2">
      <c r="D2522" s="251"/>
    </row>
    <row r="2523" spans="4:4" x14ac:dyDescent="0.2">
      <c r="D2523" s="251"/>
    </row>
    <row r="2524" spans="4:4" x14ac:dyDescent="0.2">
      <c r="D2524" s="251"/>
    </row>
    <row r="2525" spans="4:4" x14ac:dyDescent="0.2">
      <c r="D2525" s="251"/>
    </row>
    <row r="2526" spans="4:4" x14ac:dyDescent="0.2">
      <c r="D2526" s="251"/>
    </row>
    <row r="2527" spans="4:4" x14ac:dyDescent="0.2">
      <c r="D2527" s="251"/>
    </row>
    <row r="2528" spans="4:4" x14ac:dyDescent="0.2">
      <c r="D2528" s="251"/>
    </row>
    <row r="2529" spans="4:4" x14ac:dyDescent="0.2">
      <c r="D2529" s="251"/>
    </row>
    <row r="2530" spans="4:4" x14ac:dyDescent="0.2">
      <c r="D2530" s="251"/>
    </row>
    <row r="2531" spans="4:4" x14ac:dyDescent="0.2">
      <c r="D2531" s="251"/>
    </row>
    <row r="2532" spans="4:4" x14ac:dyDescent="0.2">
      <c r="D2532" s="251"/>
    </row>
    <row r="2533" spans="4:4" x14ac:dyDescent="0.2">
      <c r="D2533" s="251"/>
    </row>
    <row r="2534" spans="4:4" x14ac:dyDescent="0.2">
      <c r="D2534" s="251"/>
    </row>
    <row r="2535" spans="4:4" x14ac:dyDescent="0.2">
      <c r="D2535" s="251"/>
    </row>
    <row r="2536" spans="4:4" x14ac:dyDescent="0.2">
      <c r="D2536" s="251"/>
    </row>
    <row r="2537" spans="4:4" x14ac:dyDescent="0.2">
      <c r="D2537" s="251"/>
    </row>
    <row r="2538" spans="4:4" x14ac:dyDescent="0.2">
      <c r="D2538" s="251"/>
    </row>
    <row r="2539" spans="4:4" x14ac:dyDescent="0.2">
      <c r="D2539" s="251"/>
    </row>
    <row r="2540" spans="4:4" x14ac:dyDescent="0.2">
      <c r="D2540" s="251"/>
    </row>
    <row r="2541" spans="4:4" x14ac:dyDescent="0.2">
      <c r="D2541" s="251"/>
    </row>
    <row r="2542" spans="4:4" x14ac:dyDescent="0.2">
      <c r="D2542" s="251"/>
    </row>
    <row r="2543" spans="4:4" x14ac:dyDescent="0.2">
      <c r="D2543" s="251"/>
    </row>
    <row r="2544" spans="4:4" x14ac:dyDescent="0.2">
      <c r="D2544" s="251"/>
    </row>
    <row r="2545" spans="4:4" x14ac:dyDescent="0.2">
      <c r="D2545" s="251"/>
    </row>
    <row r="2546" spans="4:4" x14ac:dyDescent="0.2">
      <c r="D2546" s="251"/>
    </row>
    <row r="2547" spans="4:4" x14ac:dyDescent="0.2">
      <c r="D2547" s="251"/>
    </row>
    <row r="2548" spans="4:4" x14ac:dyDescent="0.2">
      <c r="D2548" s="251"/>
    </row>
    <row r="2549" spans="4:4" x14ac:dyDescent="0.2">
      <c r="D2549" s="251"/>
    </row>
    <row r="2550" spans="4:4" x14ac:dyDescent="0.2">
      <c r="D2550" s="251"/>
    </row>
    <row r="2551" spans="4:4" x14ac:dyDescent="0.2">
      <c r="D2551" s="251"/>
    </row>
    <row r="2552" spans="4:4" x14ac:dyDescent="0.2">
      <c r="D2552" s="251"/>
    </row>
    <row r="2553" spans="4:4" x14ac:dyDescent="0.2">
      <c r="D2553" s="251"/>
    </row>
    <row r="2554" spans="4:4" x14ac:dyDescent="0.2">
      <c r="D2554" s="251"/>
    </row>
    <row r="2555" spans="4:4" x14ac:dyDescent="0.2">
      <c r="D2555" s="251"/>
    </row>
    <row r="2556" spans="4:4" x14ac:dyDescent="0.2">
      <c r="D2556" s="251"/>
    </row>
    <row r="2557" spans="4:4" x14ac:dyDescent="0.2">
      <c r="D2557" s="251"/>
    </row>
    <row r="2558" spans="4:4" x14ac:dyDescent="0.2">
      <c r="D2558" s="251"/>
    </row>
    <row r="2559" spans="4:4" x14ac:dyDescent="0.2">
      <c r="D2559" s="251"/>
    </row>
    <row r="2560" spans="4:4" x14ac:dyDescent="0.2">
      <c r="D2560" s="251"/>
    </row>
    <row r="2561" spans="4:4" x14ac:dyDescent="0.2">
      <c r="D2561" s="251"/>
    </row>
    <row r="2562" spans="4:4" x14ac:dyDescent="0.2">
      <c r="D2562" s="251"/>
    </row>
    <row r="2563" spans="4:4" x14ac:dyDescent="0.2">
      <c r="D2563" s="251"/>
    </row>
    <row r="2564" spans="4:4" x14ac:dyDescent="0.2">
      <c r="D2564" s="251"/>
    </row>
    <row r="2565" spans="4:4" x14ac:dyDescent="0.2">
      <c r="D2565" s="251"/>
    </row>
    <row r="2566" spans="4:4" x14ac:dyDescent="0.2">
      <c r="D2566" s="251"/>
    </row>
    <row r="2567" spans="4:4" x14ac:dyDescent="0.2">
      <c r="D2567" s="251"/>
    </row>
    <row r="2568" spans="4:4" x14ac:dyDescent="0.2">
      <c r="D2568" s="251"/>
    </row>
    <row r="2569" spans="4:4" x14ac:dyDescent="0.2">
      <c r="D2569" s="251"/>
    </row>
    <row r="2570" spans="4:4" x14ac:dyDescent="0.2">
      <c r="D2570" s="251"/>
    </row>
    <row r="2571" spans="4:4" x14ac:dyDescent="0.2">
      <c r="D2571" s="251"/>
    </row>
    <row r="2572" spans="4:4" x14ac:dyDescent="0.2">
      <c r="D2572" s="251"/>
    </row>
    <row r="2573" spans="4:4" x14ac:dyDescent="0.2">
      <c r="D2573" s="251"/>
    </row>
    <row r="2574" spans="4:4" x14ac:dyDescent="0.2">
      <c r="D2574" s="251"/>
    </row>
    <row r="2575" spans="4:4" x14ac:dyDescent="0.2">
      <c r="D2575" s="251"/>
    </row>
    <row r="2576" spans="4:4" x14ac:dyDescent="0.2">
      <c r="D2576" s="251"/>
    </row>
    <row r="2577" spans="4:4" x14ac:dyDescent="0.2">
      <c r="D2577" s="251"/>
    </row>
    <row r="2578" spans="4:4" x14ac:dyDescent="0.2">
      <c r="D2578" s="251"/>
    </row>
    <row r="2579" spans="4:4" x14ac:dyDescent="0.2">
      <c r="D2579" s="251"/>
    </row>
    <row r="2580" spans="4:4" x14ac:dyDescent="0.2">
      <c r="D2580" s="251"/>
    </row>
    <row r="2581" spans="4:4" x14ac:dyDescent="0.2">
      <c r="D2581" s="251"/>
    </row>
    <row r="2582" spans="4:4" x14ac:dyDescent="0.2">
      <c r="D2582" s="251"/>
    </row>
    <row r="2583" spans="4:4" x14ac:dyDescent="0.2">
      <c r="D2583" s="251"/>
    </row>
    <row r="2584" spans="4:4" x14ac:dyDescent="0.2">
      <c r="D2584" s="251"/>
    </row>
    <row r="2585" spans="4:4" x14ac:dyDescent="0.2">
      <c r="D2585" s="251"/>
    </row>
    <row r="2586" spans="4:4" x14ac:dyDescent="0.2">
      <c r="D2586" s="251"/>
    </row>
    <row r="2587" spans="4:4" x14ac:dyDescent="0.2">
      <c r="D2587" s="251"/>
    </row>
    <row r="2588" spans="4:4" x14ac:dyDescent="0.2">
      <c r="D2588" s="251"/>
    </row>
    <row r="2589" spans="4:4" x14ac:dyDescent="0.2">
      <c r="D2589" s="251"/>
    </row>
    <row r="2590" spans="4:4" x14ac:dyDescent="0.2">
      <c r="D2590" s="251"/>
    </row>
    <row r="2591" spans="4:4" x14ac:dyDescent="0.2">
      <c r="D2591" s="251"/>
    </row>
    <row r="2592" spans="4:4" x14ac:dyDescent="0.2">
      <c r="D2592" s="251"/>
    </row>
    <row r="2593" spans="4:4" x14ac:dyDescent="0.2">
      <c r="D2593" s="251"/>
    </row>
    <row r="2594" spans="4:4" x14ac:dyDescent="0.2">
      <c r="D2594" s="251"/>
    </row>
    <row r="2595" spans="4:4" x14ac:dyDescent="0.2">
      <c r="D2595" s="251"/>
    </row>
    <row r="2596" spans="4:4" x14ac:dyDescent="0.2">
      <c r="D2596" s="251"/>
    </row>
    <row r="2597" spans="4:4" x14ac:dyDescent="0.2">
      <c r="D2597" s="251"/>
    </row>
    <row r="2598" spans="4:4" x14ac:dyDescent="0.2">
      <c r="D2598" s="251"/>
    </row>
    <row r="2599" spans="4:4" x14ac:dyDescent="0.2">
      <c r="D2599" s="251"/>
    </row>
    <row r="2600" spans="4:4" x14ac:dyDescent="0.2">
      <c r="D2600" s="251"/>
    </row>
    <row r="2601" spans="4:4" x14ac:dyDescent="0.2">
      <c r="D2601" s="251"/>
    </row>
    <row r="2602" spans="4:4" x14ac:dyDescent="0.2">
      <c r="D2602" s="251"/>
    </row>
    <row r="2603" spans="4:4" x14ac:dyDescent="0.2">
      <c r="D2603" s="251"/>
    </row>
    <row r="2604" spans="4:4" x14ac:dyDescent="0.2">
      <c r="D2604" s="251"/>
    </row>
    <row r="2605" spans="4:4" x14ac:dyDescent="0.2">
      <c r="D2605" s="251"/>
    </row>
    <row r="2606" spans="4:4" x14ac:dyDescent="0.2">
      <c r="D2606" s="251"/>
    </row>
    <row r="2607" spans="4:4" x14ac:dyDescent="0.2">
      <c r="D2607" s="251"/>
    </row>
    <row r="2608" spans="4:4" x14ac:dyDescent="0.2">
      <c r="D2608" s="251"/>
    </row>
    <row r="2609" spans="4:4" x14ac:dyDescent="0.2">
      <c r="D2609" s="251"/>
    </row>
    <row r="2610" spans="4:4" x14ac:dyDescent="0.2">
      <c r="D2610" s="251"/>
    </row>
    <row r="2611" spans="4:4" x14ac:dyDescent="0.2">
      <c r="D2611" s="251"/>
    </row>
    <row r="2612" spans="4:4" x14ac:dyDescent="0.2">
      <c r="D2612" s="251"/>
    </row>
    <row r="2613" spans="4:4" x14ac:dyDescent="0.2">
      <c r="D2613" s="251"/>
    </row>
    <row r="2614" spans="4:4" x14ac:dyDescent="0.2">
      <c r="D2614" s="251"/>
    </row>
    <row r="2615" spans="4:4" x14ac:dyDescent="0.2">
      <c r="D2615" s="251"/>
    </row>
    <row r="2616" spans="4:4" x14ac:dyDescent="0.2">
      <c r="D2616" s="251"/>
    </row>
    <row r="2617" spans="4:4" x14ac:dyDescent="0.2">
      <c r="D2617" s="251"/>
    </row>
    <row r="2618" spans="4:4" x14ac:dyDescent="0.2">
      <c r="D2618" s="251"/>
    </row>
    <row r="2619" spans="4:4" x14ac:dyDescent="0.2">
      <c r="D2619" s="251"/>
    </row>
    <row r="2620" spans="4:4" x14ac:dyDescent="0.2">
      <c r="D2620" s="251"/>
    </row>
    <row r="2621" spans="4:4" x14ac:dyDescent="0.2">
      <c r="D2621" s="251"/>
    </row>
    <row r="2622" spans="4:4" x14ac:dyDescent="0.2">
      <c r="D2622" s="251"/>
    </row>
    <row r="2623" spans="4:4" x14ac:dyDescent="0.2">
      <c r="D2623" s="251"/>
    </row>
    <row r="2624" spans="4:4" x14ac:dyDescent="0.2">
      <c r="D2624" s="251"/>
    </row>
    <row r="2625" spans="4:4" x14ac:dyDescent="0.2">
      <c r="D2625" s="251"/>
    </row>
    <row r="2626" spans="4:4" x14ac:dyDescent="0.2">
      <c r="D2626" s="251"/>
    </row>
    <row r="2627" spans="4:4" x14ac:dyDescent="0.2">
      <c r="D2627" s="251"/>
    </row>
    <row r="2628" spans="4:4" x14ac:dyDescent="0.2">
      <c r="D2628" s="251"/>
    </row>
    <row r="2629" spans="4:4" x14ac:dyDescent="0.2">
      <c r="D2629" s="251"/>
    </row>
    <row r="2630" spans="4:4" x14ac:dyDescent="0.2">
      <c r="D2630" s="251"/>
    </row>
    <row r="2631" spans="4:4" x14ac:dyDescent="0.2">
      <c r="D2631" s="251"/>
    </row>
    <row r="2632" spans="4:4" x14ac:dyDescent="0.2">
      <c r="D2632" s="251"/>
    </row>
    <row r="2633" spans="4:4" x14ac:dyDescent="0.2">
      <c r="D2633" s="251"/>
    </row>
    <row r="2634" spans="4:4" x14ac:dyDescent="0.2">
      <c r="D2634" s="251"/>
    </row>
    <row r="2635" spans="4:4" x14ac:dyDescent="0.2">
      <c r="D2635" s="251"/>
    </row>
    <row r="2636" spans="4:4" x14ac:dyDescent="0.2">
      <c r="D2636" s="251"/>
    </row>
    <row r="2637" spans="4:4" x14ac:dyDescent="0.2">
      <c r="D2637" s="251"/>
    </row>
    <row r="2638" spans="4:4" x14ac:dyDescent="0.2">
      <c r="D2638" s="251"/>
    </row>
    <row r="2639" spans="4:4" x14ac:dyDescent="0.2">
      <c r="D2639" s="251"/>
    </row>
    <row r="2640" spans="4:4" x14ac:dyDescent="0.2">
      <c r="D2640" s="251"/>
    </row>
    <row r="2641" spans="4:4" x14ac:dyDescent="0.2">
      <c r="D2641" s="251"/>
    </row>
    <row r="2642" spans="4:4" x14ac:dyDescent="0.2">
      <c r="D2642" s="251"/>
    </row>
    <row r="2643" spans="4:4" x14ac:dyDescent="0.2">
      <c r="D2643" s="251"/>
    </row>
    <row r="2644" spans="4:4" x14ac:dyDescent="0.2">
      <c r="D2644" s="251"/>
    </row>
    <row r="2645" spans="4:4" x14ac:dyDescent="0.2">
      <c r="D2645" s="251"/>
    </row>
    <row r="2646" spans="4:4" x14ac:dyDescent="0.2">
      <c r="D2646" s="251"/>
    </row>
    <row r="2647" spans="4:4" x14ac:dyDescent="0.2">
      <c r="D2647" s="251"/>
    </row>
    <row r="2648" spans="4:4" x14ac:dyDescent="0.2">
      <c r="D2648" s="251"/>
    </row>
    <row r="2649" spans="4:4" x14ac:dyDescent="0.2">
      <c r="D2649" s="251"/>
    </row>
    <row r="2650" spans="4:4" x14ac:dyDescent="0.2">
      <c r="D2650" s="251"/>
    </row>
    <row r="2651" spans="4:4" x14ac:dyDescent="0.2">
      <c r="D2651" s="251"/>
    </row>
    <row r="2652" spans="4:4" x14ac:dyDescent="0.2">
      <c r="D2652" s="251"/>
    </row>
    <row r="2653" spans="4:4" x14ac:dyDescent="0.2">
      <c r="D2653" s="251"/>
    </row>
    <row r="2654" spans="4:4" x14ac:dyDescent="0.2">
      <c r="D2654" s="251"/>
    </row>
    <row r="2655" spans="4:4" x14ac:dyDescent="0.2">
      <c r="D2655" s="251"/>
    </row>
    <row r="2656" spans="4:4" x14ac:dyDescent="0.2">
      <c r="D2656" s="251"/>
    </row>
    <row r="2657" spans="4:4" x14ac:dyDescent="0.2">
      <c r="D2657" s="251"/>
    </row>
    <row r="2658" spans="4:4" x14ac:dyDescent="0.2">
      <c r="D2658" s="251"/>
    </row>
    <row r="2659" spans="4:4" x14ac:dyDescent="0.2">
      <c r="D2659" s="251"/>
    </row>
    <row r="2660" spans="4:4" x14ac:dyDescent="0.2">
      <c r="D2660" s="251"/>
    </row>
    <row r="2661" spans="4:4" x14ac:dyDescent="0.2">
      <c r="D2661" s="251"/>
    </row>
    <row r="2662" spans="4:4" x14ac:dyDescent="0.2">
      <c r="D2662" s="251"/>
    </row>
    <row r="2663" spans="4:4" x14ac:dyDescent="0.2">
      <c r="D2663" s="251"/>
    </row>
    <row r="2664" spans="4:4" x14ac:dyDescent="0.2">
      <c r="D2664" s="251"/>
    </row>
    <row r="2665" spans="4:4" x14ac:dyDescent="0.2">
      <c r="D2665" s="251"/>
    </row>
    <row r="2666" spans="4:4" x14ac:dyDescent="0.2">
      <c r="D2666" s="251"/>
    </row>
    <row r="2667" spans="4:4" x14ac:dyDescent="0.2">
      <c r="D2667" s="251"/>
    </row>
    <row r="2668" spans="4:4" x14ac:dyDescent="0.2">
      <c r="D2668" s="251"/>
    </row>
    <row r="2669" spans="4:4" x14ac:dyDescent="0.2">
      <c r="D2669" s="251"/>
    </row>
    <row r="2670" spans="4:4" x14ac:dyDescent="0.2">
      <c r="D2670" s="251"/>
    </row>
    <row r="2671" spans="4:4" x14ac:dyDescent="0.2">
      <c r="D2671" s="251"/>
    </row>
    <row r="2672" spans="4:4" x14ac:dyDescent="0.2">
      <c r="D2672" s="251"/>
    </row>
    <row r="2673" spans="4:4" x14ac:dyDescent="0.2">
      <c r="D2673" s="251"/>
    </row>
    <row r="2674" spans="4:4" x14ac:dyDescent="0.2">
      <c r="D2674" s="251"/>
    </row>
    <row r="2675" spans="4:4" x14ac:dyDescent="0.2">
      <c r="D2675" s="251"/>
    </row>
    <row r="2676" spans="4:4" x14ac:dyDescent="0.2">
      <c r="D2676" s="251"/>
    </row>
    <row r="2677" spans="4:4" x14ac:dyDescent="0.2">
      <c r="D2677" s="251"/>
    </row>
    <row r="2678" spans="4:4" x14ac:dyDescent="0.2">
      <c r="D2678" s="251"/>
    </row>
    <row r="2679" spans="4:4" x14ac:dyDescent="0.2">
      <c r="D2679" s="251"/>
    </row>
    <row r="2680" spans="4:4" x14ac:dyDescent="0.2">
      <c r="D2680" s="251"/>
    </row>
    <row r="2681" spans="4:4" x14ac:dyDescent="0.2">
      <c r="D2681" s="251"/>
    </row>
    <row r="2682" spans="4:4" x14ac:dyDescent="0.2">
      <c r="D2682" s="251"/>
    </row>
    <row r="2683" spans="4:4" x14ac:dyDescent="0.2">
      <c r="D2683" s="251"/>
    </row>
    <row r="2684" spans="4:4" x14ac:dyDescent="0.2">
      <c r="D2684" s="251"/>
    </row>
    <row r="2685" spans="4:4" x14ac:dyDescent="0.2">
      <c r="D2685" s="251"/>
    </row>
    <row r="2686" spans="4:4" x14ac:dyDescent="0.2">
      <c r="D2686" s="251"/>
    </row>
    <row r="2687" spans="4:4" x14ac:dyDescent="0.2">
      <c r="D2687" s="251"/>
    </row>
    <row r="2688" spans="4:4" x14ac:dyDescent="0.2">
      <c r="D2688" s="251"/>
    </row>
    <row r="2689" spans="4:4" x14ac:dyDescent="0.2">
      <c r="D2689" s="251"/>
    </row>
    <row r="2690" spans="4:4" x14ac:dyDescent="0.2">
      <c r="D2690" s="251"/>
    </row>
    <row r="2691" spans="4:4" x14ac:dyDescent="0.2">
      <c r="D2691" s="251"/>
    </row>
    <row r="2692" spans="4:4" x14ac:dyDescent="0.2">
      <c r="D2692" s="251"/>
    </row>
    <row r="2693" spans="4:4" x14ac:dyDescent="0.2">
      <c r="D2693" s="251"/>
    </row>
    <row r="2694" spans="4:4" x14ac:dyDescent="0.2">
      <c r="D2694" s="251"/>
    </row>
    <row r="2695" spans="4:4" x14ac:dyDescent="0.2">
      <c r="D2695" s="251"/>
    </row>
    <row r="2696" spans="4:4" x14ac:dyDescent="0.2">
      <c r="D2696" s="251"/>
    </row>
    <row r="2697" spans="4:4" x14ac:dyDescent="0.2">
      <c r="D2697" s="251"/>
    </row>
    <row r="2698" spans="4:4" x14ac:dyDescent="0.2">
      <c r="D2698" s="251"/>
    </row>
    <row r="2699" spans="4:4" x14ac:dyDescent="0.2">
      <c r="D2699" s="251"/>
    </row>
    <row r="2700" spans="4:4" x14ac:dyDescent="0.2">
      <c r="D2700" s="251"/>
    </row>
    <row r="2701" spans="4:4" x14ac:dyDescent="0.2">
      <c r="D2701" s="251"/>
    </row>
    <row r="2702" spans="4:4" x14ac:dyDescent="0.2">
      <c r="D2702" s="251"/>
    </row>
    <row r="2703" spans="4:4" x14ac:dyDescent="0.2">
      <c r="D2703" s="251"/>
    </row>
    <row r="2704" spans="4:4" x14ac:dyDescent="0.2">
      <c r="D2704" s="251"/>
    </row>
    <row r="2705" spans="4:4" x14ac:dyDescent="0.2">
      <c r="D2705" s="251"/>
    </row>
    <row r="2706" spans="4:4" x14ac:dyDescent="0.2">
      <c r="D2706" s="251"/>
    </row>
    <row r="2707" spans="4:4" x14ac:dyDescent="0.2">
      <c r="D2707" s="251"/>
    </row>
    <row r="2708" spans="4:4" x14ac:dyDescent="0.2">
      <c r="D2708" s="251"/>
    </row>
    <row r="2709" spans="4:4" x14ac:dyDescent="0.2">
      <c r="D2709" s="251"/>
    </row>
    <row r="2710" spans="4:4" x14ac:dyDescent="0.2">
      <c r="D2710" s="251"/>
    </row>
    <row r="2711" spans="4:4" x14ac:dyDescent="0.2">
      <c r="D2711" s="251"/>
    </row>
    <row r="2712" spans="4:4" x14ac:dyDescent="0.2">
      <c r="D2712" s="251"/>
    </row>
    <row r="2713" spans="4:4" x14ac:dyDescent="0.2">
      <c r="D2713" s="251"/>
    </row>
    <row r="2714" spans="4:4" x14ac:dyDescent="0.2">
      <c r="D2714" s="251"/>
    </row>
    <row r="2715" spans="4:4" x14ac:dyDescent="0.2">
      <c r="D2715" s="251"/>
    </row>
    <row r="2716" spans="4:4" x14ac:dyDescent="0.2">
      <c r="D2716" s="251"/>
    </row>
    <row r="2717" spans="4:4" x14ac:dyDescent="0.2">
      <c r="D2717" s="251"/>
    </row>
    <row r="2718" spans="4:4" x14ac:dyDescent="0.2">
      <c r="D2718" s="251"/>
    </row>
    <row r="2719" spans="4:4" x14ac:dyDescent="0.2">
      <c r="D2719" s="251"/>
    </row>
    <row r="2720" spans="4:4" x14ac:dyDescent="0.2">
      <c r="D2720" s="251"/>
    </row>
    <row r="2721" spans="4:4" x14ac:dyDescent="0.2">
      <c r="D2721" s="251"/>
    </row>
    <row r="2722" spans="4:4" x14ac:dyDescent="0.2">
      <c r="D2722" s="251"/>
    </row>
    <row r="2723" spans="4:4" x14ac:dyDescent="0.2">
      <c r="D2723" s="251"/>
    </row>
    <row r="2724" spans="4:4" x14ac:dyDescent="0.2">
      <c r="D2724" s="251"/>
    </row>
    <row r="2725" spans="4:4" x14ac:dyDescent="0.2">
      <c r="D2725" s="251"/>
    </row>
    <row r="2726" spans="4:4" x14ac:dyDescent="0.2">
      <c r="D2726" s="251"/>
    </row>
    <row r="2727" spans="4:4" x14ac:dyDescent="0.2">
      <c r="D2727" s="251"/>
    </row>
    <row r="2728" spans="4:4" x14ac:dyDescent="0.2">
      <c r="D2728" s="251"/>
    </row>
    <row r="2729" spans="4:4" x14ac:dyDescent="0.2">
      <c r="D2729" s="251"/>
    </row>
    <row r="2730" spans="4:4" x14ac:dyDescent="0.2">
      <c r="D2730" s="251"/>
    </row>
    <row r="2731" spans="4:4" x14ac:dyDescent="0.2">
      <c r="D2731" s="251"/>
    </row>
    <row r="2732" spans="4:4" x14ac:dyDescent="0.2">
      <c r="D2732" s="251"/>
    </row>
    <row r="2733" spans="4:4" x14ac:dyDescent="0.2">
      <c r="D2733" s="251"/>
    </row>
    <row r="2734" spans="4:4" x14ac:dyDescent="0.2">
      <c r="D2734" s="251"/>
    </row>
    <row r="2735" spans="4:4" x14ac:dyDescent="0.2">
      <c r="D2735" s="251"/>
    </row>
    <row r="2736" spans="4:4" x14ac:dyDescent="0.2">
      <c r="D2736" s="251"/>
    </row>
    <row r="2737" spans="4:4" x14ac:dyDescent="0.2">
      <c r="D2737" s="251"/>
    </row>
    <row r="2738" spans="4:4" x14ac:dyDescent="0.2">
      <c r="D2738" s="251"/>
    </row>
    <row r="2739" spans="4:4" x14ac:dyDescent="0.2">
      <c r="D2739" s="251"/>
    </row>
    <row r="2740" spans="4:4" x14ac:dyDescent="0.2">
      <c r="D2740" s="251"/>
    </row>
    <row r="2741" spans="4:4" x14ac:dyDescent="0.2">
      <c r="D2741" s="251"/>
    </row>
    <row r="2742" spans="4:4" x14ac:dyDescent="0.2">
      <c r="D2742" s="251"/>
    </row>
    <row r="2743" spans="4:4" x14ac:dyDescent="0.2">
      <c r="D2743" s="251"/>
    </row>
    <row r="2744" spans="4:4" x14ac:dyDescent="0.2">
      <c r="D2744" s="251"/>
    </row>
    <row r="2745" spans="4:4" x14ac:dyDescent="0.2">
      <c r="D2745" s="251"/>
    </row>
    <row r="2746" spans="4:4" x14ac:dyDescent="0.2">
      <c r="D2746" s="251"/>
    </row>
    <row r="2747" spans="4:4" x14ac:dyDescent="0.2">
      <c r="D2747" s="251"/>
    </row>
    <row r="2748" spans="4:4" x14ac:dyDescent="0.2">
      <c r="D2748" s="251"/>
    </row>
    <row r="2749" spans="4:4" x14ac:dyDescent="0.2">
      <c r="D2749" s="251"/>
    </row>
    <row r="2750" spans="4:4" x14ac:dyDescent="0.2">
      <c r="D2750" s="251"/>
    </row>
    <row r="2751" spans="4:4" x14ac:dyDescent="0.2">
      <c r="D2751" s="251"/>
    </row>
    <row r="2752" spans="4:4" x14ac:dyDescent="0.2">
      <c r="D2752" s="251"/>
    </row>
    <row r="2753" spans="4:4" x14ac:dyDescent="0.2">
      <c r="D2753" s="251"/>
    </row>
    <row r="2754" spans="4:4" x14ac:dyDescent="0.2">
      <c r="D2754" s="251"/>
    </row>
    <row r="2755" spans="4:4" x14ac:dyDescent="0.2">
      <c r="D2755" s="251"/>
    </row>
    <row r="2756" spans="4:4" x14ac:dyDescent="0.2">
      <c r="D2756" s="251"/>
    </row>
    <row r="2757" spans="4:4" x14ac:dyDescent="0.2">
      <c r="D2757" s="251"/>
    </row>
    <row r="2758" spans="4:4" x14ac:dyDescent="0.2">
      <c r="D2758" s="251"/>
    </row>
    <row r="2759" spans="4:4" x14ac:dyDescent="0.2">
      <c r="D2759" s="251"/>
    </row>
    <row r="2760" spans="4:4" x14ac:dyDescent="0.2">
      <c r="D2760" s="251"/>
    </row>
    <row r="2761" spans="4:4" x14ac:dyDescent="0.2">
      <c r="D2761" s="251"/>
    </row>
    <row r="2762" spans="4:4" x14ac:dyDescent="0.2">
      <c r="D2762" s="251"/>
    </row>
    <row r="2763" spans="4:4" x14ac:dyDescent="0.2">
      <c r="D2763" s="251"/>
    </row>
    <row r="2764" spans="4:4" x14ac:dyDescent="0.2">
      <c r="D2764" s="251"/>
    </row>
    <row r="2765" spans="4:4" x14ac:dyDescent="0.2">
      <c r="D2765" s="251"/>
    </row>
    <row r="2766" spans="4:4" x14ac:dyDescent="0.2">
      <c r="D2766" s="251"/>
    </row>
    <row r="2767" spans="4:4" x14ac:dyDescent="0.2">
      <c r="D2767" s="251"/>
    </row>
    <row r="2768" spans="4:4" x14ac:dyDescent="0.2">
      <c r="D2768" s="251"/>
    </row>
    <row r="2769" spans="4:4" x14ac:dyDescent="0.2">
      <c r="D2769" s="251"/>
    </row>
    <row r="2770" spans="4:4" x14ac:dyDescent="0.2">
      <c r="D2770" s="251"/>
    </row>
    <row r="2771" spans="4:4" x14ac:dyDescent="0.2">
      <c r="D2771" s="251"/>
    </row>
    <row r="2772" spans="4:4" x14ac:dyDescent="0.2">
      <c r="D2772" s="251"/>
    </row>
    <row r="2773" spans="4:4" x14ac:dyDescent="0.2">
      <c r="D2773" s="251"/>
    </row>
    <row r="2774" spans="4:4" x14ac:dyDescent="0.2">
      <c r="D2774" s="251"/>
    </row>
    <row r="2775" spans="4:4" x14ac:dyDescent="0.2">
      <c r="D2775" s="251"/>
    </row>
    <row r="2776" spans="4:4" x14ac:dyDescent="0.2">
      <c r="D2776" s="251"/>
    </row>
    <row r="2777" spans="4:4" x14ac:dyDescent="0.2">
      <c r="D2777" s="251"/>
    </row>
    <row r="2778" spans="4:4" x14ac:dyDescent="0.2">
      <c r="D2778" s="251"/>
    </row>
    <row r="2779" spans="4:4" x14ac:dyDescent="0.2">
      <c r="D2779" s="251"/>
    </row>
    <row r="2780" spans="4:4" x14ac:dyDescent="0.2">
      <c r="D2780" s="251"/>
    </row>
    <row r="2781" spans="4:4" x14ac:dyDescent="0.2">
      <c r="D2781" s="251"/>
    </row>
    <row r="2782" spans="4:4" x14ac:dyDescent="0.2">
      <c r="D2782" s="251"/>
    </row>
    <row r="2783" spans="4:4" x14ac:dyDescent="0.2">
      <c r="D2783" s="251"/>
    </row>
    <row r="2784" spans="4:4" x14ac:dyDescent="0.2">
      <c r="D2784" s="251"/>
    </row>
    <row r="2785" spans="4:4" x14ac:dyDescent="0.2">
      <c r="D2785" s="251"/>
    </row>
    <row r="2786" spans="4:4" x14ac:dyDescent="0.2">
      <c r="D2786" s="251"/>
    </row>
    <row r="2787" spans="4:4" x14ac:dyDescent="0.2">
      <c r="D2787" s="251"/>
    </row>
    <row r="2788" spans="4:4" x14ac:dyDescent="0.2">
      <c r="D2788" s="251"/>
    </row>
    <row r="2789" spans="4:4" x14ac:dyDescent="0.2">
      <c r="D2789" s="251"/>
    </row>
    <row r="2790" spans="4:4" x14ac:dyDescent="0.2">
      <c r="D2790" s="251"/>
    </row>
    <row r="2791" spans="4:4" x14ac:dyDescent="0.2">
      <c r="D2791" s="251"/>
    </row>
    <row r="2792" spans="4:4" x14ac:dyDescent="0.2">
      <c r="D2792" s="251"/>
    </row>
    <row r="2793" spans="4:4" x14ac:dyDescent="0.2">
      <c r="D2793" s="251"/>
    </row>
    <row r="2794" spans="4:4" x14ac:dyDescent="0.2">
      <c r="D2794" s="251"/>
    </row>
    <row r="2795" spans="4:4" x14ac:dyDescent="0.2">
      <c r="D2795" s="251"/>
    </row>
    <row r="2796" spans="4:4" x14ac:dyDescent="0.2">
      <c r="D2796" s="251"/>
    </row>
    <row r="2797" spans="4:4" x14ac:dyDescent="0.2">
      <c r="D2797" s="251"/>
    </row>
    <row r="2798" spans="4:4" x14ac:dyDescent="0.2">
      <c r="D2798" s="251"/>
    </row>
    <row r="2799" spans="4:4" x14ac:dyDescent="0.2">
      <c r="D2799" s="251"/>
    </row>
    <row r="2800" spans="4:4" x14ac:dyDescent="0.2">
      <c r="D2800" s="251"/>
    </row>
    <row r="2801" spans="4:4" x14ac:dyDescent="0.2">
      <c r="D2801" s="251"/>
    </row>
    <row r="2802" spans="4:4" x14ac:dyDescent="0.2">
      <c r="D2802" s="251"/>
    </row>
    <row r="2803" spans="4:4" x14ac:dyDescent="0.2">
      <c r="D2803" s="251"/>
    </row>
    <row r="2804" spans="4:4" x14ac:dyDescent="0.2">
      <c r="D2804" s="251"/>
    </row>
    <row r="2805" spans="4:4" x14ac:dyDescent="0.2">
      <c r="D2805" s="251"/>
    </row>
    <row r="2806" spans="4:4" x14ac:dyDescent="0.2">
      <c r="D2806" s="251"/>
    </row>
    <row r="2807" spans="4:4" x14ac:dyDescent="0.2">
      <c r="D2807" s="251"/>
    </row>
    <row r="2808" spans="4:4" x14ac:dyDescent="0.2">
      <c r="D2808" s="251"/>
    </row>
    <row r="2809" spans="4:4" x14ac:dyDescent="0.2">
      <c r="D2809" s="251"/>
    </row>
    <row r="2810" spans="4:4" x14ac:dyDescent="0.2">
      <c r="D2810" s="251"/>
    </row>
    <row r="2811" spans="4:4" x14ac:dyDescent="0.2">
      <c r="D2811" s="251"/>
    </row>
    <row r="2812" spans="4:4" x14ac:dyDescent="0.2">
      <c r="D2812" s="251"/>
    </row>
    <row r="2813" spans="4:4" x14ac:dyDescent="0.2">
      <c r="D2813" s="251"/>
    </row>
    <row r="2814" spans="4:4" x14ac:dyDescent="0.2">
      <c r="D2814" s="251"/>
    </row>
    <row r="2815" spans="4:4" x14ac:dyDescent="0.2">
      <c r="D2815" s="251"/>
    </row>
    <row r="2816" spans="4:4" x14ac:dyDescent="0.2">
      <c r="D2816" s="251"/>
    </row>
    <row r="2817" spans="4:4" x14ac:dyDescent="0.2">
      <c r="D2817" s="251"/>
    </row>
    <row r="2818" spans="4:4" x14ac:dyDescent="0.2">
      <c r="D2818" s="251"/>
    </row>
    <row r="2819" spans="4:4" x14ac:dyDescent="0.2">
      <c r="D2819" s="251"/>
    </row>
    <row r="2820" spans="4:4" x14ac:dyDescent="0.2">
      <c r="D2820" s="251"/>
    </row>
    <row r="2821" spans="4:4" x14ac:dyDescent="0.2">
      <c r="D2821" s="251"/>
    </row>
    <row r="2822" spans="4:4" x14ac:dyDescent="0.2">
      <c r="D2822" s="251"/>
    </row>
    <row r="2823" spans="4:4" x14ac:dyDescent="0.2">
      <c r="D2823" s="251"/>
    </row>
    <row r="2824" spans="4:4" x14ac:dyDescent="0.2">
      <c r="D2824" s="251"/>
    </row>
    <row r="2825" spans="4:4" x14ac:dyDescent="0.2">
      <c r="D2825" s="251"/>
    </row>
    <row r="2826" spans="4:4" x14ac:dyDescent="0.2">
      <c r="D2826" s="251"/>
    </row>
    <row r="2827" spans="4:4" x14ac:dyDescent="0.2">
      <c r="D2827" s="251"/>
    </row>
    <row r="2828" spans="4:4" x14ac:dyDescent="0.2">
      <c r="D2828" s="251"/>
    </row>
    <row r="2829" spans="4:4" x14ac:dyDescent="0.2">
      <c r="D2829" s="251"/>
    </row>
    <row r="2830" spans="4:4" x14ac:dyDescent="0.2">
      <c r="D2830" s="251"/>
    </row>
    <row r="2831" spans="4:4" x14ac:dyDescent="0.2">
      <c r="D2831" s="251"/>
    </row>
    <row r="2832" spans="4:4" x14ac:dyDescent="0.2">
      <c r="D2832" s="251"/>
    </row>
    <row r="2833" spans="4:4" x14ac:dyDescent="0.2">
      <c r="D2833" s="251"/>
    </row>
    <row r="2834" spans="4:4" x14ac:dyDescent="0.2">
      <c r="D2834" s="251"/>
    </row>
    <row r="2835" spans="4:4" x14ac:dyDescent="0.2">
      <c r="D2835" s="251"/>
    </row>
    <row r="2836" spans="4:4" x14ac:dyDescent="0.2">
      <c r="D2836" s="251"/>
    </row>
    <row r="2837" spans="4:4" x14ac:dyDescent="0.2">
      <c r="D2837" s="251"/>
    </row>
    <row r="2838" spans="4:4" x14ac:dyDescent="0.2">
      <c r="D2838" s="251"/>
    </row>
    <row r="2839" spans="4:4" x14ac:dyDescent="0.2">
      <c r="D2839" s="251"/>
    </row>
    <row r="2840" spans="4:4" x14ac:dyDescent="0.2">
      <c r="D2840" s="251"/>
    </row>
    <row r="2841" spans="4:4" x14ac:dyDescent="0.2">
      <c r="D2841" s="251"/>
    </row>
    <row r="2842" spans="4:4" x14ac:dyDescent="0.2">
      <c r="D2842" s="251"/>
    </row>
    <row r="2843" spans="4:4" x14ac:dyDescent="0.2">
      <c r="D2843" s="251"/>
    </row>
    <row r="2844" spans="4:4" x14ac:dyDescent="0.2">
      <c r="D2844" s="251"/>
    </row>
    <row r="2845" spans="4:4" x14ac:dyDescent="0.2">
      <c r="D2845" s="251"/>
    </row>
    <row r="2846" spans="4:4" x14ac:dyDescent="0.2">
      <c r="D2846" s="251"/>
    </row>
    <row r="2847" spans="4:4" x14ac:dyDescent="0.2">
      <c r="D2847" s="251"/>
    </row>
    <row r="2848" spans="4:4" x14ac:dyDescent="0.2">
      <c r="D2848" s="251"/>
    </row>
    <row r="2849" spans="4:4" x14ac:dyDescent="0.2">
      <c r="D2849" s="251"/>
    </row>
    <row r="2850" spans="4:4" x14ac:dyDescent="0.2">
      <c r="D2850" s="251"/>
    </row>
    <row r="2851" spans="4:4" x14ac:dyDescent="0.2">
      <c r="D2851" s="251"/>
    </row>
    <row r="2852" spans="4:4" x14ac:dyDescent="0.2">
      <c r="D2852" s="251"/>
    </row>
    <row r="2853" spans="4:4" x14ac:dyDescent="0.2">
      <c r="D2853" s="251"/>
    </row>
    <row r="2854" spans="4:4" x14ac:dyDescent="0.2">
      <c r="D2854" s="251"/>
    </row>
    <row r="2855" spans="4:4" x14ac:dyDescent="0.2">
      <c r="D2855" s="251"/>
    </row>
    <row r="2856" spans="4:4" x14ac:dyDescent="0.2">
      <c r="D2856" s="251"/>
    </row>
    <row r="2857" spans="4:4" x14ac:dyDescent="0.2">
      <c r="D2857" s="251"/>
    </row>
    <row r="2858" spans="4:4" x14ac:dyDescent="0.2">
      <c r="D2858" s="251"/>
    </row>
    <row r="2859" spans="4:4" x14ac:dyDescent="0.2">
      <c r="D2859" s="251"/>
    </row>
    <row r="2860" spans="4:4" x14ac:dyDescent="0.2">
      <c r="D2860" s="251"/>
    </row>
    <row r="2861" spans="4:4" x14ac:dyDescent="0.2">
      <c r="D2861" s="251"/>
    </row>
    <row r="2862" spans="4:4" x14ac:dyDescent="0.2">
      <c r="D2862" s="251"/>
    </row>
    <row r="2863" spans="4:4" x14ac:dyDescent="0.2">
      <c r="D2863" s="251"/>
    </row>
    <row r="2864" spans="4:4" x14ac:dyDescent="0.2">
      <c r="D2864" s="251"/>
    </row>
    <row r="2865" spans="4:4" x14ac:dyDescent="0.2">
      <c r="D2865" s="251"/>
    </row>
    <row r="2866" spans="4:4" x14ac:dyDescent="0.2">
      <c r="D2866" s="251"/>
    </row>
    <row r="2867" spans="4:4" x14ac:dyDescent="0.2">
      <c r="D2867" s="251"/>
    </row>
    <row r="2868" spans="4:4" x14ac:dyDescent="0.2">
      <c r="D2868" s="251"/>
    </row>
    <row r="2869" spans="4:4" x14ac:dyDescent="0.2">
      <c r="D2869" s="251"/>
    </row>
    <row r="2870" spans="4:4" x14ac:dyDescent="0.2">
      <c r="D2870" s="251"/>
    </row>
    <row r="2871" spans="4:4" x14ac:dyDescent="0.2">
      <c r="D2871" s="251"/>
    </row>
    <row r="2872" spans="4:4" x14ac:dyDescent="0.2">
      <c r="D2872" s="251"/>
    </row>
    <row r="2873" spans="4:4" x14ac:dyDescent="0.2">
      <c r="D2873" s="251"/>
    </row>
    <row r="2874" spans="4:4" x14ac:dyDescent="0.2">
      <c r="D2874" s="251"/>
    </row>
    <row r="2875" spans="4:4" x14ac:dyDescent="0.2">
      <c r="D2875" s="251"/>
    </row>
    <row r="2876" spans="4:4" x14ac:dyDescent="0.2">
      <c r="D2876" s="251"/>
    </row>
    <row r="2877" spans="4:4" x14ac:dyDescent="0.2">
      <c r="D2877" s="251"/>
    </row>
    <row r="2878" spans="4:4" x14ac:dyDescent="0.2">
      <c r="D2878" s="251"/>
    </row>
    <row r="2879" spans="4:4" x14ac:dyDescent="0.2">
      <c r="D2879" s="251"/>
    </row>
    <row r="2880" spans="4:4" x14ac:dyDescent="0.2">
      <c r="D2880" s="251"/>
    </row>
    <row r="2881" spans="4:4" x14ac:dyDescent="0.2">
      <c r="D2881" s="251"/>
    </row>
    <row r="2882" spans="4:4" x14ac:dyDescent="0.2">
      <c r="D2882" s="251"/>
    </row>
    <row r="2883" spans="4:4" x14ac:dyDescent="0.2">
      <c r="D2883" s="251"/>
    </row>
    <row r="2884" spans="4:4" x14ac:dyDescent="0.2">
      <c r="D2884" s="251"/>
    </row>
    <row r="2885" spans="4:4" x14ac:dyDescent="0.2">
      <c r="D2885" s="251"/>
    </row>
    <row r="2886" spans="4:4" x14ac:dyDescent="0.2">
      <c r="D2886" s="251"/>
    </row>
    <row r="2887" spans="4:4" x14ac:dyDescent="0.2">
      <c r="D2887" s="251"/>
    </row>
    <row r="2888" spans="4:4" x14ac:dyDescent="0.2">
      <c r="D2888" s="251"/>
    </row>
    <row r="2889" spans="4:4" x14ac:dyDescent="0.2">
      <c r="D2889" s="251"/>
    </row>
    <row r="2890" spans="4:4" x14ac:dyDescent="0.2">
      <c r="D2890" s="251"/>
    </row>
    <row r="2891" spans="4:4" x14ac:dyDescent="0.2">
      <c r="D2891" s="251"/>
    </row>
    <row r="2892" spans="4:4" x14ac:dyDescent="0.2">
      <c r="D2892" s="251"/>
    </row>
    <row r="2893" spans="4:4" x14ac:dyDescent="0.2">
      <c r="D2893" s="251"/>
    </row>
    <row r="2894" spans="4:4" x14ac:dyDescent="0.2">
      <c r="D2894" s="251"/>
    </row>
    <row r="2895" spans="4:4" x14ac:dyDescent="0.2">
      <c r="D2895" s="251"/>
    </row>
    <row r="2896" spans="4:4" x14ac:dyDescent="0.2">
      <c r="D2896" s="251"/>
    </row>
    <row r="2897" spans="4:4" x14ac:dyDescent="0.2">
      <c r="D2897" s="251"/>
    </row>
    <row r="2898" spans="4:4" x14ac:dyDescent="0.2">
      <c r="D2898" s="251"/>
    </row>
    <row r="2899" spans="4:4" x14ac:dyDescent="0.2">
      <c r="D2899" s="251"/>
    </row>
    <row r="2900" spans="4:4" x14ac:dyDescent="0.2">
      <c r="D2900" s="251"/>
    </row>
    <row r="2901" spans="4:4" x14ac:dyDescent="0.2">
      <c r="D2901" s="251"/>
    </row>
    <row r="2902" spans="4:4" x14ac:dyDescent="0.2">
      <c r="D2902" s="251"/>
    </row>
    <row r="2903" spans="4:4" x14ac:dyDescent="0.2">
      <c r="D2903" s="251"/>
    </row>
    <row r="2904" spans="4:4" x14ac:dyDescent="0.2">
      <c r="D2904" s="251"/>
    </row>
    <row r="2905" spans="4:4" x14ac:dyDescent="0.2">
      <c r="D2905" s="251"/>
    </row>
    <row r="2906" spans="4:4" x14ac:dyDescent="0.2">
      <c r="D2906" s="251"/>
    </row>
    <row r="2907" spans="4:4" x14ac:dyDescent="0.2">
      <c r="D2907" s="251"/>
    </row>
    <row r="2908" spans="4:4" x14ac:dyDescent="0.2">
      <c r="D2908" s="251"/>
    </row>
    <row r="2909" spans="4:4" x14ac:dyDescent="0.2">
      <c r="D2909" s="251"/>
    </row>
    <row r="2910" spans="4:4" x14ac:dyDescent="0.2">
      <c r="D2910" s="251"/>
    </row>
    <row r="2911" spans="4:4" x14ac:dyDescent="0.2">
      <c r="D2911" s="251"/>
    </row>
    <row r="2912" spans="4:4" x14ac:dyDescent="0.2">
      <c r="D2912" s="251"/>
    </row>
    <row r="2913" spans="4:4" x14ac:dyDescent="0.2">
      <c r="D2913" s="251"/>
    </row>
    <row r="2914" spans="4:4" x14ac:dyDescent="0.2">
      <c r="D2914" s="251"/>
    </row>
    <row r="2915" spans="4:4" x14ac:dyDescent="0.2">
      <c r="D2915" s="251"/>
    </row>
    <row r="2916" spans="4:4" x14ac:dyDescent="0.2">
      <c r="D2916" s="251"/>
    </row>
    <row r="2917" spans="4:4" x14ac:dyDescent="0.2">
      <c r="D2917" s="251"/>
    </row>
    <row r="2918" spans="4:4" x14ac:dyDescent="0.2">
      <c r="D2918" s="251"/>
    </row>
    <row r="2919" spans="4:4" x14ac:dyDescent="0.2">
      <c r="D2919" s="251"/>
    </row>
    <row r="2920" spans="4:4" x14ac:dyDescent="0.2">
      <c r="D2920" s="251"/>
    </row>
    <row r="2921" spans="4:4" x14ac:dyDescent="0.2">
      <c r="D2921" s="251"/>
    </row>
    <row r="2922" spans="4:4" x14ac:dyDescent="0.2">
      <c r="D2922" s="251"/>
    </row>
    <row r="2923" spans="4:4" x14ac:dyDescent="0.2">
      <c r="D2923" s="251"/>
    </row>
    <row r="2924" spans="4:4" x14ac:dyDescent="0.2">
      <c r="D2924" s="251"/>
    </row>
    <row r="2925" spans="4:4" x14ac:dyDescent="0.2">
      <c r="D2925" s="251"/>
    </row>
    <row r="2926" spans="4:4" x14ac:dyDescent="0.2">
      <c r="D2926" s="251"/>
    </row>
    <row r="2927" spans="4:4" x14ac:dyDescent="0.2">
      <c r="D2927" s="251"/>
    </row>
    <row r="2928" spans="4:4" x14ac:dyDescent="0.2">
      <c r="D2928" s="251"/>
    </row>
    <row r="2929" spans="4:4" x14ac:dyDescent="0.2">
      <c r="D2929" s="251"/>
    </row>
    <row r="2930" spans="4:4" x14ac:dyDescent="0.2">
      <c r="D2930" s="251"/>
    </row>
    <row r="2931" spans="4:4" x14ac:dyDescent="0.2">
      <c r="D2931" s="251"/>
    </row>
    <row r="2932" spans="4:4" x14ac:dyDescent="0.2">
      <c r="D2932" s="251"/>
    </row>
    <row r="2933" spans="4:4" x14ac:dyDescent="0.2">
      <c r="D2933" s="251"/>
    </row>
    <row r="2934" spans="4:4" x14ac:dyDescent="0.2">
      <c r="D2934" s="251"/>
    </row>
    <row r="2935" spans="4:4" x14ac:dyDescent="0.2">
      <c r="D2935" s="251"/>
    </row>
    <row r="2936" spans="4:4" x14ac:dyDescent="0.2">
      <c r="D2936" s="251"/>
    </row>
    <row r="2937" spans="4:4" x14ac:dyDescent="0.2">
      <c r="D2937" s="251"/>
    </row>
    <row r="2938" spans="4:4" x14ac:dyDescent="0.2">
      <c r="D2938" s="251"/>
    </row>
    <row r="2939" spans="4:4" x14ac:dyDescent="0.2">
      <c r="D2939" s="251"/>
    </row>
    <row r="2940" spans="4:4" x14ac:dyDescent="0.2">
      <c r="D2940" s="251"/>
    </row>
    <row r="2941" spans="4:4" x14ac:dyDescent="0.2">
      <c r="D2941" s="251"/>
    </row>
    <row r="2942" spans="4:4" x14ac:dyDescent="0.2">
      <c r="D2942" s="251"/>
    </row>
    <row r="2943" spans="4:4" x14ac:dyDescent="0.2">
      <c r="D2943" s="251"/>
    </row>
    <row r="2944" spans="4:4" x14ac:dyDescent="0.2">
      <c r="D2944" s="251"/>
    </row>
    <row r="2945" spans="4:4" x14ac:dyDescent="0.2">
      <c r="D2945" s="251"/>
    </row>
    <row r="2946" spans="4:4" x14ac:dyDescent="0.2">
      <c r="D2946" s="251"/>
    </row>
    <row r="2947" spans="4:4" x14ac:dyDescent="0.2">
      <c r="D2947" s="251"/>
    </row>
    <row r="2948" spans="4:4" x14ac:dyDescent="0.2">
      <c r="D2948" s="251"/>
    </row>
    <row r="2949" spans="4:4" x14ac:dyDescent="0.2">
      <c r="D2949" s="251"/>
    </row>
    <row r="2950" spans="4:4" x14ac:dyDescent="0.2">
      <c r="D2950" s="251"/>
    </row>
    <row r="2951" spans="4:4" x14ac:dyDescent="0.2">
      <c r="D2951" s="251"/>
    </row>
    <row r="2952" spans="4:4" x14ac:dyDescent="0.2">
      <c r="D2952" s="251"/>
    </row>
    <row r="2953" spans="4:4" x14ac:dyDescent="0.2">
      <c r="D2953" s="251"/>
    </row>
    <row r="2954" spans="4:4" x14ac:dyDescent="0.2">
      <c r="D2954" s="251"/>
    </row>
    <row r="2955" spans="4:4" x14ac:dyDescent="0.2">
      <c r="D2955" s="251"/>
    </row>
    <row r="2956" spans="4:4" x14ac:dyDescent="0.2">
      <c r="D2956" s="251"/>
    </row>
    <row r="2957" spans="4:4" x14ac:dyDescent="0.2">
      <c r="D2957" s="251"/>
    </row>
    <row r="2958" spans="4:4" x14ac:dyDescent="0.2">
      <c r="D2958" s="251"/>
    </row>
    <row r="2959" spans="4:4" x14ac:dyDescent="0.2">
      <c r="D2959" s="251"/>
    </row>
    <row r="2960" spans="4:4" x14ac:dyDescent="0.2">
      <c r="D2960" s="251"/>
    </row>
    <row r="2961" spans="4:4" x14ac:dyDescent="0.2">
      <c r="D2961" s="251"/>
    </row>
    <row r="2962" spans="4:4" x14ac:dyDescent="0.2">
      <c r="D2962" s="251"/>
    </row>
    <row r="2963" spans="4:4" x14ac:dyDescent="0.2">
      <c r="D2963" s="251"/>
    </row>
    <row r="2964" spans="4:4" x14ac:dyDescent="0.2">
      <c r="D2964" s="251"/>
    </row>
    <row r="2965" spans="4:4" x14ac:dyDescent="0.2">
      <c r="D2965" s="251"/>
    </row>
    <row r="2966" spans="4:4" x14ac:dyDescent="0.2">
      <c r="D2966" s="251"/>
    </row>
    <row r="2967" spans="4:4" x14ac:dyDescent="0.2">
      <c r="D2967" s="251"/>
    </row>
    <row r="2968" spans="4:4" x14ac:dyDescent="0.2">
      <c r="D2968" s="251"/>
    </row>
    <row r="2969" spans="4:4" x14ac:dyDescent="0.2">
      <c r="D2969" s="251"/>
    </row>
    <row r="2970" spans="4:4" x14ac:dyDescent="0.2">
      <c r="D2970" s="251"/>
    </row>
    <row r="2971" spans="4:4" x14ac:dyDescent="0.2">
      <c r="D2971" s="251"/>
    </row>
    <row r="2972" spans="4:4" x14ac:dyDescent="0.2">
      <c r="D2972" s="251"/>
    </row>
    <row r="2973" spans="4:4" x14ac:dyDescent="0.2">
      <c r="D2973" s="251"/>
    </row>
    <row r="2974" spans="4:4" x14ac:dyDescent="0.2">
      <c r="D2974" s="251"/>
    </row>
    <row r="2975" spans="4:4" x14ac:dyDescent="0.2">
      <c r="D2975" s="251"/>
    </row>
    <row r="2976" spans="4:4" x14ac:dyDescent="0.2">
      <c r="D2976" s="251"/>
    </row>
    <row r="2977" spans="4:4" x14ac:dyDescent="0.2">
      <c r="D2977" s="251"/>
    </row>
    <row r="2978" spans="4:4" x14ac:dyDescent="0.2">
      <c r="D2978" s="251"/>
    </row>
    <row r="2979" spans="4:4" x14ac:dyDescent="0.2">
      <c r="D2979" s="251"/>
    </row>
    <row r="2980" spans="4:4" x14ac:dyDescent="0.2">
      <c r="D2980" s="251"/>
    </row>
    <row r="2981" spans="4:4" x14ac:dyDescent="0.2">
      <c r="D2981" s="251"/>
    </row>
    <row r="2982" spans="4:4" x14ac:dyDescent="0.2">
      <c r="D2982" s="251"/>
    </row>
    <row r="2983" spans="4:4" x14ac:dyDescent="0.2">
      <c r="D2983" s="251"/>
    </row>
    <row r="2984" spans="4:4" x14ac:dyDescent="0.2">
      <c r="D2984" s="251"/>
    </row>
    <row r="2985" spans="4:4" x14ac:dyDescent="0.2">
      <c r="D2985" s="251"/>
    </row>
    <row r="2986" spans="4:4" x14ac:dyDescent="0.2">
      <c r="D2986" s="251"/>
    </row>
    <row r="2987" spans="4:4" x14ac:dyDescent="0.2">
      <c r="D2987" s="251"/>
    </row>
    <row r="2988" spans="4:4" x14ac:dyDescent="0.2">
      <c r="D2988" s="251"/>
    </row>
    <row r="2989" spans="4:4" x14ac:dyDescent="0.2">
      <c r="D2989" s="251"/>
    </row>
    <row r="2990" spans="4:4" x14ac:dyDescent="0.2">
      <c r="D2990" s="251"/>
    </row>
    <row r="2991" spans="4:4" x14ac:dyDescent="0.2">
      <c r="D2991" s="251"/>
    </row>
    <row r="2992" spans="4:4" x14ac:dyDescent="0.2">
      <c r="D2992" s="251"/>
    </row>
    <row r="2993" spans="4:4" x14ac:dyDescent="0.2">
      <c r="D2993" s="251"/>
    </row>
    <row r="2994" spans="4:4" x14ac:dyDescent="0.2">
      <c r="D2994" s="251"/>
    </row>
    <row r="2995" spans="4:4" x14ac:dyDescent="0.2">
      <c r="D2995" s="251"/>
    </row>
    <row r="2996" spans="4:4" x14ac:dyDescent="0.2">
      <c r="D2996" s="251"/>
    </row>
    <row r="2997" spans="4:4" x14ac:dyDescent="0.2">
      <c r="D2997" s="251"/>
    </row>
    <row r="2998" spans="4:4" x14ac:dyDescent="0.2">
      <c r="D2998" s="251"/>
    </row>
    <row r="2999" spans="4:4" x14ac:dyDescent="0.2">
      <c r="D2999" s="251"/>
    </row>
    <row r="3000" spans="4:4" x14ac:dyDescent="0.2">
      <c r="D3000" s="251"/>
    </row>
    <row r="3001" spans="4:4" x14ac:dyDescent="0.2">
      <c r="D3001" s="251"/>
    </row>
    <row r="3002" spans="4:4" x14ac:dyDescent="0.2">
      <c r="D3002" s="251"/>
    </row>
    <row r="3003" spans="4:4" x14ac:dyDescent="0.2">
      <c r="D3003" s="251"/>
    </row>
    <row r="3004" spans="4:4" x14ac:dyDescent="0.2">
      <c r="D3004" s="251"/>
    </row>
    <row r="3005" spans="4:4" x14ac:dyDescent="0.2">
      <c r="D3005" s="251"/>
    </row>
    <row r="3006" spans="4:4" x14ac:dyDescent="0.2">
      <c r="D3006" s="251"/>
    </row>
    <row r="3007" spans="4:4" x14ac:dyDescent="0.2">
      <c r="D3007" s="251"/>
    </row>
    <row r="3008" spans="4:4" x14ac:dyDescent="0.2">
      <c r="D3008" s="251"/>
    </row>
    <row r="3009" spans="4:4" x14ac:dyDescent="0.2">
      <c r="D3009" s="251"/>
    </row>
    <row r="3010" spans="4:4" x14ac:dyDescent="0.2">
      <c r="D3010" s="251"/>
    </row>
    <row r="3011" spans="4:4" x14ac:dyDescent="0.2">
      <c r="D3011" s="251"/>
    </row>
    <row r="3012" spans="4:4" x14ac:dyDescent="0.2">
      <c r="D3012" s="251"/>
    </row>
    <row r="3013" spans="4:4" x14ac:dyDescent="0.2">
      <c r="D3013" s="251"/>
    </row>
    <row r="3014" spans="4:4" x14ac:dyDescent="0.2">
      <c r="D3014" s="251"/>
    </row>
    <row r="3015" spans="4:4" x14ac:dyDescent="0.2">
      <c r="D3015" s="251"/>
    </row>
    <row r="3016" spans="4:4" x14ac:dyDescent="0.2">
      <c r="D3016" s="251"/>
    </row>
    <row r="3017" spans="4:4" x14ac:dyDescent="0.2">
      <c r="D3017" s="251"/>
    </row>
    <row r="3018" spans="4:4" x14ac:dyDescent="0.2">
      <c r="D3018" s="251"/>
    </row>
    <row r="3019" spans="4:4" x14ac:dyDescent="0.2">
      <c r="D3019" s="251"/>
    </row>
    <row r="3020" spans="4:4" x14ac:dyDescent="0.2">
      <c r="D3020" s="251"/>
    </row>
    <row r="3021" spans="4:4" x14ac:dyDescent="0.2">
      <c r="D3021" s="251"/>
    </row>
    <row r="3022" spans="4:4" x14ac:dyDescent="0.2">
      <c r="D3022" s="251"/>
    </row>
    <row r="3023" spans="4:4" x14ac:dyDescent="0.2">
      <c r="D3023" s="251"/>
    </row>
    <row r="3024" spans="4:4" x14ac:dyDescent="0.2">
      <c r="D3024" s="251"/>
    </row>
    <row r="3025" spans="4:4" x14ac:dyDescent="0.2">
      <c r="D3025" s="251"/>
    </row>
    <row r="3026" spans="4:4" x14ac:dyDescent="0.2">
      <c r="D3026" s="251"/>
    </row>
    <row r="3027" spans="4:4" x14ac:dyDescent="0.2">
      <c r="D3027" s="251"/>
    </row>
    <row r="3028" spans="4:4" x14ac:dyDescent="0.2">
      <c r="D3028" s="251"/>
    </row>
    <row r="3029" spans="4:4" x14ac:dyDescent="0.2">
      <c r="D3029" s="251"/>
    </row>
    <row r="3030" spans="4:4" x14ac:dyDescent="0.2">
      <c r="D3030" s="251"/>
    </row>
    <row r="3031" spans="4:4" x14ac:dyDescent="0.2">
      <c r="D3031" s="251"/>
    </row>
    <row r="3032" spans="4:4" x14ac:dyDescent="0.2">
      <c r="D3032" s="251"/>
    </row>
    <row r="3033" spans="4:4" x14ac:dyDescent="0.2">
      <c r="D3033" s="251"/>
    </row>
    <row r="3034" spans="4:4" x14ac:dyDescent="0.2">
      <c r="D3034" s="251"/>
    </row>
    <row r="3035" spans="4:4" x14ac:dyDescent="0.2">
      <c r="D3035" s="251"/>
    </row>
    <row r="3036" spans="4:4" x14ac:dyDescent="0.2">
      <c r="D3036" s="251"/>
    </row>
    <row r="3037" spans="4:4" x14ac:dyDescent="0.2">
      <c r="D3037" s="251"/>
    </row>
    <row r="3038" spans="4:4" x14ac:dyDescent="0.2">
      <c r="D3038" s="251"/>
    </row>
    <row r="3039" spans="4:4" x14ac:dyDescent="0.2">
      <c r="D3039" s="251"/>
    </row>
    <row r="3040" spans="4:4" x14ac:dyDescent="0.2">
      <c r="D3040" s="251"/>
    </row>
    <row r="3041" spans="4:4" x14ac:dyDescent="0.2">
      <c r="D3041" s="251"/>
    </row>
    <row r="3042" spans="4:4" x14ac:dyDescent="0.2">
      <c r="D3042" s="251"/>
    </row>
    <row r="3043" spans="4:4" x14ac:dyDescent="0.2">
      <c r="D3043" s="251"/>
    </row>
    <row r="3044" spans="4:4" x14ac:dyDescent="0.2">
      <c r="D3044" s="251"/>
    </row>
    <row r="3045" spans="4:4" x14ac:dyDescent="0.2">
      <c r="D3045" s="251"/>
    </row>
    <row r="3046" spans="4:4" x14ac:dyDescent="0.2">
      <c r="D3046" s="251"/>
    </row>
    <row r="3047" spans="4:4" x14ac:dyDescent="0.2">
      <c r="D3047" s="251"/>
    </row>
    <row r="3048" spans="4:4" x14ac:dyDescent="0.2">
      <c r="D3048" s="251"/>
    </row>
    <row r="3049" spans="4:4" x14ac:dyDescent="0.2">
      <c r="D3049" s="251"/>
    </row>
    <row r="3050" spans="4:4" x14ac:dyDescent="0.2">
      <c r="D3050" s="251"/>
    </row>
    <row r="3051" spans="4:4" x14ac:dyDescent="0.2">
      <c r="D3051" s="251"/>
    </row>
    <row r="3052" spans="4:4" x14ac:dyDescent="0.2">
      <c r="D3052" s="251"/>
    </row>
    <row r="3053" spans="4:4" x14ac:dyDescent="0.2">
      <c r="D3053" s="251"/>
    </row>
    <row r="3054" spans="4:4" x14ac:dyDescent="0.2">
      <c r="D3054" s="251"/>
    </row>
    <row r="3055" spans="4:4" x14ac:dyDescent="0.2">
      <c r="D3055" s="251"/>
    </row>
    <row r="3056" spans="4:4" x14ac:dyDescent="0.2">
      <c r="D3056" s="251"/>
    </row>
    <row r="3057" spans="4:4" x14ac:dyDescent="0.2">
      <c r="D3057" s="251"/>
    </row>
    <row r="3058" spans="4:4" x14ac:dyDescent="0.2">
      <c r="D3058" s="251"/>
    </row>
    <row r="3059" spans="4:4" x14ac:dyDescent="0.2">
      <c r="D3059" s="251"/>
    </row>
    <row r="3060" spans="4:4" x14ac:dyDescent="0.2">
      <c r="D3060" s="251"/>
    </row>
    <row r="3061" spans="4:4" x14ac:dyDescent="0.2">
      <c r="D3061" s="251"/>
    </row>
    <row r="3062" spans="4:4" x14ac:dyDescent="0.2">
      <c r="D3062" s="251"/>
    </row>
    <row r="3063" spans="4:4" x14ac:dyDescent="0.2">
      <c r="D3063" s="251"/>
    </row>
    <row r="3064" spans="4:4" x14ac:dyDescent="0.2">
      <c r="D3064" s="251"/>
    </row>
    <row r="3065" spans="4:4" x14ac:dyDescent="0.2">
      <c r="D3065" s="251"/>
    </row>
    <row r="3066" spans="4:4" x14ac:dyDescent="0.2">
      <c r="D3066" s="251"/>
    </row>
    <row r="3067" spans="4:4" x14ac:dyDescent="0.2">
      <c r="D3067" s="251"/>
    </row>
    <row r="3068" spans="4:4" x14ac:dyDescent="0.2">
      <c r="D3068" s="251"/>
    </row>
    <row r="3069" spans="4:4" x14ac:dyDescent="0.2">
      <c r="D3069" s="251"/>
    </row>
    <row r="3070" spans="4:4" x14ac:dyDescent="0.2">
      <c r="D3070" s="251"/>
    </row>
    <row r="3071" spans="4:4" x14ac:dyDescent="0.2">
      <c r="D3071" s="251"/>
    </row>
    <row r="3072" spans="4:4" x14ac:dyDescent="0.2">
      <c r="D3072" s="251"/>
    </row>
    <row r="3073" spans="4:4" x14ac:dyDescent="0.2">
      <c r="D3073" s="251"/>
    </row>
    <row r="3074" spans="4:4" x14ac:dyDescent="0.2">
      <c r="D3074" s="251"/>
    </row>
    <row r="3075" spans="4:4" x14ac:dyDescent="0.2">
      <c r="D3075" s="251"/>
    </row>
    <row r="3076" spans="4:4" x14ac:dyDescent="0.2">
      <c r="D3076" s="251"/>
    </row>
    <row r="3077" spans="4:4" x14ac:dyDescent="0.2">
      <c r="D3077" s="251"/>
    </row>
    <row r="3078" spans="4:4" x14ac:dyDescent="0.2">
      <c r="D3078" s="251"/>
    </row>
    <row r="3079" spans="4:4" x14ac:dyDescent="0.2">
      <c r="D3079" s="251"/>
    </row>
    <row r="3080" spans="4:4" x14ac:dyDescent="0.2">
      <c r="D3080" s="251"/>
    </row>
    <row r="3081" spans="4:4" x14ac:dyDescent="0.2">
      <c r="D3081" s="251"/>
    </row>
    <row r="3082" spans="4:4" x14ac:dyDescent="0.2">
      <c r="D3082" s="251"/>
    </row>
    <row r="3083" spans="4:4" x14ac:dyDescent="0.2">
      <c r="D3083" s="251"/>
    </row>
    <row r="3084" spans="4:4" x14ac:dyDescent="0.2">
      <c r="D3084" s="251"/>
    </row>
    <row r="3085" spans="4:4" x14ac:dyDescent="0.2">
      <c r="D3085" s="251"/>
    </row>
    <row r="3086" spans="4:4" x14ac:dyDescent="0.2">
      <c r="D3086" s="251"/>
    </row>
    <row r="3087" spans="4:4" x14ac:dyDescent="0.2">
      <c r="D3087" s="251"/>
    </row>
    <row r="3088" spans="4:4" x14ac:dyDescent="0.2">
      <c r="D3088" s="251"/>
    </row>
    <row r="3089" spans="4:4" x14ac:dyDescent="0.2">
      <c r="D3089" s="251"/>
    </row>
    <row r="3090" spans="4:4" x14ac:dyDescent="0.2">
      <c r="D3090" s="251"/>
    </row>
    <row r="3091" spans="4:4" x14ac:dyDescent="0.2">
      <c r="D3091" s="251"/>
    </row>
    <row r="3092" spans="4:4" x14ac:dyDescent="0.2">
      <c r="D3092" s="251"/>
    </row>
    <row r="3093" spans="4:4" x14ac:dyDescent="0.2">
      <c r="D3093" s="251"/>
    </row>
    <row r="3094" spans="4:4" x14ac:dyDescent="0.2">
      <c r="D3094" s="251"/>
    </row>
    <row r="3095" spans="4:4" x14ac:dyDescent="0.2">
      <c r="D3095" s="251"/>
    </row>
    <row r="3096" spans="4:4" x14ac:dyDescent="0.2">
      <c r="D3096" s="251"/>
    </row>
    <row r="3097" spans="4:4" x14ac:dyDescent="0.2">
      <c r="D3097" s="251"/>
    </row>
    <row r="3098" spans="4:4" x14ac:dyDescent="0.2">
      <c r="D3098" s="251"/>
    </row>
    <row r="3099" spans="4:4" x14ac:dyDescent="0.2">
      <c r="D3099" s="251"/>
    </row>
    <row r="3100" spans="4:4" x14ac:dyDescent="0.2">
      <c r="D3100" s="251"/>
    </row>
    <row r="3101" spans="4:4" x14ac:dyDescent="0.2">
      <c r="D3101" s="251"/>
    </row>
    <row r="3102" spans="4:4" x14ac:dyDescent="0.2">
      <c r="D3102" s="251"/>
    </row>
    <row r="3103" spans="4:4" x14ac:dyDescent="0.2">
      <c r="D3103" s="251"/>
    </row>
    <row r="3104" spans="4:4" x14ac:dyDescent="0.2">
      <c r="D3104" s="251"/>
    </row>
    <row r="3105" spans="4:4" x14ac:dyDescent="0.2">
      <c r="D3105" s="251"/>
    </row>
    <row r="3106" spans="4:4" x14ac:dyDescent="0.2">
      <c r="D3106" s="251"/>
    </row>
    <row r="3107" spans="4:4" x14ac:dyDescent="0.2">
      <c r="D3107" s="251"/>
    </row>
    <row r="3108" spans="4:4" x14ac:dyDescent="0.2">
      <c r="D3108" s="251"/>
    </row>
    <row r="3109" spans="4:4" x14ac:dyDescent="0.2">
      <c r="D3109" s="251"/>
    </row>
    <row r="3110" spans="4:4" x14ac:dyDescent="0.2">
      <c r="D3110" s="251"/>
    </row>
    <row r="3111" spans="4:4" x14ac:dyDescent="0.2">
      <c r="D3111" s="251"/>
    </row>
    <row r="3112" spans="4:4" x14ac:dyDescent="0.2">
      <c r="D3112" s="251"/>
    </row>
    <row r="3113" spans="4:4" x14ac:dyDescent="0.2">
      <c r="D3113" s="251"/>
    </row>
    <row r="3114" spans="4:4" x14ac:dyDescent="0.2">
      <c r="D3114" s="251"/>
    </row>
    <row r="3115" spans="4:4" x14ac:dyDescent="0.2">
      <c r="D3115" s="251"/>
    </row>
    <row r="3116" spans="4:4" x14ac:dyDescent="0.2">
      <c r="D3116" s="251"/>
    </row>
    <row r="3117" spans="4:4" x14ac:dyDescent="0.2">
      <c r="D3117" s="251"/>
    </row>
    <row r="3118" spans="4:4" x14ac:dyDescent="0.2">
      <c r="D3118" s="251"/>
    </row>
    <row r="3119" spans="4:4" x14ac:dyDescent="0.2">
      <c r="D3119" s="251"/>
    </row>
    <row r="3120" spans="4:4" x14ac:dyDescent="0.2">
      <c r="D3120" s="251"/>
    </row>
    <row r="3121" spans="4:4" x14ac:dyDescent="0.2">
      <c r="D3121" s="251"/>
    </row>
    <row r="3122" spans="4:4" x14ac:dyDescent="0.2">
      <c r="D3122" s="251"/>
    </row>
    <row r="3123" spans="4:4" x14ac:dyDescent="0.2">
      <c r="D3123" s="251"/>
    </row>
    <row r="3124" spans="4:4" x14ac:dyDescent="0.2">
      <c r="D3124" s="251"/>
    </row>
    <row r="3125" spans="4:4" x14ac:dyDescent="0.2">
      <c r="D3125" s="251"/>
    </row>
    <row r="3126" spans="4:4" x14ac:dyDescent="0.2">
      <c r="D3126" s="251"/>
    </row>
    <row r="3127" spans="4:4" x14ac:dyDescent="0.2">
      <c r="D3127" s="251"/>
    </row>
    <row r="3128" spans="4:4" x14ac:dyDescent="0.2">
      <c r="D3128" s="251"/>
    </row>
    <row r="3129" spans="4:4" x14ac:dyDescent="0.2">
      <c r="D3129" s="251"/>
    </row>
    <row r="3130" spans="4:4" x14ac:dyDescent="0.2">
      <c r="D3130" s="251"/>
    </row>
    <row r="3131" spans="4:4" x14ac:dyDescent="0.2">
      <c r="D3131" s="251"/>
    </row>
    <row r="3132" spans="4:4" x14ac:dyDescent="0.2">
      <c r="D3132" s="251"/>
    </row>
    <row r="3133" spans="4:4" x14ac:dyDescent="0.2">
      <c r="D3133" s="251"/>
    </row>
    <row r="3134" spans="4:4" x14ac:dyDescent="0.2">
      <c r="D3134" s="251"/>
    </row>
    <row r="3135" spans="4:4" x14ac:dyDescent="0.2">
      <c r="D3135" s="251"/>
    </row>
    <row r="3136" spans="4:4" x14ac:dyDescent="0.2">
      <c r="D3136" s="251"/>
    </row>
    <row r="3137" spans="4:4" x14ac:dyDescent="0.2">
      <c r="D3137" s="251"/>
    </row>
    <row r="3138" spans="4:4" x14ac:dyDescent="0.2">
      <c r="D3138" s="251"/>
    </row>
    <row r="3139" spans="4:4" x14ac:dyDescent="0.2">
      <c r="D3139" s="251"/>
    </row>
    <row r="3140" spans="4:4" x14ac:dyDescent="0.2">
      <c r="D3140" s="251"/>
    </row>
    <row r="3141" spans="4:4" x14ac:dyDescent="0.2">
      <c r="D3141" s="251"/>
    </row>
    <row r="3142" spans="4:4" x14ac:dyDescent="0.2">
      <c r="D3142" s="251"/>
    </row>
    <row r="3143" spans="4:4" x14ac:dyDescent="0.2">
      <c r="D3143" s="251"/>
    </row>
    <row r="3144" spans="4:4" x14ac:dyDescent="0.2">
      <c r="D3144" s="251"/>
    </row>
    <row r="3145" spans="4:4" x14ac:dyDescent="0.2">
      <c r="D3145" s="251"/>
    </row>
    <row r="3146" spans="4:4" x14ac:dyDescent="0.2">
      <c r="D3146" s="251"/>
    </row>
    <row r="3147" spans="4:4" x14ac:dyDescent="0.2">
      <c r="D3147" s="251"/>
    </row>
    <row r="3148" spans="4:4" x14ac:dyDescent="0.2">
      <c r="D3148" s="251"/>
    </row>
    <row r="3149" spans="4:4" x14ac:dyDescent="0.2">
      <c r="D3149" s="251"/>
    </row>
    <row r="3150" spans="4:4" x14ac:dyDescent="0.2">
      <c r="D3150" s="251"/>
    </row>
    <row r="3151" spans="4:4" x14ac:dyDescent="0.2">
      <c r="D3151" s="251"/>
    </row>
    <row r="3152" spans="4:4" x14ac:dyDescent="0.2">
      <c r="D3152" s="251"/>
    </row>
    <row r="3153" spans="4:4" x14ac:dyDescent="0.2">
      <c r="D3153" s="251"/>
    </row>
    <row r="3154" spans="4:4" x14ac:dyDescent="0.2">
      <c r="D3154" s="251"/>
    </row>
    <row r="3155" spans="4:4" x14ac:dyDescent="0.2">
      <c r="D3155" s="251"/>
    </row>
    <row r="3156" spans="4:4" x14ac:dyDescent="0.2">
      <c r="D3156" s="251"/>
    </row>
    <row r="3157" spans="4:4" x14ac:dyDescent="0.2">
      <c r="D3157" s="251"/>
    </row>
    <row r="3158" spans="4:4" x14ac:dyDescent="0.2">
      <c r="D3158" s="251"/>
    </row>
    <row r="3159" spans="4:4" x14ac:dyDescent="0.2">
      <c r="D3159" s="251"/>
    </row>
    <row r="3160" spans="4:4" x14ac:dyDescent="0.2">
      <c r="D3160" s="251"/>
    </row>
    <row r="3161" spans="4:4" x14ac:dyDescent="0.2">
      <c r="D3161" s="251"/>
    </row>
    <row r="3162" spans="4:4" x14ac:dyDescent="0.2">
      <c r="D3162" s="251"/>
    </row>
    <row r="3163" spans="4:4" x14ac:dyDescent="0.2">
      <c r="D3163" s="251"/>
    </row>
    <row r="3164" spans="4:4" x14ac:dyDescent="0.2">
      <c r="D3164" s="251"/>
    </row>
    <row r="3165" spans="4:4" x14ac:dyDescent="0.2">
      <c r="D3165" s="251"/>
    </row>
    <row r="3166" spans="4:4" x14ac:dyDescent="0.2">
      <c r="D3166" s="251"/>
    </row>
    <row r="3167" spans="4:4" x14ac:dyDescent="0.2">
      <c r="D3167" s="251"/>
    </row>
    <row r="3168" spans="4:4" x14ac:dyDescent="0.2">
      <c r="D3168" s="251"/>
    </row>
    <row r="3169" spans="4:4" x14ac:dyDescent="0.2">
      <c r="D3169" s="251"/>
    </row>
    <row r="3170" spans="4:4" x14ac:dyDescent="0.2">
      <c r="D3170" s="251"/>
    </row>
    <row r="3171" spans="4:4" x14ac:dyDescent="0.2">
      <c r="D3171" s="251"/>
    </row>
    <row r="3172" spans="4:4" x14ac:dyDescent="0.2">
      <c r="D3172" s="251"/>
    </row>
    <row r="3173" spans="4:4" x14ac:dyDescent="0.2">
      <c r="D3173" s="251"/>
    </row>
    <row r="3174" spans="4:4" x14ac:dyDescent="0.2">
      <c r="D3174" s="251"/>
    </row>
    <row r="3175" spans="4:4" x14ac:dyDescent="0.2">
      <c r="D3175" s="251"/>
    </row>
    <row r="3176" spans="4:4" x14ac:dyDescent="0.2">
      <c r="D3176" s="251"/>
    </row>
    <row r="3177" spans="4:4" x14ac:dyDescent="0.2">
      <c r="D3177" s="251"/>
    </row>
    <row r="3178" spans="4:4" x14ac:dyDescent="0.2">
      <c r="D3178" s="251"/>
    </row>
    <row r="3179" spans="4:4" x14ac:dyDescent="0.2">
      <c r="D3179" s="251"/>
    </row>
    <row r="3180" spans="4:4" x14ac:dyDescent="0.2">
      <c r="D3180" s="251"/>
    </row>
    <row r="3181" spans="4:4" x14ac:dyDescent="0.2">
      <c r="D3181" s="251"/>
    </row>
    <row r="3182" spans="4:4" x14ac:dyDescent="0.2">
      <c r="D3182" s="251"/>
    </row>
    <row r="3183" spans="4:4" x14ac:dyDescent="0.2">
      <c r="D3183" s="251"/>
    </row>
    <row r="3184" spans="4:4" x14ac:dyDescent="0.2">
      <c r="D3184" s="251"/>
    </row>
    <row r="3185" spans="4:4" x14ac:dyDescent="0.2">
      <c r="D3185" s="251"/>
    </row>
    <row r="3186" spans="4:4" x14ac:dyDescent="0.2">
      <c r="D3186" s="251"/>
    </row>
    <row r="3187" spans="4:4" x14ac:dyDescent="0.2">
      <c r="D3187" s="251"/>
    </row>
    <row r="3188" spans="4:4" x14ac:dyDescent="0.2">
      <c r="D3188" s="251"/>
    </row>
    <row r="3189" spans="4:4" x14ac:dyDescent="0.2">
      <c r="D3189" s="251"/>
    </row>
    <row r="3190" spans="4:4" x14ac:dyDescent="0.2">
      <c r="D3190" s="251"/>
    </row>
    <row r="3191" spans="4:4" x14ac:dyDescent="0.2">
      <c r="D3191" s="251"/>
    </row>
    <row r="3192" spans="4:4" x14ac:dyDescent="0.2">
      <c r="D3192" s="251"/>
    </row>
    <row r="3193" spans="4:4" x14ac:dyDescent="0.2">
      <c r="D3193" s="251"/>
    </row>
    <row r="3194" spans="4:4" x14ac:dyDescent="0.2">
      <c r="D3194" s="251"/>
    </row>
    <row r="3195" spans="4:4" x14ac:dyDescent="0.2">
      <c r="D3195" s="251"/>
    </row>
    <row r="3196" spans="4:4" x14ac:dyDescent="0.2">
      <c r="D3196" s="251"/>
    </row>
    <row r="3197" spans="4:4" x14ac:dyDescent="0.2">
      <c r="D3197" s="251"/>
    </row>
    <row r="3198" spans="4:4" x14ac:dyDescent="0.2">
      <c r="D3198" s="251"/>
    </row>
    <row r="3199" spans="4:4" x14ac:dyDescent="0.2">
      <c r="D3199" s="251"/>
    </row>
    <row r="3200" spans="4:4" x14ac:dyDescent="0.2">
      <c r="D3200" s="251"/>
    </row>
    <row r="3201" spans="4:4" x14ac:dyDescent="0.2">
      <c r="D3201" s="251"/>
    </row>
    <row r="3202" spans="4:4" x14ac:dyDescent="0.2">
      <c r="D3202" s="251"/>
    </row>
    <row r="3203" spans="4:4" x14ac:dyDescent="0.2">
      <c r="D3203" s="251"/>
    </row>
    <row r="3204" spans="4:4" x14ac:dyDescent="0.2">
      <c r="D3204" s="251"/>
    </row>
    <row r="3205" spans="4:4" x14ac:dyDescent="0.2">
      <c r="D3205" s="251"/>
    </row>
    <row r="3206" spans="4:4" x14ac:dyDescent="0.2">
      <c r="D3206" s="251"/>
    </row>
    <row r="3207" spans="4:4" x14ac:dyDescent="0.2">
      <c r="D3207" s="251"/>
    </row>
    <row r="3208" spans="4:4" x14ac:dyDescent="0.2">
      <c r="D3208" s="251"/>
    </row>
    <row r="3209" spans="4:4" x14ac:dyDescent="0.2">
      <c r="D3209" s="251"/>
    </row>
    <row r="3210" spans="4:4" x14ac:dyDescent="0.2">
      <c r="D3210" s="251"/>
    </row>
    <row r="3211" spans="4:4" x14ac:dyDescent="0.2">
      <c r="D3211" s="251"/>
    </row>
    <row r="3212" spans="4:4" x14ac:dyDescent="0.2">
      <c r="D3212" s="251"/>
    </row>
    <row r="3213" spans="4:4" x14ac:dyDescent="0.2">
      <c r="D3213" s="251"/>
    </row>
    <row r="3214" spans="4:4" x14ac:dyDescent="0.2">
      <c r="D3214" s="251"/>
    </row>
    <row r="3215" spans="4:4" x14ac:dyDescent="0.2">
      <c r="D3215" s="251"/>
    </row>
    <row r="3216" spans="4:4" x14ac:dyDescent="0.2">
      <c r="D3216" s="251"/>
    </row>
    <row r="3217" spans="4:4" x14ac:dyDescent="0.2">
      <c r="D3217" s="251"/>
    </row>
    <row r="3218" spans="4:4" x14ac:dyDescent="0.2">
      <c r="D3218" s="251"/>
    </row>
    <row r="3219" spans="4:4" x14ac:dyDescent="0.2">
      <c r="D3219" s="251"/>
    </row>
    <row r="3220" spans="4:4" x14ac:dyDescent="0.2">
      <c r="D3220" s="251"/>
    </row>
    <row r="3221" spans="4:4" x14ac:dyDescent="0.2">
      <c r="D3221" s="251"/>
    </row>
    <row r="3222" spans="4:4" x14ac:dyDescent="0.2">
      <c r="D3222" s="251"/>
    </row>
    <row r="3223" spans="4:4" x14ac:dyDescent="0.2">
      <c r="D3223" s="251"/>
    </row>
    <row r="3224" spans="4:4" x14ac:dyDescent="0.2">
      <c r="D3224" s="251"/>
    </row>
    <row r="3225" spans="4:4" x14ac:dyDescent="0.2">
      <c r="D3225" s="251"/>
    </row>
    <row r="3226" spans="4:4" x14ac:dyDescent="0.2">
      <c r="D3226" s="251"/>
    </row>
    <row r="3227" spans="4:4" x14ac:dyDescent="0.2">
      <c r="D3227" s="251"/>
    </row>
    <row r="3228" spans="4:4" x14ac:dyDescent="0.2">
      <c r="D3228" s="251"/>
    </row>
    <row r="3229" spans="4:4" x14ac:dyDescent="0.2">
      <c r="D3229" s="251"/>
    </row>
    <row r="3230" spans="4:4" x14ac:dyDescent="0.2">
      <c r="D3230" s="251"/>
    </row>
    <row r="3231" spans="4:4" x14ac:dyDescent="0.2">
      <c r="D3231" s="251"/>
    </row>
    <row r="3232" spans="4:4" x14ac:dyDescent="0.2">
      <c r="D3232" s="251"/>
    </row>
    <row r="3233" spans="4:4" x14ac:dyDescent="0.2">
      <c r="D3233" s="251"/>
    </row>
    <row r="3234" spans="4:4" x14ac:dyDescent="0.2">
      <c r="D3234" s="251"/>
    </row>
    <row r="3235" spans="4:4" x14ac:dyDescent="0.2">
      <c r="D3235" s="251"/>
    </row>
    <row r="3236" spans="4:4" x14ac:dyDescent="0.2">
      <c r="D3236" s="251"/>
    </row>
    <row r="3237" spans="4:4" x14ac:dyDescent="0.2">
      <c r="D3237" s="251"/>
    </row>
    <row r="3238" spans="4:4" x14ac:dyDescent="0.2">
      <c r="D3238" s="251"/>
    </row>
    <row r="3239" spans="4:4" x14ac:dyDescent="0.2">
      <c r="D3239" s="251"/>
    </row>
    <row r="3240" spans="4:4" x14ac:dyDescent="0.2">
      <c r="D3240" s="251"/>
    </row>
    <row r="3241" spans="4:4" x14ac:dyDescent="0.2">
      <c r="D3241" s="251"/>
    </row>
    <row r="3242" spans="4:4" x14ac:dyDescent="0.2">
      <c r="D3242" s="251"/>
    </row>
    <row r="3243" spans="4:4" x14ac:dyDescent="0.2">
      <c r="D3243" s="251"/>
    </row>
    <row r="3244" spans="4:4" x14ac:dyDescent="0.2">
      <c r="D3244" s="251"/>
    </row>
    <row r="3245" spans="4:4" x14ac:dyDescent="0.2">
      <c r="D3245" s="251"/>
    </row>
    <row r="3246" spans="4:4" x14ac:dyDescent="0.2">
      <c r="D3246" s="251"/>
    </row>
    <row r="3247" spans="4:4" x14ac:dyDescent="0.2">
      <c r="D3247" s="251"/>
    </row>
    <row r="3248" spans="4:4" x14ac:dyDescent="0.2">
      <c r="D3248" s="251"/>
    </row>
    <row r="3249" spans="4:4" x14ac:dyDescent="0.2">
      <c r="D3249" s="251"/>
    </row>
    <row r="3250" spans="4:4" x14ac:dyDescent="0.2">
      <c r="D3250" s="251"/>
    </row>
    <row r="3251" spans="4:4" x14ac:dyDescent="0.2">
      <c r="D3251" s="251"/>
    </row>
    <row r="3252" spans="4:4" x14ac:dyDescent="0.2">
      <c r="D3252" s="251"/>
    </row>
    <row r="3253" spans="4:4" x14ac:dyDescent="0.2">
      <c r="D3253" s="251"/>
    </row>
    <row r="3254" spans="4:4" x14ac:dyDescent="0.2">
      <c r="D3254" s="251"/>
    </row>
    <row r="3255" spans="4:4" x14ac:dyDescent="0.2">
      <c r="D3255" s="251"/>
    </row>
    <row r="3256" spans="4:4" x14ac:dyDescent="0.2">
      <c r="D3256" s="251"/>
    </row>
    <row r="3257" spans="4:4" x14ac:dyDescent="0.2">
      <c r="D3257" s="251"/>
    </row>
    <row r="3258" spans="4:4" x14ac:dyDescent="0.2">
      <c r="D3258" s="251"/>
    </row>
    <row r="3259" spans="4:4" x14ac:dyDescent="0.2">
      <c r="D3259" s="251"/>
    </row>
    <row r="3260" spans="4:4" x14ac:dyDescent="0.2">
      <c r="D3260" s="251"/>
    </row>
    <row r="3261" spans="4:4" x14ac:dyDescent="0.2">
      <c r="D3261" s="251"/>
    </row>
    <row r="3262" spans="4:4" x14ac:dyDescent="0.2">
      <c r="D3262" s="251"/>
    </row>
    <row r="3263" spans="4:4" x14ac:dyDescent="0.2">
      <c r="D3263" s="251"/>
    </row>
    <row r="3264" spans="4:4" x14ac:dyDescent="0.2">
      <c r="D3264" s="251"/>
    </row>
    <row r="3265" spans="4:4" x14ac:dyDescent="0.2">
      <c r="D3265" s="251"/>
    </row>
    <row r="3266" spans="4:4" x14ac:dyDescent="0.2">
      <c r="D3266" s="251"/>
    </row>
    <row r="3267" spans="4:4" x14ac:dyDescent="0.2">
      <c r="D3267" s="251"/>
    </row>
    <row r="3268" spans="4:4" x14ac:dyDescent="0.2">
      <c r="D3268" s="251"/>
    </row>
    <row r="3269" spans="4:4" x14ac:dyDescent="0.2">
      <c r="D3269" s="251"/>
    </row>
    <row r="3270" spans="4:4" x14ac:dyDescent="0.2">
      <c r="D3270" s="251"/>
    </row>
    <row r="3271" spans="4:4" x14ac:dyDescent="0.2">
      <c r="D3271" s="251"/>
    </row>
    <row r="3272" spans="4:4" x14ac:dyDescent="0.2">
      <c r="D3272" s="251"/>
    </row>
    <row r="3273" spans="4:4" x14ac:dyDescent="0.2">
      <c r="D3273" s="251"/>
    </row>
    <row r="3274" spans="4:4" x14ac:dyDescent="0.2">
      <c r="D3274" s="251"/>
    </row>
    <row r="3275" spans="4:4" x14ac:dyDescent="0.2">
      <c r="D3275" s="251"/>
    </row>
    <row r="3276" spans="4:4" x14ac:dyDescent="0.2">
      <c r="D3276" s="251"/>
    </row>
    <row r="3277" spans="4:4" x14ac:dyDescent="0.2">
      <c r="D3277" s="251"/>
    </row>
    <row r="3278" spans="4:4" x14ac:dyDescent="0.2">
      <c r="D3278" s="251"/>
    </row>
    <row r="3279" spans="4:4" x14ac:dyDescent="0.2">
      <c r="D3279" s="251"/>
    </row>
    <row r="3280" spans="4:4" x14ac:dyDescent="0.2">
      <c r="D3280" s="251"/>
    </row>
    <row r="3281" spans="4:4" x14ac:dyDescent="0.2">
      <c r="D3281" s="251"/>
    </row>
    <row r="3282" spans="4:4" x14ac:dyDescent="0.2">
      <c r="D3282" s="251"/>
    </row>
    <row r="3283" spans="4:4" x14ac:dyDescent="0.2">
      <c r="D3283" s="251"/>
    </row>
    <row r="3284" spans="4:4" x14ac:dyDescent="0.2">
      <c r="D3284" s="251"/>
    </row>
    <row r="3285" spans="4:4" x14ac:dyDescent="0.2">
      <c r="D3285" s="251"/>
    </row>
    <row r="3286" spans="4:4" x14ac:dyDescent="0.2">
      <c r="D3286" s="251"/>
    </row>
    <row r="3287" spans="4:4" x14ac:dyDescent="0.2">
      <c r="D3287" s="251"/>
    </row>
    <row r="3288" spans="4:4" x14ac:dyDescent="0.2">
      <c r="D3288" s="251"/>
    </row>
    <row r="3289" spans="4:4" x14ac:dyDescent="0.2">
      <c r="D3289" s="251"/>
    </row>
    <row r="3290" spans="4:4" x14ac:dyDescent="0.2">
      <c r="D3290" s="251"/>
    </row>
    <row r="3291" spans="4:4" x14ac:dyDescent="0.2">
      <c r="D3291" s="251"/>
    </row>
    <row r="3292" spans="4:4" x14ac:dyDescent="0.2">
      <c r="D3292" s="251"/>
    </row>
    <row r="3293" spans="4:4" x14ac:dyDescent="0.2">
      <c r="D3293" s="251"/>
    </row>
    <row r="3294" spans="4:4" x14ac:dyDescent="0.2">
      <c r="D3294" s="251"/>
    </row>
    <row r="3295" spans="4:4" x14ac:dyDescent="0.2">
      <c r="D3295" s="251"/>
    </row>
    <row r="3296" spans="4:4" x14ac:dyDescent="0.2">
      <c r="D3296" s="251"/>
    </row>
    <row r="3297" spans="4:4" x14ac:dyDescent="0.2">
      <c r="D3297" s="251"/>
    </row>
    <row r="3298" spans="4:4" x14ac:dyDescent="0.2">
      <c r="D3298" s="251"/>
    </row>
    <row r="3299" spans="4:4" x14ac:dyDescent="0.2">
      <c r="D3299" s="251"/>
    </row>
    <row r="3300" spans="4:4" x14ac:dyDescent="0.2">
      <c r="D3300" s="251"/>
    </row>
    <row r="3301" spans="4:4" x14ac:dyDescent="0.2">
      <c r="D3301" s="251"/>
    </row>
    <row r="3302" spans="4:4" x14ac:dyDescent="0.2">
      <c r="D3302" s="251"/>
    </row>
    <row r="3303" spans="4:4" x14ac:dyDescent="0.2">
      <c r="D3303" s="251"/>
    </row>
    <row r="3304" spans="4:4" x14ac:dyDescent="0.2">
      <c r="D3304" s="251"/>
    </row>
    <row r="3305" spans="4:4" x14ac:dyDescent="0.2">
      <c r="D3305" s="251"/>
    </row>
    <row r="3306" spans="4:4" x14ac:dyDescent="0.2">
      <c r="D3306" s="251"/>
    </row>
    <row r="3307" spans="4:4" x14ac:dyDescent="0.2">
      <c r="D3307" s="251"/>
    </row>
    <row r="3308" spans="4:4" x14ac:dyDescent="0.2">
      <c r="D3308" s="251"/>
    </row>
    <row r="3309" spans="4:4" x14ac:dyDescent="0.2">
      <c r="D3309" s="251"/>
    </row>
    <row r="3310" spans="4:4" x14ac:dyDescent="0.2">
      <c r="D3310" s="251"/>
    </row>
    <row r="3311" spans="4:4" x14ac:dyDescent="0.2">
      <c r="D3311" s="251"/>
    </row>
    <row r="3312" spans="4:4" x14ac:dyDescent="0.2">
      <c r="D3312" s="251"/>
    </row>
    <row r="3313" spans="4:4" x14ac:dyDescent="0.2">
      <c r="D3313" s="251"/>
    </row>
    <row r="3314" spans="4:4" x14ac:dyDescent="0.2">
      <c r="D3314" s="251"/>
    </row>
    <row r="3315" spans="4:4" x14ac:dyDescent="0.2">
      <c r="D3315" s="251"/>
    </row>
    <row r="3316" spans="4:4" x14ac:dyDescent="0.2">
      <c r="D3316" s="251"/>
    </row>
    <row r="3317" spans="4:4" x14ac:dyDescent="0.2">
      <c r="D3317" s="251"/>
    </row>
    <row r="3318" spans="4:4" x14ac:dyDescent="0.2">
      <c r="D3318" s="251"/>
    </row>
    <row r="3319" spans="4:4" x14ac:dyDescent="0.2">
      <c r="D3319" s="251"/>
    </row>
    <row r="3320" spans="4:4" x14ac:dyDescent="0.2">
      <c r="D3320" s="251"/>
    </row>
    <row r="3321" spans="4:4" x14ac:dyDescent="0.2">
      <c r="D3321" s="251"/>
    </row>
    <row r="3322" spans="4:4" x14ac:dyDescent="0.2">
      <c r="D3322" s="251"/>
    </row>
    <row r="3323" spans="4:4" x14ac:dyDescent="0.2">
      <c r="D3323" s="251"/>
    </row>
    <row r="3324" spans="4:4" x14ac:dyDescent="0.2">
      <c r="D3324" s="251"/>
    </row>
    <row r="3325" spans="4:4" x14ac:dyDescent="0.2">
      <c r="D3325" s="251"/>
    </row>
    <row r="3326" spans="4:4" x14ac:dyDescent="0.2">
      <c r="D3326" s="251"/>
    </row>
    <row r="3327" spans="4:4" x14ac:dyDescent="0.2">
      <c r="D3327" s="251"/>
    </row>
    <row r="3328" spans="4:4" x14ac:dyDescent="0.2">
      <c r="D3328" s="251"/>
    </row>
    <row r="3329" spans="4:4" x14ac:dyDescent="0.2">
      <c r="D3329" s="251"/>
    </row>
    <row r="3330" spans="4:4" x14ac:dyDescent="0.2">
      <c r="D3330" s="251"/>
    </row>
    <row r="3331" spans="4:4" x14ac:dyDescent="0.2">
      <c r="D3331" s="251"/>
    </row>
    <row r="3332" spans="4:4" x14ac:dyDescent="0.2">
      <c r="D3332" s="251"/>
    </row>
    <row r="3333" spans="4:4" x14ac:dyDescent="0.2">
      <c r="D3333" s="251"/>
    </row>
    <row r="3334" spans="4:4" x14ac:dyDescent="0.2">
      <c r="D3334" s="251"/>
    </row>
    <row r="3335" spans="4:4" x14ac:dyDescent="0.2">
      <c r="D3335" s="251"/>
    </row>
    <row r="3336" spans="4:4" x14ac:dyDescent="0.2">
      <c r="D3336" s="251"/>
    </row>
    <row r="3337" spans="4:4" x14ac:dyDescent="0.2">
      <c r="D3337" s="251"/>
    </row>
    <row r="3338" spans="4:4" x14ac:dyDescent="0.2">
      <c r="D3338" s="251"/>
    </row>
    <row r="3339" spans="4:4" x14ac:dyDescent="0.2">
      <c r="D3339" s="251"/>
    </row>
    <row r="3340" spans="4:4" x14ac:dyDescent="0.2">
      <c r="D3340" s="251"/>
    </row>
    <row r="3341" spans="4:4" x14ac:dyDescent="0.2">
      <c r="D3341" s="251"/>
    </row>
    <row r="3342" spans="4:4" x14ac:dyDescent="0.2">
      <c r="D3342" s="251"/>
    </row>
    <row r="3343" spans="4:4" x14ac:dyDescent="0.2">
      <c r="D3343" s="251"/>
    </row>
    <row r="3344" spans="4:4" x14ac:dyDescent="0.2">
      <c r="D3344" s="251"/>
    </row>
    <row r="3345" spans="4:4" x14ac:dyDescent="0.2">
      <c r="D3345" s="251"/>
    </row>
    <row r="3346" spans="4:4" x14ac:dyDescent="0.2">
      <c r="D3346" s="251"/>
    </row>
    <row r="3347" spans="4:4" x14ac:dyDescent="0.2">
      <c r="D3347" s="251"/>
    </row>
    <row r="3348" spans="4:4" x14ac:dyDescent="0.2">
      <c r="D3348" s="251"/>
    </row>
    <row r="3349" spans="4:4" x14ac:dyDescent="0.2">
      <c r="D3349" s="251"/>
    </row>
    <row r="3350" spans="4:4" x14ac:dyDescent="0.2">
      <c r="D3350" s="251"/>
    </row>
    <row r="3351" spans="4:4" x14ac:dyDescent="0.2">
      <c r="D3351" s="251"/>
    </row>
    <row r="3352" spans="4:4" x14ac:dyDescent="0.2">
      <c r="D3352" s="251"/>
    </row>
    <row r="3353" spans="4:4" x14ac:dyDescent="0.2">
      <c r="D3353" s="251"/>
    </row>
    <row r="3354" spans="4:4" x14ac:dyDescent="0.2">
      <c r="D3354" s="251"/>
    </row>
    <row r="3355" spans="4:4" x14ac:dyDescent="0.2">
      <c r="D3355" s="251"/>
    </row>
    <row r="3356" spans="4:4" x14ac:dyDescent="0.2">
      <c r="D3356" s="251"/>
    </row>
    <row r="3357" spans="4:4" x14ac:dyDescent="0.2">
      <c r="D3357" s="251"/>
    </row>
    <row r="3358" spans="4:4" x14ac:dyDescent="0.2">
      <c r="D3358" s="251"/>
    </row>
    <row r="3359" spans="4:4" x14ac:dyDescent="0.2">
      <c r="D3359" s="251"/>
    </row>
    <row r="3360" spans="4:4" x14ac:dyDescent="0.2">
      <c r="D3360" s="251"/>
    </row>
    <row r="3361" spans="4:4" x14ac:dyDescent="0.2">
      <c r="D3361" s="251"/>
    </row>
    <row r="3362" spans="4:4" x14ac:dyDescent="0.2">
      <c r="D3362" s="251"/>
    </row>
    <row r="3363" spans="4:4" x14ac:dyDescent="0.2">
      <c r="D3363" s="251"/>
    </row>
    <row r="3364" spans="4:4" x14ac:dyDescent="0.2">
      <c r="D3364" s="251"/>
    </row>
    <row r="3365" spans="4:4" x14ac:dyDescent="0.2">
      <c r="D3365" s="251"/>
    </row>
    <row r="3366" spans="4:4" x14ac:dyDescent="0.2">
      <c r="D3366" s="251"/>
    </row>
    <row r="3367" spans="4:4" x14ac:dyDescent="0.2">
      <c r="D3367" s="251"/>
    </row>
    <row r="3368" spans="4:4" x14ac:dyDescent="0.2">
      <c r="D3368" s="251"/>
    </row>
    <row r="3369" spans="4:4" x14ac:dyDescent="0.2">
      <c r="D3369" s="251"/>
    </row>
    <row r="3370" spans="4:4" x14ac:dyDescent="0.2">
      <c r="D3370" s="251"/>
    </row>
    <row r="3371" spans="4:4" x14ac:dyDescent="0.2">
      <c r="D3371" s="251"/>
    </row>
    <row r="3372" spans="4:4" x14ac:dyDescent="0.2">
      <c r="D3372" s="251"/>
    </row>
    <row r="3373" spans="4:4" x14ac:dyDescent="0.2">
      <c r="D3373" s="251"/>
    </row>
    <row r="3374" spans="4:4" x14ac:dyDescent="0.2">
      <c r="D3374" s="251"/>
    </row>
    <row r="3375" spans="4:4" x14ac:dyDescent="0.2">
      <c r="D3375" s="251"/>
    </row>
    <row r="3376" spans="4:4" x14ac:dyDescent="0.2">
      <c r="D3376" s="251"/>
    </row>
    <row r="3377" spans="4:4" x14ac:dyDescent="0.2">
      <c r="D3377" s="251"/>
    </row>
    <row r="3378" spans="4:4" x14ac:dyDescent="0.2">
      <c r="D3378" s="251"/>
    </row>
    <row r="3379" spans="4:4" x14ac:dyDescent="0.2">
      <c r="D3379" s="251"/>
    </row>
    <row r="3380" spans="4:4" x14ac:dyDescent="0.2">
      <c r="D3380" s="251"/>
    </row>
    <row r="3381" spans="4:4" x14ac:dyDescent="0.2">
      <c r="D3381" s="251"/>
    </row>
    <row r="3382" spans="4:4" x14ac:dyDescent="0.2">
      <c r="D3382" s="251"/>
    </row>
    <row r="3383" spans="4:4" x14ac:dyDescent="0.2">
      <c r="D3383" s="251"/>
    </row>
    <row r="3384" spans="4:4" x14ac:dyDescent="0.2">
      <c r="D3384" s="251"/>
    </row>
    <row r="3385" spans="4:4" x14ac:dyDescent="0.2">
      <c r="D3385" s="251"/>
    </row>
    <row r="3386" spans="4:4" x14ac:dyDescent="0.2">
      <c r="D3386" s="251"/>
    </row>
    <row r="3387" spans="4:4" x14ac:dyDescent="0.2">
      <c r="D3387" s="251"/>
    </row>
    <row r="3388" spans="4:4" x14ac:dyDescent="0.2">
      <c r="D3388" s="251"/>
    </row>
    <row r="3389" spans="4:4" x14ac:dyDescent="0.2">
      <c r="D3389" s="251"/>
    </row>
    <row r="3390" spans="4:4" x14ac:dyDescent="0.2">
      <c r="D3390" s="251"/>
    </row>
    <row r="3391" spans="4:4" x14ac:dyDescent="0.2">
      <c r="D3391" s="251"/>
    </row>
    <row r="3392" spans="4:4" x14ac:dyDescent="0.2">
      <c r="D3392" s="251"/>
    </row>
    <row r="3393" spans="4:4" x14ac:dyDescent="0.2">
      <c r="D3393" s="251"/>
    </row>
    <row r="3394" spans="4:4" x14ac:dyDescent="0.2">
      <c r="D3394" s="251"/>
    </row>
    <row r="3395" spans="4:4" x14ac:dyDescent="0.2">
      <c r="D3395" s="251"/>
    </row>
    <row r="3396" spans="4:4" x14ac:dyDescent="0.2">
      <c r="D3396" s="251"/>
    </row>
    <row r="3397" spans="4:4" x14ac:dyDescent="0.2">
      <c r="D3397" s="251"/>
    </row>
    <row r="3398" spans="4:4" x14ac:dyDescent="0.2">
      <c r="D3398" s="251"/>
    </row>
    <row r="3399" spans="4:4" x14ac:dyDescent="0.2">
      <c r="D3399" s="251"/>
    </row>
    <row r="3400" spans="4:4" x14ac:dyDescent="0.2">
      <c r="D3400" s="251"/>
    </row>
    <row r="3401" spans="4:4" x14ac:dyDescent="0.2">
      <c r="D3401" s="251"/>
    </row>
    <row r="3402" spans="4:4" x14ac:dyDescent="0.2">
      <c r="D3402" s="251"/>
    </row>
    <row r="3403" spans="4:4" x14ac:dyDescent="0.2">
      <c r="D3403" s="251"/>
    </row>
    <row r="3404" spans="4:4" x14ac:dyDescent="0.2">
      <c r="D3404" s="251"/>
    </row>
    <row r="3405" spans="4:4" x14ac:dyDescent="0.2">
      <c r="D3405" s="251"/>
    </row>
    <row r="3406" spans="4:4" x14ac:dyDescent="0.2">
      <c r="D3406" s="251"/>
    </row>
    <row r="3407" spans="4:4" x14ac:dyDescent="0.2">
      <c r="D3407" s="251"/>
    </row>
    <row r="3408" spans="4:4" x14ac:dyDescent="0.2">
      <c r="D3408" s="251"/>
    </row>
    <row r="3409" spans="4:4" x14ac:dyDescent="0.2">
      <c r="D3409" s="251"/>
    </row>
    <row r="3410" spans="4:4" x14ac:dyDescent="0.2">
      <c r="D3410" s="251"/>
    </row>
    <row r="3411" spans="4:4" x14ac:dyDescent="0.2">
      <c r="D3411" s="251"/>
    </row>
    <row r="3412" spans="4:4" x14ac:dyDescent="0.2">
      <c r="D3412" s="251"/>
    </row>
    <row r="3413" spans="4:4" x14ac:dyDescent="0.2">
      <c r="D3413" s="251"/>
    </row>
    <row r="3414" spans="4:4" x14ac:dyDescent="0.2">
      <c r="D3414" s="251"/>
    </row>
    <row r="3415" spans="4:4" x14ac:dyDescent="0.2">
      <c r="D3415" s="251"/>
    </row>
    <row r="3416" spans="4:4" x14ac:dyDescent="0.2">
      <c r="D3416" s="251"/>
    </row>
    <row r="3417" spans="4:4" x14ac:dyDescent="0.2">
      <c r="D3417" s="251"/>
    </row>
    <row r="3418" spans="4:4" x14ac:dyDescent="0.2">
      <c r="D3418" s="251"/>
    </row>
    <row r="3419" spans="4:4" x14ac:dyDescent="0.2">
      <c r="D3419" s="251"/>
    </row>
    <row r="3420" spans="4:4" x14ac:dyDescent="0.2">
      <c r="D3420" s="251"/>
    </row>
    <row r="3421" spans="4:4" x14ac:dyDescent="0.2">
      <c r="D3421" s="251"/>
    </row>
    <row r="3422" spans="4:4" x14ac:dyDescent="0.2">
      <c r="D3422" s="251"/>
    </row>
    <row r="3423" spans="4:4" x14ac:dyDescent="0.2">
      <c r="D3423" s="251"/>
    </row>
    <row r="3424" spans="4:4" x14ac:dyDescent="0.2">
      <c r="D3424" s="251"/>
    </row>
    <row r="3425" spans="4:4" x14ac:dyDescent="0.2">
      <c r="D3425" s="251"/>
    </row>
    <row r="3426" spans="4:4" x14ac:dyDescent="0.2">
      <c r="D3426" s="251"/>
    </row>
    <row r="3427" spans="4:4" x14ac:dyDescent="0.2">
      <c r="D3427" s="251"/>
    </row>
    <row r="3428" spans="4:4" x14ac:dyDescent="0.2">
      <c r="D3428" s="251"/>
    </row>
    <row r="3429" spans="4:4" x14ac:dyDescent="0.2">
      <c r="D3429" s="251"/>
    </row>
    <row r="3430" spans="4:4" x14ac:dyDescent="0.2">
      <c r="D3430" s="251"/>
    </row>
    <row r="3431" spans="4:4" x14ac:dyDescent="0.2">
      <c r="D3431" s="251"/>
    </row>
    <row r="3432" spans="4:4" x14ac:dyDescent="0.2">
      <c r="D3432" s="251"/>
    </row>
    <row r="3433" spans="4:4" x14ac:dyDescent="0.2">
      <c r="D3433" s="251"/>
    </row>
    <row r="3434" spans="4:4" x14ac:dyDescent="0.2">
      <c r="D3434" s="251"/>
    </row>
    <row r="3435" spans="4:4" x14ac:dyDescent="0.2">
      <c r="D3435" s="251"/>
    </row>
    <row r="3436" spans="4:4" x14ac:dyDescent="0.2">
      <c r="D3436" s="251"/>
    </row>
    <row r="3437" spans="4:4" x14ac:dyDescent="0.2">
      <c r="D3437" s="251"/>
    </row>
    <row r="3438" spans="4:4" x14ac:dyDescent="0.2">
      <c r="D3438" s="251"/>
    </row>
    <row r="3439" spans="4:4" x14ac:dyDescent="0.2">
      <c r="D3439" s="251"/>
    </row>
    <row r="3440" spans="4:4" x14ac:dyDescent="0.2">
      <c r="D3440" s="251"/>
    </row>
    <row r="3441" spans="4:4" x14ac:dyDescent="0.2">
      <c r="D3441" s="251"/>
    </row>
    <row r="3442" spans="4:4" x14ac:dyDescent="0.2">
      <c r="D3442" s="251"/>
    </row>
    <row r="3443" spans="4:4" x14ac:dyDescent="0.2">
      <c r="D3443" s="251"/>
    </row>
    <row r="3444" spans="4:4" x14ac:dyDescent="0.2">
      <c r="D3444" s="251"/>
    </row>
    <row r="3445" spans="4:4" x14ac:dyDescent="0.2">
      <c r="D3445" s="251"/>
    </row>
    <row r="3446" spans="4:4" x14ac:dyDescent="0.2">
      <c r="D3446" s="251"/>
    </row>
    <row r="3447" spans="4:4" x14ac:dyDescent="0.2">
      <c r="D3447" s="251"/>
    </row>
    <row r="3448" spans="4:4" x14ac:dyDescent="0.2">
      <c r="D3448" s="251"/>
    </row>
    <row r="3449" spans="4:4" x14ac:dyDescent="0.2">
      <c r="D3449" s="251"/>
    </row>
    <row r="3450" spans="4:4" x14ac:dyDescent="0.2">
      <c r="D3450" s="251"/>
    </row>
    <row r="3451" spans="4:4" x14ac:dyDescent="0.2">
      <c r="D3451" s="251"/>
    </row>
    <row r="3452" spans="4:4" x14ac:dyDescent="0.2">
      <c r="D3452" s="251"/>
    </row>
    <row r="3453" spans="4:4" x14ac:dyDescent="0.2">
      <c r="D3453" s="251"/>
    </row>
    <row r="3454" spans="4:4" x14ac:dyDescent="0.2">
      <c r="D3454" s="251"/>
    </row>
    <row r="3455" spans="4:4" x14ac:dyDescent="0.2">
      <c r="D3455" s="251"/>
    </row>
    <row r="3456" spans="4:4" x14ac:dyDescent="0.2">
      <c r="D3456" s="251"/>
    </row>
    <row r="3457" spans="4:4" x14ac:dyDescent="0.2">
      <c r="D3457" s="251"/>
    </row>
    <row r="3458" spans="4:4" x14ac:dyDescent="0.2">
      <c r="D3458" s="251"/>
    </row>
    <row r="3459" spans="4:4" x14ac:dyDescent="0.2">
      <c r="D3459" s="251"/>
    </row>
    <row r="3460" spans="4:4" x14ac:dyDescent="0.2">
      <c r="D3460" s="251"/>
    </row>
    <row r="3461" spans="4:4" x14ac:dyDescent="0.2">
      <c r="D3461" s="251"/>
    </row>
    <row r="3462" spans="4:4" x14ac:dyDescent="0.2">
      <c r="D3462" s="251"/>
    </row>
    <row r="3463" spans="4:4" x14ac:dyDescent="0.2">
      <c r="D3463" s="251"/>
    </row>
    <row r="3464" spans="4:4" x14ac:dyDescent="0.2">
      <c r="D3464" s="251"/>
    </row>
    <row r="3465" spans="4:4" x14ac:dyDescent="0.2">
      <c r="D3465" s="251"/>
    </row>
    <row r="3466" spans="4:4" x14ac:dyDescent="0.2">
      <c r="D3466" s="251"/>
    </row>
    <row r="3467" spans="4:4" x14ac:dyDescent="0.2">
      <c r="D3467" s="251"/>
    </row>
    <row r="3468" spans="4:4" x14ac:dyDescent="0.2">
      <c r="D3468" s="251"/>
    </row>
    <row r="3469" spans="4:4" x14ac:dyDescent="0.2">
      <c r="D3469" s="251"/>
    </row>
    <row r="3470" spans="4:4" x14ac:dyDescent="0.2">
      <c r="D3470" s="251"/>
    </row>
    <row r="3471" spans="4:4" x14ac:dyDescent="0.2">
      <c r="D3471" s="251"/>
    </row>
    <row r="3472" spans="4:4" x14ac:dyDescent="0.2">
      <c r="D3472" s="251"/>
    </row>
    <row r="3473" spans="4:4" x14ac:dyDescent="0.2">
      <c r="D3473" s="251"/>
    </row>
    <row r="3474" spans="4:4" x14ac:dyDescent="0.2">
      <c r="D3474" s="251"/>
    </row>
    <row r="3475" spans="4:4" x14ac:dyDescent="0.2">
      <c r="D3475" s="251"/>
    </row>
    <row r="3476" spans="4:4" x14ac:dyDescent="0.2">
      <c r="D3476" s="251"/>
    </row>
    <row r="3477" spans="4:4" x14ac:dyDescent="0.2">
      <c r="D3477" s="251"/>
    </row>
    <row r="3478" spans="4:4" x14ac:dyDescent="0.2">
      <c r="D3478" s="251"/>
    </row>
    <row r="3479" spans="4:4" x14ac:dyDescent="0.2">
      <c r="D3479" s="251"/>
    </row>
    <row r="3480" spans="4:4" x14ac:dyDescent="0.2">
      <c r="D3480" s="251"/>
    </row>
    <row r="3481" spans="4:4" x14ac:dyDescent="0.2">
      <c r="D3481" s="251"/>
    </row>
    <row r="3482" spans="4:4" x14ac:dyDescent="0.2">
      <c r="D3482" s="251"/>
    </row>
    <row r="3483" spans="4:4" x14ac:dyDescent="0.2">
      <c r="D3483" s="251"/>
    </row>
    <row r="3484" spans="4:4" x14ac:dyDescent="0.2">
      <c r="D3484" s="251"/>
    </row>
    <row r="3485" spans="4:4" x14ac:dyDescent="0.2">
      <c r="D3485" s="251"/>
    </row>
    <row r="3486" spans="4:4" x14ac:dyDescent="0.2">
      <c r="D3486" s="251"/>
    </row>
    <row r="3487" spans="4:4" x14ac:dyDescent="0.2">
      <c r="D3487" s="251"/>
    </row>
    <row r="3488" spans="4:4" x14ac:dyDescent="0.2">
      <c r="D3488" s="251"/>
    </row>
    <row r="3489" spans="4:4" x14ac:dyDescent="0.2">
      <c r="D3489" s="251"/>
    </row>
    <row r="3490" spans="4:4" x14ac:dyDescent="0.2">
      <c r="D3490" s="251"/>
    </row>
    <row r="3491" spans="4:4" x14ac:dyDescent="0.2">
      <c r="D3491" s="251"/>
    </row>
    <row r="3492" spans="4:4" x14ac:dyDescent="0.2">
      <c r="D3492" s="251"/>
    </row>
    <row r="3493" spans="4:4" x14ac:dyDescent="0.2">
      <c r="D3493" s="251"/>
    </row>
    <row r="3494" spans="4:4" x14ac:dyDescent="0.2">
      <c r="D3494" s="251"/>
    </row>
    <row r="3495" spans="4:4" x14ac:dyDescent="0.2">
      <c r="D3495" s="251"/>
    </row>
    <row r="3496" spans="4:4" x14ac:dyDescent="0.2">
      <c r="D3496" s="251"/>
    </row>
    <row r="3497" spans="4:4" x14ac:dyDescent="0.2">
      <c r="D3497" s="251"/>
    </row>
    <row r="3498" spans="4:4" x14ac:dyDescent="0.2">
      <c r="D3498" s="251"/>
    </row>
    <row r="3499" spans="4:4" x14ac:dyDescent="0.2">
      <c r="D3499" s="251"/>
    </row>
    <row r="3500" spans="4:4" x14ac:dyDescent="0.2">
      <c r="D3500" s="251"/>
    </row>
    <row r="3501" spans="4:4" x14ac:dyDescent="0.2">
      <c r="D3501" s="251"/>
    </row>
    <row r="3502" spans="4:4" x14ac:dyDescent="0.2">
      <c r="D3502" s="251"/>
    </row>
    <row r="3503" spans="4:4" x14ac:dyDescent="0.2">
      <c r="D3503" s="251"/>
    </row>
    <row r="3504" spans="4:4" x14ac:dyDescent="0.2">
      <c r="D3504" s="251"/>
    </row>
    <row r="3505" spans="4:4" x14ac:dyDescent="0.2">
      <c r="D3505" s="251"/>
    </row>
    <row r="3506" spans="4:4" x14ac:dyDescent="0.2">
      <c r="D3506" s="251"/>
    </row>
    <row r="3507" spans="4:4" x14ac:dyDescent="0.2">
      <c r="D3507" s="251"/>
    </row>
    <row r="3508" spans="4:4" x14ac:dyDescent="0.2">
      <c r="D3508" s="251"/>
    </row>
    <row r="3509" spans="4:4" x14ac:dyDescent="0.2">
      <c r="D3509" s="251"/>
    </row>
    <row r="3510" spans="4:4" x14ac:dyDescent="0.2">
      <c r="D3510" s="251"/>
    </row>
    <row r="3511" spans="4:4" x14ac:dyDescent="0.2">
      <c r="D3511" s="251"/>
    </row>
    <row r="3512" spans="4:4" x14ac:dyDescent="0.2">
      <c r="D3512" s="251"/>
    </row>
    <row r="3513" spans="4:4" x14ac:dyDescent="0.2">
      <c r="D3513" s="251"/>
    </row>
    <row r="3514" spans="4:4" x14ac:dyDescent="0.2">
      <c r="D3514" s="251"/>
    </row>
    <row r="3515" spans="4:4" x14ac:dyDescent="0.2">
      <c r="D3515" s="251"/>
    </row>
    <row r="3516" spans="4:4" x14ac:dyDescent="0.2">
      <c r="D3516" s="251"/>
    </row>
    <row r="3517" spans="4:4" x14ac:dyDescent="0.2">
      <c r="D3517" s="251"/>
    </row>
    <row r="3518" spans="4:4" x14ac:dyDescent="0.2">
      <c r="D3518" s="251"/>
    </row>
    <row r="3519" spans="4:4" x14ac:dyDescent="0.2">
      <c r="D3519" s="251"/>
    </row>
    <row r="3520" spans="4:4" x14ac:dyDescent="0.2">
      <c r="D3520" s="251"/>
    </row>
    <row r="3521" spans="4:4" x14ac:dyDescent="0.2">
      <c r="D3521" s="251"/>
    </row>
    <row r="3522" spans="4:4" x14ac:dyDescent="0.2">
      <c r="D3522" s="251"/>
    </row>
    <row r="3523" spans="4:4" x14ac:dyDescent="0.2">
      <c r="D3523" s="251"/>
    </row>
    <row r="3524" spans="4:4" x14ac:dyDescent="0.2">
      <c r="D3524" s="251"/>
    </row>
    <row r="3525" spans="4:4" x14ac:dyDescent="0.2">
      <c r="D3525" s="251"/>
    </row>
    <row r="3526" spans="4:4" x14ac:dyDescent="0.2">
      <c r="D3526" s="251"/>
    </row>
    <row r="3527" spans="4:4" x14ac:dyDescent="0.2">
      <c r="D3527" s="251"/>
    </row>
    <row r="3528" spans="4:4" x14ac:dyDescent="0.2">
      <c r="D3528" s="251"/>
    </row>
    <row r="3529" spans="4:4" x14ac:dyDescent="0.2">
      <c r="D3529" s="251"/>
    </row>
    <row r="3530" spans="4:4" x14ac:dyDescent="0.2">
      <c r="D3530" s="251"/>
    </row>
    <row r="3531" spans="4:4" x14ac:dyDescent="0.2">
      <c r="D3531" s="251"/>
    </row>
    <row r="3532" spans="4:4" x14ac:dyDescent="0.2">
      <c r="D3532" s="251"/>
    </row>
    <row r="3533" spans="4:4" x14ac:dyDescent="0.2">
      <c r="D3533" s="251"/>
    </row>
    <row r="3534" spans="4:4" x14ac:dyDescent="0.2">
      <c r="D3534" s="251"/>
    </row>
    <row r="3535" spans="4:4" x14ac:dyDescent="0.2">
      <c r="D3535" s="251"/>
    </row>
    <row r="3536" spans="4:4" x14ac:dyDescent="0.2">
      <c r="D3536" s="251"/>
    </row>
    <row r="3537" spans="4:4" x14ac:dyDescent="0.2">
      <c r="D3537" s="251"/>
    </row>
    <row r="3538" spans="4:4" x14ac:dyDescent="0.2">
      <c r="D3538" s="251"/>
    </row>
    <row r="3539" spans="4:4" x14ac:dyDescent="0.2">
      <c r="D3539" s="251"/>
    </row>
    <row r="3540" spans="4:4" x14ac:dyDescent="0.2">
      <c r="D3540" s="251"/>
    </row>
    <row r="3541" spans="4:4" x14ac:dyDescent="0.2">
      <c r="D3541" s="251"/>
    </row>
    <row r="3542" spans="4:4" x14ac:dyDescent="0.2">
      <c r="D3542" s="251"/>
    </row>
    <row r="3543" spans="4:4" x14ac:dyDescent="0.2">
      <c r="D3543" s="251"/>
    </row>
    <row r="3544" spans="4:4" x14ac:dyDescent="0.2">
      <c r="D3544" s="251"/>
    </row>
    <row r="3545" spans="4:4" x14ac:dyDescent="0.2">
      <c r="D3545" s="251"/>
    </row>
    <row r="3546" spans="4:4" x14ac:dyDescent="0.2">
      <c r="D3546" s="251"/>
    </row>
    <row r="3547" spans="4:4" x14ac:dyDescent="0.2">
      <c r="D3547" s="251"/>
    </row>
    <row r="3548" spans="4:4" x14ac:dyDescent="0.2">
      <c r="D3548" s="251"/>
    </row>
    <row r="3549" spans="4:4" x14ac:dyDescent="0.2">
      <c r="D3549" s="251"/>
    </row>
    <row r="3550" spans="4:4" x14ac:dyDescent="0.2">
      <c r="D3550" s="251"/>
    </row>
    <row r="3551" spans="4:4" x14ac:dyDescent="0.2">
      <c r="D3551" s="251"/>
    </row>
    <row r="3552" spans="4:4" x14ac:dyDescent="0.2">
      <c r="D3552" s="251"/>
    </row>
    <row r="3553" spans="4:4" x14ac:dyDescent="0.2">
      <c r="D3553" s="251"/>
    </row>
    <row r="3554" spans="4:4" x14ac:dyDescent="0.2">
      <c r="D3554" s="251"/>
    </row>
    <row r="3555" spans="4:4" x14ac:dyDescent="0.2">
      <c r="D3555" s="251"/>
    </row>
    <row r="3556" spans="4:4" x14ac:dyDescent="0.2">
      <c r="D3556" s="251"/>
    </row>
    <row r="3557" spans="4:4" x14ac:dyDescent="0.2">
      <c r="D3557" s="251"/>
    </row>
    <row r="3558" spans="4:4" x14ac:dyDescent="0.2">
      <c r="D3558" s="251"/>
    </row>
    <row r="3559" spans="4:4" x14ac:dyDescent="0.2">
      <c r="D3559" s="251"/>
    </row>
    <row r="3560" spans="4:4" x14ac:dyDescent="0.2">
      <c r="D3560" s="251"/>
    </row>
    <row r="3561" spans="4:4" x14ac:dyDescent="0.2">
      <c r="D3561" s="251"/>
    </row>
    <row r="3562" spans="4:4" x14ac:dyDescent="0.2">
      <c r="D3562" s="251"/>
    </row>
    <row r="3563" spans="4:4" x14ac:dyDescent="0.2">
      <c r="D3563" s="251"/>
    </row>
    <row r="3564" spans="4:4" x14ac:dyDescent="0.2">
      <c r="D3564" s="251"/>
    </row>
    <row r="3565" spans="4:4" x14ac:dyDescent="0.2">
      <c r="D3565" s="251"/>
    </row>
    <row r="3566" spans="4:4" x14ac:dyDescent="0.2">
      <c r="D3566" s="251"/>
    </row>
    <row r="3567" spans="4:4" x14ac:dyDescent="0.2">
      <c r="D3567" s="251"/>
    </row>
    <row r="3568" spans="4:4" x14ac:dyDescent="0.2">
      <c r="D3568" s="251"/>
    </row>
    <row r="3569" spans="4:4" x14ac:dyDescent="0.2">
      <c r="D3569" s="251"/>
    </row>
    <row r="3570" spans="4:4" x14ac:dyDescent="0.2">
      <c r="D3570" s="251"/>
    </row>
    <row r="3571" spans="4:4" x14ac:dyDescent="0.2">
      <c r="D3571" s="251"/>
    </row>
    <row r="3572" spans="4:4" x14ac:dyDescent="0.2">
      <c r="D3572" s="251"/>
    </row>
    <row r="3573" spans="4:4" x14ac:dyDescent="0.2">
      <c r="D3573" s="251"/>
    </row>
    <row r="3574" spans="4:4" x14ac:dyDescent="0.2">
      <c r="D3574" s="251"/>
    </row>
    <row r="3575" spans="4:4" x14ac:dyDescent="0.2">
      <c r="D3575" s="251"/>
    </row>
    <row r="3576" spans="4:4" x14ac:dyDescent="0.2">
      <c r="D3576" s="251"/>
    </row>
    <row r="3577" spans="4:4" x14ac:dyDescent="0.2">
      <c r="D3577" s="251"/>
    </row>
    <row r="3578" spans="4:4" x14ac:dyDescent="0.2">
      <c r="D3578" s="251"/>
    </row>
    <row r="3579" spans="4:4" x14ac:dyDescent="0.2">
      <c r="D3579" s="251"/>
    </row>
    <row r="3580" spans="4:4" x14ac:dyDescent="0.2">
      <c r="D3580" s="251"/>
    </row>
    <row r="3581" spans="4:4" x14ac:dyDescent="0.2">
      <c r="D3581" s="251"/>
    </row>
    <row r="3582" spans="4:4" x14ac:dyDescent="0.2">
      <c r="D3582" s="251"/>
    </row>
    <row r="3583" spans="4:4" x14ac:dyDescent="0.2">
      <c r="D3583" s="251"/>
    </row>
    <row r="3584" spans="4:4" x14ac:dyDescent="0.2">
      <c r="D3584" s="251"/>
    </row>
    <row r="3585" spans="4:4" x14ac:dyDescent="0.2">
      <c r="D3585" s="251"/>
    </row>
    <row r="3586" spans="4:4" x14ac:dyDescent="0.2">
      <c r="D3586" s="251"/>
    </row>
    <row r="3587" spans="4:4" x14ac:dyDescent="0.2">
      <c r="D3587" s="251"/>
    </row>
    <row r="3588" spans="4:4" x14ac:dyDescent="0.2">
      <c r="D3588" s="251"/>
    </row>
    <row r="3589" spans="4:4" x14ac:dyDescent="0.2">
      <c r="D3589" s="251"/>
    </row>
    <row r="3590" spans="4:4" x14ac:dyDescent="0.2">
      <c r="D3590" s="251"/>
    </row>
    <row r="3591" spans="4:4" x14ac:dyDescent="0.2">
      <c r="D3591" s="251"/>
    </row>
    <row r="3592" spans="4:4" x14ac:dyDescent="0.2">
      <c r="D3592" s="251"/>
    </row>
    <row r="3593" spans="4:4" x14ac:dyDescent="0.2">
      <c r="D3593" s="251"/>
    </row>
    <row r="3594" spans="4:4" x14ac:dyDescent="0.2">
      <c r="D3594" s="251"/>
    </row>
    <row r="3595" spans="4:4" x14ac:dyDescent="0.2">
      <c r="D3595" s="251"/>
    </row>
    <row r="3596" spans="4:4" x14ac:dyDescent="0.2">
      <c r="D3596" s="251"/>
    </row>
    <row r="3597" spans="4:4" x14ac:dyDescent="0.2">
      <c r="D3597" s="251"/>
    </row>
    <row r="3598" spans="4:4" x14ac:dyDescent="0.2">
      <c r="D3598" s="251"/>
    </row>
    <row r="3599" spans="4:4" x14ac:dyDescent="0.2">
      <c r="D3599" s="251"/>
    </row>
    <row r="3600" spans="4:4" x14ac:dyDescent="0.2">
      <c r="D3600" s="251"/>
    </row>
    <row r="3601" spans="4:4" x14ac:dyDescent="0.2">
      <c r="D3601" s="251"/>
    </row>
    <row r="3602" spans="4:4" x14ac:dyDescent="0.2">
      <c r="D3602" s="251"/>
    </row>
    <row r="3603" spans="4:4" x14ac:dyDescent="0.2">
      <c r="D3603" s="251"/>
    </row>
    <row r="3604" spans="4:4" x14ac:dyDescent="0.2">
      <c r="D3604" s="251"/>
    </row>
    <row r="3605" spans="4:4" x14ac:dyDescent="0.2">
      <c r="D3605" s="251"/>
    </row>
    <row r="3606" spans="4:4" x14ac:dyDescent="0.2">
      <c r="D3606" s="251"/>
    </row>
    <row r="3607" spans="4:4" x14ac:dyDescent="0.2">
      <c r="D3607" s="251"/>
    </row>
    <row r="3608" spans="4:4" x14ac:dyDescent="0.2">
      <c r="D3608" s="251"/>
    </row>
    <row r="3609" spans="4:4" x14ac:dyDescent="0.2">
      <c r="D3609" s="251"/>
    </row>
    <row r="3610" spans="4:4" x14ac:dyDescent="0.2">
      <c r="D3610" s="251"/>
    </row>
    <row r="3611" spans="4:4" x14ac:dyDescent="0.2">
      <c r="D3611" s="251"/>
    </row>
    <row r="3612" spans="4:4" x14ac:dyDescent="0.2">
      <c r="D3612" s="251"/>
    </row>
    <row r="3613" spans="4:4" x14ac:dyDescent="0.2">
      <c r="D3613" s="251"/>
    </row>
    <row r="3614" spans="4:4" x14ac:dyDescent="0.2">
      <c r="D3614" s="251"/>
    </row>
    <row r="3615" spans="4:4" x14ac:dyDescent="0.2">
      <c r="D3615" s="251"/>
    </row>
    <row r="3616" spans="4:4" x14ac:dyDescent="0.2">
      <c r="D3616" s="251"/>
    </row>
    <row r="3617" spans="4:4" x14ac:dyDescent="0.2">
      <c r="D3617" s="251"/>
    </row>
    <row r="3618" spans="4:4" x14ac:dyDescent="0.2">
      <c r="D3618" s="251"/>
    </row>
    <row r="3619" spans="4:4" x14ac:dyDescent="0.2">
      <c r="D3619" s="251"/>
    </row>
    <row r="3620" spans="4:4" x14ac:dyDescent="0.2">
      <c r="D3620" s="251"/>
    </row>
    <row r="3621" spans="4:4" x14ac:dyDescent="0.2">
      <c r="D3621" s="251"/>
    </row>
    <row r="3622" spans="4:4" x14ac:dyDescent="0.2">
      <c r="D3622" s="251"/>
    </row>
    <row r="3623" spans="4:4" x14ac:dyDescent="0.2">
      <c r="D3623" s="251"/>
    </row>
    <row r="3624" spans="4:4" x14ac:dyDescent="0.2">
      <c r="D3624" s="251"/>
    </row>
    <row r="3625" spans="4:4" x14ac:dyDescent="0.2">
      <c r="D3625" s="251"/>
    </row>
    <row r="3626" spans="4:4" x14ac:dyDescent="0.2">
      <c r="D3626" s="251"/>
    </row>
    <row r="3627" spans="4:4" x14ac:dyDescent="0.2">
      <c r="D3627" s="251"/>
    </row>
    <row r="3628" spans="4:4" x14ac:dyDescent="0.2">
      <c r="D3628" s="251"/>
    </row>
    <row r="3629" spans="4:4" x14ac:dyDescent="0.2">
      <c r="D3629" s="251"/>
    </row>
    <row r="3630" spans="4:4" x14ac:dyDescent="0.2">
      <c r="D3630" s="251"/>
    </row>
    <row r="3631" spans="4:4" x14ac:dyDescent="0.2">
      <c r="D3631" s="251"/>
    </row>
    <row r="3632" spans="4:4" x14ac:dyDescent="0.2">
      <c r="D3632" s="251"/>
    </row>
    <row r="3633" spans="4:4" x14ac:dyDescent="0.2">
      <c r="D3633" s="251"/>
    </row>
    <row r="3634" spans="4:4" x14ac:dyDescent="0.2">
      <c r="D3634" s="251"/>
    </row>
    <row r="3635" spans="4:4" x14ac:dyDescent="0.2">
      <c r="D3635" s="251"/>
    </row>
    <row r="3636" spans="4:4" x14ac:dyDescent="0.2">
      <c r="D3636" s="251"/>
    </row>
    <row r="3637" spans="4:4" x14ac:dyDescent="0.2">
      <c r="D3637" s="251"/>
    </row>
    <row r="3638" spans="4:4" x14ac:dyDescent="0.2">
      <c r="D3638" s="251"/>
    </row>
    <row r="3639" spans="4:4" x14ac:dyDescent="0.2">
      <c r="D3639" s="251"/>
    </row>
    <row r="3640" spans="4:4" x14ac:dyDescent="0.2">
      <c r="D3640" s="251"/>
    </row>
    <row r="3641" spans="4:4" x14ac:dyDescent="0.2">
      <c r="D3641" s="251"/>
    </row>
    <row r="3642" spans="4:4" x14ac:dyDescent="0.2">
      <c r="D3642" s="251"/>
    </row>
    <row r="3643" spans="4:4" x14ac:dyDescent="0.2">
      <c r="D3643" s="251"/>
    </row>
    <row r="3644" spans="4:4" x14ac:dyDescent="0.2">
      <c r="D3644" s="251"/>
    </row>
    <row r="3645" spans="4:4" x14ac:dyDescent="0.2">
      <c r="D3645" s="251"/>
    </row>
    <row r="3646" spans="4:4" x14ac:dyDescent="0.2">
      <c r="D3646" s="251"/>
    </row>
    <row r="3647" spans="4:4" x14ac:dyDescent="0.2">
      <c r="D3647" s="251"/>
    </row>
    <row r="3648" spans="4:4" x14ac:dyDescent="0.2">
      <c r="D3648" s="251"/>
    </row>
    <row r="3649" spans="4:4" x14ac:dyDescent="0.2">
      <c r="D3649" s="251"/>
    </row>
    <row r="3650" spans="4:4" x14ac:dyDescent="0.2">
      <c r="D3650" s="251"/>
    </row>
    <row r="3651" spans="4:4" x14ac:dyDescent="0.2">
      <c r="D3651" s="251"/>
    </row>
    <row r="3652" spans="4:4" x14ac:dyDescent="0.2">
      <c r="D3652" s="251"/>
    </row>
    <row r="3653" spans="4:4" x14ac:dyDescent="0.2">
      <c r="D3653" s="251"/>
    </row>
    <row r="3654" spans="4:4" x14ac:dyDescent="0.2">
      <c r="D3654" s="251"/>
    </row>
    <row r="3655" spans="4:4" x14ac:dyDescent="0.2">
      <c r="D3655" s="251"/>
    </row>
    <row r="3656" spans="4:4" x14ac:dyDescent="0.2">
      <c r="D3656" s="251"/>
    </row>
    <row r="3657" spans="4:4" x14ac:dyDescent="0.2">
      <c r="D3657" s="251"/>
    </row>
    <row r="3658" spans="4:4" x14ac:dyDescent="0.2">
      <c r="D3658" s="251"/>
    </row>
    <row r="3659" spans="4:4" x14ac:dyDescent="0.2">
      <c r="D3659" s="251"/>
    </row>
    <row r="3660" spans="4:4" x14ac:dyDescent="0.2">
      <c r="D3660" s="251"/>
    </row>
    <row r="3661" spans="4:4" x14ac:dyDescent="0.2">
      <c r="D3661" s="251"/>
    </row>
    <row r="3662" spans="4:4" x14ac:dyDescent="0.2">
      <c r="D3662" s="251"/>
    </row>
    <row r="3663" spans="4:4" x14ac:dyDescent="0.2">
      <c r="D3663" s="251"/>
    </row>
    <row r="3664" spans="4:4" x14ac:dyDescent="0.2">
      <c r="D3664" s="251"/>
    </row>
    <row r="3665" spans="4:4" x14ac:dyDescent="0.2">
      <c r="D3665" s="251"/>
    </row>
    <row r="3666" spans="4:4" x14ac:dyDescent="0.2">
      <c r="D3666" s="251"/>
    </row>
    <row r="3667" spans="4:4" x14ac:dyDescent="0.2">
      <c r="D3667" s="251"/>
    </row>
    <row r="3668" spans="4:4" x14ac:dyDescent="0.2">
      <c r="D3668" s="251"/>
    </row>
    <row r="3669" spans="4:4" x14ac:dyDescent="0.2">
      <c r="D3669" s="251"/>
    </row>
    <row r="3670" spans="4:4" x14ac:dyDescent="0.2">
      <c r="D3670" s="251"/>
    </row>
    <row r="3671" spans="4:4" x14ac:dyDescent="0.2">
      <c r="D3671" s="251"/>
    </row>
    <row r="3672" spans="4:4" x14ac:dyDescent="0.2">
      <c r="D3672" s="251"/>
    </row>
    <row r="3673" spans="4:4" x14ac:dyDescent="0.2">
      <c r="D3673" s="251"/>
    </row>
    <row r="3674" spans="4:4" x14ac:dyDescent="0.2">
      <c r="D3674" s="251"/>
    </row>
    <row r="3675" spans="4:4" x14ac:dyDescent="0.2">
      <c r="D3675" s="251"/>
    </row>
    <row r="3676" spans="4:4" x14ac:dyDescent="0.2">
      <c r="D3676" s="251"/>
    </row>
    <row r="3677" spans="4:4" x14ac:dyDescent="0.2">
      <c r="D3677" s="251"/>
    </row>
    <row r="3678" spans="4:4" x14ac:dyDescent="0.2">
      <c r="D3678" s="251"/>
    </row>
    <row r="3679" spans="4:4" x14ac:dyDescent="0.2">
      <c r="D3679" s="251"/>
    </row>
    <row r="3680" spans="4:4" x14ac:dyDescent="0.2">
      <c r="D3680" s="251"/>
    </row>
    <row r="3681" spans="4:4" x14ac:dyDescent="0.2">
      <c r="D3681" s="251"/>
    </row>
    <row r="3682" spans="4:4" x14ac:dyDescent="0.2">
      <c r="D3682" s="251"/>
    </row>
    <row r="3683" spans="4:4" x14ac:dyDescent="0.2">
      <c r="D3683" s="251"/>
    </row>
    <row r="3684" spans="4:4" x14ac:dyDescent="0.2">
      <c r="D3684" s="251"/>
    </row>
    <row r="3685" spans="4:4" x14ac:dyDescent="0.2">
      <c r="D3685" s="251"/>
    </row>
    <row r="3686" spans="4:4" x14ac:dyDescent="0.2">
      <c r="D3686" s="251"/>
    </row>
    <row r="3687" spans="4:4" x14ac:dyDescent="0.2">
      <c r="D3687" s="251"/>
    </row>
    <row r="3688" spans="4:4" x14ac:dyDescent="0.2">
      <c r="D3688" s="251"/>
    </row>
    <row r="3689" spans="4:4" x14ac:dyDescent="0.2">
      <c r="D3689" s="251"/>
    </row>
    <row r="3690" spans="4:4" x14ac:dyDescent="0.2">
      <c r="D3690" s="251"/>
    </row>
    <row r="3691" spans="4:4" x14ac:dyDescent="0.2">
      <c r="D3691" s="251"/>
    </row>
    <row r="3692" spans="4:4" x14ac:dyDescent="0.2">
      <c r="D3692" s="251"/>
    </row>
    <row r="3693" spans="4:4" x14ac:dyDescent="0.2">
      <c r="D3693" s="251"/>
    </row>
    <row r="3694" spans="4:4" x14ac:dyDescent="0.2">
      <c r="D3694" s="251"/>
    </row>
    <row r="3695" spans="4:4" x14ac:dyDescent="0.2">
      <c r="D3695" s="251"/>
    </row>
    <row r="3696" spans="4:4" x14ac:dyDescent="0.2">
      <c r="D3696" s="251"/>
    </row>
    <row r="3697" spans="4:4" x14ac:dyDescent="0.2">
      <c r="D3697" s="251"/>
    </row>
    <row r="3698" spans="4:4" x14ac:dyDescent="0.2">
      <c r="D3698" s="251"/>
    </row>
    <row r="3699" spans="4:4" x14ac:dyDescent="0.2">
      <c r="D3699" s="251"/>
    </row>
    <row r="3700" spans="4:4" x14ac:dyDescent="0.2">
      <c r="D3700" s="251"/>
    </row>
    <row r="3701" spans="4:4" x14ac:dyDescent="0.2">
      <c r="D3701" s="251"/>
    </row>
    <row r="3702" spans="4:4" x14ac:dyDescent="0.2">
      <c r="D3702" s="251"/>
    </row>
    <row r="3703" spans="4:4" x14ac:dyDescent="0.2">
      <c r="D3703" s="251"/>
    </row>
    <row r="3704" spans="4:4" x14ac:dyDescent="0.2">
      <c r="D3704" s="251"/>
    </row>
    <row r="3705" spans="4:4" x14ac:dyDescent="0.2">
      <c r="D3705" s="251"/>
    </row>
    <row r="3706" spans="4:4" x14ac:dyDescent="0.2">
      <c r="D3706" s="251"/>
    </row>
    <row r="3707" spans="4:4" x14ac:dyDescent="0.2">
      <c r="D3707" s="251"/>
    </row>
    <row r="3708" spans="4:4" x14ac:dyDescent="0.2">
      <c r="D3708" s="251"/>
    </row>
    <row r="3709" spans="4:4" x14ac:dyDescent="0.2">
      <c r="D3709" s="251"/>
    </row>
    <row r="3710" spans="4:4" x14ac:dyDescent="0.2">
      <c r="D3710" s="251"/>
    </row>
    <row r="3711" spans="4:4" x14ac:dyDescent="0.2">
      <c r="D3711" s="251"/>
    </row>
    <row r="3712" spans="4:4" x14ac:dyDescent="0.2">
      <c r="D3712" s="251"/>
    </row>
    <row r="3713" spans="4:4" x14ac:dyDescent="0.2">
      <c r="D3713" s="251"/>
    </row>
    <row r="3714" spans="4:4" x14ac:dyDescent="0.2">
      <c r="D3714" s="251"/>
    </row>
    <row r="3715" spans="4:4" x14ac:dyDescent="0.2">
      <c r="D3715" s="251"/>
    </row>
    <row r="3716" spans="4:4" x14ac:dyDescent="0.2">
      <c r="D3716" s="251"/>
    </row>
    <row r="3717" spans="4:4" x14ac:dyDescent="0.2">
      <c r="D3717" s="251"/>
    </row>
    <row r="3718" spans="4:4" x14ac:dyDescent="0.2">
      <c r="D3718" s="251"/>
    </row>
    <row r="3719" spans="4:4" x14ac:dyDescent="0.2">
      <c r="D3719" s="251"/>
    </row>
    <row r="3720" spans="4:4" x14ac:dyDescent="0.2">
      <c r="D3720" s="251"/>
    </row>
    <row r="3721" spans="4:4" x14ac:dyDescent="0.2">
      <c r="D3721" s="251"/>
    </row>
    <row r="3722" spans="4:4" x14ac:dyDescent="0.2">
      <c r="D3722" s="251"/>
    </row>
    <row r="3723" spans="4:4" x14ac:dyDescent="0.2">
      <c r="D3723" s="251"/>
    </row>
    <row r="3724" spans="4:4" x14ac:dyDescent="0.2">
      <c r="D3724" s="251"/>
    </row>
    <row r="3725" spans="4:4" x14ac:dyDescent="0.2">
      <c r="D3725" s="251"/>
    </row>
    <row r="3726" spans="4:4" x14ac:dyDescent="0.2">
      <c r="D3726" s="251"/>
    </row>
    <row r="3727" spans="4:4" x14ac:dyDescent="0.2">
      <c r="D3727" s="251"/>
    </row>
    <row r="3728" spans="4:4" x14ac:dyDescent="0.2">
      <c r="D3728" s="251"/>
    </row>
    <row r="3729" spans="4:4" x14ac:dyDescent="0.2">
      <c r="D3729" s="251"/>
    </row>
    <row r="3730" spans="4:4" x14ac:dyDescent="0.2">
      <c r="D3730" s="251"/>
    </row>
    <row r="3731" spans="4:4" x14ac:dyDescent="0.2">
      <c r="D3731" s="251"/>
    </row>
    <row r="3732" spans="4:4" x14ac:dyDescent="0.2">
      <c r="D3732" s="251"/>
    </row>
    <row r="3733" spans="4:4" x14ac:dyDescent="0.2">
      <c r="D3733" s="251"/>
    </row>
    <row r="3734" spans="4:4" x14ac:dyDescent="0.2">
      <c r="D3734" s="251"/>
    </row>
    <row r="3735" spans="4:4" x14ac:dyDescent="0.2">
      <c r="D3735" s="251"/>
    </row>
    <row r="3736" spans="4:4" x14ac:dyDescent="0.2">
      <c r="D3736" s="251"/>
    </row>
    <row r="3737" spans="4:4" x14ac:dyDescent="0.2">
      <c r="D3737" s="251"/>
    </row>
    <row r="3738" spans="4:4" x14ac:dyDescent="0.2">
      <c r="D3738" s="251"/>
    </row>
    <row r="3739" spans="4:4" x14ac:dyDescent="0.2">
      <c r="D3739" s="251"/>
    </row>
    <row r="3740" spans="4:4" x14ac:dyDescent="0.2">
      <c r="D3740" s="251"/>
    </row>
    <row r="3741" spans="4:4" x14ac:dyDescent="0.2">
      <c r="D3741" s="251"/>
    </row>
    <row r="3742" spans="4:4" x14ac:dyDescent="0.2">
      <c r="D3742" s="251"/>
    </row>
    <row r="3743" spans="4:4" x14ac:dyDescent="0.2">
      <c r="D3743" s="251"/>
    </row>
    <row r="3744" spans="4:4" x14ac:dyDescent="0.2">
      <c r="D3744" s="251"/>
    </row>
    <row r="3745" spans="4:4" x14ac:dyDescent="0.2">
      <c r="D3745" s="251"/>
    </row>
    <row r="3746" spans="4:4" x14ac:dyDescent="0.2">
      <c r="D3746" s="251"/>
    </row>
    <row r="3747" spans="4:4" x14ac:dyDescent="0.2">
      <c r="D3747" s="251"/>
    </row>
    <row r="3748" spans="4:4" x14ac:dyDescent="0.2">
      <c r="D3748" s="251"/>
    </row>
    <row r="3749" spans="4:4" x14ac:dyDescent="0.2">
      <c r="D3749" s="251"/>
    </row>
    <row r="3750" spans="4:4" x14ac:dyDescent="0.2">
      <c r="D3750" s="251"/>
    </row>
    <row r="3751" spans="4:4" x14ac:dyDescent="0.2">
      <c r="D3751" s="251"/>
    </row>
    <row r="3752" spans="4:4" x14ac:dyDescent="0.2">
      <c r="D3752" s="251"/>
    </row>
    <row r="3753" spans="4:4" x14ac:dyDescent="0.2">
      <c r="D3753" s="251"/>
    </row>
    <row r="3754" spans="4:4" x14ac:dyDescent="0.2">
      <c r="D3754" s="251"/>
    </row>
    <row r="3755" spans="4:4" x14ac:dyDescent="0.2">
      <c r="D3755" s="251"/>
    </row>
    <row r="3756" spans="4:4" x14ac:dyDescent="0.2">
      <c r="D3756" s="251"/>
    </row>
    <row r="3757" spans="4:4" x14ac:dyDescent="0.2">
      <c r="D3757" s="251"/>
    </row>
    <row r="3758" spans="4:4" x14ac:dyDescent="0.2">
      <c r="D3758" s="251"/>
    </row>
    <row r="3759" spans="4:4" x14ac:dyDescent="0.2">
      <c r="D3759" s="251"/>
    </row>
    <row r="3760" spans="4:4" x14ac:dyDescent="0.2">
      <c r="D3760" s="251"/>
    </row>
    <row r="3761" spans="4:4" x14ac:dyDescent="0.2">
      <c r="D3761" s="251"/>
    </row>
    <row r="3762" spans="4:4" x14ac:dyDescent="0.2">
      <c r="D3762" s="251"/>
    </row>
    <row r="3763" spans="4:4" x14ac:dyDescent="0.2">
      <c r="D3763" s="251"/>
    </row>
    <row r="3764" spans="4:4" x14ac:dyDescent="0.2">
      <c r="D3764" s="251"/>
    </row>
    <row r="3765" spans="4:4" x14ac:dyDescent="0.2">
      <c r="D3765" s="251"/>
    </row>
    <row r="3766" spans="4:4" x14ac:dyDescent="0.2">
      <c r="D3766" s="251"/>
    </row>
    <row r="3767" spans="4:4" x14ac:dyDescent="0.2">
      <c r="D3767" s="251"/>
    </row>
    <row r="3768" spans="4:4" x14ac:dyDescent="0.2">
      <c r="D3768" s="251"/>
    </row>
    <row r="3769" spans="4:4" x14ac:dyDescent="0.2">
      <c r="D3769" s="251"/>
    </row>
    <row r="3770" spans="4:4" x14ac:dyDescent="0.2">
      <c r="D3770" s="251"/>
    </row>
    <row r="3771" spans="4:4" x14ac:dyDescent="0.2">
      <c r="D3771" s="251"/>
    </row>
    <row r="3772" spans="4:4" x14ac:dyDescent="0.2">
      <c r="D3772" s="251"/>
    </row>
    <row r="3773" spans="4:4" x14ac:dyDescent="0.2">
      <c r="D3773" s="251"/>
    </row>
    <row r="3774" spans="4:4" x14ac:dyDescent="0.2">
      <c r="D3774" s="251"/>
    </row>
    <row r="3775" spans="4:4" x14ac:dyDescent="0.2">
      <c r="D3775" s="251"/>
    </row>
    <row r="3776" spans="4:4" x14ac:dyDescent="0.2">
      <c r="D3776" s="251"/>
    </row>
    <row r="3777" spans="4:4" x14ac:dyDescent="0.2">
      <c r="D3777" s="251"/>
    </row>
    <row r="3778" spans="4:4" x14ac:dyDescent="0.2">
      <c r="D3778" s="251"/>
    </row>
    <row r="3779" spans="4:4" x14ac:dyDescent="0.2">
      <c r="D3779" s="251"/>
    </row>
    <row r="3780" spans="4:4" x14ac:dyDescent="0.2">
      <c r="D3780" s="251"/>
    </row>
    <row r="3781" spans="4:4" x14ac:dyDescent="0.2">
      <c r="D3781" s="251"/>
    </row>
    <row r="3782" spans="4:4" x14ac:dyDescent="0.2">
      <c r="D3782" s="251"/>
    </row>
    <row r="3783" spans="4:4" x14ac:dyDescent="0.2">
      <c r="D3783" s="251"/>
    </row>
    <row r="3784" spans="4:4" x14ac:dyDescent="0.2">
      <c r="D3784" s="251"/>
    </row>
    <row r="3785" spans="4:4" x14ac:dyDescent="0.2">
      <c r="D3785" s="251"/>
    </row>
    <row r="3786" spans="4:4" x14ac:dyDescent="0.2">
      <c r="D3786" s="251"/>
    </row>
    <row r="3787" spans="4:4" x14ac:dyDescent="0.2">
      <c r="D3787" s="251"/>
    </row>
    <row r="3788" spans="4:4" x14ac:dyDescent="0.2">
      <c r="D3788" s="251"/>
    </row>
    <row r="3789" spans="4:4" x14ac:dyDescent="0.2">
      <c r="D3789" s="251"/>
    </row>
    <row r="3790" spans="4:4" x14ac:dyDescent="0.2">
      <c r="D3790" s="251"/>
    </row>
    <row r="3791" spans="4:4" x14ac:dyDescent="0.2">
      <c r="D3791" s="251"/>
    </row>
    <row r="3792" spans="4:4" x14ac:dyDescent="0.2">
      <c r="D3792" s="251"/>
    </row>
    <row r="3793" spans="4:4" x14ac:dyDescent="0.2">
      <c r="D3793" s="251"/>
    </row>
    <row r="3794" spans="4:4" x14ac:dyDescent="0.2">
      <c r="D3794" s="251"/>
    </row>
    <row r="3795" spans="4:4" x14ac:dyDescent="0.2">
      <c r="D3795" s="251"/>
    </row>
    <row r="3796" spans="4:4" x14ac:dyDescent="0.2">
      <c r="D3796" s="251"/>
    </row>
    <row r="3797" spans="4:4" x14ac:dyDescent="0.2">
      <c r="D3797" s="251"/>
    </row>
    <row r="3798" spans="4:4" x14ac:dyDescent="0.2">
      <c r="D3798" s="251"/>
    </row>
    <row r="3799" spans="4:4" x14ac:dyDescent="0.2">
      <c r="D3799" s="251"/>
    </row>
    <row r="3800" spans="4:4" x14ac:dyDescent="0.2">
      <c r="D3800" s="251"/>
    </row>
    <row r="3801" spans="4:4" x14ac:dyDescent="0.2">
      <c r="D3801" s="251"/>
    </row>
    <row r="3802" spans="4:4" x14ac:dyDescent="0.2">
      <c r="D3802" s="251"/>
    </row>
    <row r="3803" spans="4:4" x14ac:dyDescent="0.2">
      <c r="D3803" s="251"/>
    </row>
    <row r="3804" spans="4:4" x14ac:dyDescent="0.2">
      <c r="D3804" s="251"/>
    </row>
    <row r="3805" spans="4:4" x14ac:dyDescent="0.2">
      <c r="D3805" s="251"/>
    </row>
    <row r="3806" spans="4:4" x14ac:dyDescent="0.2">
      <c r="D3806" s="251"/>
    </row>
    <row r="3807" spans="4:4" x14ac:dyDescent="0.2">
      <c r="D3807" s="251"/>
    </row>
    <row r="3808" spans="4:4" x14ac:dyDescent="0.2">
      <c r="D3808" s="251"/>
    </row>
    <row r="3809" spans="4:4" x14ac:dyDescent="0.2">
      <c r="D3809" s="251"/>
    </row>
    <row r="3810" spans="4:4" x14ac:dyDescent="0.2">
      <c r="D3810" s="251"/>
    </row>
    <row r="3811" spans="4:4" x14ac:dyDescent="0.2">
      <c r="D3811" s="251"/>
    </row>
    <row r="3812" spans="4:4" x14ac:dyDescent="0.2">
      <c r="D3812" s="251"/>
    </row>
    <row r="3813" spans="4:4" x14ac:dyDescent="0.2">
      <c r="D3813" s="251"/>
    </row>
    <row r="3814" spans="4:4" x14ac:dyDescent="0.2">
      <c r="D3814" s="251"/>
    </row>
    <row r="3815" spans="4:4" x14ac:dyDescent="0.2">
      <c r="D3815" s="251"/>
    </row>
    <row r="3816" spans="4:4" x14ac:dyDescent="0.2">
      <c r="D3816" s="251"/>
    </row>
    <row r="3817" spans="4:4" x14ac:dyDescent="0.2">
      <c r="D3817" s="251"/>
    </row>
    <row r="3818" spans="4:4" x14ac:dyDescent="0.2">
      <c r="D3818" s="251"/>
    </row>
    <row r="3819" spans="4:4" x14ac:dyDescent="0.2">
      <c r="D3819" s="251"/>
    </row>
    <row r="3820" spans="4:4" x14ac:dyDescent="0.2">
      <c r="D3820" s="251"/>
    </row>
    <row r="3821" spans="4:4" x14ac:dyDescent="0.2">
      <c r="D3821" s="251"/>
    </row>
    <row r="3822" spans="4:4" x14ac:dyDescent="0.2">
      <c r="D3822" s="251"/>
    </row>
    <row r="3823" spans="4:4" x14ac:dyDescent="0.2">
      <c r="D3823" s="251"/>
    </row>
    <row r="3824" spans="4:4" x14ac:dyDescent="0.2">
      <c r="D3824" s="251"/>
    </row>
    <row r="3825" spans="4:4" x14ac:dyDescent="0.2">
      <c r="D3825" s="251"/>
    </row>
    <row r="3826" spans="4:4" x14ac:dyDescent="0.2">
      <c r="D3826" s="251"/>
    </row>
    <row r="3827" spans="4:4" x14ac:dyDescent="0.2">
      <c r="D3827" s="251"/>
    </row>
    <row r="3828" spans="4:4" x14ac:dyDescent="0.2">
      <c r="D3828" s="251"/>
    </row>
    <row r="3829" spans="4:4" x14ac:dyDescent="0.2">
      <c r="D3829" s="251"/>
    </row>
    <row r="3830" spans="4:4" x14ac:dyDescent="0.2">
      <c r="D3830" s="251"/>
    </row>
    <row r="3831" spans="4:4" x14ac:dyDescent="0.2">
      <c r="D3831" s="251"/>
    </row>
    <row r="3832" spans="4:4" x14ac:dyDescent="0.2">
      <c r="D3832" s="251"/>
    </row>
    <row r="3833" spans="4:4" x14ac:dyDescent="0.2">
      <c r="D3833" s="251"/>
    </row>
    <row r="3834" spans="4:4" x14ac:dyDescent="0.2">
      <c r="D3834" s="251"/>
    </row>
    <row r="3835" spans="4:4" x14ac:dyDescent="0.2">
      <c r="D3835" s="251"/>
    </row>
    <row r="3836" spans="4:4" x14ac:dyDescent="0.2">
      <c r="D3836" s="251"/>
    </row>
    <row r="3837" spans="4:4" x14ac:dyDescent="0.2">
      <c r="D3837" s="251"/>
    </row>
    <row r="3838" spans="4:4" x14ac:dyDescent="0.2">
      <c r="D3838" s="251"/>
    </row>
    <row r="3839" spans="4:4" x14ac:dyDescent="0.2">
      <c r="D3839" s="251"/>
    </row>
    <row r="3840" spans="4:4" x14ac:dyDescent="0.2">
      <c r="D3840" s="251"/>
    </row>
    <row r="3841" spans="4:4" x14ac:dyDescent="0.2">
      <c r="D3841" s="251"/>
    </row>
    <row r="3842" spans="4:4" x14ac:dyDescent="0.2">
      <c r="D3842" s="251"/>
    </row>
    <row r="3843" spans="4:4" x14ac:dyDescent="0.2">
      <c r="D3843" s="251"/>
    </row>
    <row r="3844" spans="4:4" x14ac:dyDescent="0.2">
      <c r="D3844" s="251"/>
    </row>
    <row r="3845" spans="4:4" x14ac:dyDescent="0.2">
      <c r="D3845" s="251"/>
    </row>
    <row r="3846" spans="4:4" x14ac:dyDescent="0.2">
      <c r="D3846" s="251"/>
    </row>
    <row r="3847" spans="4:4" x14ac:dyDescent="0.2">
      <c r="D3847" s="251"/>
    </row>
    <row r="3848" spans="4:4" x14ac:dyDescent="0.2">
      <c r="D3848" s="251"/>
    </row>
    <row r="3849" spans="4:4" x14ac:dyDescent="0.2">
      <c r="D3849" s="251"/>
    </row>
    <row r="3850" spans="4:4" x14ac:dyDescent="0.2">
      <c r="D3850" s="251"/>
    </row>
    <row r="3851" spans="4:4" x14ac:dyDescent="0.2">
      <c r="D3851" s="251"/>
    </row>
    <row r="3852" spans="4:4" x14ac:dyDescent="0.2">
      <c r="D3852" s="251"/>
    </row>
    <row r="3853" spans="4:4" x14ac:dyDescent="0.2">
      <c r="D3853" s="251"/>
    </row>
    <row r="3854" spans="4:4" x14ac:dyDescent="0.2">
      <c r="D3854" s="251"/>
    </row>
    <row r="3855" spans="4:4" x14ac:dyDescent="0.2">
      <c r="D3855" s="251"/>
    </row>
    <row r="3856" spans="4:4" x14ac:dyDescent="0.2">
      <c r="D3856" s="251"/>
    </row>
    <row r="3857" spans="4:4" x14ac:dyDescent="0.2">
      <c r="D3857" s="251"/>
    </row>
    <row r="3858" spans="4:4" x14ac:dyDescent="0.2">
      <c r="D3858" s="251"/>
    </row>
    <row r="3859" spans="4:4" x14ac:dyDescent="0.2">
      <c r="D3859" s="251"/>
    </row>
    <row r="3860" spans="4:4" x14ac:dyDescent="0.2">
      <c r="D3860" s="251"/>
    </row>
    <row r="3861" spans="4:4" x14ac:dyDescent="0.2">
      <c r="D3861" s="251"/>
    </row>
    <row r="3862" spans="4:4" x14ac:dyDescent="0.2">
      <c r="D3862" s="251"/>
    </row>
    <row r="3863" spans="4:4" x14ac:dyDescent="0.2">
      <c r="D3863" s="251"/>
    </row>
    <row r="3864" spans="4:4" x14ac:dyDescent="0.2">
      <c r="D3864" s="251"/>
    </row>
    <row r="3865" spans="4:4" x14ac:dyDescent="0.2">
      <c r="D3865" s="251"/>
    </row>
    <row r="3866" spans="4:4" x14ac:dyDescent="0.2">
      <c r="D3866" s="251"/>
    </row>
    <row r="3867" spans="4:4" x14ac:dyDescent="0.2">
      <c r="D3867" s="251"/>
    </row>
    <row r="3868" spans="4:4" x14ac:dyDescent="0.2">
      <c r="D3868" s="251"/>
    </row>
    <row r="3869" spans="4:4" x14ac:dyDescent="0.2">
      <c r="D3869" s="251"/>
    </row>
    <row r="3870" spans="4:4" x14ac:dyDescent="0.2">
      <c r="D3870" s="251"/>
    </row>
    <row r="3871" spans="4:4" x14ac:dyDescent="0.2">
      <c r="D3871" s="251"/>
    </row>
    <row r="3872" spans="4:4" x14ac:dyDescent="0.2">
      <c r="D3872" s="251"/>
    </row>
    <row r="3873" spans="4:4" x14ac:dyDescent="0.2">
      <c r="D3873" s="251"/>
    </row>
    <row r="3874" spans="4:4" x14ac:dyDescent="0.2">
      <c r="D3874" s="251"/>
    </row>
    <row r="3875" spans="4:4" x14ac:dyDescent="0.2">
      <c r="D3875" s="251"/>
    </row>
    <row r="3876" spans="4:4" x14ac:dyDescent="0.2">
      <c r="D3876" s="251"/>
    </row>
    <row r="3877" spans="4:4" x14ac:dyDescent="0.2">
      <c r="D3877" s="251"/>
    </row>
    <row r="3878" spans="4:4" x14ac:dyDescent="0.2">
      <c r="D3878" s="251"/>
    </row>
    <row r="3879" spans="4:4" x14ac:dyDescent="0.2">
      <c r="D3879" s="251"/>
    </row>
    <row r="3880" spans="4:4" x14ac:dyDescent="0.2">
      <c r="D3880" s="251"/>
    </row>
    <row r="3881" spans="4:4" x14ac:dyDescent="0.2">
      <c r="D3881" s="251"/>
    </row>
    <row r="3882" spans="4:4" x14ac:dyDescent="0.2">
      <c r="D3882" s="251"/>
    </row>
    <row r="3883" spans="4:4" x14ac:dyDescent="0.2">
      <c r="D3883" s="251"/>
    </row>
    <row r="3884" spans="4:4" x14ac:dyDescent="0.2">
      <c r="D3884" s="251"/>
    </row>
    <row r="3885" spans="4:4" x14ac:dyDescent="0.2">
      <c r="D3885" s="251"/>
    </row>
    <row r="3886" spans="4:4" x14ac:dyDescent="0.2">
      <c r="D3886" s="251"/>
    </row>
    <row r="3887" spans="4:4" x14ac:dyDescent="0.2">
      <c r="D3887" s="251"/>
    </row>
    <row r="3888" spans="4:4" x14ac:dyDescent="0.2">
      <c r="D3888" s="251"/>
    </row>
    <row r="3889" spans="4:4" x14ac:dyDescent="0.2">
      <c r="D3889" s="251"/>
    </row>
    <row r="3890" spans="4:4" x14ac:dyDescent="0.2">
      <c r="D3890" s="251"/>
    </row>
    <row r="3891" spans="4:4" x14ac:dyDescent="0.2">
      <c r="D3891" s="251"/>
    </row>
    <row r="3892" spans="4:4" x14ac:dyDescent="0.2">
      <c r="D3892" s="251"/>
    </row>
    <row r="3893" spans="4:4" x14ac:dyDescent="0.2">
      <c r="D3893" s="251"/>
    </row>
    <row r="3894" spans="4:4" x14ac:dyDescent="0.2">
      <c r="D3894" s="251"/>
    </row>
    <row r="3895" spans="4:4" x14ac:dyDescent="0.2">
      <c r="D3895" s="251"/>
    </row>
    <row r="3896" spans="4:4" x14ac:dyDescent="0.2">
      <c r="D3896" s="251"/>
    </row>
    <row r="3897" spans="4:4" x14ac:dyDescent="0.2">
      <c r="D3897" s="251"/>
    </row>
    <row r="3898" spans="4:4" x14ac:dyDescent="0.2">
      <c r="D3898" s="251"/>
    </row>
    <row r="3899" spans="4:4" x14ac:dyDescent="0.2">
      <c r="D3899" s="251"/>
    </row>
    <row r="3900" spans="4:4" x14ac:dyDescent="0.2">
      <c r="D3900" s="251"/>
    </row>
    <row r="3901" spans="4:4" x14ac:dyDescent="0.2">
      <c r="D3901" s="251"/>
    </row>
    <row r="3902" spans="4:4" x14ac:dyDescent="0.2">
      <c r="D3902" s="251"/>
    </row>
    <row r="3903" spans="4:4" x14ac:dyDescent="0.2">
      <c r="D3903" s="251"/>
    </row>
    <row r="3904" spans="4:4" x14ac:dyDescent="0.2">
      <c r="D3904" s="251"/>
    </row>
    <row r="3905" spans="4:4" x14ac:dyDescent="0.2">
      <c r="D3905" s="251"/>
    </row>
    <row r="3906" spans="4:4" x14ac:dyDescent="0.2">
      <c r="D3906" s="251"/>
    </row>
    <row r="3907" spans="4:4" x14ac:dyDescent="0.2">
      <c r="D3907" s="251"/>
    </row>
    <row r="3908" spans="4:4" x14ac:dyDescent="0.2">
      <c r="D3908" s="251"/>
    </row>
    <row r="3909" spans="4:4" x14ac:dyDescent="0.2">
      <c r="D3909" s="251"/>
    </row>
    <row r="3910" spans="4:4" x14ac:dyDescent="0.2">
      <c r="D3910" s="251"/>
    </row>
    <row r="3911" spans="4:4" x14ac:dyDescent="0.2">
      <c r="D3911" s="251"/>
    </row>
    <row r="3912" spans="4:4" x14ac:dyDescent="0.2">
      <c r="D3912" s="251"/>
    </row>
    <row r="3913" spans="4:4" x14ac:dyDescent="0.2">
      <c r="D3913" s="251"/>
    </row>
    <row r="3914" spans="4:4" x14ac:dyDescent="0.2">
      <c r="D3914" s="251"/>
    </row>
    <row r="3915" spans="4:4" x14ac:dyDescent="0.2">
      <c r="D3915" s="251"/>
    </row>
    <row r="3916" spans="4:4" x14ac:dyDescent="0.2">
      <c r="D3916" s="251"/>
    </row>
    <row r="3917" spans="4:4" x14ac:dyDescent="0.2">
      <c r="D3917" s="251"/>
    </row>
    <row r="3918" spans="4:4" x14ac:dyDescent="0.2">
      <c r="D3918" s="251"/>
    </row>
    <row r="3919" spans="4:4" x14ac:dyDescent="0.2">
      <c r="D3919" s="251"/>
    </row>
    <row r="3920" spans="4:4" x14ac:dyDescent="0.2">
      <c r="D3920" s="251"/>
    </row>
    <row r="3921" spans="4:4" x14ac:dyDescent="0.2">
      <c r="D3921" s="251"/>
    </row>
    <row r="3922" spans="4:4" x14ac:dyDescent="0.2">
      <c r="D3922" s="251"/>
    </row>
    <row r="3923" spans="4:4" x14ac:dyDescent="0.2">
      <c r="D3923" s="251"/>
    </row>
    <row r="3924" spans="4:4" x14ac:dyDescent="0.2">
      <c r="D3924" s="251"/>
    </row>
    <row r="3925" spans="4:4" x14ac:dyDescent="0.2">
      <c r="D3925" s="251"/>
    </row>
    <row r="3926" spans="4:4" x14ac:dyDescent="0.2">
      <c r="D3926" s="251"/>
    </row>
    <row r="3927" spans="4:4" x14ac:dyDescent="0.2">
      <c r="D3927" s="251"/>
    </row>
    <row r="3928" spans="4:4" x14ac:dyDescent="0.2">
      <c r="D3928" s="251"/>
    </row>
    <row r="3929" spans="4:4" x14ac:dyDescent="0.2">
      <c r="D3929" s="251"/>
    </row>
    <row r="3930" spans="4:4" x14ac:dyDescent="0.2">
      <c r="D3930" s="251"/>
    </row>
    <row r="3931" spans="4:4" x14ac:dyDescent="0.2">
      <c r="D3931" s="251"/>
    </row>
    <row r="3932" spans="4:4" x14ac:dyDescent="0.2">
      <c r="D3932" s="251"/>
    </row>
    <row r="3933" spans="4:4" x14ac:dyDescent="0.2">
      <c r="D3933" s="251"/>
    </row>
    <row r="3934" spans="4:4" x14ac:dyDescent="0.2">
      <c r="D3934" s="251"/>
    </row>
    <row r="3935" spans="4:4" x14ac:dyDescent="0.2">
      <c r="D3935" s="251"/>
    </row>
    <row r="3936" spans="4:4" x14ac:dyDescent="0.2">
      <c r="D3936" s="251"/>
    </row>
    <row r="3937" spans="4:4" x14ac:dyDescent="0.2">
      <c r="D3937" s="251"/>
    </row>
    <row r="3938" spans="4:4" x14ac:dyDescent="0.2">
      <c r="D3938" s="251"/>
    </row>
    <row r="3939" spans="4:4" x14ac:dyDescent="0.2">
      <c r="D3939" s="251"/>
    </row>
    <row r="3940" spans="4:4" x14ac:dyDescent="0.2">
      <c r="D3940" s="251"/>
    </row>
    <row r="3941" spans="4:4" x14ac:dyDescent="0.2">
      <c r="D3941" s="251"/>
    </row>
    <row r="3942" spans="4:4" x14ac:dyDescent="0.2">
      <c r="D3942" s="251"/>
    </row>
    <row r="3943" spans="4:4" x14ac:dyDescent="0.2">
      <c r="D3943" s="251"/>
    </row>
    <row r="3944" spans="4:4" x14ac:dyDescent="0.2">
      <c r="D3944" s="251"/>
    </row>
    <row r="3945" spans="4:4" x14ac:dyDescent="0.2">
      <c r="D3945" s="251"/>
    </row>
    <row r="3946" spans="4:4" x14ac:dyDescent="0.2">
      <c r="D3946" s="251"/>
    </row>
    <row r="3947" spans="4:4" x14ac:dyDescent="0.2">
      <c r="D3947" s="251"/>
    </row>
    <row r="3948" spans="4:4" x14ac:dyDescent="0.2">
      <c r="D3948" s="251"/>
    </row>
    <row r="3949" spans="4:4" x14ac:dyDescent="0.2">
      <c r="D3949" s="251"/>
    </row>
    <row r="3950" spans="4:4" x14ac:dyDescent="0.2">
      <c r="D3950" s="251"/>
    </row>
    <row r="3951" spans="4:4" x14ac:dyDescent="0.2">
      <c r="D3951" s="251"/>
    </row>
    <row r="3952" spans="4:4" x14ac:dyDescent="0.2">
      <c r="D3952" s="251"/>
    </row>
    <row r="3953" spans="4:4" x14ac:dyDescent="0.2">
      <c r="D3953" s="251"/>
    </row>
    <row r="3954" spans="4:4" x14ac:dyDescent="0.2">
      <c r="D3954" s="251"/>
    </row>
    <row r="3955" spans="4:4" x14ac:dyDescent="0.2">
      <c r="D3955" s="251"/>
    </row>
    <row r="3956" spans="4:4" x14ac:dyDescent="0.2">
      <c r="D3956" s="251"/>
    </row>
    <row r="3957" spans="4:4" x14ac:dyDescent="0.2">
      <c r="D3957" s="251"/>
    </row>
    <row r="3958" spans="4:4" x14ac:dyDescent="0.2">
      <c r="D3958" s="251"/>
    </row>
    <row r="3959" spans="4:4" x14ac:dyDescent="0.2">
      <c r="D3959" s="251"/>
    </row>
    <row r="3960" spans="4:4" x14ac:dyDescent="0.2">
      <c r="D3960" s="251"/>
    </row>
    <row r="3961" spans="4:4" x14ac:dyDescent="0.2">
      <c r="D3961" s="251"/>
    </row>
    <row r="3962" spans="4:4" x14ac:dyDescent="0.2">
      <c r="D3962" s="251"/>
    </row>
    <row r="3963" spans="4:4" x14ac:dyDescent="0.2">
      <c r="D3963" s="251"/>
    </row>
    <row r="3964" spans="4:4" x14ac:dyDescent="0.2">
      <c r="D3964" s="251"/>
    </row>
    <row r="3965" spans="4:4" x14ac:dyDescent="0.2">
      <c r="D3965" s="251"/>
    </row>
    <row r="3966" spans="4:4" x14ac:dyDescent="0.2">
      <c r="D3966" s="251"/>
    </row>
    <row r="3967" spans="4:4" x14ac:dyDescent="0.2">
      <c r="D3967" s="251"/>
    </row>
    <row r="3968" spans="4:4" x14ac:dyDescent="0.2">
      <c r="D3968" s="251"/>
    </row>
    <row r="3969" spans="4:4" x14ac:dyDescent="0.2">
      <c r="D3969" s="251"/>
    </row>
    <row r="3970" spans="4:4" x14ac:dyDescent="0.2">
      <c r="D3970" s="251"/>
    </row>
    <row r="3971" spans="4:4" x14ac:dyDescent="0.2">
      <c r="D3971" s="251"/>
    </row>
    <row r="3972" spans="4:4" x14ac:dyDescent="0.2">
      <c r="D3972" s="251"/>
    </row>
    <row r="3973" spans="4:4" x14ac:dyDescent="0.2">
      <c r="D3973" s="251"/>
    </row>
    <row r="3974" spans="4:4" x14ac:dyDescent="0.2">
      <c r="D3974" s="251"/>
    </row>
    <row r="3975" spans="4:4" x14ac:dyDescent="0.2">
      <c r="D3975" s="251"/>
    </row>
    <row r="3976" spans="4:4" x14ac:dyDescent="0.2">
      <c r="D3976" s="251"/>
    </row>
    <row r="3977" spans="4:4" x14ac:dyDescent="0.2">
      <c r="D3977" s="251"/>
    </row>
    <row r="3978" spans="4:4" x14ac:dyDescent="0.2">
      <c r="D3978" s="251"/>
    </row>
    <row r="3979" spans="4:4" x14ac:dyDescent="0.2">
      <c r="D3979" s="251"/>
    </row>
    <row r="3980" spans="4:4" x14ac:dyDescent="0.2">
      <c r="D3980" s="251"/>
    </row>
    <row r="3981" spans="4:4" x14ac:dyDescent="0.2">
      <c r="D3981" s="251"/>
    </row>
    <row r="3982" spans="4:4" x14ac:dyDescent="0.2">
      <c r="D3982" s="251"/>
    </row>
    <row r="3983" spans="4:4" x14ac:dyDescent="0.2">
      <c r="D3983" s="251"/>
    </row>
    <row r="3984" spans="4:4" x14ac:dyDescent="0.2">
      <c r="D3984" s="251"/>
    </row>
    <row r="3985" spans="4:4" x14ac:dyDescent="0.2">
      <c r="D3985" s="251"/>
    </row>
    <row r="3986" spans="4:4" x14ac:dyDescent="0.2">
      <c r="D3986" s="251"/>
    </row>
    <row r="3987" spans="4:4" x14ac:dyDescent="0.2">
      <c r="D3987" s="251"/>
    </row>
    <row r="3988" spans="4:4" x14ac:dyDescent="0.2">
      <c r="D3988" s="251"/>
    </row>
    <row r="3989" spans="4:4" x14ac:dyDescent="0.2">
      <c r="D3989" s="251"/>
    </row>
    <row r="3990" spans="4:4" x14ac:dyDescent="0.2">
      <c r="D3990" s="251"/>
    </row>
    <row r="3991" spans="4:4" x14ac:dyDescent="0.2">
      <c r="D3991" s="251"/>
    </row>
    <row r="3992" spans="4:4" x14ac:dyDescent="0.2">
      <c r="D3992" s="251"/>
    </row>
    <row r="3993" spans="4:4" x14ac:dyDescent="0.2">
      <c r="D3993" s="251"/>
    </row>
    <row r="3994" spans="4:4" x14ac:dyDescent="0.2">
      <c r="D3994" s="251"/>
    </row>
    <row r="3995" spans="4:4" x14ac:dyDescent="0.2">
      <c r="D3995" s="251"/>
    </row>
    <row r="3996" spans="4:4" x14ac:dyDescent="0.2">
      <c r="D3996" s="251"/>
    </row>
    <row r="3997" spans="4:4" x14ac:dyDescent="0.2">
      <c r="D3997" s="251"/>
    </row>
    <row r="3998" spans="4:4" x14ac:dyDescent="0.2">
      <c r="D3998" s="251"/>
    </row>
    <row r="3999" spans="4:4" x14ac:dyDescent="0.2">
      <c r="D3999" s="251"/>
    </row>
    <row r="4000" spans="4:4" x14ac:dyDescent="0.2">
      <c r="D4000" s="251"/>
    </row>
    <row r="4001" spans="4:4" x14ac:dyDescent="0.2">
      <c r="D4001" s="251"/>
    </row>
    <row r="4002" spans="4:4" x14ac:dyDescent="0.2">
      <c r="D4002" s="251"/>
    </row>
    <row r="4003" spans="4:4" x14ac:dyDescent="0.2">
      <c r="D4003" s="251"/>
    </row>
    <row r="4004" spans="4:4" x14ac:dyDescent="0.2">
      <c r="D4004" s="251"/>
    </row>
    <row r="4005" spans="4:4" x14ac:dyDescent="0.2">
      <c r="D4005" s="251"/>
    </row>
    <row r="4006" spans="4:4" x14ac:dyDescent="0.2">
      <c r="D4006" s="251"/>
    </row>
    <row r="4007" spans="4:4" x14ac:dyDescent="0.2">
      <c r="D4007" s="251"/>
    </row>
    <row r="4008" spans="4:4" x14ac:dyDescent="0.2">
      <c r="D4008" s="251"/>
    </row>
    <row r="4009" spans="4:4" x14ac:dyDescent="0.2">
      <c r="D4009" s="251"/>
    </row>
    <row r="4010" spans="4:4" x14ac:dyDescent="0.2">
      <c r="D4010" s="251"/>
    </row>
    <row r="4011" spans="4:4" x14ac:dyDescent="0.2">
      <c r="D4011" s="251"/>
    </row>
    <row r="4012" spans="4:4" x14ac:dyDescent="0.2">
      <c r="D4012" s="251"/>
    </row>
    <row r="4013" spans="4:4" x14ac:dyDescent="0.2">
      <c r="D4013" s="251"/>
    </row>
    <row r="4014" spans="4:4" x14ac:dyDescent="0.2">
      <c r="D4014" s="251"/>
    </row>
    <row r="4015" spans="4:4" x14ac:dyDescent="0.2">
      <c r="D4015" s="251"/>
    </row>
    <row r="4016" spans="4:4" x14ac:dyDescent="0.2">
      <c r="D4016" s="251"/>
    </row>
    <row r="4017" spans="4:4" x14ac:dyDescent="0.2">
      <c r="D4017" s="251"/>
    </row>
    <row r="4018" spans="4:4" x14ac:dyDescent="0.2">
      <c r="D4018" s="251"/>
    </row>
    <row r="4019" spans="4:4" x14ac:dyDescent="0.2">
      <c r="D4019" s="251"/>
    </row>
    <row r="4020" spans="4:4" x14ac:dyDescent="0.2">
      <c r="D4020" s="251"/>
    </row>
    <row r="4021" spans="4:4" x14ac:dyDescent="0.2">
      <c r="D4021" s="251"/>
    </row>
    <row r="4022" spans="4:4" x14ac:dyDescent="0.2">
      <c r="D4022" s="251"/>
    </row>
    <row r="4023" spans="4:4" x14ac:dyDescent="0.2">
      <c r="D4023" s="251"/>
    </row>
    <row r="4024" spans="4:4" x14ac:dyDescent="0.2">
      <c r="D4024" s="251"/>
    </row>
    <row r="4025" spans="4:4" x14ac:dyDescent="0.2">
      <c r="D4025" s="251"/>
    </row>
    <row r="4026" spans="4:4" x14ac:dyDescent="0.2">
      <c r="D4026" s="251"/>
    </row>
    <row r="4027" spans="4:4" x14ac:dyDescent="0.2">
      <c r="D4027" s="251"/>
    </row>
    <row r="4028" spans="4:4" x14ac:dyDescent="0.2">
      <c r="D4028" s="251"/>
    </row>
    <row r="4029" spans="4:4" x14ac:dyDescent="0.2">
      <c r="D4029" s="251"/>
    </row>
    <row r="4030" spans="4:4" x14ac:dyDescent="0.2">
      <c r="D4030" s="251"/>
    </row>
    <row r="4031" spans="4:4" x14ac:dyDescent="0.2">
      <c r="D4031" s="251"/>
    </row>
    <row r="4032" spans="4:4" x14ac:dyDescent="0.2">
      <c r="D4032" s="251"/>
    </row>
    <row r="4033" spans="4:4" x14ac:dyDescent="0.2">
      <c r="D4033" s="251"/>
    </row>
    <row r="4034" spans="4:4" x14ac:dyDescent="0.2">
      <c r="D4034" s="251"/>
    </row>
    <row r="4035" spans="4:4" x14ac:dyDescent="0.2">
      <c r="D4035" s="251"/>
    </row>
    <row r="4036" spans="4:4" x14ac:dyDescent="0.2">
      <c r="D4036" s="251"/>
    </row>
    <row r="4037" spans="4:4" x14ac:dyDescent="0.2">
      <c r="D4037" s="251"/>
    </row>
    <row r="4038" spans="4:4" x14ac:dyDescent="0.2">
      <c r="D4038" s="251"/>
    </row>
    <row r="4039" spans="4:4" x14ac:dyDescent="0.2">
      <c r="D4039" s="251"/>
    </row>
    <row r="4040" spans="4:4" x14ac:dyDescent="0.2">
      <c r="D4040" s="251"/>
    </row>
    <row r="4041" spans="4:4" x14ac:dyDescent="0.2">
      <c r="D4041" s="251"/>
    </row>
    <row r="4042" spans="4:4" x14ac:dyDescent="0.2">
      <c r="D4042" s="251"/>
    </row>
    <row r="4043" spans="4:4" x14ac:dyDescent="0.2">
      <c r="D4043" s="251"/>
    </row>
    <row r="4044" spans="4:4" x14ac:dyDescent="0.2">
      <c r="D4044" s="251"/>
    </row>
    <row r="4045" spans="4:4" x14ac:dyDescent="0.2">
      <c r="D4045" s="251"/>
    </row>
    <row r="4046" spans="4:4" x14ac:dyDescent="0.2">
      <c r="D4046" s="251"/>
    </row>
    <row r="4047" spans="4:4" x14ac:dyDescent="0.2">
      <c r="D4047" s="251"/>
    </row>
    <row r="4048" spans="4:4" x14ac:dyDescent="0.2">
      <c r="D4048" s="251"/>
    </row>
    <row r="4049" spans="4:4" x14ac:dyDescent="0.2">
      <c r="D4049" s="251"/>
    </row>
    <row r="4050" spans="4:4" x14ac:dyDescent="0.2">
      <c r="D4050" s="251"/>
    </row>
    <row r="4051" spans="4:4" x14ac:dyDescent="0.2">
      <c r="D4051" s="251"/>
    </row>
    <row r="4052" spans="4:4" x14ac:dyDescent="0.2">
      <c r="D4052" s="251"/>
    </row>
    <row r="4053" spans="4:4" x14ac:dyDescent="0.2">
      <c r="D4053" s="251"/>
    </row>
    <row r="4054" spans="4:4" x14ac:dyDescent="0.2">
      <c r="D4054" s="251"/>
    </row>
    <row r="4055" spans="4:4" x14ac:dyDescent="0.2">
      <c r="D4055" s="251"/>
    </row>
    <row r="4056" spans="4:4" x14ac:dyDescent="0.2">
      <c r="D4056" s="251"/>
    </row>
    <row r="4057" spans="4:4" x14ac:dyDescent="0.2">
      <c r="D4057" s="251"/>
    </row>
    <row r="4058" spans="4:4" x14ac:dyDescent="0.2">
      <c r="D4058" s="251"/>
    </row>
    <row r="4059" spans="4:4" x14ac:dyDescent="0.2">
      <c r="D4059" s="251"/>
    </row>
    <row r="4060" spans="4:4" x14ac:dyDescent="0.2">
      <c r="D4060" s="251"/>
    </row>
    <row r="4061" spans="4:4" x14ac:dyDescent="0.2">
      <c r="D4061" s="251"/>
    </row>
    <row r="4062" spans="4:4" x14ac:dyDescent="0.2">
      <c r="D4062" s="251"/>
    </row>
    <row r="4063" spans="4:4" x14ac:dyDescent="0.2">
      <c r="D4063" s="251"/>
    </row>
    <row r="4064" spans="4:4" x14ac:dyDescent="0.2">
      <c r="D4064" s="251"/>
    </row>
    <row r="4065" spans="4:4" x14ac:dyDescent="0.2">
      <c r="D4065" s="251"/>
    </row>
    <row r="4066" spans="4:4" x14ac:dyDescent="0.2">
      <c r="D4066" s="251"/>
    </row>
    <row r="4067" spans="4:4" x14ac:dyDescent="0.2">
      <c r="D4067" s="251"/>
    </row>
    <row r="4068" spans="4:4" x14ac:dyDescent="0.2">
      <c r="D4068" s="251"/>
    </row>
    <row r="4069" spans="4:4" x14ac:dyDescent="0.2">
      <c r="D4069" s="251"/>
    </row>
    <row r="4070" spans="4:4" x14ac:dyDescent="0.2">
      <c r="D4070" s="251"/>
    </row>
    <row r="4071" spans="4:4" x14ac:dyDescent="0.2">
      <c r="D4071" s="251"/>
    </row>
    <row r="4072" spans="4:4" x14ac:dyDescent="0.2">
      <c r="D4072" s="251"/>
    </row>
    <row r="4073" spans="4:4" x14ac:dyDescent="0.2">
      <c r="D4073" s="251"/>
    </row>
    <row r="4074" spans="4:4" x14ac:dyDescent="0.2">
      <c r="D4074" s="251"/>
    </row>
    <row r="4075" spans="4:4" x14ac:dyDescent="0.2">
      <c r="D4075" s="251"/>
    </row>
    <row r="4076" spans="4:4" x14ac:dyDescent="0.2">
      <c r="D4076" s="251"/>
    </row>
    <row r="4077" spans="4:4" x14ac:dyDescent="0.2">
      <c r="D4077" s="251"/>
    </row>
    <row r="4078" spans="4:4" x14ac:dyDescent="0.2">
      <c r="D4078" s="251"/>
    </row>
    <row r="4079" spans="4:4" x14ac:dyDescent="0.2">
      <c r="D4079" s="251"/>
    </row>
    <row r="4080" spans="4:4" x14ac:dyDescent="0.2">
      <c r="D4080" s="251"/>
    </row>
    <row r="4081" spans="4:4" x14ac:dyDescent="0.2">
      <c r="D4081" s="251"/>
    </row>
    <row r="4082" spans="4:4" x14ac:dyDescent="0.2">
      <c r="D4082" s="251"/>
    </row>
    <row r="4083" spans="4:4" x14ac:dyDescent="0.2">
      <c r="D4083" s="251"/>
    </row>
    <row r="4084" spans="4:4" x14ac:dyDescent="0.2">
      <c r="D4084" s="251"/>
    </row>
    <row r="4085" spans="4:4" x14ac:dyDescent="0.2">
      <c r="D4085" s="251"/>
    </row>
    <row r="4086" spans="4:4" x14ac:dyDescent="0.2">
      <c r="D4086" s="251"/>
    </row>
    <row r="4087" spans="4:4" x14ac:dyDescent="0.2">
      <c r="D4087" s="251"/>
    </row>
    <row r="4088" spans="4:4" x14ac:dyDescent="0.2">
      <c r="D4088" s="251"/>
    </row>
    <row r="4089" spans="4:4" x14ac:dyDescent="0.2">
      <c r="D4089" s="251"/>
    </row>
    <row r="4090" spans="4:4" x14ac:dyDescent="0.2">
      <c r="D4090" s="251"/>
    </row>
    <row r="4091" spans="4:4" x14ac:dyDescent="0.2">
      <c r="D4091" s="251"/>
    </row>
    <row r="4092" spans="4:4" x14ac:dyDescent="0.2">
      <c r="D4092" s="251"/>
    </row>
    <row r="4093" spans="4:4" x14ac:dyDescent="0.2">
      <c r="D4093" s="251"/>
    </row>
    <row r="4094" spans="4:4" x14ac:dyDescent="0.2">
      <c r="D4094" s="251"/>
    </row>
    <row r="4095" spans="4:4" x14ac:dyDescent="0.2">
      <c r="D4095" s="251"/>
    </row>
    <row r="4096" spans="4:4" x14ac:dyDescent="0.2">
      <c r="D4096" s="251"/>
    </row>
    <row r="4097" spans="4:4" x14ac:dyDescent="0.2">
      <c r="D4097" s="251"/>
    </row>
    <row r="4098" spans="4:4" x14ac:dyDescent="0.2">
      <c r="D4098" s="251"/>
    </row>
    <row r="4099" spans="4:4" x14ac:dyDescent="0.2">
      <c r="D4099" s="251"/>
    </row>
    <row r="4100" spans="4:4" x14ac:dyDescent="0.2">
      <c r="D4100" s="251"/>
    </row>
    <row r="4101" spans="4:4" x14ac:dyDescent="0.2">
      <c r="D4101" s="251"/>
    </row>
    <row r="4102" spans="4:4" x14ac:dyDescent="0.2">
      <c r="D4102" s="251"/>
    </row>
    <row r="4103" spans="4:4" x14ac:dyDescent="0.2">
      <c r="D4103" s="251"/>
    </row>
    <row r="4104" spans="4:4" x14ac:dyDescent="0.2">
      <c r="D4104" s="251"/>
    </row>
    <row r="4105" spans="4:4" x14ac:dyDescent="0.2">
      <c r="D4105" s="251"/>
    </row>
    <row r="4106" spans="4:4" x14ac:dyDescent="0.2">
      <c r="D4106" s="251"/>
    </row>
    <row r="4107" spans="4:4" x14ac:dyDescent="0.2">
      <c r="D4107" s="251"/>
    </row>
    <row r="4108" spans="4:4" x14ac:dyDescent="0.2">
      <c r="D4108" s="251"/>
    </row>
    <row r="4109" spans="4:4" x14ac:dyDescent="0.2">
      <c r="D4109" s="251"/>
    </row>
    <row r="4110" spans="4:4" x14ac:dyDescent="0.2">
      <c r="D4110" s="251"/>
    </row>
    <row r="4111" spans="4:4" x14ac:dyDescent="0.2">
      <c r="D4111" s="251"/>
    </row>
    <row r="4112" spans="4:4" x14ac:dyDescent="0.2">
      <c r="D4112" s="251"/>
    </row>
    <row r="4113" spans="4:4" x14ac:dyDescent="0.2">
      <c r="D4113" s="251"/>
    </row>
    <row r="4114" spans="4:4" x14ac:dyDescent="0.2">
      <c r="D4114" s="251"/>
    </row>
    <row r="4115" spans="4:4" x14ac:dyDescent="0.2">
      <c r="D4115" s="251"/>
    </row>
    <row r="4116" spans="4:4" x14ac:dyDescent="0.2">
      <c r="D4116" s="251"/>
    </row>
    <row r="4117" spans="4:4" x14ac:dyDescent="0.2">
      <c r="D4117" s="251"/>
    </row>
    <row r="4118" spans="4:4" x14ac:dyDescent="0.2">
      <c r="D4118" s="251"/>
    </row>
    <row r="4119" spans="4:4" x14ac:dyDescent="0.2">
      <c r="D4119" s="251"/>
    </row>
    <row r="4120" spans="4:4" x14ac:dyDescent="0.2">
      <c r="D4120" s="251"/>
    </row>
    <row r="4121" spans="4:4" x14ac:dyDescent="0.2">
      <c r="D4121" s="251"/>
    </row>
    <row r="4122" spans="4:4" x14ac:dyDescent="0.2">
      <c r="D4122" s="251"/>
    </row>
    <row r="4123" spans="4:4" x14ac:dyDescent="0.2">
      <c r="D4123" s="251"/>
    </row>
    <row r="4124" spans="4:4" x14ac:dyDescent="0.2">
      <c r="D4124" s="251"/>
    </row>
    <row r="4125" spans="4:4" x14ac:dyDescent="0.2">
      <c r="D4125" s="251"/>
    </row>
    <row r="4126" spans="4:4" x14ac:dyDescent="0.2">
      <c r="D4126" s="251"/>
    </row>
    <row r="4127" spans="4:4" x14ac:dyDescent="0.2">
      <c r="D4127" s="251"/>
    </row>
    <row r="4128" spans="4:4" x14ac:dyDescent="0.2">
      <c r="D4128" s="251"/>
    </row>
    <row r="4129" spans="4:4" x14ac:dyDescent="0.2">
      <c r="D4129" s="251"/>
    </row>
    <row r="4130" spans="4:4" x14ac:dyDescent="0.2">
      <c r="D4130" s="251"/>
    </row>
    <row r="4131" spans="4:4" x14ac:dyDescent="0.2">
      <c r="D4131" s="251"/>
    </row>
    <row r="4132" spans="4:4" x14ac:dyDescent="0.2">
      <c r="D4132" s="251"/>
    </row>
    <row r="4133" spans="4:4" x14ac:dyDescent="0.2">
      <c r="D4133" s="251"/>
    </row>
    <row r="4134" spans="4:4" x14ac:dyDescent="0.2">
      <c r="D4134" s="251"/>
    </row>
    <row r="4135" spans="4:4" x14ac:dyDescent="0.2">
      <c r="D4135" s="251"/>
    </row>
    <row r="4136" spans="4:4" x14ac:dyDescent="0.2">
      <c r="D4136" s="251"/>
    </row>
    <row r="4137" spans="4:4" x14ac:dyDescent="0.2">
      <c r="D4137" s="251"/>
    </row>
    <row r="4138" spans="4:4" x14ac:dyDescent="0.2">
      <c r="D4138" s="251"/>
    </row>
    <row r="4139" spans="4:4" x14ac:dyDescent="0.2">
      <c r="D4139" s="251"/>
    </row>
    <row r="4140" spans="4:4" x14ac:dyDescent="0.2">
      <c r="D4140" s="251"/>
    </row>
    <row r="4141" spans="4:4" x14ac:dyDescent="0.2">
      <c r="D4141" s="251"/>
    </row>
    <row r="4142" spans="4:4" x14ac:dyDescent="0.2">
      <c r="D4142" s="251"/>
    </row>
    <row r="4143" spans="4:4" x14ac:dyDescent="0.2">
      <c r="D4143" s="251"/>
    </row>
    <row r="4144" spans="4:4" x14ac:dyDescent="0.2">
      <c r="D4144" s="251"/>
    </row>
    <row r="4145" spans="4:4" x14ac:dyDescent="0.2">
      <c r="D4145" s="251"/>
    </row>
    <row r="4146" spans="4:4" x14ac:dyDescent="0.2">
      <c r="D4146" s="251"/>
    </row>
    <row r="4147" spans="4:4" x14ac:dyDescent="0.2">
      <c r="D4147" s="251"/>
    </row>
    <row r="4148" spans="4:4" x14ac:dyDescent="0.2">
      <c r="D4148" s="251"/>
    </row>
    <row r="4149" spans="4:4" x14ac:dyDescent="0.2">
      <c r="D4149" s="251"/>
    </row>
    <row r="4150" spans="4:4" x14ac:dyDescent="0.2">
      <c r="D4150" s="251"/>
    </row>
    <row r="4151" spans="4:4" x14ac:dyDescent="0.2">
      <c r="D4151" s="251"/>
    </row>
    <row r="4152" spans="4:4" x14ac:dyDescent="0.2">
      <c r="D4152" s="251"/>
    </row>
    <row r="4153" spans="4:4" x14ac:dyDescent="0.2">
      <c r="D4153" s="251"/>
    </row>
    <row r="4154" spans="4:4" x14ac:dyDescent="0.2">
      <c r="D4154" s="251"/>
    </row>
    <row r="4155" spans="4:4" x14ac:dyDescent="0.2">
      <c r="D4155" s="251"/>
    </row>
    <row r="4156" spans="4:4" x14ac:dyDescent="0.2">
      <c r="D4156" s="251"/>
    </row>
    <row r="4157" spans="4:4" x14ac:dyDescent="0.2">
      <c r="D4157" s="251"/>
    </row>
    <row r="4158" spans="4:4" x14ac:dyDescent="0.2">
      <c r="D4158" s="251"/>
    </row>
    <row r="4159" spans="4:4" x14ac:dyDescent="0.2">
      <c r="D4159" s="251"/>
    </row>
    <row r="4160" spans="4:4" x14ac:dyDescent="0.2">
      <c r="D4160" s="251"/>
    </row>
    <row r="4161" spans="4:4" x14ac:dyDescent="0.2">
      <c r="D4161" s="251"/>
    </row>
    <row r="4162" spans="4:4" x14ac:dyDescent="0.2">
      <c r="D4162" s="251"/>
    </row>
    <row r="4163" spans="4:4" x14ac:dyDescent="0.2">
      <c r="D4163" s="251"/>
    </row>
    <row r="4164" spans="4:4" x14ac:dyDescent="0.2">
      <c r="D4164" s="251"/>
    </row>
    <row r="4165" spans="4:4" x14ac:dyDescent="0.2">
      <c r="D4165" s="251"/>
    </row>
    <row r="4166" spans="4:4" x14ac:dyDescent="0.2">
      <c r="D4166" s="251"/>
    </row>
    <row r="4167" spans="4:4" x14ac:dyDescent="0.2">
      <c r="D4167" s="251"/>
    </row>
    <row r="4168" spans="4:4" x14ac:dyDescent="0.2">
      <c r="D4168" s="251"/>
    </row>
    <row r="4169" spans="4:4" x14ac:dyDescent="0.2">
      <c r="D4169" s="251"/>
    </row>
    <row r="4170" spans="4:4" x14ac:dyDescent="0.2">
      <c r="D4170" s="251"/>
    </row>
    <row r="4171" spans="4:4" x14ac:dyDescent="0.2">
      <c r="D4171" s="251"/>
    </row>
    <row r="4172" spans="4:4" x14ac:dyDescent="0.2">
      <c r="D4172" s="251"/>
    </row>
    <row r="4173" spans="4:4" x14ac:dyDescent="0.2">
      <c r="D4173" s="251"/>
    </row>
    <row r="4174" spans="4:4" x14ac:dyDescent="0.2">
      <c r="D4174" s="251"/>
    </row>
    <row r="4175" spans="4:4" x14ac:dyDescent="0.2">
      <c r="D4175" s="251"/>
    </row>
    <row r="4176" spans="4:4" x14ac:dyDescent="0.2">
      <c r="D4176" s="251"/>
    </row>
    <row r="4177" spans="4:4" x14ac:dyDescent="0.2">
      <c r="D4177" s="251"/>
    </row>
    <row r="4178" spans="4:4" x14ac:dyDescent="0.2">
      <c r="D4178" s="251"/>
    </row>
    <row r="4179" spans="4:4" x14ac:dyDescent="0.2">
      <c r="D4179" s="251"/>
    </row>
    <row r="4180" spans="4:4" x14ac:dyDescent="0.2">
      <c r="D4180" s="251"/>
    </row>
    <row r="4181" spans="4:4" x14ac:dyDescent="0.2">
      <c r="D4181" s="251"/>
    </row>
    <row r="4182" spans="4:4" x14ac:dyDescent="0.2">
      <c r="D4182" s="251"/>
    </row>
    <row r="4183" spans="4:4" x14ac:dyDescent="0.2">
      <c r="D4183" s="251"/>
    </row>
    <row r="4184" spans="4:4" x14ac:dyDescent="0.2">
      <c r="D4184" s="251"/>
    </row>
    <row r="4185" spans="4:4" x14ac:dyDescent="0.2">
      <c r="D4185" s="251"/>
    </row>
    <row r="4186" spans="4:4" x14ac:dyDescent="0.2">
      <c r="D4186" s="251"/>
    </row>
    <row r="4187" spans="4:4" x14ac:dyDescent="0.2">
      <c r="D4187" s="251"/>
    </row>
    <row r="4188" spans="4:4" x14ac:dyDescent="0.2">
      <c r="D4188" s="251"/>
    </row>
    <row r="4189" spans="4:4" x14ac:dyDescent="0.2">
      <c r="D4189" s="251"/>
    </row>
    <row r="4190" spans="4:4" x14ac:dyDescent="0.2">
      <c r="D4190" s="251"/>
    </row>
    <row r="4191" spans="4:4" x14ac:dyDescent="0.2">
      <c r="D4191" s="251"/>
    </row>
    <row r="4192" spans="4:4" x14ac:dyDescent="0.2">
      <c r="D4192" s="251"/>
    </row>
    <row r="4193" spans="4:4" x14ac:dyDescent="0.2">
      <c r="D4193" s="251"/>
    </row>
    <row r="4194" spans="4:4" x14ac:dyDescent="0.2">
      <c r="D4194" s="251"/>
    </row>
    <row r="4195" spans="4:4" x14ac:dyDescent="0.2">
      <c r="D4195" s="251"/>
    </row>
    <row r="4196" spans="4:4" x14ac:dyDescent="0.2">
      <c r="D4196" s="251"/>
    </row>
    <row r="4197" spans="4:4" x14ac:dyDescent="0.2">
      <c r="D4197" s="251"/>
    </row>
    <row r="4198" spans="4:4" x14ac:dyDescent="0.2">
      <c r="D4198" s="251"/>
    </row>
    <row r="4199" spans="4:4" x14ac:dyDescent="0.2">
      <c r="D4199" s="251"/>
    </row>
    <row r="4200" spans="4:4" x14ac:dyDescent="0.2">
      <c r="D4200" s="251"/>
    </row>
    <row r="4201" spans="4:4" x14ac:dyDescent="0.2">
      <c r="D4201" s="251"/>
    </row>
    <row r="4202" spans="4:4" x14ac:dyDescent="0.2">
      <c r="D4202" s="251"/>
    </row>
    <row r="4203" spans="4:4" x14ac:dyDescent="0.2">
      <c r="D4203" s="251"/>
    </row>
    <row r="4204" spans="4:4" x14ac:dyDescent="0.2">
      <c r="D4204" s="251"/>
    </row>
    <row r="4205" spans="4:4" x14ac:dyDescent="0.2">
      <c r="D4205" s="251"/>
    </row>
    <row r="4206" spans="4:4" x14ac:dyDescent="0.2">
      <c r="D4206" s="251"/>
    </row>
    <row r="4207" spans="4:4" x14ac:dyDescent="0.2">
      <c r="D4207" s="251"/>
    </row>
    <row r="4208" spans="4:4" x14ac:dyDescent="0.2">
      <c r="D4208" s="251"/>
    </row>
    <row r="4209" spans="4:4" x14ac:dyDescent="0.2">
      <c r="D4209" s="251"/>
    </row>
    <row r="4210" spans="4:4" x14ac:dyDescent="0.2">
      <c r="D4210" s="251"/>
    </row>
    <row r="4211" spans="4:4" x14ac:dyDescent="0.2">
      <c r="D4211" s="251"/>
    </row>
    <row r="4212" spans="4:4" x14ac:dyDescent="0.2">
      <c r="D4212" s="251"/>
    </row>
    <row r="4213" spans="4:4" x14ac:dyDescent="0.2">
      <c r="D4213" s="251"/>
    </row>
    <row r="4214" spans="4:4" x14ac:dyDescent="0.2">
      <c r="D4214" s="251"/>
    </row>
    <row r="4215" spans="4:4" x14ac:dyDescent="0.2">
      <c r="D4215" s="251"/>
    </row>
    <row r="4216" spans="4:4" x14ac:dyDescent="0.2">
      <c r="D4216" s="251"/>
    </row>
    <row r="4217" spans="4:4" x14ac:dyDescent="0.2">
      <c r="D4217" s="251"/>
    </row>
    <row r="4218" spans="4:4" x14ac:dyDescent="0.2">
      <c r="D4218" s="251"/>
    </row>
    <row r="4219" spans="4:4" x14ac:dyDescent="0.2">
      <c r="D4219" s="251"/>
    </row>
    <row r="4220" spans="4:4" x14ac:dyDescent="0.2">
      <c r="D4220" s="251"/>
    </row>
    <row r="4221" spans="4:4" x14ac:dyDescent="0.2">
      <c r="D4221" s="251"/>
    </row>
    <row r="4222" spans="4:4" x14ac:dyDescent="0.2">
      <c r="D4222" s="251"/>
    </row>
    <row r="4223" spans="4:4" x14ac:dyDescent="0.2">
      <c r="D4223" s="251"/>
    </row>
    <row r="4224" spans="4:4" x14ac:dyDescent="0.2">
      <c r="D4224" s="251"/>
    </row>
    <row r="4225" spans="4:4" x14ac:dyDescent="0.2">
      <c r="D4225" s="251"/>
    </row>
    <row r="4226" spans="4:4" x14ac:dyDescent="0.2">
      <c r="D4226" s="251"/>
    </row>
    <row r="4227" spans="4:4" x14ac:dyDescent="0.2">
      <c r="D4227" s="251"/>
    </row>
    <row r="4228" spans="4:4" x14ac:dyDescent="0.2">
      <c r="D4228" s="251"/>
    </row>
    <row r="4229" spans="4:4" x14ac:dyDescent="0.2">
      <c r="D4229" s="251"/>
    </row>
    <row r="4230" spans="4:4" x14ac:dyDescent="0.2">
      <c r="D4230" s="251"/>
    </row>
    <row r="4231" spans="4:4" x14ac:dyDescent="0.2">
      <c r="D4231" s="251"/>
    </row>
    <row r="4232" spans="4:4" x14ac:dyDescent="0.2">
      <c r="D4232" s="251"/>
    </row>
    <row r="4233" spans="4:4" x14ac:dyDescent="0.2">
      <c r="D4233" s="251"/>
    </row>
    <row r="4234" spans="4:4" x14ac:dyDescent="0.2">
      <c r="D4234" s="251"/>
    </row>
    <row r="4235" spans="4:4" x14ac:dyDescent="0.2">
      <c r="D4235" s="251"/>
    </row>
    <row r="4236" spans="4:4" x14ac:dyDescent="0.2">
      <c r="D4236" s="251"/>
    </row>
    <row r="4237" spans="4:4" x14ac:dyDescent="0.2">
      <c r="D4237" s="251"/>
    </row>
    <row r="4238" spans="4:4" x14ac:dyDescent="0.2">
      <c r="D4238" s="251"/>
    </row>
    <row r="4239" spans="4:4" x14ac:dyDescent="0.2">
      <c r="D4239" s="251"/>
    </row>
    <row r="4240" spans="4:4" x14ac:dyDescent="0.2">
      <c r="D4240" s="251"/>
    </row>
    <row r="4241" spans="4:4" x14ac:dyDescent="0.2">
      <c r="D4241" s="251"/>
    </row>
    <row r="4242" spans="4:4" x14ac:dyDescent="0.2">
      <c r="D4242" s="251"/>
    </row>
    <row r="4243" spans="4:4" x14ac:dyDescent="0.2">
      <c r="D4243" s="251"/>
    </row>
    <row r="4244" spans="4:4" x14ac:dyDescent="0.2">
      <c r="D4244" s="251"/>
    </row>
    <row r="4245" spans="4:4" x14ac:dyDescent="0.2">
      <c r="D4245" s="251"/>
    </row>
    <row r="4246" spans="4:4" x14ac:dyDescent="0.2">
      <c r="D4246" s="251"/>
    </row>
    <row r="4247" spans="4:4" x14ac:dyDescent="0.2">
      <c r="D4247" s="251"/>
    </row>
    <row r="4248" spans="4:4" x14ac:dyDescent="0.2">
      <c r="D4248" s="251"/>
    </row>
    <row r="4249" spans="4:4" x14ac:dyDescent="0.2">
      <c r="D4249" s="251"/>
    </row>
    <row r="4250" spans="4:4" x14ac:dyDescent="0.2">
      <c r="D4250" s="251"/>
    </row>
    <row r="4251" spans="4:4" x14ac:dyDescent="0.2">
      <c r="D4251" s="251"/>
    </row>
    <row r="4252" spans="4:4" x14ac:dyDescent="0.2">
      <c r="D4252" s="251"/>
    </row>
    <row r="4253" spans="4:4" x14ac:dyDescent="0.2">
      <c r="D4253" s="251"/>
    </row>
    <row r="4254" spans="4:4" x14ac:dyDescent="0.2">
      <c r="D4254" s="251"/>
    </row>
    <row r="4255" spans="4:4" x14ac:dyDescent="0.2">
      <c r="D4255" s="251"/>
    </row>
    <row r="4256" spans="4:4" x14ac:dyDescent="0.2">
      <c r="D4256" s="251"/>
    </row>
    <row r="4257" spans="4:4" x14ac:dyDescent="0.2">
      <c r="D4257" s="251"/>
    </row>
    <row r="4258" spans="4:4" x14ac:dyDescent="0.2">
      <c r="D4258" s="251"/>
    </row>
    <row r="4259" spans="4:4" x14ac:dyDescent="0.2">
      <c r="D4259" s="251"/>
    </row>
    <row r="4260" spans="4:4" x14ac:dyDescent="0.2">
      <c r="D4260" s="251"/>
    </row>
    <row r="4261" spans="4:4" x14ac:dyDescent="0.2">
      <c r="D4261" s="251"/>
    </row>
    <row r="4262" spans="4:4" x14ac:dyDescent="0.2">
      <c r="D4262" s="251"/>
    </row>
    <row r="4263" spans="4:4" x14ac:dyDescent="0.2">
      <c r="D4263" s="251"/>
    </row>
    <row r="4264" spans="4:4" x14ac:dyDescent="0.2">
      <c r="D4264" s="251"/>
    </row>
    <row r="4265" spans="4:4" x14ac:dyDescent="0.2">
      <c r="D4265" s="251"/>
    </row>
    <row r="4266" spans="4:4" x14ac:dyDescent="0.2">
      <c r="D4266" s="251"/>
    </row>
    <row r="4267" spans="4:4" x14ac:dyDescent="0.2">
      <c r="D4267" s="251"/>
    </row>
    <row r="4268" spans="4:4" x14ac:dyDescent="0.2">
      <c r="D4268" s="251"/>
    </row>
    <row r="4269" spans="4:4" x14ac:dyDescent="0.2">
      <c r="D4269" s="251"/>
    </row>
    <row r="4270" spans="4:4" x14ac:dyDescent="0.2">
      <c r="D4270" s="251"/>
    </row>
    <row r="4271" spans="4:4" x14ac:dyDescent="0.2">
      <c r="D4271" s="251"/>
    </row>
    <row r="4272" spans="4:4" x14ac:dyDescent="0.2">
      <c r="D4272" s="251"/>
    </row>
    <row r="4273" spans="4:4" x14ac:dyDescent="0.2">
      <c r="D4273" s="251"/>
    </row>
    <row r="4274" spans="4:4" x14ac:dyDescent="0.2">
      <c r="D4274" s="251"/>
    </row>
    <row r="4275" spans="4:4" x14ac:dyDescent="0.2">
      <c r="D4275" s="251"/>
    </row>
    <row r="4276" spans="4:4" x14ac:dyDescent="0.2">
      <c r="D4276" s="251"/>
    </row>
    <row r="4277" spans="4:4" x14ac:dyDescent="0.2">
      <c r="D4277" s="251"/>
    </row>
    <row r="4278" spans="4:4" x14ac:dyDescent="0.2">
      <c r="D4278" s="251"/>
    </row>
    <row r="4279" spans="4:4" x14ac:dyDescent="0.2">
      <c r="D4279" s="251"/>
    </row>
    <row r="4280" spans="4:4" x14ac:dyDescent="0.2">
      <c r="D4280" s="251"/>
    </row>
    <row r="4281" spans="4:4" x14ac:dyDescent="0.2">
      <c r="D4281" s="251"/>
    </row>
    <row r="4282" spans="4:4" x14ac:dyDescent="0.2">
      <c r="D4282" s="251"/>
    </row>
    <row r="4283" spans="4:4" x14ac:dyDescent="0.2">
      <c r="D4283" s="251"/>
    </row>
    <row r="4284" spans="4:4" x14ac:dyDescent="0.2">
      <c r="D4284" s="251"/>
    </row>
    <row r="4285" spans="4:4" x14ac:dyDescent="0.2">
      <c r="D4285" s="251"/>
    </row>
    <row r="4286" spans="4:4" x14ac:dyDescent="0.2">
      <c r="D4286" s="251"/>
    </row>
    <row r="4287" spans="4:4" x14ac:dyDescent="0.2">
      <c r="D4287" s="251"/>
    </row>
    <row r="4288" spans="4:4" x14ac:dyDescent="0.2">
      <c r="D4288" s="251"/>
    </row>
    <row r="4289" spans="4:4" x14ac:dyDescent="0.2">
      <c r="D4289" s="251"/>
    </row>
    <row r="4290" spans="4:4" x14ac:dyDescent="0.2">
      <c r="D4290" s="251"/>
    </row>
    <row r="4291" spans="4:4" x14ac:dyDescent="0.2">
      <c r="D4291" s="251"/>
    </row>
    <row r="4292" spans="4:4" x14ac:dyDescent="0.2">
      <c r="D4292" s="251"/>
    </row>
    <row r="4293" spans="4:4" x14ac:dyDescent="0.2">
      <c r="D4293" s="251"/>
    </row>
    <row r="4294" spans="4:4" x14ac:dyDescent="0.2">
      <c r="D4294" s="251"/>
    </row>
    <row r="4295" spans="4:4" x14ac:dyDescent="0.2">
      <c r="D4295" s="251"/>
    </row>
    <row r="4296" spans="4:4" x14ac:dyDescent="0.2">
      <c r="D4296" s="251"/>
    </row>
    <row r="4297" spans="4:4" x14ac:dyDescent="0.2">
      <c r="D4297" s="251"/>
    </row>
    <row r="4298" spans="4:4" x14ac:dyDescent="0.2">
      <c r="D4298" s="251"/>
    </row>
    <row r="4299" spans="4:4" x14ac:dyDescent="0.2">
      <c r="D4299" s="251"/>
    </row>
    <row r="4300" spans="4:4" x14ac:dyDescent="0.2">
      <c r="D4300" s="251"/>
    </row>
    <row r="4301" spans="4:4" x14ac:dyDescent="0.2">
      <c r="D4301" s="251"/>
    </row>
    <row r="4302" spans="4:4" x14ac:dyDescent="0.2">
      <c r="D4302" s="251"/>
    </row>
    <row r="4303" spans="4:4" x14ac:dyDescent="0.2">
      <c r="D4303" s="251"/>
    </row>
    <row r="4304" spans="4:4" x14ac:dyDescent="0.2">
      <c r="D4304" s="251"/>
    </row>
    <row r="4305" spans="4:4" x14ac:dyDescent="0.2">
      <c r="D4305" s="251"/>
    </row>
    <row r="4306" spans="4:4" x14ac:dyDescent="0.2">
      <c r="D4306" s="251"/>
    </row>
    <row r="4307" spans="4:4" x14ac:dyDescent="0.2">
      <c r="D4307" s="251"/>
    </row>
    <row r="4308" spans="4:4" x14ac:dyDescent="0.2">
      <c r="D4308" s="251"/>
    </row>
    <row r="4309" spans="4:4" x14ac:dyDescent="0.2">
      <c r="D4309" s="251"/>
    </row>
    <row r="4310" spans="4:4" x14ac:dyDescent="0.2">
      <c r="D4310" s="251"/>
    </row>
    <row r="4311" spans="4:4" x14ac:dyDescent="0.2">
      <c r="D4311" s="251"/>
    </row>
    <row r="4312" spans="4:4" x14ac:dyDescent="0.2">
      <c r="D4312" s="251"/>
    </row>
    <row r="4313" spans="4:4" x14ac:dyDescent="0.2">
      <c r="D4313" s="251"/>
    </row>
    <row r="4314" spans="4:4" x14ac:dyDescent="0.2">
      <c r="D4314" s="251"/>
    </row>
    <row r="4315" spans="4:4" x14ac:dyDescent="0.2">
      <c r="D4315" s="251"/>
    </row>
    <row r="4316" spans="4:4" x14ac:dyDescent="0.2">
      <c r="D4316" s="251"/>
    </row>
    <row r="4317" spans="4:4" x14ac:dyDescent="0.2">
      <c r="D4317" s="251"/>
    </row>
    <row r="4318" spans="4:4" x14ac:dyDescent="0.2">
      <c r="D4318" s="251"/>
    </row>
    <row r="4319" spans="4:4" x14ac:dyDescent="0.2">
      <c r="D4319" s="251"/>
    </row>
    <row r="4320" spans="4:4" x14ac:dyDescent="0.2">
      <c r="D4320" s="251"/>
    </row>
    <row r="4321" spans="4:4" x14ac:dyDescent="0.2">
      <c r="D4321" s="251"/>
    </row>
    <row r="4322" spans="4:4" x14ac:dyDescent="0.2">
      <c r="D4322" s="251"/>
    </row>
    <row r="4323" spans="4:4" x14ac:dyDescent="0.2">
      <c r="D4323" s="251"/>
    </row>
    <row r="4324" spans="4:4" x14ac:dyDescent="0.2">
      <c r="D4324" s="251"/>
    </row>
    <row r="4325" spans="4:4" x14ac:dyDescent="0.2">
      <c r="D4325" s="251"/>
    </row>
    <row r="4326" spans="4:4" x14ac:dyDescent="0.2">
      <c r="D4326" s="251"/>
    </row>
    <row r="4327" spans="4:4" x14ac:dyDescent="0.2">
      <c r="D4327" s="251"/>
    </row>
    <row r="4328" spans="4:4" x14ac:dyDescent="0.2">
      <c r="D4328" s="251"/>
    </row>
    <row r="4329" spans="4:4" x14ac:dyDescent="0.2">
      <c r="D4329" s="251"/>
    </row>
    <row r="4330" spans="4:4" x14ac:dyDescent="0.2">
      <c r="D4330" s="251"/>
    </row>
    <row r="4331" spans="4:4" x14ac:dyDescent="0.2">
      <c r="D4331" s="251"/>
    </row>
    <row r="4332" spans="4:4" x14ac:dyDescent="0.2">
      <c r="D4332" s="251"/>
    </row>
    <row r="4333" spans="4:4" x14ac:dyDescent="0.2">
      <c r="D4333" s="251"/>
    </row>
    <row r="4334" spans="4:4" x14ac:dyDescent="0.2">
      <c r="D4334" s="251"/>
    </row>
    <row r="4335" spans="4:4" x14ac:dyDescent="0.2">
      <c r="D4335" s="251"/>
    </row>
    <row r="4336" spans="4:4" x14ac:dyDescent="0.2">
      <c r="D4336" s="251"/>
    </row>
    <row r="4337" spans="4:4" x14ac:dyDescent="0.2">
      <c r="D4337" s="251"/>
    </row>
    <row r="4338" spans="4:4" x14ac:dyDescent="0.2">
      <c r="D4338" s="251"/>
    </row>
    <row r="4339" spans="4:4" x14ac:dyDescent="0.2">
      <c r="D4339" s="251"/>
    </row>
    <row r="4340" spans="4:4" x14ac:dyDescent="0.2">
      <c r="D4340" s="251"/>
    </row>
    <row r="4341" spans="4:4" x14ac:dyDescent="0.2">
      <c r="D4341" s="251"/>
    </row>
    <row r="4342" spans="4:4" x14ac:dyDescent="0.2">
      <c r="D4342" s="251"/>
    </row>
    <row r="4343" spans="4:4" x14ac:dyDescent="0.2">
      <c r="D4343" s="251"/>
    </row>
    <row r="4344" spans="4:4" x14ac:dyDescent="0.2">
      <c r="D4344" s="251"/>
    </row>
    <row r="4345" spans="4:4" x14ac:dyDescent="0.2">
      <c r="D4345" s="251"/>
    </row>
    <row r="4346" spans="4:4" x14ac:dyDescent="0.2">
      <c r="D4346" s="251"/>
    </row>
    <row r="4347" spans="4:4" x14ac:dyDescent="0.2">
      <c r="D4347" s="251"/>
    </row>
    <row r="4348" spans="4:4" x14ac:dyDescent="0.2">
      <c r="D4348" s="251"/>
    </row>
    <row r="4349" spans="4:4" x14ac:dyDescent="0.2">
      <c r="D4349" s="251"/>
    </row>
    <row r="4350" spans="4:4" x14ac:dyDescent="0.2">
      <c r="D4350" s="251"/>
    </row>
    <row r="4351" spans="4:4" x14ac:dyDescent="0.2">
      <c r="D4351" s="251"/>
    </row>
    <row r="4352" spans="4:4" x14ac:dyDescent="0.2">
      <c r="D4352" s="251"/>
    </row>
    <row r="4353" spans="4:4" x14ac:dyDescent="0.2">
      <c r="D4353" s="251"/>
    </row>
    <row r="4354" spans="4:4" x14ac:dyDescent="0.2">
      <c r="D4354" s="251"/>
    </row>
    <row r="4355" spans="4:4" x14ac:dyDescent="0.2">
      <c r="D4355" s="251"/>
    </row>
    <row r="4356" spans="4:4" x14ac:dyDescent="0.2">
      <c r="D4356" s="251"/>
    </row>
    <row r="4357" spans="4:4" x14ac:dyDescent="0.2">
      <c r="D4357" s="251"/>
    </row>
    <row r="4358" spans="4:4" x14ac:dyDescent="0.2">
      <c r="D4358" s="251"/>
    </row>
    <row r="4359" spans="4:4" x14ac:dyDescent="0.2">
      <c r="D4359" s="251"/>
    </row>
    <row r="4360" spans="4:4" x14ac:dyDescent="0.2">
      <c r="D4360" s="251"/>
    </row>
    <row r="4361" spans="4:4" x14ac:dyDescent="0.2">
      <c r="D4361" s="251"/>
    </row>
    <row r="4362" spans="4:4" x14ac:dyDescent="0.2">
      <c r="D4362" s="251"/>
    </row>
    <row r="4363" spans="4:4" x14ac:dyDescent="0.2">
      <c r="D4363" s="251"/>
    </row>
    <row r="4364" spans="4:4" x14ac:dyDescent="0.2">
      <c r="D4364" s="251"/>
    </row>
    <row r="4365" spans="4:4" x14ac:dyDescent="0.2">
      <c r="D4365" s="251"/>
    </row>
    <row r="4366" spans="4:4" x14ac:dyDescent="0.2">
      <c r="D4366" s="251"/>
    </row>
    <row r="4367" spans="4:4" x14ac:dyDescent="0.2">
      <c r="D4367" s="251"/>
    </row>
    <row r="4368" spans="4:4" x14ac:dyDescent="0.2">
      <c r="D4368" s="251"/>
    </row>
    <row r="4369" spans="4:4" x14ac:dyDescent="0.2">
      <c r="D4369" s="251"/>
    </row>
    <row r="4370" spans="4:4" x14ac:dyDescent="0.2">
      <c r="D4370" s="251"/>
    </row>
    <row r="4371" spans="4:4" x14ac:dyDescent="0.2">
      <c r="D4371" s="251"/>
    </row>
    <row r="4372" spans="4:4" x14ac:dyDescent="0.2">
      <c r="D4372" s="251"/>
    </row>
    <row r="4373" spans="4:4" x14ac:dyDescent="0.2">
      <c r="D4373" s="251"/>
    </row>
    <row r="4374" spans="4:4" x14ac:dyDescent="0.2">
      <c r="D4374" s="251"/>
    </row>
    <row r="4375" spans="4:4" x14ac:dyDescent="0.2">
      <c r="D4375" s="251"/>
    </row>
    <row r="4376" spans="4:4" x14ac:dyDescent="0.2">
      <c r="D4376" s="251"/>
    </row>
    <row r="4377" spans="4:4" x14ac:dyDescent="0.2">
      <c r="D4377" s="251"/>
    </row>
    <row r="4378" spans="4:4" x14ac:dyDescent="0.2">
      <c r="D4378" s="251"/>
    </row>
    <row r="4379" spans="4:4" x14ac:dyDescent="0.2">
      <c r="D4379" s="251"/>
    </row>
    <row r="4380" spans="4:4" x14ac:dyDescent="0.2">
      <c r="D4380" s="251"/>
    </row>
    <row r="4381" spans="4:4" x14ac:dyDescent="0.2">
      <c r="D4381" s="251"/>
    </row>
    <row r="4382" spans="4:4" x14ac:dyDescent="0.2">
      <c r="D4382" s="251"/>
    </row>
    <row r="4383" spans="4:4" x14ac:dyDescent="0.2">
      <c r="D4383" s="251"/>
    </row>
    <row r="4384" spans="4:4" x14ac:dyDescent="0.2">
      <c r="D4384" s="251"/>
    </row>
    <row r="4385" spans="4:4" x14ac:dyDescent="0.2">
      <c r="D4385" s="251"/>
    </row>
    <row r="4386" spans="4:4" x14ac:dyDescent="0.2">
      <c r="D4386" s="251"/>
    </row>
    <row r="4387" spans="4:4" x14ac:dyDescent="0.2">
      <c r="D4387" s="251"/>
    </row>
    <row r="4388" spans="4:4" x14ac:dyDescent="0.2">
      <c r="D4388" s="251"/>
    </row>
    <row r="4389" spans="4:4" x14ac:dyDescent="0.2">
      <c r="D4389" s="251"/>
    </row>
    <row r="4390" spans="4:4" x14ac:dyDescent="0.2">
      <c r="D4390" s="251"/>
    </row>
    <row r="4391" spans="4:4" x14ac:dyDescent="0.2">
      <c r="D4391" s="251"/>
    </row>
    <row r="4392" spans="4:4" x14ac:dyDescent="0.2">
      <c r="D4392" s="251"/>
    </row>
    <row r="4393" spans="4:4" x14ac:dyDescent="0.2">
      <c r="D4393" s="251"/>
    </row>
    <row r="4394" spans="4:4" x14ac:dyDescent="0.2">
      <c r="D4394" s="251"/>
    </row>
    <row r="4395" spans="4:4" x14ac:dyDescent="0.2">
      <c r="D4395" s="251"/>
    </row>
    <row r="4396" spans="4:4" x14ac:dyDescent="0.2">
      <c r="D4396" s="251"/>
    </row>
    <row r="4397" spans="4:4" x14ac:dyDescent="0.2">
      <c r="D4397" s="251"/>
    </row>
    <row r="4398" spans="4:4" x14ac:dyDescent="0.2">
      <c r="D4398" s="251"/>
    </row>
    <row r="4399" spans="4:4" x14ac:dyDescent="0.2">
      <c r="D4399" s="251"/>
    </row>
    <row r="4400" spans="4:4" x14ac:dyDescent="0.2">
      <c r="D4400" s="251"/>
    </row>
    <row r="4401" spans="4:4" x14ac:dyDescent="0.2">
      <c r="D4401" s="251"/>
    </row>
    <row r="4402" spans="4:4" x14ac:dyDescent="0.2">
      <c r="D4402" s="251"/>
    </row>
    <row r="4403" spans="4:4" x14ac:dyDescent="0.2">
      <c r="D4403" s="251"/>
    </row>
    <row r="4404" spans="4:4" x14ac:dyDescent="0.2">
      <c r="D4404" s="251"/>
    </row>
    <row r="4405" spans="4:4" x14ac:dyDescent="0.2">
      <c r="D4405" s="251"/>
    </row>
    <row r="4406" spans="4:4" x14ac:dyDescent="0.2">
      <c r="D4406" s="251"/>
    </row>
    <row r="4407" spans="4:4" x14ac:dyDescent="0.2">
      <c r="D4407" s="251"/>
    </row>
    <row r="4408" spans="4:4" x14ac:dyDescent="0.2">
      <c r="D4408" s="251"/>
    </row>
    <row r="4409" spans="4:4" x14ac:dyDescent="0.2">
      <c r="D4409" s="251"/>
    </row>
    <row r="4410" spans="4:4" x14ac:dyDescent="0.2">
      <c r="D4410" s="251"/>
    </row>
    <row r="4411" spans="4:4" x14ac:dyDescent="0.2">
      <c r="D4411" s="251"/>
    </row>
    <row r="4412" spans="4:4" x14ac:dyDescent="0.2">
      <c r="D4412" s="251"/>
    </row>
    <row r="4413" spans="4:4" x14ac:dyDescent="0.2">
      <c r="D4413" s="251"/>
    </row>
    <row r="4414" spans="4:4" x14ac:dyDescent="0.2">
      <c r="D4414" s="251"/>
    </row>
    <row r="4415" spans="4:4" x14ac:dyDescent="0.2">
      <c r="D4415" s="251"/>
    </row>
    <row r="4416" spans="4:4" x14ac:dyDescent="0.2">
      <c r="D4416" s="251"/>
    </row>
    <row r="4417" spans="4:4" x14ac:dyDescent="0.2">
      <c r="D4417" s="251"/>
    </row>
    <row r="4418" spans="4:4" x14ac:dyDescent="0.2">
      <c r="D4418" s="251"/>
    </row>
    <row r="4419" spans="4:4" x14ac:dyDescent="0.2">
      <c r="D4419" s="251"/>
    </row>
    <row r="4420" spans="4:4" x14ac:dyDescent="0.2">
      <c r="D4420" s="251"/>
    </row>
    <row r="4421" spans="4:4" x14ac:dyDescent="0.2">
      <c r="D4421" s="251"/>
    </row>
    <row r="4422" spans="4:4" x14ac:dyDescent="0.2">
      <c r="D4422" s="251"/>
    </row>
    <row r="4423" spans="4:4" x14ac:dyDescent="0.2">
      <c r="D4423" s="251"/>
    </row>
    <row r="4424" spans="4:4" x14ac:dyDescent="0.2">
      <c r="D4424" s="251"/>
    </row>
    <row r="4425" spans="4:4" x14ac:dyDescent="0.2">
      <c r="D4425" s="251"/>
    </row>
    <row r="4426" spans="4:4" x14ac:dyDescent="0.2">
      <c r="D4426" s="251"/>
    </row>
    <row r="4427" spans="4:4" x14ac:dyDescent="0.2">
      <c r="D4427" s="251"/>
    </row>
    <row r="4428" spans="4:4" x14ac:dyDescent="0.2">
      <c r="D4428" s="251"/>
    </row>
    <row r="4429" spans="4:4" x14ac:dyDescent="0.2">
      <c r="D4429" s="251"/>
    </row>
    <row r="4430" spans="4:4" x14ac:dyDescent="0.2">
      <c r="D4430" s="251"/>
    </row>
    <row r="4431" spans="4:4" x14ac:dyDescent="0.2">
      <c r="D4431" s="251"/>
    </row>
    <row r="4432" spans="4:4" x14ac:dyDescent="0.2">
      <c r="D4432" s="251"/>
    </row>
    <row r="4433" spans="4:4" x14ac:dyDescent="0.2">
      <c r="D4433" s="251"/>
    </row>
    <row r="4434" spans="4:4" x14ac:dyDescent="0.2">
      <c r="D4434" s="251"/>
    </row>
    <row r="4435" spans="4:4" x14ac:dyDescent="0.2">
      <c r="D4435" s="251"/>
    </row>
    <row r="4436" spans="4:4" x14ac:dyDescent="0.2">
      <c r="D4436" s="251"/>
    </row>
    <row r="4437" spans="4:4" x14ac:dyDescent="0.2">
      <c r="D4437" s="251"/>
    </row>
    <row r="4438" spans="4:4" x14ac:dyDescent="0.2">
      <c r="D4438" s="251"/>
    </row>
    <row r="4439" spans="4:4" x14ac:dyDescent="0.2">
      <c r="D4439" s="251"/>
    </row>
    <row r="4440" spans="4:4" x14ac:dyDescent="0.2">
      <c r="D4440" s="251"/>
    </row>
    <row r="4441" spans="4:4" x14ac:dyDescent="0.2">
      <c r="D4441" s="251"/>
    </row>
    <row r="4442" spans="4:4" x14ac:dyDescent="0.2">
      <c r="D4442" s="251"/>
    </row>
    <row r="4443" spans="4:4" x14ac:dyDescent="0.2">
      <c r="D4443" s="251"/>
    </row>
    <row r="4444" spans="4:4" x14ac:dyDescent="0.2">
      <c r="D4444" s="251"/>
    </row>
    <row r="4445" spans="4:4" x14ac:dyDescent="0.2">
      <c r="D4445" s="251"/>
    </row>
    <row r="4446" spans="4:4" x14ac:dyDescent="0.2">
      <c r="D4446" s="251"/>
    </row>
    <row r="4447" spans="4:4" x14ac:dyDescent="0.2">
      <c r="D4447" s="251"/>
    </row>
    <row r="4448" spans="4:4" x14ac:dyDescent="0.2">
      <c r="D4448" s="251"/>
    </row>
    <row r="4449" spans="4:4" x14ac:dyDescent="0.2">
      <c r="D4449" s="251"/>
    </row>
    <row r="4450" spans="4:4" x14ac:dyDescent="0.2">
      <c r="D4450" s="251"/>
    </row>
    <row r="4451" spans="4:4" x14ac:dyDescent="0.2">
      <c r="D4451" s="251"/>
    </row>
    <row r="4452" spans="4:4" x14ac:dyDescent="0.2">
      <c r="D4452" s="251"/>
    </row>
    <row r="4453" spans="4:4" x14ac:dyDescent="0.2">
      <c r="D4453" s="251"/>
    </row>
    <row r="4454" spans="4:4" x14ac:dyDescent="0.2">
      <c r="D4454" s="251"/>
    </row>
    <row r="4455" spans="4:4" x14ac:dyDescent="0.2">
      <c r="D4455" s="251"/>
    </row>
    <row r="4456" spans="4:4" x14ac:dyDescent="0.2">
      <c r="D4456" s="251"/>
    </row>
    <row r="4457" spans="4:4" x14ac:dyDescent="0.2">
      <c r="D4457" s="251"/>
    </row>
    <row r="4458" spans="4:4" x14ac:dyDescent="0.2">
      <c r="D4458" s="251"/>
    </row>
    <row r="4459" spans="4:4" x14ac:dyDescent="0.2">
      <c r="D4459" s="251"/>
    </row>
    <row r="4460" spans="4:4" x14ac:dyDescent="0.2">
      <c r="D4460" s="251"/>
    </row>
    <row r="4461" spans="4:4" x14ac:dyDescent="0.2">
      <c r="D4461" s="251"/>
    </row>
    <row r="4462" spans="4:4" x14ac:dyDescent="0.2">
      <c r="D4462" s="251"/>
    </row>
    <row r="4463" spans="4:4" x14ac:dyDescent="0.2">
      <c r="D4463" s="251"/>
    </row>
    <row r="4464" spans="4:4" x14ac:dyDescent="0.2">
      <c r="D4464" s="251"/>
    </row>
    <row r="4465" spans="4:4" x14ac:dyDescent="0.2">
      <c r="D4465" s="251"/>
    </row>
    <row r="4466" spans="4:4" x14ac:dyDescent="0.2">
      <c r="D4466" s="251"/>
    </row>
    <row r="4467" spans="4:4" x14ac:dyDescent="0.2">
      <c r="D4467" s="251"/>
    </row>
    <row r="4468" spans="4:4" x14ac:dyDescent="0.2">
      <c r="D4468" s="251"/>
    </row>
    <row r="4469" spans="4:4" x14ac:dyDescent="0.2">
      <c r="D4469" s="251"/>
    </row>
    <row r="4470" spans="4:4" x14ac:dyDescent="0.2">
      <c r="D4470" s="251"/>
    </row>
    <row r="4471" spans="4:4" x14ac:dyDescent="0.2">
      <c r="D4471" s="251"/>
    </row>
    <row r="4472" spans="4:4" x14ac:dyDescent="0.2">
      <c r="D4472" s="251"/>
    </row>
    <row r="4473" spans="4:4" x14ac:dyDescent="0.2">
      <c r="D4473" s="251"/>
    </row>
    <row r="4474" spans="4:4" x14ac:dyDescent="0.2">
      <c r="D4474" s="251"/>
    </row>
    <row r="4475" spans="4:4" x14ac:dyDescent="0.2">
      <c r="D4475" s="251"/>
    </row>
    <row r="4476" spans="4:4" x14ac:dyDescent="0.2">
      <c r="D4476" s="251"/>
    </row>
    <row r="4477" spans="4:4" x14ac:dyDescent="0.2">
      <c r="D4477" s="251"/>
    </row>
    <row r="4478" spans="4:4" x14ac:dyDescent="0.2">
      <c r="D4478" s="251"/>
    </row>
    <row r="4479" spans="4:4" x14ac:dyDescent="0.2">
      <c r="D4479" s="251"/>
    </row>
    <row r="4480" spans="4:4" x14ac:dyDescent="0.2">
      <c r="D4480" s="251"/>
    </row>
    <row r="4481" spans="4:4" x14ac:dyDescent="0.2">
      <c r="D4481" s="251"/>
    </row>
    <row r="4482" spans="4:4" x14ac:dyDescent="0.2">
      <c r="D4482" s="251"/>
    </row>
    <row r="4483" spans="4:4" x14ac:dyDescent="0.2">
      <c r="D4483" s="251"/>
    </row>
    <row r="4484" spans="4:4" x14ac:dyDescent="0.2">
      <c r="D4484" s="251"/>
    </row>
    <row r="4485" spans="4:4" x14ac:dyDescent="0.2">
      <c r="D4485" s="251"/>
    </row>
    <row r="4486" spans="4:4" x14ac:dyDescent="0.2">
      <c r="D4486" s="251"/>
    </row>
    <row r="4487" spans="4:4" x14ac:dyDescent="0.2">
      <c r="D4487" s="251"/>
    </row>
    <row r="4488" spans="4:4" x14ac:dyDescent="0.2">
      <c r="D4488" s="251"/>
    </row>
    <row r="4489" spans="4:4" x14ac:dyDescent="0.2">
      <c r="D4489" s="251"/>
    </row>
    <row r="4490" spans="4:4" x14ac:dyDescent="0.2">
      <c r="D4490" s="251"/>
    </row>
    <row r="4491" spans="4:4" x14ac:dyDescent="0.2">
      <c r="D4491" s="251"/>
    </row>
    <row r="4492" spans="4:4" x14ac:dyDescent="0.2">
      <c r="D4492" s="251"/>
    </row>
    <row r="4493" spans="4:4" x14ac:dyDescent="0.2">
      <c r="D4493" s="251"/>
    </row>
    <row r="4494" spans="4:4" x14ac:dyDescent="0.2">
      <c r="D4494" s="251"/>
    </row>
    <row r="4495" spans="4:4" x14ac:dyDescent="0.2">
      <c r="D4495" s="251"/>
    </row>
    <row r="4496" spans="4:4" x14ac:dyDescent="0.2">
      <c r="D4496" s="251"/>
    </row>
    <row r="4497" spans="4:4" x14ac:dyDescent="0.2">
      <c r="D4497" s="251"/>
    </row>
    <row r="4498" spans="4:4" x14ac:dyDescent="0.2">
      <c r="D4498" s="251"/>
    </row>
    <row r="4499" spans="4:4" x14ac:dyDescent="0.2">
      <c r="D4499" s="251"/>
    </row>
    <row r="4500" spans="4:4" x14ac:dyDescent="0.2">
      <c r="D4500" s="251"/>
    </row>
    <row r="4501" spans="4:4" x14ac:dyDescent="0.2">
      <c r="D4501" s="251"/>
    </row>
    <row r="4502" spans="4:4" x14ac:dyDescent="0.2">
      <c r="D4502" s="251"/>
    </row>
    <row r="4503" spans="4:4" x14ac:dyDescent="0.2">
      <c r="D4503" s="251"/>
    </row>
    <row r="4504" spans="4:4" x14ac:dyDescent="0.2">
      <c r="D4504" s="251"/>
    </row>
    <row r="4505" spans="4:4" x14ac:dyDescent="0.2">
      <c r="D4505" s="251"/>
    </row>
    <row r="4506" spans="4:4" x14ac:dyDescent="0.2">
      <c r="D4506" s="251"/>
    </row>
    <row r="4507" spans="4:4" x14ac:dyDescent="0.2">
      <c r="D4507" s="251"/>
    </row>
    <row r="4508" spans="4:4" x14ac:dyDescent="0.2">
      <c r="D4508" s="251"/>
    </row>
    <row r="4509" spans="4:4" x14ac:dyDescent="0.2">
      <c r="D4509" s="251"/>
    </row>
    <row r="4510" spans="4:4" x14ac:dyDescent="0.2">
      <c r="D4510" s="251"/>
    </row>
    <row r="4511" spans="4:4" x14ac:dyDescent="0.2">
      <c r="D4511" s="251"/>
    </row>
    <row r="4512" spans="4:4" x14ac:dyDescent="0.2">
      <c r="D4512" s="251"/>
    </row>
    <row r="4513" spans="4:4" x14ac:dyDescent="0.2">
      <c r="D4513" s="251"/>
    </row>
    <row r="4514" spans="4:4" x14ac:dyDescent="0.2">
      <c r="D4514" s="251"/>
    </row>
    <row r="4515" spans="4:4" x14ac:dyDescent="0.2">
      <c r="D4515" s="251"/>
    </row>
    <row r="4516" spans="4:4" x14ac:dyDescent="0.2">
      <c r="D4516" s="251"/>
    </row>
    <row r="4517" spans="4:4" x14ac:dyDescent="0.2">
      <c r="D4517" s="251"/>
    </row>
    <row r="4518" spans="4:4" x14ac:dyDescent="0.2">
      <c r="D4518" s="251"/>
    </row>
    <row r="4519" spans="4:4" x14ac:dyDescent="0.2">
      <c r="D4519" s="251"/>
    </row>
    <row r="4520" spans="4:4" x14ac:dyDescent="0.2">
      <c r="D4520" s="251"/>
    </row>
    <row r="4521" spans="4:4" x14ac:dyDescent="0.2">
      <c r="D4521" s="251"/>
    </row>
    <row r="4522" spans="4:4" x14ac:dyDescent="0.2">
      <c r="D4522" s="251"/>
    </row>
    <row r="4523" spans="4:4" x14ac:dyDescent="0.2">
      <c r="D4523" s="251"/>
    </row>
    <row r="4524" spans="4:4" x14ac:dyDescent="0.2">
      <c r="D4524" s="251"/>
    </row>
    <row r="4525" spans="4:4" x14ac:dyDescent="0.2">
      <c r="D4525" s="251"/>
    </row>
    <row r="4526" spans="4:4" x14ac:dyDescent="0.2">
      <c r="D4526" s="251"/>
    </row>
    <row r="4527" spans="4:4" x14ac:dyDescent="0.2">
      <c r="D4527" s="251"/>
    </row>
    <row r="4528" spans="4:4" x14ac:dyDescent="0.2">
      <c r="D4528" s="251"/>
    </row>
    <row r="4529" spans="4:4" x14ac:dyDescent="0.2">
      <c r="D4529" s="251"/>
    </row>
    <row r="4530" spans="4:4" x14ac:dyDescent="0.2">
      <c r="D4530" s="251"/>
    </row>
    <row r="4531" spans="4:4" x14ac:dyDescent="0.2">
      <c r="D4531" s="251"/>
    </row>
    <row r="4532" spans="4:4" x14ac:dyDescent="0.2">
      <c r="D4532" s="251"/>
    </row>
    <row r="4533" spans="4:4" x14ac:dyDescent="0.2">
      <c r="D4533" s="251"/>
    </row>
    <row r="4534" spans="4:4" x14ac:dyDescent="0.2">
      <c r="D4534" s="251"/>
    </row>
    <row r="4535" spans="4:4" x14ac:dyDescent="0.2">
      <c r="D4535" s="251"/>
    </row>
    <row r="4536" spans="4:4" x14ac:dyDescent="0.2">
      <c r="D4536" s="251"/>
    </row>
    <row r="4537" spans="4:4" x14ac:dyDescent="0.2">
      <c r="D4537" s="251"/>
    </row>
    <row r="4538" spans="4:4" x14ac:dyDescent="0.2">
      <c r="D4538" s="251"/>
    </row>
    <row r="4539" spans="4:4" x14ac:dyDescent="0.2">
      <c r="D4539" s="251"/>
    </row>
    <row r="4540" spans="4:4" x14ac:dyDescent="0.2">
      <c r="D4540" s="251"/>
    </row>
    <row r="4541" spans="4:4" x14ac:dyDescent="0.2">
      <c r="D4541" s="251"/>
    </row>
    <row r="4542" spans="4:4" x14ac:dyDescent="0.2">
      <c r="D4542" s="251"/>
    </row>
    <row r="4543" spans="4:4" x14ac:dyDescent="0.2">
      <c r="D4543" s="251"/>
    </row>
    <row r="4544" spans="4:4" x14ac:dyDescent="0.2">
      <c r="D4544" s="251"/>
    </row>
    <row r="4545" spans="4:4" x14ac:dyDescent="0.2">
      <c r="D4545" s="251"/>
    </row>
    <row r="4546" spans="4:4" x14ac:dyDescent="0.2">
      <c r="D4546" s="251"/>
    </row>
    <row r="4547" spans="4:4" x14ac:dyDescent="0.2">
      <c r="D4547" s="251"/>
    </row>
    <row r="4548" spans="4:4" x14ac:dyDescent="0.2">
      <c r="D4548" s="251"/>
    </row>
    <row r="4549" spans="4:4" x14ac:dyDescent="0.2">
      <c r="D4549" s="251"/>
    </row>
    <row r="4550" spans="4:4" x14ac:dyDescent="0.2">
      <c r="D4550" s="251"/>
    </row>
    <row r="4551" spans="4:4" x14ac:dyDescent="0.2">
      <c r="D4551" s="251"/>
    </row>
    <row r="4552" spans="4:4" x14ac:dyDescent="0.2">
      <c r="D4552" s="251"/>
    </row>
    <row r="4553" spans="4:4" x14ac:dyDescent="0.2">
      <c r="D4553" s="251"/>
    </row>
    <row r="4554" spans="4:4" x14ac:dyDescent="0.2">
      <c r="D4554" s="251"/>
    </row>
    <row r="4555" spans="4:4" x14ac:dyDescent="0.2">
      <c r="D4555" s="251"/>
    </row>
    <row r="4556" spans="4:4" x14ac:dyDescent="0.2">
      <c r="D4556" s="251"/>
    </row>
    <row r="4557" spans="4:4" x14ac:dyDescent="0.2">
      <c r="D4557" s="251"/>
    </row>
    <row r="4558" spans="4:4" x14ac:dyDescent="0.2">
      <c r="D4558" s="251"/>
    </row>
    <row r="4559" spans="4:4" x14ac:dyDescent="0.2">
      <c r="D4559" s="251"/>
    </row>
    <row r="4560" spans="4:4" x14ac:dyDescent="0.2">
      <c r="D4560" s="251"/>
    </row>
    <row r="4561" spans="4:4" x14ac:dyDescent="0.2">
      <c r="D4561" s="251"/>
    </row>
    <row r="4562" spans="4:4" x14ac:dyDescent="0.2">
      <c r="D4562" s="251"/>
    </row>
    <row r="4563" spans="4:4" x14ac:dyDescent="0.2">
      <c r="D4563" s="251"/>
    </row>
    <row r="4564" spans="4:4" x14ac:dyDescent="0.2">
      <c r="D4564" s="251"/>
    </row>
    <row r="4565" spans="4:4" x14ac:dyDescent="0.2">
      <c r="D4565" s="251"/>
    </row>
    <row r="4566" spans="4:4" x14ac:dyDescent="0.2">
      <c r="D4566" s="251"/>
    </row>
    <row r="4567" spans="4:4" x14ac:dyDescent="0.2">
      <c r="D4567" s="251"/>
    </row>
    <row r="4568" spans="4:4" x14ac:dyDescent="0.2">
      <c r="D4568" s="251"/>
    </row>
    <row r="4569" spans="4:4" x14ac:dyDescent="0.2">
      <c r="D4569" s="251"/>
    </row>
    <row r="4570" spans="4:4" x14ac:dyDescent="0.2">
      <c r="D4570" s="251"/>
    </row>
    <row r="4571" spans="4:4" x14ac:dyDescent="0.2">
      <c r="D4571" s="251"/>
    </row>
    <row r="4572" spans="4:4" x14ac:dyDescent="0.2">
      <c r="D4572" s="251"/>
    </row>
    <row r="4573" spans="4:4" x14ac:dyDescent="0.2">
      <c r="D4573" s="251"/>
    </row>
    <row r="4574" spans="4:4" x14ac:dyDescent="0.2">
      <c r="D4574" s="251"/>
    </row>
    <row r="4575" spans="4:4" x14ac:dyDescent="0.2">
      <c r="D4575" s="251"/>
    </row>
    <row r="4576" spans="4:4" x14ac:dyDescent="0.2">
      <c r="D4576" s="251"/>
    </row>
    <row r="4577" spans="4:4" x14ac:dyDescent="0.2">
      <c r="D4577" s="251"/>
    </row>
    <row r="4578" spans="4:4" x14ac:dyDescent="0.2">
      <c r="D4578" s="251"/>
    </row>
    <row r="4579" spans="4:4" x14ac:dyDescent="0.2">
      <c r="D4579" s="251"/>
    </row>
    <row r="4580" spans="4:4" x14ac:dyDescent="0.2">
      <c r="D4580" s="251"/>
    </row>
    <row r="4581" spans="4:4" x14ac:dyDescent="0.2">
      <c r="D4581" s="251"/>
    </row>
    <row r="4582" spans="4:4" x14ac:dyDescent="0.2">
      <c r="D4582" s="251"/>
    </row>
    <row r="4583" spans="4:4" x14ac:dyDescent="0.2">
      <c r="D4583" s="251"/>
    </row>
    <row r="4584" spans="4:4" x14ac:dyDescent="0.2">
      <c r="D4584" s="251"/>
    </row>
    <row r="4585" spans="4:4" x14ac:dyDescent="0.2">
      <c r="D4585" s="251"/>
    </row>
    <row r="4586" spans="4:4" x14ac:dyDescent="0.2">
      <c r="D4586" s="251"/>
    </row>
    <row r="4587" spans="4:4" x14ac:dyDescent="0.2">
      <c r="D4587" s="251"/>
    </row>
    <row r="4588" spans="4:4" x14ac:dyDescent="0.2">
      <c r="D4588" s="251"/>
    </row>
    <row r="4589" spans="4:4" x14ac:dyDescent="0.2">
      <c r="D4589" s="251"/>
    </row>
    <row r="4590" spans="4:4" x14ac:dyDescent="0.2">
      <c r="D4590" s="251"/>
    </row>
    <row r="4591" spans="4:4" x14ac:dyDescent="0.2">
      <c r="D4591" s="251"/>
    </row>
    <row r="4592" spans="4:4" x14ac:dyDescent="0.2">
      <c r="D4592" s="251"/>
    </row>
    <row r="4593" spans="4:4" x14ac:dyDescent="0.2">
      <c r="D4593" s="251"/>
    </row>
    <row r="4594" spans="4:4" x14ac:dyDescent="0.2">
      <c r="D4594" s="251"/>
    </row>
    <row r="4595" spans="4:4" x14ac:dyDescent="0.2">
      <c r="D4595" s="251"/>
    </row>
    <row r="4596" spans="4:4" x14ac:dyDescent="0.2">
      <c r="D4596" s="251"/>
    </row>
    <row r="4597" spans="4:4" x14ac:dyDescent="0.2">
      <c r="D4597" s="251"/>
    </row>
    <row r="4598" spans="4:4" x14ac:dyDescent="0.2">
      <c r="D4598" s="251"/>
    </row>
    <row r="4599" spans="4:4" x14ac:dyDescent="0.2">
      <c r="D4599" s="251"/>
    </row>
    <row r="4600" spans="4:4" x14ac:dyDescent="0.2">
      <c r="D4600" s="251"/>
    </row>
    <row r="4601" spans="4:4" x14ac:dyDescent="0.2">
      <c r="D4601" s="251"/>
    </row>
    <row r="4602" spans="4:4" x14ac:dyDescent="0.2">
      <c r="D4602" s="251"/>
    </row>
    <row r="4603" spans="4:4" x14ac:dyDescent="0.2">
      <c r="D4603" s="251"/>
    </row>
    <row r="4604" spans="4:4" x14ac:dyDescent="0.2">
      <c r="D4604" s="251"/>
    </row>
    <row r="4605" spans="4:4" x14ac:dyDescent="0.2">
      <c r="D4605" s="251"/>
    </row>
    <row r="4606" spans="4:4" x14ac:dyDescent="0.2">
      <c r="D4606" s="251"/>
    </row>
    <row r="4607" spans="4:4" x14ac:dyDescent="0.2">
      <c r="D4607" s="251"/>
    </row>
    <row r="4608" spans="4:4" x14ac:dyDescent="0.2">
      <c r="D4608" s="251"/>
    </row>
    <row r="4609" spans="4:4" x14ac:dyDescent="0.2">
      <c r="D4609" s="251"/>
    </row>
    <row r="4610" spans="4:4" x14ac:dyDescent="0.2">
      <c r="D4610" s="251"/>
    </row>
    <row r="4611" spans="4:4" x14ac:dyDescent="0.2">
      <c r="D4611" s="251"/>
    </row>
    <row r="4612" spans="4:4" x14ac:dyDescent="0.2">
      <c r="D4612" s="251"/>
    </row>
    <row r="4613" spans="4:4" x14ac:dyDescent="0.2">
      <c r="D4613" s="251"/>
    </row>
    <row r="4614" spans="4:4" x14ac:dyDescent="0.2">
      <c r="D4614" s="251"/>
    </row>
    <row r="4615" spans="4:4" x14ac:dyDescent="0.2">
      <c r="D4615" s="251"/>
    </row>
    <row r="4616" spans="4:4" x14ac:dyDescent="0.2">
      <c r="D4616" s="251"/>
    </row>
    <row r="4617" spans="4:4" x14ac:dyDescent="0.2">
      <c r="D4617" s="251"/>
    </row>
    <row r="4618" spans="4:4" x14ac:dyDescent="0.2">
      <c r="D4618" s="251"/>
    </row>
    <row r="4619" spans="4:4" x14ac:dyDescent="0.2">
      <c r="D4619" s="251"/>
    </row>
    <row r="4620" spans="4:4" x14ac:dyDescent="0.2">
      <c r="D4620" s="251"/>
    </row>
    <row r="4621" spans="4:4" x14ac:dyDescent="0.2">
      <c r="D4621" s="251"/>
    </row>
    <row r="4622" spans="4:4" x14ac:dyDescent="0.2">
      <c r="D4622" s="251"/>
    </row>
    <row r="4623" spans="4:4" x14ac:dyDescent="0.2">
      <c r="D4623" s="251"/>
    </row>
    <row r="4624" spans="4:4" x14ac:dyDescent="0.2">
      <c r="D4624" s="251"/>
    </row>
    <row r="4625" spans="4:4" x14ac:dyDescent="0.2">
      <c r="D4625" s="251"/>
    </row>
    <row r="4626" spans="4:4" x14ac:dyDescent="0.2">
      <c r="D4626" s="251"/>
    </row>
    <row r="4627" spans="4:4" x14ac:dyDescent="0.2">
      <c r="D4627" s="251"/>
    </row>
    <row r="4628" spans="4:4" x14ac:dyDescent="0.2">
      <c r="D4628" s="251"/>
    </row>
    <row r="4629" spans="4:4" x14ac:dyDescent="0.2">
      <c r="D4629" s="251"/>
    </row>
    <row r="4630" spans="4:4" x14ac:dyDescent="0.2">
      <c r="D4630" s="251"/>
    </row>
    <row r="4631" spans="4:4" x14ac:dyDescent="0.2">
      <c r="D4631" s="251"/>
    </row>
    <row r="4632" spans="4:4" x14ac:dyDescent="0.2">
      <c r="D4632" s="251"/>
    </row>
    <row r="4633" spans="4:4" x14ac:dyDescent="0.2">
      <c r="D4633" s="251"/>
    </row>
    <row r="4634" spans="4:4" x14ac:dyDescent="0.2">
      <c r="D4634" s="251"/>
    </row>
    <row r="4635" spans="4:4" x14ac:dyDescent="0.2">
      <c r="D4635" s="251"/>
    </row>
    <row r="4636" spans="4:4" x14ac:dyDescent="0.2">
      <c r="D4636" s="251"/>
    </row>
    <row r="4637" spans="4:4" x14ac:dyDescent="0.2">
      <c r="D4637" s="251"/>
    </row>
    <row r="4638" spans="4:4" x14ac:dyDescent="0.2">
      <c r="D4638" s="251"/>
    </row>
    <row r="4639" spans="4:4" x14ac:dyDescent="0.2">
      <c r="D4639" s="251"/>
    </row>
    <row r="4640" spans="4:4" x14ac:dyDescent="0.2">
      <c r="D4640" s="251"/>
    </row>
    <row r="4641" spans="4:4" x14ac:dyDescent="0.2">
      <c r="D4641" s="251"/>
    </row>
    <row r="4642" spans="4:4" x14ac:dyDescent="0.2">
      <c r="D4642" s="251"/>
    </row>
    <row r="4643" spans="4:4" x14ac:dyDescent="0.2">
      <c r="D4643" s="251"/>
    </row>
    <row r="4644" spans="4:4" x14ac:dyDescent="0.2">
      <c r="D4644" s="251"/>
    </row>
    <row r="4645" spans="4:4" x14ac:dyDescent="0.2">
      <c r="D4645" s="251"/>
    </row>
    <row r="4646" spans="4:4" x14ac:dyDescent="0.2">
      <c r="D4646" s="251"/>
    </row>
    <row r="4647" spans="4:4" x14ac:dyDescent="0.2">
      <c r="D4647" s="251"/>
    </row>
    <row r="4648" spans="4:4" x14ac:dyDescent="0.2">
      <c r="D4648" s="251"/>
    </row>
    <row r="4649" spans="4:4" x14ac:dyDescent="0.2">
      <c r="D4649" s="251"/>
    </row>
    <row r="4650" spans="4:4" x14ac:dyDescent="0.2">
      <c r="D4650" s="251"/>
    </row>
    <row r="4651" spans="4:4" x14ac:dyDescent="0.2">
      <c r="D4651" s="251"/>
    </row>
    <row r="4652" spans="4:4" x14ac:dyDescent="0.2">
      <c r="D4652" s="251"/>
    </row>
    <row r="4653" spans="4:4" x14ac:dyDescent="0.2">
      <c r="D4653" s="251"/>
    </row>
    <row r="4654" spans="4:4" x14ac:dyDescent="0.2">
      <c r="D4654" s="251"/>
    </row>
    <row r="4655" spans="4:4" x14ac:dyDescent="0.2">
      <c r="D4655" s="251"/>
    </row>
    <row r="4656" spans="4:4" x14ac:dyDescent="0.2">
      <c r="D4656" s="251"/>
    </row>
    <row r="4657" spans="4:4" x14ac:dyDescent="0.2">
      <c r="D4657" s="251"/>
    </row>
    <row r="4658" spans="4:4" x14ac:dyDescent="0.2">
      <c r="D4658" s="251"/>
    </row>
    <row r="4659" spans="4:4" x14ac:dyDescent="0.2">
      <c r="D4659" s="251"/>
    </row>
    <row r="4660" spans="4:4" x14ac:dyDescent="0.2">
      <c r="D4660" s="251"/>
    </row>
    <row r="4661" spans="4:4" x14ac:dyDescent="0.2">
      <c r="D4661" s="251"/>
    </row>
    <row r="4662" spans="4:4" x14ac:dyDescent="0.2">
      <c r="D4662" s="251"/>
    </row>
    <row r="4663" spans="4:4" x14ac:dyDescent="0.2">
      <c r="D4663" s="251"/>
    </row>
    <row r="4664" spans="4:4" x14ac:dyDescent="0.2">
      <c r="D4664" s="251"/>
    </row>
    <row r="4665" spans="4:4" x14ac:dyDescent="0.2">
      <c r="D4665" s="251"/>
    </row>
    <row r="4666" spans="4:4" x14ac:dyDescent="0.2">
      <c r="D4666" s="251"/>
    </row>
    <row r="4667" spans="4:4" x14ac:dyDescent="0.2">
      <c r="D4667" s="251"/>
    </row>
    <row r="4668" spans="4:4" x14ac:dyDescent="0.2">
      <c r="D4668" s="251"/>
    </row>
    <row r="4669" spans="4:4" x14ac:dyDescent="0.2">
      <c r="D4669" s="251"/>
    </row>
    <row r="4670" spans="4:4" x14ac:dyDescent="0.2">
      <c r="D4670" s="251"/>
    </row>
    <row r="4671" spans="4:4" x14ac:dyDescent="0.2">
      <c r="D4671" s="251"/>
    </row>
    <row r="4672" spans="4:4" x14ac:dyDescent="0.2">
      <c r="D4672" s="251"/>
    </row>
    <row r="4673" spans="4:4" x14ac:dyDescent="0.2">
      <c r="D4673" s="251"/>
    </row>
    <row r="4674" spans="4:4" x14ac:dyDescent="0.2">
      <c r="D4674" s="251"/>
    </row>
    <row r="4675" spans="4:4" x14ac:dyDescent="0.2">
      <c r="D4675" s="251"/>
    </row>
    <row r="4676" spans="4:4" x14ac:dyDescent="0.2">
      <c r="D4676" s="251"/>
    </row>
    <row r="4677" spans="4:4" x14ac:dyDescent="0.2">
      <c r="D4677" s="251"/>
    </row>
    <row r="4678" spans="4:4" x14ac:dyDescent="0.2">
      <c r="D4678" s="251"/>
    </row>
    <row r="4679" spans="4:4" x14ac:dyDescent="0.2">
      <c r="D4679" s="251"/>
    </row>
    <row r="4680" spans="4:4" x14ac:dyDescent="0.2">
      <c r="D4680" s="251"/>
    </row>
    <row r="4681" spans="4:4" x14ac:dyDescent="0.2">
      <c r="D4681" s="251"/>
    </row>
    <row r="4682" spans="4:4" x14ac:dyDescent="0.2">
      <c r="D4682" s="251"/>
    </row>
    <row r="4683" spans="4:4" x14ac:dyDescent="0.2">
      <c r="D4683" s="251"/>
    </row>
    <row r="4684" spans="4:4" x14ac:dyDescent="0.2">
      <c r="D4684" s="251"/>
    </row>
    <row r="4685" spans="4:4" x14ac:dyDescent="0.2">
      <c r="D4685" s="251"/>
    </row>
    <row r="4686" spans="4:4" x14ac:dyDescent="0.2">
      <c r="D4686" s="251"/>
    </row>
    <row r="4687" spans="4:4" x14ac:dyDescent="0.2">
      <c r="D4687" s="251"/>
    </row>
    <row r="4688" spans="4:4" x14ac:dyDescent="0.2">
      <c r="D4688" s="251"/>
    </row>
    <row r="4689" spans="4:4" x14ac:dyDescent="0.2">
      <c r="D4689" s="251"/>
    </row>
    <row r="4690" spans="4:4" x14ac:dyDescent="0.2">
      <c r="D4690" s="251"/>
    </row>
    <row r="4691" spans="4:4" x14ac:dyDescent="0.2">
      <c r="D4691" s="251"/>
    </row>
    <row r="4692" spans="4:4" x14ac:dyDescent="0.2">
      <c r="D4692" s="251"/>
    </row>
    <row r="4693" spans="4:4" x14ac:dyDescent="0.2">
      <c r="D4693" s="251"/>
    </row>
    <row r="4694" spans="4:4" x14ac:dyDescent="0.2">
      <c r="D4694" s="251"/>
    </row>
    <row r="4695" spans="4:4" x14ac:dyDescent="0.2">
      <c r="D4695" s="251"/>
    </row>
    <row r="4696" spans="4:4" x14ac:dyDescent="0.2">
      <c r="D4696" s="251"/>
    </row>
    <row r="4697" spans="4:4" x14ac:dyDescent="0.2">
      <c r="D4697" s="251"/>
    </row>
    <row r="4698" spans="4:4" x14ac:dyDescent="0.2">
      <c r="D4698" s="251"/>
    </row>
    <row r="4699" spans="4:4" x14ac:dyDescent="0.2">
      <c r="D4699" s="251"/>
    </row>
    <row r="4700" spans="4:4" x14ac:dyDescent="0.2">
      <c r="D4700" s="251"/>
    </row>
    <row r="4701" spans="4:4" x14ac:dyDescent="0.2">
      <c r="D4701" s="251"/>
    </row>
    <row r="4702" spans="4:4" x14ac:dyDescent="0.2">
      <c r="D4702" s="251"/>
    </row>
    <row r="4703" spans="4:4" x14ac:dyDescent="0.2">
      <c r="D4703" s="251"/>
    </row>
    <row r="4704" spans="4:4" x14ac:dyDescent="0.2">
      <c r="D4704" s="251"/>
    </row>
    <row r="4705" spans="4:4" x14ac:dyDescent="0.2">
      <c r="D4705" s="251"/>
    </row>
    <row r="4706" spans="4:4" x14ac:dyDescent="0.2">
      <c r="D4706" s="251"/>
    </row>
    <row r="4707" spans="4:4" x14ac:dyDescent="0.2">
      <c r="D4707" s="251"/>
    </row>
    <row r="4708" spans="4:4" x14ac:dyDescent="0.2">
      <c r="D4708" s="251"/>
    </row>
    <row r="4709" spans="4:4" x14ac:dyDescent="0.2">
      <c r="D4709" s="251"/>
    </row>
    <row r="4710" spans="4:4" x14ac:dyDescent="0.2">
      <c r="D4710" s="251"/>
    </row>
    <row r="4711" spans="4:4" x14ac:dyDescent="0.2">
      <c r="D4711" s="251"/>
    </row>
    <row r="4712" spans="4:4" x14ac:dyDescent="0.2">
      <c r="D4712" s="251"/>
    </row>
    <row r="4713" spans="4:4" x14ac:dyDescent="0.2">
      <c r="D4713" s="251"/>
    </row>
    <row r="4714" spans="4:4" x14ac:dyDescent="0.2">
      <c r="D4714" s="251"/>
    </row>
    <row r="4715" spans="4:4" x14ac:dyDescent="0.2">
      <c r="D4715" s="251"/>
    </row>
    <row r="4716" spans="4:4" x14ac:dyDescent="0.2">
      <c r="D4716" s="251"/>
    </row>
    <row r="4717" spans="4:4" x14ac:dyDescent="0.2">
      <c r="D4717" s="251"/>
    </row>
    <row r="4718" spans="4:4" x14ac:dyDescent="0.2">
      <c r="D4718" s="251"/>
    </row>
    <row r="4719" spans="4:4" x14ac:dyDescent="0.2">
      <c r="D4719" s="251"/>
    </row>
    <row r="4720" spans="4:4" x14ac:dyDescent="0.2">
      <c r="D4720" s="251"/>
    </row>
    <row r="4721" spans="4:4" x14ac:dyDescent="0.2">
      <c r="D4721" s="251"/>
    </row>
    <row r="4722" spans="4:4" x14ac:dyDescent="0.2">
      <c r="D4722" s="251"/>
    </row>
    <row r="4723" spans="4:4" x14ac:dyDescent="0.2">
      <c r="D4723" s="251"/>
    </row>
    <row r="4724" spans="4:4" x14ac:dyDescent="0.2">
      <c r="D4724" s="251"/>
    </row>
    <row r="4725" spans="4:4" x14ac:dyDescent="0.2">
      <c r="D4725" s="251"/>
    </row>
    <row r="4726" spans="4:4" x14ac:dyDescent="0.2">
      <c r="D4726" s="251"/>
    </row>
    <row r="4727" spans="4:4" x14ac:dyDescent="0.2">
      <c r="D4727" s="251"/>
    </row>
    <row r="4728" spans="4:4" x14ac:dyDescent="0.2">
      <c r="D4728" s="251"/>
    </row>
    <row r="4729" spans="4:4" x14ac:dyDescent="0.2">
      <c r="D4729" s="251"/>
    </row>
    <row r="4730" spans="4:4" x14ac:dyDescent="0.2">
      <c r="D4730" s="251"/>
    </row>
    <row r="4731" spans="4:4" x14ac:dyDescent="0.2">
      <c r="D4731" s="251"/>
    </row>
    <row r="4732" spans="4:4" x14ac:dyDescent="0.2">
      <c r="D4732" s="251"/>
    </row>
    <row r="4733" spans="4:4" x14ac:dyDescent="0.2">
      <c r="D4733" s="251"/>
    </row>
    <row r="4734" spans="4:4" x14ac:dyDescent="0.2">
      <c r="D4734" s="251"/>
    </row>
    <row r="4735" spans="4:4" x14ac:dyDescent="0.2">
      <c r="D4735" s="251"/>
    </row>
    <row r="4736" spans="4:4" x14ac:dyDescent="0.2">
      <c r="D4736" s="251"/>
    </row>
    <row r="4737" spans="4:4" x14ac:dyDescent="0.2">
      <c r="D4737" s="251"/>
    </row>
    <row r="4738" spans="4:4" x14ac:dyDescent="0.2">
      <c r="D4738" s="251"/>
    </row>
    <row r="4739" spans="4:4" x14ac:dyDescent="0.2">
      <c r="D4739" s="251"/>
    </row>
    <row r="4740" spans="4:4" x14ac:dyDescent="0.2">
      <c r="D4740" s="251"/>
    </row>
    <row r="4741" spans="4:4" x14ac:dyDescent="0.2">
      <c r="D4741" s="251"/>
    </row>
    <row r="4742" spans="4:4" x14ac:dyDescent="0.2">
      <c r="D4742" s="251"/>
    </row>
    <row r="4743" spans="4:4" x14ac:dyDescent="0.2">
      <c r="D4743" s="251"/>
    </row>
    <row r="4744" spans="4:4" x14ac:dyDescent="0.2">
      <c r="D4744" s="251"/>
    </row>
    <row r="4745" spans="4:4" x14ac:dyDescent="0.2">
      <c r="D4745" s="251"/>
    </row>
    <row r="4746" spans="4:4" x14ac:dyDescent="0.2">
      <c r="D4746" s="251"/>
    </row>
    <row r="4747" spans="4:4" x14ac:dyDescent="0.2">
      <c r="D4747" s="251"/>
    </row>
    <row r="4748" spans="4:4" x14ac:dyDescent="0.2">
      <c r="D4748" s="251"/>
    </row>
    <row r="4749" spans="4:4" x14ac:dyDescent="0.2">
      <c r="D4749" s="251"/>
    </row>
    <row r="4750" spans="4:4" x14ac:dyDescent="0.2">
      <c r="D4750" s="251"/>
    </row>
    <row r="4751" spans="4:4" x14ac:dyDescent="0.2">
      <c r="D4751" s="251"/>
    </row>
    <row r="4752" spans="4:4" x14ac:dyDescent="0.2">
      <c r="D4752" s="251"/>
    </row>
    <row r="4753" spans="4:4" x14ac:dyDescent="0.2">
      <c r="D4753" s="251"/>
    </row>
    <row r="4754" spans="4:4" x14ac:dyDescent="0.2">
      <c r="D4754" s="251"/>
    </row>
    <row r="4755" spans="4:4" x14ac:dyDescent="0.2">
      <c r="D4755" s="251"/>
    </row>
    <row r="4756" spans="4:4" x14ac:dyDescent="0.2">
      <c r="D4756" s="251"/>
    </row>
    <row r="4757" spans="4:4" x14ac:dyDescent="0.2">
      <c r="D4757" s="251"/>
    </row>
    <row r="4758" spans="4:4" x14ac:dyDescent="0.2">
      <c r="D4758" s="251"/>
    </row>
    <row r="4759" spans="4:4" x14ac:dyDescent="0.2">
      <c r="D4759" s="251"/>
    </row>
    <row r="4760" spans="4:4" x14ac:dyDescent="0.2">
      <c r="D4760" s="251"/>
    </row>
    <row r="4761" spans="4:4" x14ac:dyDescent="0.2">
      <c r="D4761" s="251"/>
    </row>
    <row r="4762" spans="4:4" x14ac:dyDescent="0.2">
      <c r="D4762" s="251"/>
    </row>
    <row r="4763" spans="4:4" x14ac:dyDescent="0.2">
      <c r="D4763" s="251"/>
    </row>
    <row r="4764" spans="4:4" x14ac:dyDescent="0.2">
      <c r="D4764" s="251"/>
    </row>
    <row r="4765" spans="4:4" x14ac:dyDescent="0.2">
      <c r="D4765" s="251"/>
    </row>
    <row r="4766" spans="4:4" x14ac:dyDescent="0.2">
      <c r="D4766" s="251"/>
    </row>
    <row r="4767" spans="4:4" x14ac:dyDescent="0.2">
      <c r="D4767" s="251"/>
    </row>
    <row r="4768" spans="4:4" x14ac:dyDescent="0.2">
      <c r="D4768" s="251"/>
    </row>
    <row r="4769" spans="4:4" x14ac:dyDescent="0.2">
      <c r="D4769" s="251"/>
    </row>
    <row r="4770" spans="4:4" x14ac:dyDescent="0.2">
      <c r="D4770" s="251"/>
    </row>
    <row r="4771" spans="4:4" x14ac:dyDescent="0.2">
      <c r="D4771" s="251"/>
    </row>
    <row r="4772" spans="4:4" x14ac:dyDescent="0.2">
      <c r="D4772" s="251"/>
    </row>
    <row r="4773" spans="4:4" x14ac:dyDescent="0.2">
      <c r="D4773" s="251"/>
    </row>
    <row r="4774" spans="4:4" x14ac:dyDescent="0.2">
      <c r="D4774" s="251"/>
    </row>
    <row r="4775" spans="4:4" x14ac:dyDescent="0.2">
      <c r="D4775" s="251"/>
    </row>
    <row r="4776" spans="4:4" x14ac:dyDescent="0.2">
      <c r="D4776" s="251"/>
    </row>
    <row r="4777" spans="4:4" x14ac:dyDescent="0.2">
      <c r="D4777" s="251"/>
    </row>
    <row r="4778" spans="4:4" x14ac:dyDescent="0.2">
      <c r="D4778" s="251"/>
    </row>
    <row r="4779" spans="4:4" x14ac:dyDescent="0.2">
      <c r="D4779" s="251"/>
    </row>
    <row r="4780" spans="4:4" x14ac:dyDescent="0.2">
      <c r="D4780" s="251"/>
    </row>
    <row r="4781" spans="4:4" x14ac:dyDescent="0.2">
      <c r="D4781" s="251"/>
    </row>
    <row r="4782" spans="4:4" x14ac:dyDescent="0.2">
      <c r="D4782" s="251"/>
    </row>
    <row r="4783" spans="4:4" x14ac:dyDescent="0.2">
      <c r="D4783" s="251"/>
    </row>
    <row r="4784" spans="4:4" x14ac:dyDescent="0.2">
      <c r="D4784" s="251"/>
    </row>
    <row r="4785" spans="4:4" x14ac:dyDescent="0.2">
      <c r="D4785" s="251"/>
    </row>
    <row r="4786" spans="4:4" x14ac:dyDescent="0.2">
      <c r="D4786" s="251"/>
    </row>
    <row r="4787" spans="4:4" x14ac:dyDescent="0.2">
      <c r="D4787" s="251"/>
    </row>
    <row r="4788" spans="4:4" x14ac:dyDescent="0.2">
      <c r="D4788" s="251"/>
    </row>
    <row r="4789" spans="4:4" x14ac:dyDescent="0.2">
      <c r="D4789" s="251"/>
    </row>
    <row r="4790" spans="4:4" x14ac:dyDescent="0.2">
      <c r="D4790" s="251"/>
    </row>
    <row r="4791" spans="4:4" x14ac:dyDescent="0.2">
      <c r="D4791" s="251"/>
    </row>
    <row r="4792" spans="4:4" x14ac:dyDescent="0.2">
      <c r="D4792" s="251"/>
    </row>
    <row r="4793" spans="4:4" x14ac:dyDescent="0.2">
      <c r="D4793" s="251"/>
    </row>
    <row r="4794" spans="4:4" x14ac:dyDescent="0.2">
      <c r="D4794" s="251"/>
    </row>
    <row r="4795" spans="4:4" x14ac:dyDescent="0.2">
      <c r="D4795" s="251"/>
    </row>
    <row r="4796" spans="4:4" x14ac:dyDescent="0.2">
      <c r="D4796" s="251"/>
    </row>
    <row r="4797" spans="4:4" x14ac:dyDescent="0.2">
      <c r="D4797" s="251"/>
    </row>
    <row r="4798" spans="4:4" x14ac:dyDescent="0.2">
      <c r="D4798" s="251"/>
    </row>
    <row r="4799" spans="4:4" x14ac:dyDescent="0.2">
      <c r="D4799" s="251"/>
    </row>
    <row r="4800" spans="4:4" x14ac:dyDescent="0.2">
      <c r="D4800" s="251"/>
    </row>
    <row r="4801" spans="4:4" x14ac:dyDescent="0.2">
      <c r="D4801" s="251"/>
    </row>
    <row r="4802" spans="4:4" x14ac:dyDescent="0.2">
      <c r="D4802" s="251"/>
    </row>
    <row r="4803" spans="4:4" x14ac:dyDescent="0.2">
      <c r="D4803" s="251"/>
    </row>
    <row r="4804" spans="4:4" x14ac:dyDescent="0.2">
      <c r="D4804" s="251"/>
    </row>
    <row r="4805" spans="4:4" x14ac:dyDescent="0.2">
      <c r="D4805" s="251"/>
    </row>
    <row r="4806" spans="4:4" x14ac:dyDescent="0.2">
      <c r="D4806" s="251"/>
    </row>
    <row r="4807" spans="4:4" x14ac:dyDescent="0.2">
      <c r="D4807" s="251"/>
    </row>
    <row r="4808" spans="4:4" x14ac:dyDescent="0.2">
      <c r="D4808" s="251"/>
    </row>
    <row r="4809" spans="4:4" x14ac:dyDescent="0.2">
      <c r="D4809" s="251"/>
    </row>
    <row r="4810" spans="4:4" x14ac:dyDescent="0.2">
      <c r="D4810" s="251"/>
    </row>
    <row r="4811" spans="4:4" x14ac:dyDescent="0.2">
      <c r="D4811" s="251"/>
    </row>
    <row r="4812" spans="4:4" x14ac:dyDescent="0.2">
      <c r="D4812" s="251"/>
    </row>
    <row r="4813" spans="4:4" x14ac:dyDescent="0.2">
      <c r="D4813" s="251"/>
    </row>
    <row r="4814" spans="4:4" x14ac:dyDescent="0.2">
      <c r="D4814" s="251"/>
    </row>
    <row r="4815" spans="4:4" x14ac:dyDescent="0.2">
      <c r="D4815" s="251"/>
    </row>
    <row r="4816" spans="4:4" x14ac:dyDescent="0.2">
      <c r="D4816" s="251"/>
    </row>
    <row r="4817" spans="4:4" x14ac:dyDescent="0.2">
      <c r="D4817" s="251"/>
    </row>
    <row r="4818" spans="4:4" x14ac:dyDescent="0.2">
      <c r="D4818" s="251"/>
    </row>
    <row r="4819" spans="4:4" x14ac:dyDescent="0.2">
      <c r="D4819" s="251"/>
    </row>
    <row r="4820" spans="4:4" x14ac:dyDescent="0.2">
      <c r="D4820" s="251"/>
    </row>
    <row r="4821" spans="4:4" x14ac:dyDescent="0.2">
      <c r="D4821" s="251"/>
    </row>
    <row r="4822" spans="4:4" x14ac:dyDescent="0.2">
      <c r="D4822" s="251"/>
    </row>
    <row r="4823" spans="4:4" x14ac:dyDescent="0.2">
      <c r="D4823" s="251"/>
    </row>
    <row r="4824" spans="4:4" x14ac:dyDescent="0.2">
      <c r="D4824" s="251"/>
    </row>
    <row r="4825" spans="4:4" x14ac:dyDescent="0.2">
      <c r="D4825" s="251"/>
    </row>
    <row r="4826" spans="4:4" x14ac:dyDescent="0.2">
      <c r="D4826" s="251"/>
    </row>
    <row r="4827" spans="4:4" x14ac:dyDescent="0.2">
      <c r="D4827" s="251"/>
    </row>
    <row r="4828" spans="4:4" x14ac:dyDescent="0.2">
      <c r="D4828" s="251"/>
    </row>
    <row r="4829" spans="4:4" x14ac:dyDescent="0.2">
      <c r="D4829" s="251"/>
    </row>
    <row r="4830" spans="4:4" x14ac:dyDescent="0.2">
      <c r="D4830" s="251"/>
    </row>
    <row r="4831" spans="4:4" x14ac:dyDescent="0.2">
      <c r="D4831" s="251"/>
    </row>
    <row r="4832" spans="4:4" x14ac:dyDescent="0.2">
      <c r="D4832" s="251"/>
    </row>
    <row r="4833" spans="4:4" x14ac:dyDescent="0.2">
      <c r="D4833" s="251"/>
    </row>
    <row r="4834" spans="4:4" x14ac:dyDescent="0.2">
      <c r="D4834" s="251"/>
    </row>
    <row r="4835" spans="4:4" x14ac:dyDescent="0.2">
      <c r="D4835" s="251"/>
    </row>
    <row r="4836" spans="4:4" x14ac:dyDescent="0.2">
      <c r="D4836" s="251"/>
    </row>
    <row r="4837" spans="4:4" x14ac:dyDescent="0.2">
      <c r="D4837" s="251"/>
    </row>
    <row r="4838" spans="4:4" x14ac:dyDescent="0.2">
      <c r="D4838" s="251"/>
    </row>
    <row r="4839" spans="4:4" x14ac:dyDescent="0.2">
      <c r="D4839" s="251"/>
    </row>
    <row r="4840" spans="4:4" x14ac:dyDescent="0.2">
      <c r="D4840" s="251"/>
    </row>
    <row r="4841" spans="4:4" x14ac:dyDescent="0.2">
      <c r="D4841" s="251"/>
    </row>
    <row r="4842" spans="4:4" x14ac:dyDescent="0.2">
      <c r="D4842" s="251"/>
    </row>
    <row r="4843" spans="4:4" x14ac:dyDescent="0.2">
      <c r="D4843" s="251"/>
    </row>
    <row r="4844" spans="4:4" x14ac:dyDescent="0.2">
      <c r="D4844" s="251"/>
    </row>
    <row r="4845" spans="4:4" x14ac:dyDescent="0.2">
      <c r="D4845" s="251"/>
    </row>
    <row r="4846" spans="4:4" x14ac:dyDescent="0.2">
      <c r="D4846" s="251"/>
    </row>
    <row r="4847" spans="4:4" x14ac:dyDescent="0.2">
      <c r="D4847" s="251"/>
    </row>
    <row r="4848" spans="4:4" x14ac:dyDescent="0.2">
      <c r="D4848" s="251"/>
    </row>
    <row r="4849" spans="4:4" x14ac:dyDescent="0.2">
      <c r="D4849" s="251"/>
    </row>
    <row r="4850" spans="4:4" x14ac:dyDescent="0.2">
      <c r="D4850" s="251"/>
    </row>
    <row r="4851" spans="4:4" x14ac:dyDescent="0.2">
      <c r="D4851" s="251"/>
    </row>
    <row r="4852" spans="4:4" x14ac:dyDescent="0.2">
      <c r="D4852" s="251"/>
    </row>
    <row r="4853" spans="4:4" x14ac:dyDescent="0.2">
      <c r="D4853" s="251"/>
    </row>
    <row r="4854" spans="4:4" x14ac:dyDescent="0.2">
      <c r="D4854" s="251"/>
    </row>
    <row r="4855" spans="4:4" x14ac:dyDescent="0.2">
      <c r="D4855" s="251"/>
    </row>
    <row r="4856" spans="4:4" x14ac:dyDescent="0.2">
      <c r="D4856" s="251"/>
    </row>
    <row r="4857" spans="4:4" x14ac:dyDescent="0.2">
      <c r="D4857" s="251"/>
    </row>
    <row r="4858" spans="4:4" x14ac:dyDescent="0.2">
      <c r="D4858" s="251"/>
    </row>
    <row r="4859" spans="4:4" x14ac:dyDescent="0.2">
      <c r="D4859" s="251"/>
    </row>
    <row r="4860" spans="4:4" x14ac:dyDescent="0.2">
      <c r="D4860" s="251"/>
    </row>
    <row r="4861" spans="4:4" x14ac:dyDescent="0.2">
      <c r="D4861" s="251"/>
    </row>
    <row r="4862" spans="4:4" x14ac:dyDescent="0.2">
      <c r="D4862" s="251"/>
    </row>
    <row r="4863" spans="4:4" x14ac:dyDescent="0.2">
      <c r="D4863" s="251"/>
    </row>
    <row r="4864" spans="4:4" x14ac:dyDescent="0.2">
      <c r="D4864" s="251"/>
    </row>
    <row r="4865" spans="4:4" x14ac:dyDescent="0.2">
      <c r="D4865" s="251"/>
    </row>
    <row r="4866" spans="4:4" x14ac:dyDescent="0.2">
      <c r="D4866" s="251"/>
    </row>
    <row r="4867" spans="4:4" x14ac:dyDescent="0.2">
      <c r="D4867" s="251"/>
    </row>
    <row r="4868" spans="4:4" x14ac:dyDescent="0.2">
      <c r="D4868" s="251"/>
    </row>
    <row r="4869" spans="4:4" x14ac:dyDescent="0.2">
      <c r="D4869" s="251"/>
    </row>
    <row r="4870" spans="4:4" x14ac:dyDescent="0.2">
      <c r="D4870" s="251"/>
    </row>
    <row r="4871" spans="4:4" x14ac:dyDescent="0.2">
      <c r="D4871" s="251"/>
    </row>
    <row r="4872" spans="4:4" x14ac:dyDescent="0.2">
      <c r="D4872" s="251"/>
    </row>
    <row r="4873" spans="4:4" x14ac:dyDescent="0.2">
      <c r="D4873" s="251"/>
    </row>
    <row r="4874" spans="4:4" x14ac:dyDescent="0.2">
      <c r="D4874" s="251"/>
    </row>
    <row r="4875" spans="4:4" x14ac:dyDescent="0.2">
      <c r="D4875" s="251"/>
    </row>
    <row r="4876" spans="4:4" x14ac:dyDescent="0.2">
      <c r="D4876" s="251"/>
    </row>
    <row r="4877" spans="4:4" x14ac:dyDescent="0.2">
      <c r="D4877" s="251"/>
    </row>
    <row r="4878" spans="4:4" x14ac:dyDescent="0.2">
      <c r="D4878" s="251"/>
    </row>
    <row r="4879" spans="4:4" x14ac:dyDescent="0.2">
      <c r="D4879" s="251"/>
    </row>
    <row r="4880" spans="4:4" x14ac:dyDescent="0.2">
      <c r="D4880" s="251"/>
    </row>
    <row r="4881" spans="4:4" x14ac:dyDescent="0.2">
      <c r="D4881" s="251"/>
    </row>
    <row r="4882" spans="4:4" x14ac:dyDescent="0.2">
      <c r="D4882" s="251"/>
    </row>
    <row r="4883" spans="4:4" x14ac:dyDescent="0.2">
      <c r="D4883" s="251"/>
    </row>
    <row r="4884" spans="4:4" x14ac:dyDescent="0.2">
      <c r="D4884" s="251"/>
    </row>
    <row r="4885" spans="4:4" x14ac:dyDescent="0.2">
      <c r="D4885" s="251"/>
    </row>
    <row r="4886" spans="4:4" x14ac:dyDescent="0.2">
      <c r="D4886" s="251"/>
    </row>
    <row r="4887" spans="4:4" x14ac:dyDescent="0.2">
      <c r="D4887" s="251"/>
    </row>
    <row r="4888" spans="4:4" x14ac:dyDescent="0.2">
      <c r="D4888" s="251"/>
    </row>
    <row r="4889" spans="4:4" x14ac:dyDescent="0.2">
      <c r="D4889" s="251"/>
    </row>
    <row r="4890" spans="4:4" x14ac:dyDescent="0.2">
      <c r="D4890" s="251"/>
    </row>
    <row r="4891" spans="4:4" x14ac:dyDescent="0.2">
      <c r="D4891" s="251"/>
    </row>
    <row r="4892" spans="4:4" x14ac:dyDescent="0.2">
      <c r="D4892" s="251"/>
    </row>
    <row r="4893" spans="4:4" x14ac:dyDescent="0.2">
      <c r="D4893" s="251"/>
    </row>
    <row r="4894" spans="4:4" x14ac:dyDescent="0.2">
      <c r="D4894" s="251"/>
    </row>
    <row r="4895" spans="4:4" x14ac:dyDescent="0.2">
      <c r="D4895" s="251"/>
    </row>
    <row r="4896" spans="4:4" x14ac:dyDescent="0.2">
      <c r="D4896" s="251"/>
    </row>
    <row r="4897" spans="4:4" x14ac:dyDescent="0.2">
      <c r="D4897" s="251"/>
    </row>
    <row r="4898" spans="4:4" x14ac:dyDescent="0.2">
      <c r="D4898" s="251"/>
    </row>
    <row r="4899" spans="4:4" x14ac:dyDescent="0.2">
      <c r="D4899" s="251"/>
    </row>
    <row r="4900" spans="4:4" x14ac:dyDescent="0.2">
      <c r="D4900" s="251"/>
    </row>
    <row r="4901" spans="4:4" x14ac:dyDescent="0.2">
      <c r="D4901" s="251"/>
    </row>
    <row r="4902" spans="4:4" x14ac:dyDescent="0.2">
      <c r="D4902" s="251"/>
    </row>
    <row r="4903" spans="4:4" x14ac:dyDescent="0.2">
      <c r="D4903" s="251"/>
    </row>
    <row r="4904" spans="4:4" x14ac:dyDescent="0.2">
      <c r="D4904" s="251"/>
    </row>
    <row r="4905" spans="4:4" x14ac:dyDescent="0.2">
      <c r="D4905" s="251"/>
    </row>
    <row r="4906" spans="4:4" x14ac:dyDescent="0.2">
      <c r="D4906" s="251"/>
    </row>
    <row r="4907" spans="4:4" x14ac:dyDescent="0.2">
      <c r="D4907" s="251"/>
    </row>
    <row r="4908" spans="4:4" x14ac:dyDescent="0.2">
      <c r="D4908" s="251"/>
    </row>
    <row r="4909" spans="4:4" x14ac:dyDescent="0.2">
      <c r="D4909" s="251"/>
    </row>
    <row r="4910" spans="4:4" x14ac:dyDescent="0.2">
      <c r="D4910" s="251"/>
    </row>
    <row r="4911" spans="4:4" x14ac:dyDescent="0.2">
      <c r="D4911" s="251"/>
    </row>
    <row r="4912" spans="4:4" x14ac:dyDescent="0.2">
      <c r="D4912" s="251"/>
    </row>
    <row r="4913" spans="4:4" x14ac:dyDescent="0.2">
      <c r="D4913" s="251"/>
    </row>
    <row r="4914" spans="4:4" x14ac:dyDescent="0.2">
      <c r="D4914" s="251"/>
    </row>
    <row r="4915" spans="4:4" x14ac:dyDescent="0.2">
      <c r="D4915" s="251"/>
    </row>
    <row r="4916" spans="4:4" x14ac:dyDescent="0.2">
      <c r="D4916" s="251"/>
    </row>
    <row r="4917" spans="4:4" x14ac:dyDescent="0.2">
      <c r="D4917" s="251"/>
    </row>
    <row r="4918" spans="4:4" x14ac:dyDescent="0.2">
      <c r="D4918" s="251"/>
    </row>
    <row r="4919" spans="4:4" x14ac:dyDescent="0.2">
      <c r="D4919" s="251"/>
    </row>
    <row r="4920" spans="4:4" x14ac:dyDescent="0.2">
      <c r="D4920" s="251"/>
    </row>
    <row r="4921" spans="4:4" x14ac:dyDescent="0.2">
      <c r="D4921" s="251"/>
    </row>
    <row r="4922" spans="4:4" x14ac:dyDescent="0.2">
      <c r="D4922" s="251"/>
    </row>
    <row r="4923" spans="4:4" x14ac:dyDescent="0.2">
      <c r="D4923" s="251"/>
    </row>
    <row r="4924" spans="4:4" x14ac:dyDescent="0.2">
      <c r="D4924" s="251"/>
    </row>
    <row r="4925" spans="4:4" x14ac:dyDescent="0.2">
      <c r="D4925" s="251"/>
    </row>
    <row r="4926" spans="4:4" x14ac:dyDescent="0.2">
      <c r="D4926" s="251"/>
    </row>
    <row r="4927" spans="4:4" x14ac:dyDescent="0.2">
      <c r="D4927" s="251"/>
    </row>
    <row r="4928" spans="4:4" x14ac:dyDescent="0.2">
      <c r="D4928" s="251"/>
    </row>
    <row r="4929" spans="4:4" x14ac:dyDescent="0.2">
      <c r="D4929" s="251"/>
    </row>
    <row r="4930" spans="4:4" x14ac:dyDescent="0.2">
      <c r="D4930" s="251"/>
    </row>
    <row r="4931" spans="4:4" x14ac:dyDescent="0.2">
      <c r="D4931" s="251"/>
    </row>
    <row r="4932" spans="4:4" x14ac:dyDescent="0.2">
      <c r="D4932" s="251"/>
    </row>
    <row r="4933" spans="4:4" x14ac:dyDescent="0.2">
      <c r="D4933" s="251"/>
    </row>
    <row r="4934" spans="4:4" x14ac:dyDescent="0.2">
      <c r="D4934" s="251"/>
    </row>
    <row r="4935" spans="4:4" x14ac:dyDescent="0.2">
      <c r="D4935" s="251"/>
    </row>
    <row r="4936" spans="4:4" x14ac:dyDescent="0.2">
      <c r="D4936" s="251"/>
    </row>
    <row r="4937" spans="4:4" x14ac:dyDescent="0.2">
      <c r="D4937" s="251"/>
    </row>
    <row r="4938" spans="4:4" x14ac:dyDescent="0.2">
      <c r="D4938" s="251"/>
    </row>
    <row r="4939" spans="4:4" x14ac:dyDescent="0.2">
      <c r="D4939" s="251"/>
    </row>
    <row r="4940" spans="4:4" x14ac:dyDescent="0.2">
      <c r="D4940" s="251"/>
    </row>
    <row r="4941" spans="4:4" x14ac:dyDescent="0.2">
      <c r="D4941" s="251"/>
    </row>
    <row r="4942" spans="4:4" x14ac:dyDescent="0.2">
      <c r="D4942" s="251"/>
    </row>
    <row r="4943" spans="4:4" x14ac:dyDescent="0.2">
      <c r="D4943" s="251"/>
    </row>
    <row r="4944" spans="4:4" x14ac:dyDescent="0.2">
      <c r="D4944" s="251"/>
    </row>
    <row r="4945" spans="4:4" x14ac:dyDescent="0.2">
      <c r="D4945" s="251"/>
    </row>
    <row r="4946" spans="4:4" x14ac:dyDescent="0.2">
      <c r="D4946" s="251"/>
    </row>
    <row r="4947" spans="4:4" x14ac:dyDescent="0.2">
      <c r="D4947" s="251"/>
    </row>
    <row r="4948" spans="4:4" x14ac:dyDescent="0.2">
      <c r="D4948" s="251"/>
    </row>
    <row r="4949" spans="4:4" x14ac:dyDescent="0.2">
      <c r="D4949" s="251"/>
    </row>
    <row r="4950" spans="4:4" x14ac:dyDescent="0.2">
      <c r="D4950" s="251"/>
    </row>
    <row r="4951" spans="4:4" x14ac:dyDescent="0.2">
      <c r="D4951" s="251"/>
    </row>
    <row r="4952" spans="4:4" x14ac:dyDescent="0.2">
      <c r="D4952" s="251"/>
    </row>
    <row r="4953" spans="4:4" x14ac:dyDescent="0.2">
      <c r="D4953" s="251"/>
    </row>
    <row r="4954" spans="4:4" x14ac:dyDescent="0.2">
      <c r="D4954" s="251"/>
    </row>
    <row r="4955" spans="4:4" x14ac:dyDescent="0.2">
      <c r="D4955" s="251"/>
    </row>
    <row r="4956" spans="4:4" x14ac:dyDescent="0.2">
      <c r="D4956" s="251"/>
    </row>
    <row r="4957" spans="4:4" x14ac:dyDescent="0.2">
      <c r="D4957" s="251"/>
    </row>
    <row r="4958" spans="4:4" x14ac:dyDescent="0.2">
      <c r="D4958" s="251"/>
    </row>
    <row r="4959" spans="4:4" x14ac:dyDescent="0.2">
      <c r="D4959" s="251"/>
    </row>
    <row r="4960" spans="4:4" x14ac:dyDescent="0.2">
      <c r="D4960" s="251"/>
    </row>
    <row r="4961" spans="4:4" x14ac:dyDescent="0.2">
      <c r="D4961" s="251"/>
    </row>
    <row r="4962" spans="4:4" x14ac:dyDescent="0.2">
      <c r="D4962" s="251"/>
    </row>
    <row r="4963" spans="4:4" x14ac:dyDescent="0.2">
      <c r="D4963" s="251"/>
    </row>
    <row r="4964" spans="4:4" x14ac:dyDescent="0.2">
      <c r="D4964" s="251"/>
    </row>
    <row r="4965" spans="4:4" x14ac:dyDescent="0.2">
      <c r="D4965" s="251"/>
    </row>
    <row r="4966" spans="4:4" x14ac:dyDescent="0.2">
      <c r="D4966" s="251"/>
    </row>
    <row r="4967" spans="4:4" x14ac:dyDescent="0.2">
      <c r="D4967" s="251"/>
    </row>
    <row r="4968" spans="4:4" x14ac:dyDescent="0.2">
      <c r="D4968" s="251"/>
    </row>
    <row r="4969" spans="4:4" x14ac:dyDescent="0.2">
      <c r="D4969" s="251"/>
    </row>
    <row r="4970" spans="4:4" x14ac:dyDescent="0.2">
      <c r="D4970" s="251"/>
    </row>
    <row r="4971" spans="4:4" x14ac:dyDescent="0.2">
      <c r="D4971" s="251"/>
    </row>
    <row r="4972" spans="4:4" x14ac:dyDescent="0.2">
      <c r="D4972" s="251"/>
    </row>
    <row r="4973" spans="4:4" x14ac:dyDescent="0.2">
      <c r="D4973" s="251"/>
    </row>
    <row r="4974" spans="4:4" x14ac:dyDescent="0.2">
      <c r="D4974" s="251"/>
    </row>
    <row r="4975" spans="4:4" x14ac:dyDescent="0.2">
      <c r="D4975" s="251"/>
    </row>
    <row r="4976" spans="4:4" x14ac:dyDescent="0.2">
      <c r="D4976" s="251"/>
    </row>
    <row r="4977" spans="4:4" x14ac:dyDescent="0.2">
      <c r="D4977" s="251"/>
    </row>
    <row r="4978" spans="4:4" x14ac:dyDescent="0.2">
      <c r="D4978" s="251"/>
    </row>
    <row r="4979" spans="4:4" x14ac:dyDescent="0.2">
      <c r="D4979" s="251"/>
    </row>
    <row r="4980" spans="4:4" x14ac:dyDescent="0.2">
      <c r="D4980" s="251"/>
    </row>
    <row r="4981" spans="4:4" x14ac:dyDescent="0.2">
      <c r="D4981" s="251"/>
    </row>
    <row r="4982" spans="4:4" x14ac:dyDescent="0.2">
      <c r="D4982" s="251"/>
    </row>
    <row r="4983" spans="4:4" x14ac:dyDescent="0.2">
      <c r="D4983" s="251"/>
    </row>
    <row r="4984" spans="4:4" x14ac:dyDescent="0.2">
      <c r="D4984" s="251"/>
    </row>
    <row r="4985" spans="4:4" x14ac:dyDescent="0.2">
      <c r="D4985" s="251"/>
    </row>
    <row r="4986" spans="4:4" x14ac:dyDescent="0.2">
      <c r="D4986" s="251"/>
    </row>
    <row r="4987" spans="4:4" x14ac:dyDescent="0.2">
      <c r="D4987" s="251"/>
    </row>
  </sheetData>
  <sheetProtection algorithmName="SHA-512" hashValue="fqnnZZ8NkGB3KXFoNGjpEu+jIfVvofQvpHbaLYWNoSaFOvyHm0scB2DV75vJI+50thy36ysA50nyc5V8XwGBdg==" saltValue="lLjinsNkH/tM5F66ycq4mQ==" spinCount="100000" sheet="1" objects="1" scenarios="1"/>
  <protectedRanges>
    <protectedRange sqref="F10:F11 F13 F16 F19 F23 F27 F32 F36 F40 F44 F47 F49:F51 F53:F76" name="Oblast1"/>
  </protectedRanges>
  <mergeCells count="33">
    <mergeCell ref="C52:G52"/>
    <mergeCell ref="B45:G45"/>
    <mergeCell ref="B46:G46"/>
    <mergeCell ref="C48:G48"/>
    <mergeCell ref="C37:G37"/>
    <mergeCell ref="B38:G38"/>
    <mergeCell ref="B39:G39"/>
    <mergeCell ref="C41:G41"/>
    <mergeCell ref="B42:G42"/>
    <mergeCell ref="B43:G43"/>
    <mergeCell ref="B35:G35"/>
    <mergeCell ref="C20:G20"/>
    <mergeCell ref="B21:G21"/>
    <mergeCell ref="B22:G22"/>
    <mergeCell ref="C24:G24"/>
    <mergeCell ref="B25:G25"/>
    <mergeCell ref="B26:G26"/>
    <mergeCell ref="C28:G28"/>
    <mergeCell ref="B30:G30"/>
    <mergeCell ref="B31:G31"/>
    <mergeCell ref="C33:G33"/>
    <mergeCell ref="B34:G34"/>
    <mergeCell ref="B18:G18"/>
    <mergeCell ref="A1:G1"/>
    <mergeCell ref="C2:G2"/>
    <mergeCell ref="C3:G3"/>
    <mergeCell ref="C4:G4"/>
    <mergeCell ref="B8:G8"/>
    <mergeCell ref="B9:G9"/>
    <mergeCell ref="B12:G12"/>
    <mergeCell ref="C14:G14"/>
    <mergeCell ref="B15:G15"/>
    <mergeCell ref="C17:G17"/>
  </mergeCells>
  <pageMargins left="0.70866141732283472" right="0.70866141732283472" top="0.78740157480314965" bottom="0.78740157480314965" header="0.31496062992125984" footer="0.31496062992125984"/>
  <pageSetup paperSize="9" scale="64" orientation="portrait" r:id="rId1"/>
  <headerFooter>
    <oddFooter>Stránka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299"/>
  <sheetViews>
    <sheetView showZeros="0" view="pageBreakPreview" topLeftCell="A264" zoomScale="115" zoomScaleNormal="100" zoomScaleSheetLayoutView="115" workbookViewId="0">
      <selection activeCell="C298" sqref="C298"/>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3601</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3602</v>
      </c>
      <c r="C8" s="187" t="s">
        <v>3603</v>
      </c>
      <c r="D8" s="159">
        <v>0</v>
      </c>
      <c r="E8" s="131">
        <v>0</v>
      </c>
      <c r="F8" s="131"/>
      <c r="G8" s="131">
        <f>SUM(G9:G127)</f>
        <v>0</v>
      </c>
      <c r="H8" s="146"/>
      <c r="R8" t="s">
        <v>129</v>
      </c>
    </row>
    <row r="9" spans="1:47" outlineLevel="1" x14ac:dyDescent="0.2">
      <c r="A9" s="123"/>
      <c r="B9" s="123"/>
      <c r="C9" s="190" t="s">
        <v>3603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ht="22.5" x14ac:dyDescent="0.2">
      <c r="A10" s="123">
        <v>1</v>
      </c>
      <c r="B10" s="123" t="s">
        <v>3602</v>
      </c>
      <c r="C10" s="137" t="s">
        <v>3604</v>
      </c>
      <c r="D10" s="160" t="s">
        <v>132</v>
      </c>
      <c r="E10" s="125">
        <v>2</v>
      </c>
      <c r="F10" s="125"/>
      <c r="G10" s="125">
        <f t="shared" ref="G10:G73" si="0">F10*E10</f>
        <v>0</v>
      </c>
      <c r="H10" s="147" t="s">
        <v>1623</v>
      </c>
      <c r="I10" s="122"/>
      <c r="J10" s="79"/>
      <c r="R10" t="s">
        <v>129</v>
      </c>
    </row>
    <row r="11" spans="1:47" outlineLevel="1" x14ac:dyDescent="0.2">
      <c r="A11" s="123">
        <v>2</v>
      </c>
      <c r="B11" s="123" t="s">
        <v>3715</v>
      </c>
      <c r="C11" s="137" t="s">
        <v>3605</v>
      </c>
      <c r="D11" s="160" t="s">
        <v>132</v>
      </c>
      <c r="E11" s="125">
        <v>2</v>
      </c>
      <c r="F11" s="125"/>
      <c r="G11" s="125">
        <f t="shared" si="0"/>
        <v>0</v>
      </c>
      <c r="H11" s="147" t="s">
        <v>1623</v>
      </c>
      <c r="I11" s="122"/>
      <c r="J11" s="79"/>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3</v>
      </c>
      <c r="B12" s="123" t="s">
        <v>3716</v>
      </c>
      <c r="C12" s="137" t="s">
        <v>3606</v>
      </c>
      <c r="D12" s="160" t="s">
        <v>132</v>
      </c>
      <c r="E12" s="125">
        <v>2</v>
      </c>
      <c r="F12" s="125"/>
      <c r="G12" s="125">
        <f t="shared" si="0"/>
        <v>0</v>
      </c>
      <c r="H12" s="147" t="s">
        <v>1623</v>
      </c>
      <c r="I12" s="122"/>
      <c r="J12" s="79"/>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4</v>
      </c>
      <c r="B13" s="123" t="s">
        <v>3717</v>
      </c>
      <c r="C13" s="137" t="s">
        <v>3607</v>
      </c>
      <c r="D13" s="160" t="s">
        <v>132</v>
      </c>
      <c r="E13" s="125">
        <v>2</v>
      </c>
      <c r="F13" s="125"/>
      <c r="G13" s="125">
        <f t="shared" si="0"/>
        <v>0</v>
      </c>
      <c r="H13" s="147" t="s">
        <v>1623</v>
      </c>
      <c r="I13" s="122"/>
      <c r="J13" s="79"/>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5</v>
      </c>
      <c r="B14" s="123" t="s">
        <v>3718</v>
      </c>
      <c r="C14" s="137" t="s">
        <v>3608</v>
      </c>
      <c r="D14" s="160" t="s">
        <v>132</v>
      </c>
      <c r="E14" s="125">
        <v>2</v>
      </c>
      <c r="F14" s="125"/>
      <c r="G14" s="125">
        <f t="shared" si="0"/>
        <v>0</v>
      </c>
      <c r="H14" s="147" t="s">
        <v>1623</v>
      </c>
      <c r="I14" s="122"/>
      <c r="J14" s="79"/>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6</v>
      </c>
      <c r="B15" s="123" t="s">
        <v>3719</v>
      </c>
      <c r="C15" s="137" t="s">
        <v>3609</v>
      </c>
      <c r="D15" s="160" t="s">
        <v>132</v>
      </c>
      <c r="E15" s="125">
        <v>2</v>
      </c>
      <c r="F15" s="125"/>
      <c r="G15" s="125">
        <f t="shared" si="0"/>
        <v>0</v>
      </c>
      <c r="H15" s="147" t="s">
        <v>1623</v>
      </c>
      <c r="I15" s="122"/>
      <c r="J15" s="79"/>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t="s">
        <v>3720</v>
      </c>
      <c r="C16" s="137" t="s">
        <v>3610</v>
      </c>
      <c r="D16" s="160" t="s">
        <v>132</v>
      </c>
      <c r="E16" s="125">
        <v>2</v>
      </c>
      <c r="F16" s="125"/>
      <c r="G16" s="125">
        <f t="shared" si="0"/>
        <v>0</v>
      </c>
      <c r="H16" s="147" t="s">
        <v>1623</v>
      </c>
      <c r="I16" s="122"/>
      <c r="J16" s="79"/>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8</v>
      </c>
      <c r="B17" s="123" t="s">
        <v>3721</v>
      </c>
      <c r="C17" s="137" t="s">
        <v>3611</v>
      </c>
      <c r="D17" s="160" t="s">
        <v>132</v>
      </c>
      <c r="E17" s="125">
        <v>2</v>
      </c>
      <c r="F17" s="125"/>
      <c r="G17" s="125">
        <f t="shared" si="0"/>
        <v>0</v>
      </c>
      <c r="H17" s="147" t="s">
        <v>1623</v>
      </c>
      <c r="I17" s="122"/>
      <c r="J17" s="79"/>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9</v>
      </c>
      <c r="B18" s="123" t="s">
        <v>3722</v>
      </c>
      <c r="C18" s="137" t="s">
        <v>3612</v>
      </c>
      <c r="D18" s="160" t="s">
        <v>132</v>
      </c>
      <c r="E18" s="125">
        <v>2</v>
      </c>
      <c r="F18" s="125"/>
      <c r="G18" s="125">
        <f t="shared" si="0"/>
        <v>0</v>
      </c>
      <c r="H18" s="147" t="s">
        <v>1623</v>
      </c>
      <c r="I18" s="122"/>
      <c r="J18" s="79"/>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10</v>
      </c>
      <c r="B19" s="123" t="s">
        <v>3723</v>
      </c>
      <c r="C19" s="137" t="s">
        <v>3613</v>
      </c>
      <c r="D19" s="160" t="s">
        <v>132</v>
      </c>
      <c r="E19" s="125">
        <v>2</v>
      </c>
      <c r="F19" s="125"/>
      <c r="G19" s="125">
        <f t="shared" si="0"/>
        <v>0</v>
      </c>
      <c r="H19" s="147" t="s">
        <v>1623</v>
      </c>
      <c r="I19" s="122"/>
      <c r="J19" s="79"/>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11</v>
      </c>
      <c r="B20" s="123" t="s">
        <v>3724</v>
      </c>
      <c r="C20" s="137" t="s">
        <v>3614</v>
      </c>
      <c r="D20" s="160" t="s">
        <v>132</v>
      </c>
      <c r="E20" s="125">
        <v>2</v>
      </c>
      <c r="F20" s="125"/>
      <c r="G20" s="125">
        <f t="shared" si="0"/>
        <v>0</v>
      </c>
      <c r="H20" s="147" t="s">
        <v>1623</v>
      </c>
      <c r="I20" s="122"/>
      <c r="J20" s="79"/>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12</v>
      </c>
      <c r="B21" s="123" t="s">
        <v>3725</v>
      </c>
      <c r="C21" s="137" t="s">
        <v>3615</v>
      </c>
      <c r="D21" s="160" t="s">
        <v>132</v>
      </c>
      <c r="E21" s="125">
        <v>2</v>
      </c>
      <c r="F21" s="125"/>
      <c r="G21" s="125">
        <f t="shared" si="0"/>
        <v>0</v>
      </c>
      <c r="H21" s="147" t="s">
        <v>1623</v>
      </c>
      <c r="I21" s="122"/>
      <c r="J21" s="79"/>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13</v>
      </c>
      <c r="B22" s="123" t="s">
        <v>3726</v>
      </c>
      <c r="C22" s="137" t="s">
        <v>3616</v>
      </c>
      <c r="D22" s="160" t="s">
        <v>132</v>
      </c>
      <c r="E22" s="125">
        <v>1</v>
      </c>
      <c r="F22" s="125"/>
      <c r="G22" s="125">
        <f t="shared" si="0"/>
        <v>0</v>
      </c>
      <c r="H22" s="147" t="s">
        <v>1623</v>
      </c>
      <c r="I22" s="122"/>
      <c r="J22" s="79"/>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14</v>
      </c>
      <c r="B23" s="123" t="s">
        <v>3727</v>
      </c>
      <c r="C23" s="137" t="s">
        <v>3617</v>
      </c>
      <c r="D23" s="160" t="s">
        <v>755</v>
      </c>
      <c r="E23" s="125">
        <v>12</v>
      </c>
      <c r="F23" s="125"/>
      <c r="G23" s="125">
        <f t="shared" si="0"/>
        <v>0</v>
      </c>
      <c r="H23" s="147" t="s">
        <v>1623</v>
      </c>
      <c r="I23" s="122"/>
      <c r="J23" s="79"/>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15</v>
      </c>
      <c r="B24" s="123" t="s">
        <v>3728</v>
      </c>
      <c r="C24" s="137" t="s">
        <v>3618</v>
      </c>
      <c r="D24" s="160" t="s">
        <v>3619</v>
      </c>
      <c r="E24" s="125">
        <v>50</v>
      </c>
      <c r="F24" s="125"/>
      <c r="G24" s="125">
        <f t="shared" si="0"/>
        <v>0</v>
      </c>
      <c r="H24" s="147" t="s">
        <v>1623</v>
      </c>
      <c r="I24" s="122"/>
      <c r="J24" s="79"/>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c r="B25" s="123"/>
      <c r="C25" s="137"/>
      <c r="D25" s="160"/>
      <c r="E25" s="125"/>
      <c r="F25" s="125"/>
      <c r="G25" s="125">
        <f t="shared" si="0"/>
        <v>0</v>
      </c>
      <c r="H25" s="147">
        <v>0</v>
      </c>
      <c r="I25" s="122"/>
      <c r="J25" s="79"/>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c r="B26" s="123"/>
      <c r="C26" s="190" t="s">
        <v>3620</v>
      </c>
      <c r="D26" s="160"/>
      <c r="E26" s="125"/>
      <c r="F26" s="125"/>
      <c r="G26" s="125">
        <f t="shared" si="0"/>
        <v>0</v>
      </c>
      <c r="H26" s="147">
        <v>0</v>
      </c>
      <c r="I26" s="122"/>
      <c r="J26" s="79"/>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v>16</v>
      </c>
      <c r="B27" s="123" t="s">
        <v>3729</v>
      </c>
      <c r="C27" s="137" t="s">
        <v>3621</v>
      </c>
      <c r="D27" s="160" t="s">
        <v>132</v>
      </c>
      <c r="E27" s="125">
        <v>1</v>
      </c>
      <c r="F27" s="125"/>
      <c r="G27" s="125">
        <f t="shared" si="0"/>
        <v>0</v>
      </c>
      <c r="H27" s="147" t="s">
        <v>1623</v>
      </c>
      <c r="I27" s="122"/>
      <c r="J27" s="79"/>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17</v>
      </c>
      <c r="B28" s="123" t="s">
        <v>3730</v>
      </c>
      <c r="C28" s="137" t="s">
        <v>3622</v>
      </c>
      <c r="D28" s="160" t="s">
        <v>132</v>
      </c>
      <c r="E28" s="125">
        <v>1</v>
      </c>
      <c r="F28" s="125"/>
      <c r="G28" s="125">
        <f t="shared" si="0"/>
        <v>0</v>
      </c>
      <c r="H28" s="147" t="s">
        <v>1623</v>
      </c>
      <c r="I28" s="122"/>
      <c r="J28" s="79"/>
      <c r="K28" s="122"/>
      <c r="L28" s="122"/>
      <c r="M28" s="122"/>
      <c r="N28" s="122"/>
      <c r="O28" s="122"/>
      <c r="P28" s="122"/>
      <c r="Q28" s="122"/>
      <c r="R28" s="122" t="s">
        <v>133</v>
      </c>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18</v>
      </c>
      <c r="B29" s="123" t="s">
        <v>3731</v>
      </c>
      <c r="C29" s="137" t="s">
        <v>3623</v>
      </c>
      <c r="D29" s="160" t="s">
        <v>132</v>
      </c>
      <c r="E29" s="125">
        <v>1</v>
      </c>
      <c r="F29" s="125"/>
      <c r="G29" s="125">
        <f t="shared" si="0"/>
        <v>0</v>
      </c>
      <c r="H29" s="147" t="s">
        <v>1623</v>
      </c>
      <c r="I29" s="122"/>
      <c r="J29" s="79"/>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19</v>
      </c>
      <c r="B30" s="123" t="s">
        <v>3732</v>
      </c>
      <c r="C30" s="137" t="s">
        <v>3624</v>
      </c>
      <c r="D30" s="160" t="s">
        <v>132</v>
      </c>
      <c r="E30" s="125">
        <v>1</v>
      </c>
      <c r="F30" s="125"/>
      <c r="G30" s="125">
        <f t="shared" si="0"/>
        <v>0</v>
      </c>
      <c r="H30" s="147" t="s">
        <v>1623</v>
      </c>
      <c r="I30" s="122"/>
      <c r="J30" s="79"/>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20</v>
      </c>
      <c r="B31" s="123" t="s">
        <v>3733</v>
      </c>
      <c r="C31" s="137" t="s">
        <v>3625</v>
      </c>
      <c r="D31" s="160" t="s">
        <v>132</v>
      </c>
      <c r="E31" s="125">
        <v>1</v>
      </c>
      <c r="F31" s="125"/>
      <c r="G31" s="125">
        <f t="shared" si="0"/>
        <v>0</v>
      </c>
      <c r="H31" s="147" t="s">
        <v>1623</v>
      </c>
      <c r="I31" s="122"/>
      <c r="J31" s="79"/>
      <c r="K31" s="122"/>
      <c r="L31" s="122"/>
      <c r="M31" s="122"/>
      <c r="N31" s="122"/>
      <c r="O31" s="122"/>
      <c r="P31" s="122"/>
      <c r="Q31" s="122"/>
      <c r="R31" s="122" t="s">
        <v>133</v>
      </c>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21</v>
      </c>
      <c r="B32" s="123" t="s">
        <v>3734</v>
      </c>
      <c r="C32" s="137" t="s">
        <v>3626</v>
      </c>
      <c r="D32" s="160" t="s">
        <v>132</v>
      </c>
      <c r="E32" s="125">
        <v>2</v>
      </c>
      <c r="F32" s="125"/>
      <c r="G32" s="125">
        <f t="shared" si="0"/>
        <v>0</v>
      </c>
      <c r="H32" s="147" t="s">
        <v>1623</v>
      </c>
      <c r="I32" s="122"/>
      <c r="J32" s="79"/>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22</v>
      </c>
      <c r="B33" s="123" t="s">
        <v>3735</v>
      </c>
      <c r="C33" s="137" t="s">
        <v>3627</v>
      </c>
      <c r="D33" s="160" t="s">
        <v>132</v>
      </c>
      <c r="E33" s="125">
        <v>6</v>
      </c>
      <c r="F33" s="125"/>
      <c r="G33" s="125">
        <f t="shared" si="0"/>
        <v>0</v>
      </c>
      <c r="H33" s="147" t="s">
        <v>1623</v>
      </c>
      <c r="I33" s="122"/>
      <c r="J33" s="79"/>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ht="22.5" outlineLevel="1" x14ac:dyDescent="0.2">
      <c r="A34" s="123">
        <v>23</v>
      </c>
      <c r="B34" s="123" t="s">
        <v>3736</v>
      </c>
      <c r="C34" s="137" t="s">
        <v>3628</v>
      </c>
      <c r="D34" s="160" t="s">
        <v>132</v>
      </c>
      <c r="E34" s="125">
        <v>1</v>
      </c>
      <c r="F34" s="125"/>
      <c r="G34" s="125">
        <f t="shared" si="0"/>
        <v>0</v>
      </c>
      <c r="H34" s="147" t="s">
        <v>1623</v>
      </c>
      <c r="I34" s="122"/>
      <c r="J34" s="79"/>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ht="22.5" outlineLevel="1" x14ac:dyDescent="0.2">
      <c r="A35" s="123">
        <v>24</v>
      </c>
      <c r="B35" s="123" t="s">
        <v>3737</v>
      </c>
      <c r="C35" s="137" t="s">
        <v>3629</v>
      </c>
      <c r="D35" s="160" t="s">
        <v>132</v>
      </c>
      <c r="E35" s="125">
        <v>1</v>
      </c>
      <c r="F35" s="125"/>
      <c r="G35" s="125">
        <f t="shared" si="0"/>
        <v>0</v>
      </c>
      <c r="H35" s="147" t="s">
        <v>1623</v>
      </c>
      <c r="I35" s="122"/>
      <c r="J35" s="79"/>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ht="22.5" outlineLevel="1" x14ac:dyDescent="0.2">
      <c r="A36" s="123">
        <v>25</v>
      </c>
      <c r="B36" s="123" t="s">
        <v>3738</v>
      </c>
      <c r="C36" s="137" t="s">
        <v>3630</v>
      </c>
      <c r="D36" s="160" t="s">
        <v>132</v>
      </c>
      <c r="E36" s="125">
        <v>1</v>
      </c>
      <c r="F36" s="125"/>
      <c r="G36" s="125">
        <f t="shared" si="0"/>
        <v>0</v>
      </c>
      <c r="H36" s="147" t="s">
        <v>1623</v>
      </c>
      <c r="I36" s="122"/>
      <c r="J36" s="79"/>
      <c r="K36" s="122"/>
      <c r="L36" s="122"/>
      <c r="M36" s="122"/>
      <c r="N36" s="122"/>
      <c r="O36" s="122"/>
      <c r="P36" s="122"/>
      <c r="Q36" s="122"/>
      <c r="R36" s="122" t="s">
        <v>133</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ht="22.5" outlineLevel="1" x14ac:dyDescent="0.2">
      <c r="A37" s="123">
        <v>26</v>
      </c>
      <c r="B37" s="123" t="s">
        <v>3739</v>
      </c>
      <c r="C37" s="137" t="s">
        <v>3631</v>
      </c>
      <c r="D37" s="160" t="s">
        <v>132</v>
      </c>
      <c r="E37" s="125">
        <v>1</v>
      </c>
      <c r="F37" s="125"/>
      <c r="G37" s="125">
        <f t="shared" si="0"/>
        <v>0</v>
      </c>
      <c r="H37" s="147" t="s">
        <v>1623</v>
      </c>
      <c r="I37" s="122"/>
      <c r="J37" s="79"/>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v>27</v>
      </c>
      <c r="B38" s="123" t="s">
        <v>3740</v>
      </c>
      <c r="C38" s="137" t="s">
        <v>3632</v>
      </c>
      <c r="D38" s="160" t="s">
        <v>132</v>
      </c>
      <c r="E38" s="125">
        <v>1</v>
      </c>
      <c r="F38" s="125"/>
      <c r="G38" s="125">
        <f t="shared" si="0"/>
        <v>0</v>
      </c>
      <c r="H38" s="147" t="s">
        <v>1623</v>
      </c>
      <c r="I38" s="122"/>
      <c r="J38" s="79"/>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28</v>
      </c>
      <c r="B39" s="123" t="s">
        <v>3741</v>
      </c>
      <c r="C39" s="137" t="s">
        <v>3633</v>
      </c>
      <c r="D39" s="160" t="s">
        <v>132</v>
      </c>
      <c r="E39" s="125">
        <v>1</v>
      </c>
      <c r="F39" s="125"/>
      <c r="G39" s="125">
        <f t="shared" si="0"/>
        <v>0</v>
      </c>
      <c r="H39" s="147" t="s">
        <v>1623</v>
      </c>
      <c r="I39" s="122"/>
      <c r="J39" s="79"/>
      <c r="K39" s="122"/>
      <c r="L39" s="122"/>
      <c r="M39" s="122"/>
      <c r="N39" s="122"/>
      <c r="O39" s="122"/>
      <c r="P39" s="122"/>
      <c r="Q39" s="122"/>
      <c r="R39" s="122" t="s">
        <v>133</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29</v>
      </c>
      <c r="B40" s="123" t="s">
        <v>3742</v>
      </c>
      <c r="C40" s="137" t="s">
        <v>3634</v>
      </c>
      <c r="D40" s="160" t="s">
        <v>132</v>
      </c>
      <c r="E40" s="125">
        <v>1</v>
      </c>
      <c r="F40" s="125"/>
      <c r="G40" s="125">
        <f t="shared" si="0"/>
        <v>0</v>
      </c>
      <c r="H40" s="147" t="s">
        <v>1623</v>
      </c>
      <c r="I40" s="122"/>
      <c r="J40" s="79"/>
      <c r="K40" s="122"/>
      <c r="L40" s="122"/>
      <c r="M40" s="122"/>
      <c r="N40" s="122"/>
      <c r="O40" s="122"/>
      <c r="P40" s="122"/>
      <c r="Q40" s="122"/>
      <c r="R40" s="122" t="s">
        <v>135</v>
      </c>
      <c r="S40" s="122">
        <v>0</v>
      </c>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v>30</v>
      </c>
      <c r="B41" s="123" t="s">
        <v>3743</v>
      </c>
      <c r="C41" s="137" t="s">
        <v>3635</v>
      </c>
      <c r="D41" s="160" t="s">
        <v>132</v>
      </c>
      <c r="E41" s="125">
        <v>1</v>
      </c>
      <c r="F41" s="125"/>
      <c r="G41" s="125">
        <f t="shared" si="0"/>
        <v>0</v>
      </c>
      <c r="H41" s="147" t="s">
        <v>1623</v>
      </c>
      <c r="I41" s="122"/>
      <c r="J41" s="79"/>
      <c r="K41" s="122"/>
      <c r="L41" s="122"/>
      <c r="M41" s="122"/>
      <c r="N41" s="122"/>
      <c r="O41" s="122"/>
      <c r="P41" s="122"/>
      <c r="Q41" s="122"/>
      <c r="R41" s="122" t="s">
        <v>133</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31</v>
      </c>
      <c r="B42" s="123" t="s">
        <v>3744</v>
      </c>
      <c r="C42" s="137" t="s">
        <v>3636</v>
      </c>
      <c r="D42" s="160" t="s">
        <v>132</v>
      </c>
      <c r="E42" s="125">
        <v>1</v>
      </c>
      <c r="F42" s="125"/>
      <c r="G42" s="125">
        <f t="shared" si="0"/>
        <v>0</v>
      </c>
      <c r="H42" s="147" t="s">
        <v>1623</v>
      </c>
      <c r="I42" s="122"/>
      <c r="J42" s="79"/>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32</v>
      </c>
      <c r="B43" s="123" t="s">
        <v>3745</v>
      </c>
      <c r="C43" s="137" t="s">
        <v>3637</v>
      </c>
      <c r="D43" s="160" t="s">
        <v>3638</v>
      </c>
      <c r="E43" s="125">
        <v>34</v>
      </c>
      <c r="F43" s="125"/>
      <c r="G43" s="125">
        <f t="shared" si="0"/>
        <v>0</v>
      </c>
      <c r="H43" s="147" t="s">
        <v>1623</v>
      </c>
      <c r="I43" s="122"/>
      <c r="J43" s="79"/>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33</v>
      </c>
      <c r="B44" s="123" t="s">
        <v>3746</v>
      </c>
      <c r="C44" s="137" t="s">
        <v>3639</v>
      </c>
      <c r="D44" s="160" t="s">
        <v>132</v>
      </c>
      <c r="E44" s="125">
        <v>1</v>
      </c>
      <c r="F44" s="125"/>
      <c r="G44" s="125">
        <f t="shared" si="0"/>
        <v>0</v>
      </c>
      <c r="H44" s="147" t="s">
        <v>1623</v>
      </c>
      <c r="I44" s="122"/>
      <c r="J44" s="79"/>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34</v>
      </c>
      <c r="B45" s="123" t="s">
        <v>3747</v>
      </c>
      <c r="C45" s="137" t="s">
        <v>3640</v>
      </c>
      <c r="D45" s="160" t="s">
        <v>132</v>
      </c>
      <c r="E45" s="125">
        <v>1</v>
      </c>
      <c r="F45" s="125"/>
      <c r="G45" s="125">
        <f t="shared" si="0"/>
        <v>0</v>
      </c>
      <c r="H45" s="147" t="s">
        <v>1623</v>
      </c>
      <c r="I45" s="122"/>
      <c r="J45" s="79"/>
      <c r="K45" s="122"/>
      <c r="L45" s="122"/>
      <c r="M45" s="122"/>
      <c r="N45" s="122"/>
      <c r="O45" s="122"/>
      <c r="P45" s="122"/>
      <c r="Q45" s="122"/>
      <c r="R45" s="122" t="s">
        <v>178</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35</v>
      </c>
      <c r="B46" s="123" t="s">
        <v>3748</v>
      </c>
      <c r="C46" s="137" t="s">
        <v>3641</v>
      </c>
      <c r="D46" s="160" t="s">
        <v>132</v>
      </c>
      <c r="E46" s="125">
        <v>1</v>
      </c>
      <c r="F46" s="125"/>
      <c r="G46" s="125">
        <f t="shared" si="0"/>
        <v>0</v>
      </c>
      <c r="H46" s="147" t="s">
        <v>1623</v>
      </c>
      <c r="I46" s="122"/>
      <c r="J46" s="79"/>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x14ac:dyDescent="0.2">
      <c r="A47" s="123">
        <v>36</v>
      </c>
      <c r="B47" s="123" t="s">
        <v>3749</v>
      </c>
      <c r="C47" s="137" t="s">
        <v>3642</v>
      </c>
      <c r="D47" s="160" t="s">
        <v>3643</v>
      </c>
      <c r="E47" s="125">
        <v>1</v>
      </c>
      <c r="F47" s="125"/>
      <c r="G47" s="125">
        <f t="shared" si="0"/>
        <v>0</v>
      </c>
      <c r="H47" s="147" t="s">
        <v>1623</v>
      </c>
      <c r="I47" s="122"/>
      <c r="J47" s="79"/>
      <c r="R47" t="s">
        <v>129</v>
      </c>
    </row>
    <row r="48" spans="1:47" outlineLevel="1" x14ac:dyDescent="0.2">
      <c r="A48" s="123"/>
      <c r="B48" s="123"/>
      <c r="C48" s="137"/>
      <c r="D48" s="160"/>
      <c r="E48" s="125"/>
      <c r="F48" s="125"/>
      <c r="G48" s="125">
        <f t="shared" si="0"/>
        <v>0</v>
      </c>
      <c r="H48" s="147">
        <v>0</v>
      </c>
      <c r="I48" s="122"/>
      <c r="J48" s="79"/>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c r="B49" s="123"/>
      <c r="C49" s="190" t="s">
        <v>3644</v>
      </c>
      <c r="D49" s="160"/>
      <c r="E49" s="125"/>
      <c r="F49" s="125"/>
      <c r="G49" s="125">
        <f t="shared" si="0"/>
        <v>0</v>
      </c>
      <c r="H49" s="147">
        <v>0</v>
      </c>
      <c r="I49" s="122"/>
      <c r="J49" s="79"/>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37</v>
      </c>
      <c r="B50" s="123" t="s">
        <v>3750</v>
      </c>
      <c r="C50" s="137" t="s">
        <v>3645</v>
      </c>
      <c r="D50" s="160" t="s">
        <v>132</v>
      </c>
      <c r="E50" s="125">
        <v>2</v>
      </c>
      <c r="F50" s="125"/>
      <c r="G50" s="125">
        <f t="shared" si="0"/>
        <v>0</v>
      </c>
      <c r="H50" s="147" t="s">
        <v>1623</v>
      </c>
      <c r="I50" s="122"/>
      <c r="J50" s="79"/>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38</v>
      </c>
      <c r="B51" s="123" t="s">
        <v>3751</v>
      </c>
      <c r="C51" s="334" t="s">
        <v>5040</v>
      </c>
      <c r="D51" s="342"/>
      <c r="E51" s="343"/>
      <c r="F51" s="343"/>
      <c r="G51" s="343"/>
      <c r="H51" s="335"/>
      <c r="I51" s="122"/>
      <c r="J51" s="79"/>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39</v>
      </c>
      <c r="B52" s="123" t="s">
        <v>3752</v>
      </c>
      <c r="C52" s="137" t="s">
        <v>3647</v>
      </c>
      <c r="D52" s="160" t="s">
        <v>132</v>
      </c>
      <c r="E52" s="125">
        <v>1</v>
      </c>
      <c r="F52" s="125"/>
      <c r="G52" s="125">
        <f t="shared" si="0"/>
        <v>0</v>
      </c>
      <c r="H52" s="147" t="s">
        <v>1623</v>
      </c>
      <c r="I52" s="122"/>
      <c r="J52" s="79"/>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40</v>
      </c>
      <c r="B53" s="123" t="s">
        <v>3753</v>
      </c>
      <c r="C53" s="137" t="s">
        <v>3648</v>
      </c>
      <c r="D53" s="160" t="s">
        <v>132</v>
      </c>
      <c r="E53" s="125">
        <v>1</v>
      </c>
      <c r="F53" s="125"/>
      <c r="G53" s="125">
        <f t="shared" si="0"/>
        <v>0</v>
      </c>
      <c r="H53" s="147" t="s">
        <v>1623</v>
      </c>
      <c r="I53" s="122"/>
      <c r="J53" s="79"/>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v>41</v>
      </c>
      <c r="B54" s="123" t="s">
        <v>3754</v>
      </c>
      <c r="C54" s="137" t="s">
        <v>3649</v>
      </c>
      <c r="D54" s="160" t="s">
        <v>132</v>
      </c>
      <c r="E54" s="125">
        <v>8</v>
      </c>
      <c r="F54" s="125"/>
      <c r="G54" s="125">
        <f t="shared" si="0"/>
        <v>0</v>
      </c>
      <c r="H54" s="147" t="s">
        <v>1623</v>
      </c>
      <c r="I54" s="122"/>
      <c r="J54" s="79"/>
      <c r="K54" s="122"/>
      <c r="L54" s="122"/>
      <c r="M54" s="122"/>
      <c r="N54" s="122"/>
      <c r="O54" s="122"/>
      <c r="P54" s="122"/>
      <c r="Q54" s="122"/>
      <c r="R54" s="122" t="s">
        <v>133</v>
      </c>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42</v>
      </c>
      <c r="B55" s="123" t="s">
        <v>3755</v>
      </c>
      <c r="C55" s="137" t="s">
        <v>3650</v>
      </c>
      <c r="D55" s="160" t="s">
        <v>132</v>
      </c>
      <c r="E55" s="125">
        <v>2</v>
      </c>
      <c r="F55" s="125"/>
      <c r="G55" s="125">
        <f t="shared" si="0"/>
        <v>0</v>
      </c>
      <c r="H55" s="147" t="s">
        <v>1623</v>
      </c>
      <c r="I55" s="122"/>
      <c r="J55" s="79"/>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v>43</v>
      </c>
      <c r="B56" s="123" t="s">
        <v>3756</v>
      </c>
      <c r="C56" s="137" t="s">
        <v>3651</v>
      </c>
      <c r="D56" s="160" t="s">
        <v>132</v>
      </c>
      <c r="E56" s="125">
        <v>4</v>
      </c>
      <c r="F56" s="125"/>
      <c r="G56" s="125">
        <f t="shared" si="0"/>
        <v>0</v>
      </c>
      <c r="H56" s="147" t="s">
        <v>1623</v>
      </c>
      <c r="I56" s="122"/>
      <c r="J56" s="79"/>
      <c r="K56" s="122"/>
      <c r="L56" s="122"/>
      <c r="M56" s="122"/>
      <c r="N56" s="122"/>
      <c r="O56" s="122"/>
      <c r="P56" s="122"/>
      <c r="Q56" s="122"/>
      <c r="R56" s="122" t="s">
        <v>133</v>
      </c>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v>44</v>
      </c>
      <c r="B57" s="123" t="s">
        <v>3757</v>
      </c>
      <c r="C57" s="137" t="s">
        <v>3652</v>
      </c>
      <c r="D57" s="160" t="s">
        <v>132</v>
      </c>
      <c r="E57" s="125">
        <v>4</v>
      </c>
      <c r="F57" s="125"/>
      <c r="G57" s="125">
        <f t="shared" si="0"/>
        <v>0</v>
      </c>
      <c r="H57" s="147" t="s">
        <v>1623</v>
      </c>
      <c r="I57" s="122"/>
      <c r="J57" s="79"/>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v>45</v>
      </c>
      <c r="B58" s="123" t="s">
        <v>3758</v>
      </c>
      <c r="C58" s="137" t="s">
        <v>3653</v>
      </c>
      <c r="D58" s="160" t="s">
        <v>132</v>
      </c>
      <c r="E58" s="125">
        <v>10</v>
      </c>
      <c r="F58" s="125"/>
      <c r="G58" s="125">
        <f t="shared" si="0"/>
        <v>0</v>
      </c>
      <c r="H58" s="147" t="s">
        <v>1623</v>
      </c>
      <c r="I58" s="122"/>
      <c r="J58" s="79"/>
      <c r="K58" s="122"/>
      <c r="L58" s="122"/>
      <c r="M58" s="122"/>
      <c r="N58" s="122"/>
      <c r="O58" s="122"/>
      <c r="P58" s="122"/>
      <c r="Q58" s="122"/>
      <c r="R58" s="122" t="s">
        <v>133</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v>46</v>
      </c>
      <c r="B59" s="123" t="s">
        <v>3759</v>
      </c>
      <c r="C59" s="137" t="s">
        <v>3654</v>
      </c>
      <c r="D59" s="160" t="s">
        <v>132</v>
      </c>
      <c r="E59" s="125">
        <v>8</v>
      </c>
      <c r="F59" s="125"/>
      <c r="G59" s="125">
        <f t="shared" si="0"/>
        <v>0</v>
      </c>
      <c r="H59" s="147" t="s">
        <v>1623</v>
      </c>
      <c r="I59" s="122"/>
      <c r="J59" s="79"/>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v>47</v>
      </c>
      <c r="B60" s="123" t="s">
        <v>3760</v>
      </c>
      <c r="C60" s="137" t="s">
        <v>3655</v>
      </c>
      <c r="D60" s="160" t="s">
        <v>132</v>
      </c>
      <c r="E60" s="125">
        <v>8</v>
      </c>
      <c r="F60" s="125"/>
      <c r="G60" s="125">
        <f t="shared" si="0"/>
        <v>0</v>
      </c>
      <c r="H60" s="147" t="s">
        <v>1623</v>
      </c>
      <c r="I60" s="122"/>
      <c r="J60" s="79"/>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v>48</v>
      </c>
      <c r="B61" s="123" t="s">
        <v>3761</v>
      </c>
      <c r="C61" s="137" t="s">
        <v>3656</v>
      </c>
      <c r="D61" s="160" t="s">
        <v>132</v>
      </c>
      <c r="E61" s="125">
        <v>1</v>
      </c>
      <c r="F61" s="125"/>
      <c r="G61" s="125">
        <f t="shared" si="0"/>
        <v>0</v>
      </c>
      <c r="H61" s="147" t="s">
        <v>1623</v>
      </c>
      <c r="I61" s="122"/>
      <c r="J61" s="79"/>
      <c r="K61" s="122"/>
      <c r="L61" s="122"/>
      <c r="M61" s="122"/>
      <c r="N61" s="122"/>
      <c r="O61" s="122"/>
      <c r="P61" s="122"/>
      <c r="Q61" s="122"/>
      <c r="R61" s="122" t="s">
        <v>133</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v>49</v>
      </c>
      <c r="B62" s="123" t="s">
        <v>3762</v>
      </c>
      <c r="C62" s="137" t="s">
        <v>3657</v>
      </c>
      <c r="D62" s="160" t="s">
        <v>132</v>
      </c>
      <c r="E62" s="125">
        <v>3</v>
      </c>
      <c r="F62" s="125"/>
      <c r="G62" s="125">
        <f t="shared" si="0"/>
        <v>0</v>
      </c>
      <c r="H62" s="147" t="s">
        <v>1623</v>
      </c>
      <c r="I62" s="122"/>
      <c r="J62" s="79"/>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v>50</v>
      </c>
      <c r="B63" s="123" t="s">
        <v>3763</v>
      </c>
      <c r="C63" s="137" t="s">
        <v>3658</v>
      </c>
      <c r="D63" s="160" t="s">
        <v>132</v>
      </c>
      <c r="E63" s="125">
        <v>2</v>
      </c>
      <c r="F63" s="125"/>
      <c r="G63" s="125">
        <f t="shared" si="0"/>
        <v>0</v>
      </c>
      <c r="H63" s="147" t="s">
        <v>1623</v>
      </c>
      <c r="I63" s="122"/>
      <c r="J63" s="79"/>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v>51</v>
      </c>
      <c r="B64" s="123" t="s">
        <v>3764</v>
      </c>
      <c r="C64" s="137" t="s">
        <v>3659</v>
      </c>
      <c r="D64" s="160" t="s">
        <v>132</v>
      </c>
      <c r="E64" s="125">
        <v>1</v>
      </c>
      <c r="F64" s="125"/>
      <c r="G64" s="125">
        <f t="shared" si="0"/>
        <v>0</v>
      </c>
      <c r="H64" s="147" t="s">
        <v>1623</v>
      </c>
      <c r="I64" s="122"/>
      <c r="J64" s="79"/>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v>52</v>
      </c>
      <c r="B65" s="123" t="s">
        <v>3765</v>
      </c>
      <c r="C65" s="137" t="s">
        <v>3660</v>
      </c>
      <c r="D65" s="160" t="s">
        <v>132</v>
      </c>
      <c r="E65" s="125">
        <v>3</v>
      </c>
      <c r="F65" s="125"/>
      <c r="G65" s="125">
        <f t="shared" si="0"/>
        <v>0</v>
      </c>
      <c r="H65" s="147" t="s">
        <v>1623</v>
      </c>
      <c r="I65" s="122"/>
      <c r="J65" s="79"/>
      <c r="K65" s="122"/>
      <c r="L65" s="122"/>
      <c r="M65" s="122"/>
      <c r="N65" s="122"/>
      <c r="O65" s="122"/>
      <c r="P65" s="122"/>
      <c r="Q65" s="122"/>
      <c r="R65" s="122" t="s">
        <v>133</v>
      </c>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outlineLevel="1" x14ac:dyDescent="0.2">
      <c r="A66" s="123">
        <v>53</v>
      </c>
      <c r="B66" s="123" t="s">
        <v>3766</v>
      </c>
      <c r="C66" s="137" t="s">
        <v>3661</v>
      </c>
      <c r="D66" s="160" t="s">
        <v>132</v>
      </c>
      <c r="E66" s="125">
        <v>2</v>
      </c>
      <c r="F66" s="125"/>
      <c r="G66" s="125">
        <f t="shared" si="0"/>
        <v>0</v>
      </c>
      <c r="H66" s="147" t="s">
        <v>1623</v>
      </c>
      <c r="I66" s="122"/>
      <c r="J66" s="79"/>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v>54</v>
      </c>
      <c r="B67" s="123" t="s">
        <v>3767</v>
      </c>
      <c r="C67" s="137" t="s">
        <v>3662</v>
      </c>
      <c r="D67" s="160" t="s">
        <v>132</v>
      </c>
      <c r="E67" s="125">
        <v>4</v>
      </c>
      <c r="F67" s="125"/>
      <c r="G67" s="125">
        <f t="shared" si="0"/>
        <v>0</v>
      </c>
      <c r="H67" s="147" t="s">
        <v>1623</v>
      </c>
      <c r="I67" s="122"/>
      <c r="J67" s="79"/>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v>55</v>
      </c>
      <c r="B68" s="123" t="s">
        <v>3768</v>
      </c>
      <c r="C68" s="137" t="s">
        <v>3663</v>
      </c>
      <c r="D68" s="160" t="s">
        <v>132</v>
      </c>
      <c r="E68" s="125">
        <v>2</v>
      </c>
      <c r="F68" s="125"/>
      <c r="G68" s="125">
        <f t="shared" si="0"/>
        <v>0</v>
      </c>
      <c r="H68" s="147" t="s">
        <v>1623</v>
      </c>
      <c r="I68" s="122"/>
      <c r="J68" s="79"/>
      <c r="K68" s="122"/>
      <c r="L68" s="122"/>
      <c r="M68" s="122"/>
      <c r="N68" s="122"/>
      <c r="O68" s="122"/>
      <c r="P68" s="122"/>
      <c r="Q68" s="122"/>
      <c r="R68" s="122" t="s">
        <v>133</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outlineLevel="1" x14ac:dyDescent="0.2">
      <c r="A69" s="123">
        <v>56</v>
      </c>
      <c r="B69" s="123" t="s">
        <v>3769</v>
      </c>
      <c r="C69" s="137" t="s">
        <v>3664</v>
      </c>
      <c r="D69" s="160" t="s">
        <v>132</v>
      </c>
      <c r="E69" s="125">
        <v>17</v>
      </c>
      <c r="F69" s="125"/>
      <c r="G69" s="125">
        <f t="shared" si="0"/>
        <v>0</v>
      </c>
      <c r="H69" s="147" t="s">
        <v>1623</v>
      </c>
      <c r="I69" s="122"/>
      <c r="J69" s="79"/>
      <c r="K69" s="122"/>
      <c r="L69" s="122"/>
      <c r="M69" s="122"/>
      <c r="N69" s="122"/>
      <c r="O69" s="122"/>
      <c r="P69" s="122"/>
      <c r="Q69" s="122"/>
      <c r="R69" s="122" t="s">
        <v>135</v>
      </c>
      <c r="S69" s="122">
        <v>0</v>
      </c>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outlineLevel="1" x14ac:dyDescent="0.2">
      <c r="A70" s="123">
        <v>57</v>
      </c>
      <c r="B70" s="123" t="s">
        <v>3770</v>
      </c>
      <c r="C70" s="137" t="s">
        <v>3665</v>
      </c>
      <c r="D70" s="160" t="s">
        <v>132</v>
      </c>
      <c r="E70" s="125">
        <v>17</v>
      </c>
      <c r="F70" s="125"/>
      <c r="G70" s="125">
        <f t="shared" si="0"/>
        <v>0</v>
      </c>
      <c r="H70" s="147" t="s">
        <v>1623</v>
      </c>
      <c r="I70" s="122"/>
      <c r="J70" s="79"/>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outlineLevel="1" x14ac:dyDescent="0.2">
      <c r="A71" s="123">
        <v>58</v>
      </c>
      <c r="B71" s="123" t="s">
        <v>3771</v>
      </c>
      <c r="C71" s="137" t="s">
        <v>3666</v>
      </c>
      <c r="D71" s="160" t="s">
        <v>132</v>
      </c>
      <c r="E71" s="125">
        <v>18</v>
      </c>
      <c r="F71" s="125"/>
      <c r="G71" s="125">
        <f t="shared" si="0"/>
        <v>0</v>
      </c>
      <c r="H71" s="147" t="s">
        <v>1623</v>
      </c>
      <c r="I71" s="122"/>
      <c r="J71" s="79"/>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v>59</v>
      </c>
      <c r="B72" s="123" t="s">
        <v>3772</v>
      </c>
      <c r="C72" s="137" t="s">
        <v>3667</v>
      </c>
      <c r="D72" s="160" t="s">
        <v>132</v>
      </c>
      <c r="E72" s="125">
        <v>2</v>
      </c>
      <c r="F72" s="125"/>
      <c r="G72" s="125">
        <f t="shared" si="0"/>
        <v>0</v>
      </c>
      <c r="H72" s="147" t="s">
        <v>1623</v>
      </c>
      <c r="I72" s="122"/>
      <c r="J72" s="79"/>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v>60</v>
      </c>
      <c r="B73" s="123" t="s">
        <v>3773</v>
      </c>
      <c r="C73" s="137" t="s">
        <v>3668</v>
      </c>
      <c r="D73" s="160" t="s">
        <v>132</v>
      </c>
      <c r="E73" s="125">
        <v>16</v>
      </c>
      <c r="F73" s="125"/>
      <c r="G73" s="125">
        <f t="shared" si="0"/>
        <v>0</v>
      </c>
      <c r="H73" s="147" t="s">
        <v>1623</v>
      </c>
      <c r="I73" s="122"/>
      <c r="J73" s="79"/>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23">
        <v>61</v>
      </c>
      <c r="B74" s="123" t="s">
        <v>3774</v>
      </c>
      <c r="C74" s="137" t="s">
        <v>3669</v>
      </c>
      <c r="D74" s="160" t="s">
        <v>132</v>
      </c>
      <c r="E74" s="125">
        <v>2</v>
      </c>
      <c r="F74" s="125"/>
      <c r="G74" s="125">
        <f t="shared" ref="G74:G138" si="1">F74*E74</f>
        <v>0</v>
      </c>
      <c r="H74" s="147" t="s">
        <v>1623</v>
      </c>
      <c r="I74" s="122"/>
      <c r="J74" s="79"/>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outlineLevel="1" x14ac:dyDescent="0.2">
      <c r="A75" s="123">
        <v>62</v>
      </c>
      <c r="B75" s="123" t="s">
        <v>3775</v>
      </c>
      <c r="C75" s="137" t="s">
        <v>3670</v>
      </c>
      <c r="D75" s="160" t="s">
        <v>132</v>
      </c>
      <c r="E75" s="125">
        <v>7</v>
      </c>
      <c r="F75" s="125"/>
      <c r="G75" s="125">
        <f t="shared" si="1"/>
        <v>0</v>
      </c>
      <c r="H75" s="147" t="s">
        <v>1623</v>
      </c>
      <c r="I75" s="122"/>
      <c r="J75" s="79"/>
      <c r="K75" s="122"/>
      <c r="L75" s="122"/>
      <c r="M75" s="122"/>
      <c r="N75" s="122"/>
      <c r="O75" s="122"/>
      <c r="P75" s="122"/>
      <c r="Q75" s="122"/>
      <c r="R75" s="122" t="s">
        <v>133</v>
      </c>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outlineLevel="1" x14ac:dyDescent="0.2">
      <c r="A76" s="123">
        <v>63</v>
      </c>
      <c r="B76" s="123" t="s">
        <v>3776</v>
      </c>
      <c r="C76" s="137" t="s">
        <v>3671</v>
      </c>
      <c r="D76" s="160" t="s">
        <v>132</v>
      </c>
      <c r="E76" s="125">
        <v>7</v>
      </c>
      <c r="F76" s="125"/>
      <c r="G76" s="125">
        <f t="shared" si="1"/>
        <v>0</v>
      </c>
      <c r="H76" s="147" t="s">
        <v>1623</v>
      </c>
      <c r="I76" s="122"/>
      <c r="J76" s="79"/>
      <c r="K76" s="122"/>
      <c r="L76" s="122"/>
      <c r="M76" s="122"/>
      <c r="N76" s="122"/>
      <c r="O76" s="122"/>
      <c r="P76" s="122"/>
      <c r="Q76" s="122"/>
      <c r="R76" s="122" t="s">
        <v>135</v>
      </c>
      <c r="S76" s="122">
        <v>0</v>
      </c>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outlineLevel="1" x14ac:dyDescent="0.2">
      <c r="A77" s="123">
        <v>64</v>
      </c>
      <c r="B77" s="123" t="s">
        <v>3777</v>
      </c>
      <c r="C77" s="137" t="s">
        <v>3672</v>
      </c>
      <c r="D77" s="160" t="s">
        <v>132</v>
      </c>
      <c r="E77" s="125">
        <v>7</v>
      </c>
      <c r="F77" s="125"/>
      <c r="G77" s="125">
        <f t="shared" si="1"/>
        <v>0</v>
      </c>
      <c r="H77" s="147" t="s">
        <v>1623</v>
      </c>
      <c r="I77" s="122"/>
      <c r="J77" s="79"/>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outlineLevel="1" x14ac:dyDescent="0.2">
      <c r="A78" s="123">
        <v>65</v>
      </c>
      <c r="B78" s="123" t="s">
        <v>3778</v>
      </c>
      <c r="C78" s="137" t="s">
        <v>3673</v>
      </c>
      <c r="D78" s="160" t="s">
        <v>132</v>
      </c>
      <c r="E78" s="125">
        <v>7</v>
      </c>
      <c r="F78" s="125"/>
      <c r="G78" s="125">
        <f t="shared" si="1"/>
        <v>0</v>
      </c>
      <c r="H78" s="147" t="s">
        <v>1623</v>
      </c>
      <c r="I78" s="122"/>
      <c r="J78" s="79"/>
      <c r="K78" s="122"/>
      <c r="L78" s="122"/>
      <c r="M78" s="122"/>
      <c r="N78" s="122"/>
      <c r="O78" s="122"/>
      <c r="P78" s="122"/>
      <c r="Q78" s="122"/>
      <c r="R78" s="122" t="s">
        <v>135</v>
      </c>
      <c r="S78" s="122">
        <v>0</v>
      </c>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outlineLevel="1" x14ac:dyDescent="0.2">
      <c r="A79" s="123"/>
      <c r="B79" s="123"/>
      <c r="C79" s="137"/>
      <c r="D79" s="160"/>
      <c r="E79" s="125"/>
      <c r="F79" s="125"/>
      <c r="G79" s="125">
        <f t="shared" si="1"/>
        <v>0</v>
      </c>
      <c r="H79" s="147">
        <v>0</v>
      </c>
      <c r="I79" s="122"/>
      <c r="J79" s="79"/>
      <c r="K79" s="122"/>
      <c r="L79" s="122"/>
      <c r="M79" s="122"/>
      <c r="N79" s="122"/>
      <c r="O79" s="122"/>
      <c r="P79" s="122"/>
      <c r="Q79" s="122"/>
      <c r="R79" s="122" t="s">
        <v>135</v>
      </c>
      <c r="S79" s="122">
        <v>0</v>
      </c>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outlineLevel="1" x14ac:dyDescent="0.2">
      <c r="A80" s="123"/>
      <c r="B80" s="123"/>
      <c r="C80" s="190" t="s">
        <v>3674</v>
      </c>
      <c r="D80" s="160"/>
      <c r="E80" s="125"/>
      <c r="F80" s="125"/>
      <c r="G80" s="125">
        <f t="shared" si="1"/>
        <v>0</v>
      </c>
      <c r="H80" s="147">
        <v>0</v>
      </c>
      <c r="I80" s="122"/>
      <c r="J80" s="79"/>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outlineLevel="1" x14ac:dyDescent="0.2">
      <c r="A81" s="123">
        <v>66</v>
      </c>
      <c r="B81" s="123" t="s">
        <v>3779</v>
      </c>
      <c r="C81" s="137" t="s">
        <v>3675</v>
      </c>
      <c r="D81" s="160" t="s">
        <v>240</v>
      </c>
      <c r="E81" s="125">
        <v>5</v>
      </c>
      <c r="F81" s="125"/>
      <c r="G81" s="125">
        <f t="shared" si="1"/>
        <v>0</v>
      </c>
      <c r="H81" s="147" t="s">
        <v>1623</v>
      </c>
      <c r="I81" s="122"/>
      <c r="J81" s="79"/>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outlineLevel="1" x14ac:dyDescent="0.2">
      <c r="A82" s="123">
        <v>67</v>
      </c>
      <c r="B82" s="123" t="s">
        <v>3780</v>
      </c>
      <c r="C82" s="137" t="s">
        <v>3676</v>
      </c>
      <c r="D82" s="160" t="s">
        <v>240</v>
      </c>
      <c r="E82" s="125">
        <v>240</v>
      </c>
      <c r="F82" s="125"/>
      <c r="G82" s="125">
        <f t="shared" si="1"/>
        <v>0</v>
      </c>
      <c r="H82" s="147" t="s">
        <v>1623</v>
      </c>
      <c r="I82" s="122"/>
      <c r="J82" s="79"/>
      <c r="K82" s="122"/>
      <c r="L82" s="122"/>
      <c r="M82" s="122"/>
      <c r="N82" s="122"/>
      <c r="O82" s="122"/>
      <c r="P82" s="122"/>
      <c r="Q82" s="122"/>
      <c r="R82" s="122" t="s">
        <v>133</v>
      </c>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outlineLevel="1" x14ac:dyDescent="0.2">
      <c r="A83" s="123">
        <v>68</v>
      </c>
      <c r="B83" s="123" t="s">
        <v>3781</v>
      </c>
      <c r="C83" s="137" t="s">
        <v>3677</v>
      </c>
      <c r="D83" s="160" t="s">
        <v>240</v>
      </c>
      <c r="E83" s="125">
        <v>36</v>
      </c>
      <c r="F83" s="125"/>
      <c r="G83" s="125">
        <f t="shared" si="1"/>
        <v>0</v>
      </c>
      <c r="H83" s="147" t="s">
        <v>1623</v>
      </c>
      <c r="I83" s="122"/>
      <c r="J83" s="79"/>
      <c r="K83" s="122"/>
      <c r="L83" s="122"/>
      <c r="M83" s="122"/>
      <c r="N83" s="122"/>
      <c r="O83" s="122"/>
      <c r="P83" s="122"/>
      <c r="Q83" s="122"/>
      <c r="R83" s="122" t="s">
        <v>135</v>
      </c>
      <c r="S83" s="122">
        <v>0</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v>69</v>
      </c>
      <c r="B84" s="123" t="s">
        <v>3782</v>
      </c>
      <c r="C84" s="137" t="s">
        <v>3678</v>
      </c>
      <c r="D84" s="160" t="s">
        <v>132</v>
      </c>
      <c r="E84" s="125">
        <v>1</v>
      </c>
      <c r="F84" s="125"/>
      <c r="G84" s="125">
        <f t="shared" si="1"/>
        <v>0</v>
      </c>
      <c r="H84" s="147" t="s">
        <v>1623</v>
      </c>
      <c r="I84" s="122"/>
      <c r="J84" s="79"/>
      <c r="K84" s="122"/>
      <c r="L84" s="122"/>
      <c r="M84" s="122"/>
      <c r="N84" s="122"/>
      <c r="O84" s="122"/>
      <c r="P84" s="122"/>
      <c r="Q84" s="122"/>
      <c r="R84" s="122" t="s">
        <v>135</v>
      </c>
      <c r="S84" s="122">
        <v>0</v>
      </c>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v>70</v>
      </c>
      <c r="B85" s="123" t="s">
        <v>3783</v>
      </c>
      <c r="C85" s="137" t="s">
        <v>3679</v>
      </c>
      <c r="D85" s="160" t="s">
        <v>132</v>
      </c>
      <c r="E85" s="125">
        <v>1</v>
      </c>
      <c r="F85" s="125"/>
      <c r="G85" s="125">
        <f t="shared" si="1"/>
        <v>0</v>
      </c>
      <c r="H85" s="147" t="s">
        <v>1623</v>
      </c>
      <c r="I85" s="122"/>
      <c r="J85" s="79"/>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c r="B86" s="123"/>
      <c r="C86" s="137"/>
      <c r="D86" s="160"/>
      <c r="E86" s="125"/>
      <c r="F86" s="125"/>
      <c r="G86" s="125">
        <f t="shared" si="1"/>
        <v>0</v>
      </c>
      <c r="H86" s="147">
        <v>0</v>
      </c>
      <c r="I86" s="122"/>
      <c r="J86" s="79"/>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c r="B87" s="123"/>
      <c r="C87" s="190" t="s">
        <v>3680</v>
      </c>
      <c r="D87" s="160"/>
      <c r="E87" s="125"/>
      <c r="F87" s="125"/>
      <c r="G87" s="125">
        <f t="shared" si="1"/>
        <v>0</v>
      </c>
      <c r="H87" s="147">
        <v>0</v>
      </c>
      <c r="I87" s="122"/>
      <c r="J87" s="79"/>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outlineLevel="1" x14ac:dyDescent="0.2">
      <c r="A88" s="123">
        <v>71</v>
      </c>
      <c r="B88" s="123" t="s">
        <v>3784</v>
      </c>
      <c r="C88" s="402" t="s">
        <v>5590</v>
      </c>
      <c r="D88" s="160" t="s">
        <v>240</v>
      </c>
      <c r="E88" s="125"/>
      <c r="F88" s="125"/>
      <c r="G88" s="125">
        <f t="shared" si="1"/>
        <v>0</v>
      </c>
      <c r="H88" s="147">
        <v>0</v>
      </c>
      <c r="I88" s="122"/>
      <c r="J88" s="79"/>
      <c r="K88" s="122"/>
      <c r="L88" s="122"/>
      <c r="M88" s="122"/>
      <c r="N88" s="122"/>
      <c r="O88" s="122"/>
      <c r="P88" s="122"/>
      <c r="Q88" s="122"/>
      <c r="R88" s="122" t="s">
        <v>135</v>
      </c>
      <c r="S88" s="122">
        <v>0</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v>72</v>
      </c>
      <c r="B89" s="123" t="s">
        <v>3785</v>
      </c>
      <c r="C89" s="137" t="s">
        <v>3682</v>
      </c>
      <c r="D89" s="160" t="s">
        <v>240</v>
      </c>
      <c r="E89" s="125">
        <v>5</v>
      </c>
      <c r="F89" s="125"/>
      <c r="G89" s="125">
        <f t="shared" si="1"/>
        <v>0</v>
      </c>
      <c r="H89" s="147" t="s">
        <v>1623</v>
      </c>
      <c r="I89" s="122"/>
      <c r="J89" s="79"/>
      <c r="K89" s="122"/>
      <c r="L89" s="122"/>
      <c r="M89" s="122"/>
      <c r="N89" s="122"/>
      <c r="O89" s="122"/>
      <c r="P89" s="122"/>
      <c r="Q89" s="122"/>
      <c r="R89" s="122" t="s">
        <v>133</v>
      </c>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3">
        <v>73</v>
      </c>
      <c r="B90" s="123" t="s">
        <v>3786</v>
      </c>
      <c r="C90" s="137" t="s">
        <v>3683</v>
      </c>
      <c r="D90" s="160" t="s">
        <v>240</v>
      </c>
      <c r="E90" s="125">
        <v>5</v>
      </c>
      <c r="F90" s="125"/>
      <c r="G90" s="125">
        <f t="shared" si="1"/>
        <v>0</v>
      </c>
      <c r="H90" s="147" t="s">
        <v>1623</v>
      </c>
      <c r="I90" s="122"/>
      <c r="J90" s="79"/>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23">
        <v>74</v>
      </c>
      <c r="B91" s="123" t="s">
        <v>3787</v>
      </c>
      <c r="C91" s="137" t="s">
        <v>3684</v>
      </c>
      <c r="D91" s="160" t="s">
        <v>240</v>
      </c>
      <c r="E91" s="125">
        <v>10</v>
      </c>
      <c r="F91" s="125"/>
      <c r="G91" s="125">
        <f t="shared" si="1"/>
        <v>0</v>
      </c>
      <c r="H91" s="147" t="s">
        <v>1623</v>
      </c>
      <c r="I91" s="122"/>
      <c r="J91" s="79"/>
      <c r="K91" s="122"/>
      <c r="L91" s="122"/>
      <c r="M91" s="122"/>
      <c r="N91" s="122"/>
      <c r="O91" s="122"/>
      <c r="P91" s="122"/>
      <c r="Q91" s="122"/>
      <c r="R91" s="122" t="s">
        <v>135</v>
      </c>
      <c r="S91" s="122">
        <v>0</v>
      </c>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outlineLevel="1" x14ac:dyDescent="0.2">
      <c r="A92" s="123">
        <v>75</v>
      </c>
      <c r="B92" s="123" t="s">
        <v>3788</v>
      </c>
      <c r="C92" s="137" t="s">
        <v>3685</v>
      </c>
      <c r="D92" s="160" t="s">
        <v>132</v>
      </c>
      <c r="E92" s="125">
        <v>1</v>
      </c>
      <c r="F92" s="125"/>
      <c r="G92" s="125">
        <f t="shared" si="1"/>
        <v>0</v>
      </c>
      <c r="H92" s="147">
        <v>0</v>
      </c>
      <c r="I92" s="122"/>
      <c r="J92" s="79"/>
      <c r="K92" s="122"/>
      <c r="L92" s="122"/>
      <c r="M92" s="122"/>
      <c r="N92" s="122"/>
      <c r="O92" s="122"/>
      <c r="P92" s="122"/>
      <c r="Q92" s="122"/>
      <c r="R92" s="122" t="s">
        <v>133</v>
      </c>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outlineLevel="1" x14ac:dyDescent="0.2">
      <c r="A93" s="123">
        <v>76</v>
      </c>
      <c r="B93" s="123" t="s">
        <v>3789</v>
      </c>
      <c r="C93" s="137" t="s">
        <v>3686</v>
      </c>
      <c r="D93" s="160" t="s">
        <v>132</v>
      </c>
      <c r="E93" s="125">
        <v>1</v>
      </c>
      <c r="F93" s="125"/>
      <c r="G93" s="125">
        <f t="shared" si="1"/>
        <v>0</v>
      </c>
      <c r="H93" s="147" t="s">
        <v>1623</v>
      </c>
      <c r="I93" s="122"/>
      <c r="J93" s="79"/>
      <c r="K93" s="122"/>
      <c r="L93" s="122"/>
      <c r="M93" s="122"/>
      <c r="N93" s="122"/>
      <c r="O93" s="122"/>
      <c r="P93" s="122"/>
      <c r="Q93" s="122"/>
      <c r="R93" s="122" t="s">
        <v>135</v>
      </c>
      <c r="S93" s="122">
        <v>0</v>
      </c>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outlineLevel="1" x14ac:dyDescent="0.2">
      <c r="A94" s="123">
        <v>77</v>
      </c>
      <c r="B94" s="123" t="s">
        <v>3790</v>
      </c>
      <c r="C94" s="137" t="s">
        <v>3687</v>
      </c>
      <c r="D94" s="160" t="s">
        <v>132</v>
      </c>
      <c r="E94" s="125">
        <v>1</v>
      </c>
      <c r="F94" s="125"/>
      <c r="G94" s="125">
        <f t="shared" si="1"/>
        <v>0</v>
      </c>
      <c r="H94" s="147" t="s">
        <v>1623</v>
      </c>
      <c r="I94" s="122"/>
      <c r="J94" s="79"/>
      <c r="K94" s="122"/>
      <c r="L94" s="122"/>
      <c r="M94" s="122"/>
      <c r="N94" s="122"/>
      <c r="O94" s="122"/>
      <c r="P94" s="122"/>
      <c r="Q94" s="122"/>
      <c r="R94" s="122" t="s">
        <v>135</v>
      </c>
      <c r="S94" s="122">
        <v>0</v>
      </c>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row>
    <row r="95" spans="1:47" outlineLevel="1" x14ac:dyDescent="0.2">
      <c r="A95" s="123"/>
      <c r="B95" s="123"/>
      <c r="C95" s="137"/>
      <c r="D95" s="160"/>
      <c r="E95" s="125"/>
      <c r="F95" s="125"/>
      <c r="G95" s="125">
        <f t="shared" si="1"/>
        <v>0</v>
      </c>
      <c r="H95" s="147">
        <v>0</v>
      </c>
      <c r="I95" s="122"/>
      <c r="J95" s="79"/>
      <c r="K95" s="122"/>
      <c r="L95" s="122"/>
      <c r="M95" s="122"/>
      <c r="N95" s="122"/>
      <c r="O95" s="122"/>
      <c r="P95" s="122"/>
      <c r="Q95" s="122"/>
      <c r="R95" s="122" t="s">
        <v>135</v>
      </c>
      <c r="S95" s="122">
        <v>0</v>
      </c>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outlineLevel="1" x14ac:dyDescent="0.2">
      <c r="A96" s="123"/>
      <c r="B96" s="123"/>
      <c r="C96" s="190" t="s">
        <v>3688</v>
      </c>
      <c r="D96" s="160"/>
      <c r="E96" s="125"/>
      <c r="F96" s="125"/>
      <c r="G96" s="125">
        <f t="shared" si="1"/>
        <v>0</v>
      </c>
      <c r="H96" s="147">
        <v>0</v>
      </c>
      <c r="I96" s="122"/>
      <c r="J96" s="79"/>
      <c r="K96" s="122"/>
      <c r="L96" s="122"/>
      <c r="M96" s="122"/>
      <c r="N96" s="122"/>
      <c r="O96" s="122"/>
      <c r="P96" s="122"/>
      <c r="Q96" s="122"/>
      <c r="R96" s="122" t="s">
        <v>133</v>
      </c>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outlineLevel="1" x14ac:dyDescent="0.2">
      <c r="A97" s="123">
        <v>78</v>
      </c>
      <c r="B97" s="123" t="s">
        <v>3791</v>
      </c>
      <c r="C97" s="137" t="s">
        <v>3689</v>
      </c>
      <c r="D97" s="160" t="s">
        <v>240</v>
      </c>
      <c r="E97" s="125">
        <v>8</v>
      </c>
      <c r="F97" s="125"/>
      <c r="G97" s="125">
        <f t="shared" si="1"/>
        <v>0</v>
      </c>
      <c r="H97" s="147" t="s">
        <v>1623</v>
      </c>
      <c r="I97" s="122"/>
      <c r="J97" s="79"/>
      <c r="K97" s="122"/>
      <c r="L97" s="122"/>
      <c r="M97" s="122"/>
      <c r="N97" s="122"/>
      <c r="O97" s="122"/>
      <c r="P97" s="122"/>
      <c r="Q97" s="122"/>
      <c r="R97" s="122" t="s">
        <v>135</v>
      </c>
      <c r="S97" s="122">
        <v>0</v>
      </c>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row>
    <row r="98" spans="1:47" outlineLevel="1" x14ac:dyDescent="0.2">
      <c r="A98" s="123">
        <v>79</v>
      </c>
      <c r="B98" s="123" t="s">
        <v>3792</v>
      </c>
      <c r="C98" s="137" t="s">
        <v>3690</v>
      </c>
      <c r="D98" s="160" t="s">
        <v>132</v>
      </c>
      <c r="E98" s="125">
        <v>1</v>
      </c>
      <c r="F98" s="125"/>
      <c r="G98" s="125">
        <f t="shared" si="1"/>
        <v>0</v>
      </c>
      <c r="H98" s="147" t="s">
        <v>1623</v>
      </c>
      <c r="I98" s="122"/>
      <c r="J98" s="79"/>
      <c r="K98" s="122"/>
      <c r="L98" s="122"/>
      <c r="M98" s="122"/>
      <c r="N98" s="122"/>
      <c r="O98" s="122"/>
      <c r="P98" s="122"/>
      <c r="Q98" s="122"/>
      <c r="R98" s="122" t="s">
        <v>135</v>
      </c>
      <c r="S98" s="122">
        <v>0</v>
      </c>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outlineLevel="1" x14ac:dyDescent="0.2">
      <c r="A99" s="123"/>
      <c r="B99" s="123"/>
      <c r="C99" s="137"/>
      <c r="D99" s="160"/>
      <c r="E99" s="125"/>
      <c r="F99" s="125"/>
      <c r="G99" s="125">
        <f t="shared" si="1"/>
        <v>0</v>
      </c>
      <c r="H99" s="147">
        <v>0</v>
      </c>
      <c r="I99" s="122"/>
      <c r="J99" s="79"/>
      <c r="K99" s="122"/>
      <c r="L99" s="122"/>
      <c r="M99" s="122"/>
      <c r="N99" s="122"/>
      <c r="O99" s="122"/>
      <c r="P99" s="122"/>
      <c r="Q99" s="122"/>
      <c r="R99" s="122" t="s">
        <v>135</v>
      </c>
      <c r="S99" s="122">
        <v>0</v>
      </c>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outlineLevel="1" x14ac:dyDescent="0.2">
      <c r="A100" s="123"/>
      <c r="B100" s="123"/>
      <c r="C100" s="190" t="s">
        <v>105</v>
      </c>
      <c r="D100" s="160"/>
      <c r="E100" s="125"/>
      <c r="F100" s="125"/>
      <c r="G100" s="125">
        <f t="shared" si="1"/>
        <v>0</v>
      </c>
      <c r="H100" s="147">
        <v>0</v>
      </c>
      <c r="I100" s="122"/>
      <c r="J100" s="79"/>
      <c r="K100" s="122"/>
      <c r="L100" s="122"/>
      <c r="M100" s="122"/>
      <c r="N100" s="122"/>
      <c r="O100" s="122"/>
      <c r="P100" s="122"/>
      <c r="Q100" s="122"/>
      <c r="R100" s="122" t="s">
        <v>133</v>
      </c>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row>
    <row r="101" spans="1:47" outlineLevel="1" x14ac:dyDescent="0.2">
      <c r="A101" s="123">
        <v>80</v>
      </c>
      <c r="B101" s="123" t="s">
        <v>3793</v>
      </c>
      <c r="C101" s="137" t="s">
        <v>3691</v>
      </c>
      <c r="D101" s="160" t="s">
        <v>240</v>
      </c>
      <c r="E101" s="125">
        <v>5</v>
      </c>
      <c r="F101" s="125"/>
      <c r="G101" s="125">
        <f t="shared" si="1"/>
        <v>0</v>
      </c>
      <c r="H101" s="147" t="s">
        <v>1623</v>
      </c>
      <c r="I101" s="122"/>
      <c r="J101" s="79"/>
      <c r="K101" s="122"/>
      <c r="L101" s="122"/>
      <c r="M101" s="122"/>
      <c r="N101" s="122"/>
      <c r="O101" s="122"/>
      <c r="P101" s="122"/>
      <c r="Q101" s="122"/>
      <c r="R101" s="122" t="s">
        <v>135</v>
      </c>
      <c r="S101" s="122">
        <v>0</v>
      </c>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outlineLevel="1" x14ac:dyDescent="0.2">
      <c r="A102" s="123">
        <v>81</v>
      </c>
      <c r="B102" s="123" t="s">
        <v>3794</v>
      </c>
      <c r="C102" s="137" t="s">
        <v>3692</v>
      </c>
      <c r="D102" s="160" t="s">
        <v>240</v>
      </c>
      <c r="E102" s="125">
        <v>276</v>
      </c>
      <c r="F102" s="125"/>
      <c r="G102" s="125">
        <f t="shared" si="1"/>
        <v>0</v>
      </c>
      <c r="H102" s="147" t="s">
        <v>1623</v>
      </c>
      <c r="I102" s="122"/>
      <c r="J102" s="79"/>
      <c r="K102" s="122"/>
      <c r="L102" s="122"/>
      <c r="M102" s="122"/>
      <c r="N102" s="122"/>
      <c r="O102" s="122"/>
      <c r="P102" s="122"/>
      <c r="Q102" s="122"/>
      <c r="R102" s="122" t="s">
        <v>135</v>
      </c>
      <c r="S102" s="122">
        <v>0</v>
      </c>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outlineLevel="1" x14ac:dyDescent="0.2">
      <c r="A103" s="123"/>
      <c r="B103" s="123"/>
      <c r="C103" s="137"/>
      <c r="D103" s="160"/>
      <c r="E103" s="125"/>
      <c r="F103" s="125"/>
      <c r="G103" s="125">
        <f t="shared" si="1"/>
        <v>0</v>
      </c>
      <c r="H103" s="147">
        <v>0</v>
      </c>
      <c r="I103" s="122"/>
      <c r="J103" s="79"/>
      <c r="K103" s="122"/>
      <c r="L103" s="122"/>
      <c r="M103" s="122"/>
      <c r="N103" s="122"/>
      <c r="O103" s="122"/>
      <c r="P103" s="122"/>
      <c r="Q103" s="122"/>
      <c r="R103" s="122" t="s">
        <v>133</v>
      </c>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row>
    <row r="104" spans="1:47" outlineLevel="1" x14ac:dyDescent="0.2">
      <c r="A104" s="123"/>
      <c r="B104" s="123"/>
      <c r="C104" s="190" t="s">
        <v>3693</v>
      </c>
      <c r="D104" s="160"/>
      <c r="E104" s="125"/>
      <c r="F104" s="125"/>
      <c r="G104" s="125">
        <f t="shared" si="1"/>
        <v>0</v>
      </c>
      <c r="H104" s="147">
        <v>0</v>
      </c>
      <c r="I104" s="122"/>
      <c r="J104" s="79"/>
      <c r="K104" s="122"/>
      <c r="L104" s="122"/>
      <c r="M104" s="122"/>
      <c r="N104" s="122"/>
      <c r="O104" s="122"/>
      <c r="P104" s="122"/>
      <c r="Q104" s="122"/>
      <c r="R104" s="122" t="s">
        <v>135</v>
      </c>
      <c r="S104" s="122">
        <v>0</v>
      </c>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outlineLevel="1" x14ac:dyDescent="0.2">
      <c r="A105" s="123">
        <v>82</v>
      </c>
      <c r="B105" s="123" t="s">
        <v>3795</v>
      </c>
      <c r="C105" s="137" t="s">
        <v>3694</v>
      </c>
      <c r="D105" s="160" t="s">
        <v>240</v>
      </c>
      <c r="E105" s="125">
        <v>8</v>
      </c>
      <c r="F105" s="125"/>
      <c r="G105" s="125">
        <f t="shared" si="1"/>
        <v>0</v>
      </c>
      <c r="H105" s="147" t="s">
        <v>1623</v>
      </c>
      <c r="I105" s="122"/>
      <c r="J105" s="79"/>
      <c r="K105" s="122"/>
      <c r="L105" s="122"/>
      <c r="M105" s="122"/>
      <c r="N105" s="122"/>
      <c r="O105" s="122"/>
      <c r="P105" s="122"/>
      <c r="Q105" s="122"/>
      <c r="R105" s="122" t="s">
        <v>135</v>
      </c>
      <c r="S105" s="122">
        <v>0</v>
      </c>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outlineLevel="1" x14ac:dyDescent="0.2">
      <c r="A106" s="123">
        <v>83</v>
      </c>
      <c r="B106" s="123" t="s">
        <v>3796</v>
      </c>
      <c r="C106" s="137" t="s">
        <v>3695</v>
      </c>
      <c r="D106" s="160" t="s">
        <v>240</v>
      </c>
      <c r="E106" s="125">
        <v>5</v>
      </c>
      <c r="F106" s="125"/>
      <c r="G106" s="125">
        <f t="shared" si="1"/>
        <v>0</v>
      </c>
      <c r="H106" s="147" t="s">
        <v>1623</v>
      </c>
      <c r="I106" s="122"/>
      <c r="J106" s="79"/>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outlineLevel="1" x14ac:dyDescent="0.2">
      <c r="A107" s="123">
        <v>84</v>
      </c>
      <c r="B107" s="123" t="s">
        <v>3797</v>
      </c>
      <c r="C107" s="137" t="s">
        <v>3696</v>
      </c>
      <c r="D107" s="160" t="s">
        <v>240</v>
      </c>
      <c r="E107" s="125">
        <v>5</v>
      </c>
      <c r="F107" s="125"/>
      <c r="G107" s="125">
        <f t="shared" si="1"/>
        <v>0</v>
      </c>
      <c r="H107" s="147" t="s">
        <v>1623</v>
      </c>
      <c r="I107" s="122"/>
      <c r="J107" s="79"/>
      <c r="K107" s="122"/>
      <c r="L107" s="122"/>
      <c r="M107" s="122"/>
      <c r="N107" s="122"/>
      <c r="O107" s="122"/>
      <c r="P107" s="122"/>
      <c r="Q107" s="122"/>
      <c r="R107" s="122" t="s">
        <v>133</v>
      </c>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outlineLevel="1" x14ac:dyDescent="0.2">
      <c r="A108" s="123">
        <v>85</v>
      </c>
      <c r="B108" s="123" t="s">
        <v>3798</v>
      </c>
      <c r="C108" s="137" t="s">
        <v>3697</v>
      </c>
      <c r="D108" s="160" t="s">
        <v>240</v>
      </c>
      <c r="E108" s="125">
        <v>5</v>
      </c>
      <c r="F108" s="125"/>
      <c r="G108" s="125">
        <f t="shared" si="1"/>
        <v>0</v>
      </c>
      <c r="H108" s="147" t="s">
        <v>1623</v>
      </c>
      <c r="I108" s="122"/>
      <c r="J108" s="79"/>
      <c r="K108" s="122"/>
      <c r="L108" s="122"/>
      <c r="M108" s="122"/>
      <c r="N108" s="122"/>
      <c r="O108" s="122"/>
      <c r="P108" s="122"/>
      <c r="Q108" s="122"/>
      <c r="R108" s="122" t="s">
        <v>135</v>
      </c>
      <c r="S108" s="122">
        <v>0</v>
      </c>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outlineLevel="1" x14ac:dyDescent="0.2">
      <c r="A109" s="123">
        <v>86</v>
      </c>
      <c r="B109" s="123" t="s">
        <v>3799</v>
      </c>
      <c r="C109" s="137" t="s">
        <v>3698</v>
      </c>
      <c r="D109" s="160" t="s">
        <v>240</v>
      </c>
      <c r="E109" s="125">
        <v>24</v>
      </c>
      <c r="F109" s="125"/>
      <c r="G109" s="125">
        <f t="shared" si="1"/>
        <v>0</v>
      </c>
      <c r="H109" s="147" t="s">
        <v>1623</v>
      </c>
      <c r="I109" s="122"/>
      <c r="J109" s="79"/>
      <c r="K109" s="122"/>
      <c r="L109" s="122"/>
      <c r="M109" s="122"/>
      <c r="N109" s="122"/>
      <c r="O109" s="122"/>
      <c r="P109" s="122"/>
      <c r="Q109" s="122"/>
      <c r="R109" s="122" t="s">
        <v>244</v>
      </c>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row>
    <row r="110" spans="1:47" outlineLevel="1" x14ac:dyDescent="0.2">
      <c r="A110" s="123">
        <v>87</v>
      </c>
      <c r="B110" s="123" t="s">
        <v>3800</v>
      </c>
      <c r="C110" s="137" t="s">
        <v>3699</v>
      </c>
      <c r="D110" s="160" t="s">
        <v>188</v>
      </c>
      <c r="E110" s="125">
        <v>10</v>
      </c>
      <c r="F110" s="125"/>
      <c r="G110" s="125">
        <f t="shared" si="1"/>
        <v>0</v>
      </c>
      <c r="H110" s="147" t="s">
        <v>1623</v>
      </c>
      <c r="I110" s="122"/>
      <c r="J110" s="79"/>
      <c r="K110" s="122"/>
      <c r="L110" s="122"/>
      <c r="M110" s="122"/>
      <c r="N110" s="122"/>
      <c r="O110" s="122"/>
      <c r="P110" s="122"/>
      <c r="Q110" s="122"/>
      <c r="R110" s="122" t="s">
        <v>135</v>
      </c>
      <c r="S110" s="122">
        <v>0</v>
      </c>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outlineLevel="1" x14ac:dyDescent="0.2">
      <c r="A111" s="123">
        <v>88</v>
      </c>
      <c r="B111" s="123" t="s">
        <v>3801</v>
      </c>
      <c r="C111" s="137" t="s">
        <v>3700</v>
      </c>
      <c r="D111" s="160" t="s">
        <v>188</v>
      </c>
      <c r="E111" s="125">
        <v>15</v>
      </c>
      <c r="F111" s="125"/>
      <c r="G111" s="125">
        <f t="shared" si="1"/>
        <v>0</v>
      </c>
      <c r="H111" s="147" t="s">
        <v>1623</v>
      </c>
      <c r="I111" s="122"/>
      <c r="J111" s="79"/>
      <c r="K111" s="122"/>
      <c r="L111" s="122"/>
      <c r="M111" s="122"/>
      <c r="N111" s="122"/>
      <c r="O111" s="122"/>
      <c r="P111" s="122"/>
      <c r="Q111" s="122"/>
      <c r="R111" s="122" t="s">
        <v>133</v>
      </c>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outlineLevel="1" x14ac:dyDescent="0.2">
      <c r="A112" s="123">
        <v>89</v>
      </c>
      <c r="B112" s="123" t="s">
        <v>3802</v>
      </c>
      <c r="C112" s="137" t="s">
        <v>3701</v>
      </c>
      <c r="D112" s="160" t="s">
        <v>240</v>
      </c>
      <c r="E112" s="125">
        <v>250</v>
      </c>
      <c r="F112" s="125"/>
      <c r="G112" s="125">
        <f t="shared" si="1"/>
        <v>0</v>
      </c>
      <c r="H112" s="147" t="s">
        <v>1623</v>
      </c>
      <c r="I112" s="122"/>
      <c r="J112" s="79"/>
      <c r="K112" s="122"/>
      <c r="L112" s="122"/>
      <c r="M112" s="122"/>
      <c r="N112" s="122"/>
      <c r="O112" s="122"/>
      <c r="P112" s="122"/>
      <c r="Q112" s="122"/>
      <c r="R112" s="122" t="s">
        <v>135</v>
      </c>
      <c r="S112" s="122">
        <v>0</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123">
        <v>90</v>
      </c>
      <c r="B113" s="123" t="s">
        <v>3803</v>
      </c>
      <c r="C113" s="137" t="s">
        <v>3702</v>
      </c>
      <c r="D113" s="160" t="s">
        <v>240</v>
      </c>
      <c r="E113" s="125">
        <v>12</v>
      </c>
      <c r="F113" s="125"/>
      <c r="G113" s="125">
        <f t="shared" si="1"/>
        <v>0</v>
      </c>
      <c r="H113" s="147" t="s">
        <v>1623</v>
      </c>
      <c r="I113" s="122"/>
      <c r="J113" s="79"/>
      <c r="K113" s="122"/>
      <c r="L113" s="122"/>
      <c r="M113" s="122"/>
      <c r="N113" s="122"/>
      <c r="O113" s="122"/>
      <c r="P113" s="122"/>
      <c r="Q113" s="122"/>
      <c r="R113" s="122" t="s">
        <v>135</v>
      </c>
      <c r="S113" s="122">
        <v>0</v>
      </c>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outlineLevel="1" x14ac:dyDescent="0.2">
      <c r="A114" s="123">
        <v>91</v>
      </c>
      <c r="B114" s="123" t="s">
        <v>3804</v>
      </c>
      <c r="C114" s="137" t="s">
        <v>3703</v>
      </c>
      <c r="D114" s="160" t="s">
        <v>188</v>
      </c>
      <c r="E114" s="125">
        <v>15</v>
      </c>
      <c r="F114" s="125"/>
      <c r="G114" s="125">
        <f t="shared" si="1"/>
        <v>0</v>
      </c>
      <c r="H114" s="147" t="s">
        <v>1623</v>
      </c>
      <c r="I114" s="122"/>
      <c r="J114" s="79"/>
      <c r="K114" s="122"/>
      <c r="L114" s="122"/>
      <c r="M114" s="122"/>
      <c r="N114" s="122"/>
      <c r="O114" s="122"/>
      <c r="P114" s="122"/>
      <c r="Q114" s="122"/>
      <c r="R114" s="122" t="s">
        <v>135</v>
      </c>
      <c r="S114" s="122">
        <v>0</v>
      </c>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123">
        <v>92</v>
      </c>
      <c r="B115" s="123" t="s">
        <v>3805</v>
      </c>
      <c r="C115" s="137" t="s">
        <v>3704</v>
      </c>
      <c r="D115" s="160" t="s">
        <v>188</v>
      </c>
      <c r="E115" s="125">
        <v>20</v>
      </c>
      <c r="F115" s="125"/>
      <c r="G115" s="125">
        <f t="shared" si="1"/>
        <v>0</v>
      </c>
      <c r="H115" s="147" t="s">
        <v>1623</v>
      </c>
      <c r="I115" s="122"/>
      <c r="J115" s="79"/>
      <c r="K115" s="122"/>
      <c r="L115" s="122"/>
      <c r="M115" s="122"/>
      <c r="N115" s="122"/>
      <c r="O115" s="122"/>
      <c r="P115" s="122"/>
      <c r="Q115" s="122"/>
      <c r="R115" s="122" t="s">
        <v>244</v>
      </c>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outlineLevel="1" x14ac:dyDescent="0.2">
      <c r="A116" s="123">
        <v>93</v>
      </c>
      <c r="B116" s="123" t="s">
        <v>3806</v>
      </c>
      <c r="C116" s="137" t="s">
        <v>3705</v>
      </c>
      <c r="D116" s="160" t="s">
        <v>132</v>
      </c>
      <c r="E116" s="125">
        <v>1</v>
      </c>
      <c r="F116" s="125"/>
      <c r="G116" s="125">
        <f t="shared" si="1"/>
        <v>0</v>
      </c>
      <c r="H116" s="147" t="s">
        <v>1623</v>
      </c>
      <c r="I116" s="122"/>
      <c r="J116" s="79"/>
      <c r="K116" s="122"/>
      <c r="L116" s="122"/>
      <c r="M116" s="122"/>
      <c r="N116" s="122"/>
      <c r="O116" s="122"/>
      <c r="P116" s="122"/>
      <c r="Q116" s="122"/>
      <c r="R116" s="122" t="s">
        <v>135</v>
      </c>
      <c r="S116" s="122">
        <v>0</v>
      </c>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outlineLevel="1" x14ac:dyDescent="0.2">
      <c r="A117" s="123">
        <v>94</v>
      </c>
      <c r="B117" s="123" t="s">
        <v>3807</v>
      </c>
      <c r="C117" s="137" t="s">
        <v>3706</v>
      </c>
      <c r="D117" s="160" t="s">
        <v>132</v>
      </c>
      <c r="E117" s="125">
        <v>8</v>
      </c>
      <c r="F117" s="125"/>
      <c r="G117" s="125">
        <f t="shared" si="1"/>
        <v>0</v>
      </c>
      <c r="H117" s="147" t="s">
        <v>1623</v>
      </c>
      <c r="I117" s="122"/>
      <c r="J117" s="79"/>
      <c r="K117" s="122"/>
      <c r="L117" s="122"/>
      <c r="M117" s="122"/>
      <c r="N117" s="122"/>
      <c r="O117" s="122"/>
      <c r="P117" s="122"/>
      <c r="Q117" s="122"/>
      <c r="R117" s="122" t="s">
        <v>135</v>
      </c>
      <c r="S117" s="122">
        <v>0</v>
      </c>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outlineLevel="1" x14ac:dyDescent="0.2">
      <c r="A118" s="123">
        <v>95</v>
      </c>
      <c r="B118" s="123" t="s">
        <v>3808</v>
      </c>
      <c r="C118" s="137" t="s">
        <v>3707</v>
      </c>
      <c r="D118" s="160" t="s">
        <v>132</v>
      </c>
      <c r="E118" s="125">
        <v>8</v>
      </c>
      <c r="F118" s="125"/>
      <c r="G118" s="125">
        <f t="shared" si="1"/>
        <v>0</v>
      </c>
      <c r="H118" s="147" t="s">
        <v>1623</v>
      </c>
      <c r="I118" s="122"/>
      <c r="J118" s="79"/>
      <c r="K118" s="122"/>
      <c r="L118" s="122"/>
      <c r="M118" s="122"/>
      <c r="N118" s="122"/>
      <c r="O118" s="122"/>
      <c r="P118" s="122"/>
      <c r="Q118" s="122"/>
      <c r="R118" s="122" t="s">
        <v>135</v>
      </c>
      <c r="S118" s="122">
        <v>0</v>
      </c>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row>
    <row r="119" spans="1:47" outlineLevel="1" x14ac:dyDescent="0.2">
      <c r="A119" s="123">
        <v>96</v>
      </c>
      <c r="B119" s="123" t="s">
        <v>3809</v>
      </c>
      <c r="C119" s="137" t="s">
        <v>3708</v>
      </c>
      <c r="D119" s="160" t="s">
        <v>132</v>
      </c>
      <c r="E119" s="125">
        <v>16</v>
      </c>
      <c r="F119" s="125"/>
      <c r="G119" s="125">
        <f t="shared" si="1"/>
        <v>0</v>
      </c>
      <c r="H119" s="147" t="s">
        <v>1623</v>
      </c>
      <c r="I119" s="122"/>
      <c r="J119" s="79"/>
      <c r="K119" s="122"/>
      <c r="L119" s="122"/>
      <c r="M119" s="122"/>
      <c r="N119" s="122"/>
      <c r="O119" s="122"/>
      <c r="P119" s="122"/>
      <c r="Q119" s="122"/>
      <c r="R119" s="122" t="s">
        <v>133</v>
      </c>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row>
    <row r="120" spans="1:47" outlineLevel="1" x14ac:dyDescent="0.2">
      <c r="A120" s="123">
        <v>97</v>
      </c>
      <c r="B120" s="123" t="s">
        <v>3810</v>
      </c>
      <c r="C120" s="137" t="s">
        <v>3709</v>
      </c>
      <c r="D120" s="160" t="s">
        <v>132</v>
      </c>
      <c r="E120" s="125">
        <v>1</v>
      </c>
      <c r="F120" s="125"/>
      <c r="G120" s="125">
        <f t="shared" si="1"/>
        <v>0</v>
      </c>
      <c r="H120" s="147" t="s">
        <v>1623</v>
      </c>
      <c r="I120" s="122"/>
      <c r="J120" s="79"/>
      <c r="K120" s="122"/>
      <c r="L120" s="122"/>
      <c r="M120" s="122"/>
      <c r="N120" s="122"/>
      <c r="O120" s="122"/>
      <c r="P120" s="122"/>
      <c r="Q120" s="122"/>
      <c r="R120" s="122" t="s">
        <v>135</v>
      </c>
      <c r="S120" s="122">
        <v>0</v>
      </c>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c r="B121" s="123"/>
      <c r="C121" s="137"/>
      <c r="D121" s="160"/>
      <c r="E121" s="125"/>
      <c r="F121" s="125"/>
      <c r="G121" s="125">
        <f t="shared" si="1"/>
        <v>0</v>
      </c>
      <c r="H121" s="147">
        <v>0</v>
      </c>
      <c r="I121" s="122"/>
      <c r="J121" s="79"/>
      <c r="K121" s="122"/>
      <c r="L121" s="122"/>
      <c r="M121" s="122"/>
      <c r="N121" s="122"/>
      <c r="O121" s="122"/>
      <c r="P121" s="122"/>
      <c r="Q121" s="122"/>
      <c r="R121" s="122" t="s">
        <v>135</v>
      </c>
      <c r="S121" s="122">
        <v>0</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c r="B122" s="123"/>
      <c r="C122" s="190" t="s">
        <v>3710</v>
      </c>
      <c r="D122" s="160"/>
      <c r="E122" s="125"/>
      <c r="F122" s="125"/>
      <c r="G122" s="125">
        <f t="shared" si="1"/>
        <v>0</v>
      </c>
      <c r="H122" s="147">
        <v>0</v>
      </c>
      <c r="I122" s="122"/>
      <c r="J122" s="79"/>
      <c r="K122" s="122"/>
      <c r="L122" s="122"/>
      <c r="M122" s="122"/>
      <c r="N122" s="122"/>
      <c r="O122" s="122"/>
      <c r="P122" s="122"/>
      <c r="Q122" s="122"/>
      <c r="R122" s="122" t="s">
        <v>135</v>
      </c>
      <c r="S122" s="122">
        <v>0</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outlineLevel="1" x14ac:dyDescent="0.2">
      <c r="A123" s="123">
        <v>98</v>
      </c>
      <c r="B123" s="123" t="s">
        <v>3811</v>
      </c>
      <c r="C123" s="137" t="s">
        <v>3711</v>
      </c>
      <c r="D123" s="160" t="s">
        <v>1169</v>
      </c>
      <c r="E123" s="125">
        <v>50</v>
      </c>
      <c r="F123" s="125"/>
      <c r="G123" s="125">
        <f t="shared" si="1"/>
        <v>0</v>
      </c>
      <c r="H123" s="147" t="s">
        <v>1623</v>
      </c>
      <c r="I123" s="122"/>
      <c r="J123" s="79"/>
      <c r="K123" s="122"/>
      <c r="L123" s="122"/>
      <c r="M123" s="122"/>
      <c r="N123" s="122"/>
      <c r="O123" s="122"/>
      <c r="P123" s="122"/>
      <c r="Q123" s="122"/>
      <c r="R123" s="122" t="s">
        <v>135</v>
      </c>
      <c r="S123" s="122">
        <v>0</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c r="B124" s="123"/>
      <c r="C124" s="137"/>
      <c r="D124" s="160"/>
      <c r="E124" s="125"/>
      <c r="F124" s="125"/>
      <c r="G124" s="125">
        <f t="shared" si="1"/>
        <v>0</v>
      </c>
      <c r="H124" s="147">
        <v>0</v>
      </c>
      <c r="I124" s="122"/>
      <c r="J124" s="79"/>
      <c r="K124" s="122"/>
      <c r="L124" s="122"/>
      <c r="M124" s="122"/>
      <c r="N124" s="122"/>
      <c r="O124" s="122"/>
      <c r="P124" s="122"/>
      <c r="Q124" s="122"/>
      <c r="R124" s="122" t="s">
        <v>133</v>
      </c>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outlineLevel="1" x14ac:dyDescent="0.2">
      <c r="A125" s="123"/>
      <c r="B125" s="123"/>
      <c r="C125" s="190" t="s">
        <v>3712</v>
      </c>
      <c r="D125" s="160"/>
      <c r="E125" s="125"/>
      <c r="F125" s="125"/>
      <c r="G125" s="125">
        <f t="shared" si="1"/>
        <v>0</v>
      </c>
      <c r="H125" s="147">
        <v>0</v>
      </c>
      <c r="I125" s="122"/>
      <c r="J125" s="79"/>
      <c r="K125" s="122"/>
      <c r="L125" s="122"/>
      <c r="M125" s="122"/>
      <c r="N125" s="122"/>
      <c r="O125" s="122"/>
      <c r="P125" s="122"/>
      <c r="Q125" s="122"/>
      <c r="R125" s="122" t="s">
        <v>135</v>
      </c>
      <c r="S125" s="122">
        <v>0</v>
      </c>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row>
    <row r="126" spans="1:47" x14ac:dyDescent="0.2">
      <c r="A126" s="123">
        <v>99</v>
      </c>
      <c r="B126" s="123" t="s">
        <v>3812</v>
      </c>
      <c r="C126" s="137" t="s">
        <v>3713</v>
      </c>
      <c r="D126" s="160" t="s">
        <v>132</v>
      </c>
      <c r="E126" s="125">
        <v>1</v>
      </c>
      <c r="F126" s="125"/>
      <c r="G126" s="125">
        <f t="shared" si="1"/>
        <v>0</v>
      </c>
      <c r="H126" s="147" t="s">
        <v>1623</v>
      </c>
      <c r="I126" s="122"/>
      <c r="J126" s="79"/>
      <c r="R126" t="s">
        <v>129</v>
      </c>
    </row>
    <row r="127" spans="1:47" outlineLevel="1" x14ac:dyDescent="0.2">
      <c r="A127" s="123">
        <v>100</v>
      </c>
      <c r="B127" s="123" t="s">
        <v>3813</v>
      </c>
      <c r="C127" s="137" t="s">
        <v>3714</v>
      </c>
      <c r="D127" s="160" t="s">
        <v>132</v>
      </c>
      <c r="E127" s="125">
        <v>1</v>
      </c>
      <c r="F127" s="125"/>
      <c r="G127" s="125">
        <f t="shared" si="1"/>
        <v>0</v>
      </c>
      <c r="H127" s="147" t="s">
        <v>1623</v>
      </c>
      <c r="I127" s="122"/>
      <c r="J127" s="79"/>
      <c r="K127" s="122"/>
      <c r="L127" s="122"/>
      <c r="M127" s="122"/>
      <c r="N127" s="122"/>
      <c r="O127" s="122"/>
      <c r="P127" s="122"/>
      <c r="Q127" s="122"/>
      <c r="R127" s="122" t="s">
        <v>133</v>
      </c>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outlineLevel="1" x14ac:dyDescent="0.2">
      <c r="A128" s="124" t="s">
        <v>3814</v>
      </c>
      <c r="B128" s="124" t="s">
        <v>3715</v>
      </c>
      <c r="C128" s="139" t="s">
        <v>3815</v>
      </c>
      <c r="D128" s="162"/>
      <c r="E128" s="126"/>
      <c r="F128" s="126"/>
      <c r="G128" s="126">
        <f>SUM(G129:G185)</f>
        <v>0</v>
      </c>
      <c r="H128" s="148"/>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row>
    <row r="129" spans="1:47" outlineLevel="1" x14ac:dyDescent="0.2">
      <c r="A129" s="123"/>
      <c r="B129" s="123"/>
      <c r="C129" s="190" t="s">
        <v>3644</v>
      </c>
      <c r="D129" s="160"/>
      <c r="E129" s="125"/>
      <c r="F129" s="125"/>
      <c r="G129" s="125">
        <f t="shared" si="1"/>
        <v>0</v>
      </c>
      <c r="H129" s="147"/>
      <c r="I129" s="122"/>
      <c r="J129" s="122"/>
      <c r="K129" s="122"/>
      <c r="L129" s="122"/>
      <c r="M129" s="122"/>
      <c r="N129" s="122"/>
      <c r="O129" s="122"/>
      <c r="P129" s="122"/>
      <c r="Q129" s="122"/>
      <c r="R129" s="122" t="s">
        <v>135</v>
      </c>
      <c r="S129" s="122">
        <v>0</v>
      </c>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v>101</v>
      </c>
      <c r="B130" s="123" t="s">
        <v>3849</v>
      </c>
      <c r="C130" s="137" t="s">
        <v>3816</v>
      </c>
      <c r="D130" s="160" t="s">
        <v>132</v>
      </c>
      <c r="E130" s="125">
        <v>6</v>
      </c>
      <c r="F130" s="125"/>
      <c r="G130" s="125">
        <f t="shared" si="1"/>
        <v>0</v>
      </c>
      <c r="H130" s="147" t="s">
        <v>1623</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outlineLevel="1" x14ac:dyDescent="0.2">
      <c r="A131" s="123">
        <v>102</v>
      </c>
      <c r="B131" s="123" t="s">
        <v>3850</v>
      </c>
      <c r="C131" s="137" t="s">
        <v>3817</v>
      </c>
      <c r="D131" s="160" t="s">
        <v>132</v>
      </c>
      <c r="E131" s="125">
        <v>4</v>
      </c>
      <c r="F131" s="125"/>
      <c r="G131" s="125">
        <f t="shared" si="1"/>
        <v>0</v>
      </c>
      <c r="H131" s="147" t="s">
        <v>1623</v>
      </c>
      <c r="I131" s="122"/>
      <c r="J131" s="122"/>
      <c r="K131" s="122"/>
      <c r="L131" s="122"/>
      <c r="M131" s="122"/>
      <c r="N131" s="122"/>
      <c r="O131" s="122"/>
      <c r="P131" s="122"/>
      <c r="Q131" s="122"/>
      <c r="R131" s="122" t="s">
        <v>135</v>
      </c>
      <c r="S131" s="122">
        <v>0</v>
      </c>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row>
    <row r="132" spans="1:47" outlineLevel="1" x14ac:dyDescent="0.2">
      <c r="A132" s="123">
        <v>103</v>
      </c>
      <c r="B132" s="123" t="s">
        <v>3851</v>
      </c>
      <c r="C132" s="137" t="s">
        <v>3818</v>
      </c>
      <c r="D132" s="160" t="s">
        <v>132</v>
      </c>
      <c r="E132" s="125">
        <v>10</v>
      </c>
      <c r="F132" s="125"/>
      <c r="G132" s="125">
        <f t="shared" si="1"/>
        <v>0</v>
      </c>
      <c r="H132" s="147" t="s">
        <v>1623</v>
      </c>
      <c r="I132" s="122"/>
      <c r="J132" s="122"/>
      <c r="K132" s="122"/>
      <c r="L132" s="122"/>
      <c r="M132" s="122"/>
      <c r="N132" s="122"/>
      <c r="O132" s="122"/>
      <c r="P132" s="122"/>
      <c r="Q132" s="122"/>
      <c r="R132" s="122" t="s">
        <v>135</v>
      </c>
      <c r="S132" s="122">
        <v>0</v>
      </c>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outlineLevel="1" x14ac:dyDescent="0.2">
      <c r="A133" s="123">
        <v>104</v>
      </c>
      <c r="B133" s="123" t="s">
        <v>3852</v>
      </c>
      <c r="C133" s="137" t="s">
        <v>3819</v>
      </c>
      <c r="D133" s="160" t="s">
        <v>132</v>
      </c>
      <c r="E133" s="125">
        <v>20</v>
      </c>
      <c r="F133" s="125"/>
      <c r="G133" s="125">
        <f t="shared" si="1"/>
        <v>0</v>
      </c>
      <c r="H133" s="147" t="s">
        <v>1623</v>
      </c>
      <c r="I133" s="122"/>
      <c r="J133" s="122"/>
      <c r="K133" s="122"/>
      <c r="L133" s="122"/>
      <c r="M133" s="122"/>
      <c r="N133" s="122"/>
      <c r="O133" s="122"/>
      <c r="P133" s="122"/>
      <c r="Q133" s="122"/>
      <c r="R133" s="122" t="s">
        <v>135</v>
      </c>
      <c r="S133" s="122">
        <v>0</v>
      </c>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row>
    <row r="134" spans="1:47" outlineLevel="1" x14ac:dyDescent="0.2">
      <c r="A134" s="123">
        <v>105</v>
      </c>
      <c r="B134" s="123" t="s">
        <v>3853</v>
      </c>
      <c r="C134" s="137" t="s">
        <v>3820</v>
      </c>
      <c r="D134" s="160" t="s">
        <v>132</v>
      </c>
      <c r="E134" s="125">
        <v>10</v>
      </c>
      <c r="F134" s="125"/>
      <c r="G134" s="125">
        <f t="shared" si="1"/>
        <v>0</v>
      </c>
      <c r="H134" s="147" t="s">
        <v>1623</v>
      </c>
      <c r="I134" s="122"/>
      <c r="J134" s="122"/>
      <c r="K134" s="122"/>
      <c r="L134" s="122"/>
      <c r="M134" s="122"/>
      <c r="N134" s="122"/>
      <c r="O134" s="122"/>
      <c r="P134" s="122"/>
      <c r="Q134" s="122"/>
      <c r="R134" s="122" t="s">
        <v>135</v>
      </c>
      <c r="S134" s="122">
        <v>0</v>
      </c>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outlineLevel="1" x14ac:dyDescent="0.2">
      <c r="A135" s="123"/>
      <c r="B135" s="123"/>
      <c r="C135" s="137"/>
      <c r="D135" s="160"/>
      <c r="E135" s="125"/>
      <c r="F135" s="125"/>
      <c r="G135" s="125">
        <f t="shared" si="1"/>
        <v>0</v>
      </c>
      <c r="H135" s="147"/>
      <c r="I135" s="122"/>
      <c r="J135" s="122"/>
      <c r="K135" s="122"/>
      <c r="L135" s="122"/>
      <c r="M135" s="122"/>
      <c r="N135" s="122"/>
      <c r="O135" s="122"/>
      <c r="P135" s="122"/>
      <c r="Q135" s="122"/>
      <c r="R135" s="122" t="s">
        <v>135</v>
      </c>
      <c r="S135" s="122">
        <v>0</v>
      </c>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outlineLevel="1" x14ac:dyDescent="0.2">
      <c r="A136" s="123"/>
      <c r="B136" s="123"/>
      <c r="C136" s="190" t="s">
        <v>3821</v>
      </c>
      <c r="D136" s="160"/>
      <c r="E136" s="125"/>
      <c r="F136" s="125"/>
      <c r="G136" s="125">
        <f t="shared" si="1"/>
        <v>0</v>
      </c>
      <c r="H136" s="147"/>
      <c r="I136" s="122"/>
      <c r="J136" s="122"/>
      <c r="K136" s="122"/>
      <c r="L136" s="122"/>
      <c r="M136" s="122"/>
      <c r="N136" s="122"/>
      <c r="O136" s="122"/>
      <c r="P136" s="122"/>
      <c r="Q136" s="122"/>
      <c r="R136" s="122" t="s">
        <v>133</v>
      </c>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row>
    <row r="137" spans="1:47" outlineLevel="1" x14ac:dyDescent="0.2">
      <c r="A137" s="123">
        <v>106</v>
      </c>
      <c r="B137" s="123" t="s">
        <v>3854</v>
      </c>
      <c r="C137" s="334" t="s">
        <v>5041</v>
      </c>
      <c r="D137" s="160" t="s">
        <v>132</v>
      </c>
      <c r="E137" s="125">
        <v>6</v>
      </c>
      <c r="F137" s="125"/>
      <c r="G137" s="125">
        <f t="shared" si="1"/>
        <v>0</v>
      </c>
      <c r="H137" s="147" t="s">
        <v>1623</v>
      </c>
      <c r="I137" s="122"/>
      <c r="J137" s="122"/>
      <c r="K137" s="122"/>
      <c r="L137" s="122"/>
      <c r="M137" s="122"/>
      <c r="N137" s="122"/>
      <c r="O137" s="122"/>
      <c r="P137" s="122"/>
      <c r="Q137" s="122"/>
      <c r="R137" s="122" t="s">
        <v>135</v>
      </c>
      <c r="S137" s="122">
        <v>0</v>
      </c>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v>107</v>
      </c>
      <c r="B138" s="123" t="s">
        <v>3855</v>
      </c>
      <c r="C138" s="137" t="s">
        <v>3822</v>
      </c>
      <c r="D138" s="160" t="s">
        <v>132</v>
      </c>
      <c r="E138" s="125">
        <v>1</v>
      </c>
      <c r="F138" s="125"/>
      <c r="G138" s="125">
        <f t="shared" si="1"/>
        <v>0</v>
      </c>
      <c r="H138" s="147" t="s">
        <v>1623</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outlineLevel="1" x14ac:dyDescent="0.2">
      <c r="A139" s="123">
        <v>108</v>
      </c>
      <c r="B139" s="123" t="s">
        <v>3856</v>
      </c>
      <c r="C139" s="137" t="s">
        <v>3823</v>
      </c>
      <c r="D139" s="160" t="s">
        <v>132</v>
      </c>
      <c r="E139" s="125">
        <v>3</v>
      </c>
      <c r="F139" s="125"/>
      <c r="G139" s="125">
        <f t="shared" ref="G139:G185" si="2">F139*E139</f>
        <v>0</v>
      </c>
      <c r="H139" s="147" t="s">
        <v>1623</v>
      </c>
      <c r="I139" s="122"/>
      <c r="J139" s="122"/>
      <c r="K139" s="122"/>
      <c r="L139" s="122"/>
      <c r="M139" s="122"/>
      <c r="N139" s="122"/>
      <c r="O139" s="122"/>
      <c r="P139" s="122"/>
      <c r="Q139" s="122"/>
      <c r="R139" s="122" t="s">
        <v>135</v>
      </c>
      <c r="S139" s="122">
        <v>0</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row>
    <row r="140" spans="1:47" outlineLevel="1" x14ac:dyDescent="0.2">
      <c r="A140" s="123"/>
      <c r="B140" s="123"/>
      <c r="C140" s="137"/>
      <c r="D140" s="160"/>
      <c r="E140" s="125"/>
      <c r="F140" s="125"/>
      <c r="G140" s="125">
        <f t="shared" si="2"/>
        <v>0</v>
      </c>
      <c r="H140" s="147"/>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c r="B141" s="123"/>
      <c r="C141" s="190" t="s">
        <v>3824</v>
      </c>
      <c r="D141" s="160"/>
      <c r="E141" s="125"/>
      <c r="F141" s="125"/>
      <c r="G141" s="125">
        <f t="shared" si="2"/>
        <v>0</v>
      </c>
      <c r="H141" s="147"/>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outlineLevel="1" x14ac:dyDescent="0.2">
      <c r="A142" s="123">
        <v>109</v>
      </c>
      <c r="B142" s="123" t="s">
        <v>3857</v>
      </c>
      <c r="C142" s="137" t="s">
        <v>3825</v>
      </c>
      <c r="D142" s="160" t="s">
        <v>132</v>
      </c>
      <c r="E142" s="125">
        <v>1</v>
      </c>
      <c r="F142" s="125"/>
      <c r="G142" s="125">
        <f t="shared" si="2"/>
        <v>0</v>
      </c>
      <c r="H142" s="147" t="s">
        <v>1623</v>
      </c>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v>110</v>
      </c>
      <c r="B143" s="123" t="s">
        <v>3858</v>
      </c>
      <c r="C143" s="137" t="s">
        <v>3826</v>
      </c>
      <c r="D143" s="160" t="s">
        <v>132</v>
      </c>
      <c r="E143" s="125">
        <v>2</v>
      </c>
      <c r="F143" s="125"/>
      <c r="G143" s="125">
        <f t="shared" si="2"/>
        <v>0</v>
      </c>
      <c r="H143" s="147" t="s">
        <v>1623</v>
      </c>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outlineLevel="1" x14ac:dyDescent="0.2">
      <c r="A144" s="123">
        <v>111</v>
      </c>
      <c r="B144" s="123" t="s">
        <v>3859</v>
      </c>
      <c r="C144" s="137" t="s">
        <v>3827</v>
      </c>
      <c r="D144" s="160" t="s">
        <v>132</v>
      </c>
      <c r="E144" s="125">
        <v>5</v>
      </c>
      <c r="F144" s="125"/>
      <c r="G144" s="125">
        <f t="shared" si="2"/>
        <v>0</v>
      </c>
      <c r="H144" s="147" t="s">
        <v>1623</v>
      </c>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v>112</v>
      </c>
      <c r="B145" s="123" t="s">
        <v>3860</v>
      </c>
      <c r="C145" s="137" t="s">
        <v>3828</v>
      </c>
      <c r="D145" s="160" t="s">
        <v>132</v>
      </c>
      <c r="E145" s="125">
        <v>1</v>
      </c>
      <c r="F145" s="125"/>
      <c r="G145" s="125">
        <f t="shared" si="2"/>
        <v>0</v>
      </c>
      <c r="H145" s="147" t="s">
        <v>1623</v>
      </c>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outlineLevel="1" x14ac:dyDescent="0.2">
      <c r="A146" s="123">
        <v>113</v>
      </c>
      <c r="B146" s="123" t="s">
        <v>3861</v>
      </c>
      <c r="C146" s="137" t="s">
        <v>3829</v>
      </c>
      <c r="D146" s="160" t="s">
        <v>132</v>
      </c>
      <c r="E146" s="125">
        <v>1</v>
      </c>
      <c r="F146" s="125"/>
      <c r="G146" s="125">
        <f t="shared" si="2"/>
        <v>0</v>
      </c>
      <c r="H146" s="147" t="s">
        <v>1623</v>
      </c>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v>114</v>
      </c>
      <c r="B147" s="123" t="s">
        <v>3862</v>
      </c>
      <c r="C147" s="137" t="s">
        <v>3830</v>
      </c>
      <c r="D147" s="160" t="s">
        <v>132</v>
      </c>
      <c r="E147" s="125">
        <v>1</v>
      </c>
      <c r="F147" s="125"/>
      <c r="G147" s="125">
        <f t="shared" si="2"/>
        <v>0</v>
      </c>
      <c r="H147" s="147" t="s">
        <v>1623</v>
      </c>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v>115</v>
      </c>
      <c r="B148" s="123" t="s">
        <v>3863</v>
      </c>
      <c r="C148" s="137" t="s">
        <v>3831</v>
      </c>
      <c r="D148" s="160" t="s">
        <v>132</v>
      </c>
      <c r="E148" s="125">
        <v>1</v>
      </c>
      <c r="F148" s="125"/>
      <c r="G148" s="125">
        <f t="shared" si="2"/>
        <v>0</v>
      </c>
      <c r="H148" s="147" t="s">
        <v>1623</v>
      </c>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outlineLevel="1" x14ac:dyDescent="0.2">
      <c r="A149" s="123">
        <v>116</v>
      </c>
      <c r="B149" s="123" t="s">
        <v>3864</v>
      </c>
      <c r="C149" s="137" t="s">
        <v>3832</v>
      </c>
      <c r="D149" s="160" t="s">
        <v>132</v>
      </c>
      <c r="E149" s="125">
        <v>4</v>
      </c>
      <c r="F149" s="125"/>
      <c r="G149" s="125">
        <f t="shared" si="2"/>
        <v>0</v>
      </c>
      <c r="H149" s="147" t="s">
        <v>1623</v>
      </c>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row>
    <row r="150" spans="1:47" outlineLevel="1" x14ac:dyDescent="0.2">
      <c r="A150" s="123">
        <v>117</v>
      </c>
      <c r="B150" s="123" t="s">
        <v>3865</v>
      </c>
      <c r="C150" s="137" t="s">
        <v>3833</v>
      </c>
      <c r="D150" s="160" t="s">
        <v>3643</v>
      </c>
      <c r="E150" s="125">
        <v>8</v>
      </c>
      <c r="F150" s="125"/>
      <c r="G150" s="125">
        <f t="shared" si="2"/>
        <v>0</v>
      </c>
      <c r="H150" s="147" t="s">
        <v>1623</v>
      </c>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v>118</v>
      </c>
      <c r="B151" s="123" t="s">
        <v>3866</v>
      </c>
      <c r="C151" s="137" t="s">
        <v>3834</v>
      </c>
      <c r="D151" s="160" t="s">
        <v>132</v>
      </c>
      <c r="E151" s="125">
        <v>4</v>
      </c>
      <c r="F151" s="125"/>
      <c r="G151" s="125">
        <f t="shared" si="2"/>
        <v>0</v>
      </c>
      <c r="H151" s="147" t="s">
        <v>1623</v>
      </c>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outlineLevel="1" x14ac:dyDescent="0.2">
      <c r="A152" s="123">
        <v>119</v>
      </c>
      <c r="B152" s="123" t="s">
        <v>3867</v>
      </c>
      <c r="C152" s="137" t="s">
        <v>3835</v>
      </c>
      <c r="D152" s="160" t="s">
        <v>132</v>
      </c>
      <c r="E152" s="125">
        <v>164</v>
      </c>
      <c r="F152" s="125"/>
      <c r="G152" s="125">
        <f t="shared" si="2"/>
        <v>0</v>
      </c>
      <c r="H152" s="147" t="s">
        <v>1623</v>
      </c>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ht="22.5" outlineLevel="1" x14ac:dyDescent="0.2">
      <c r="A153" s="123">
        <v>120</v>
      </c>
      <c r="B153" s="123" t="s">
        <v>3868</v>
      </c>
      <c r="C153" s="137" t="s">
        <v>3848</v>
      </c>
      <c r="D153" s="160"/>
      <c r="E153" s="125"/>
      <c r="F153" s="125"/>
      <c r="G153" s="125"/>
      <c r="H153" s="147"/>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v>121</v>
      </c>
      <c r="B154" s="123" t="s">
        <v>3869</v>
      </c>
      <c r="C154" s="137" t="s">
        <v>3836</v>
      </c>
      <c r="D154" s="160" t="s">
        <v>240</v>
      </c>
      <c r="E154" s="125">
        <v>90</v>
      </c>
      <c r="F154" s="125"/>
      <c r="G154" s="125">
        <f t="shared" si="2"/>
        <v>0</v>
      </c>
      <c r="H154" s="147" t="s">
        <v>1623</v>
      </c>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3">
        <v>122</v>
      </c>
      <c r="B155" s="123" t="s">
        <v>3870</v>
      </c>
      <c r="C155" s="137" t="s">
        <v>3837</v>
      </c>
      <c r="D155" s="160" t="s">
        <v>240</v>
      </c>
      <c r="E155" s="125">
        <v>8960</v>
      </c>
      <c r="F155" s="125"/>
      <c r="G155" s="125">
        <f t="shared" si="2"/>
        <v>0</v>
      </c>
      <c r="H155" s="147" t="s">
        <v>1623</v>
      </c>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outlineLevel="1" x14ac:dyDescent="0.2">
      <c r="A156" s="123">
        <v>123</v>
      </c>
      <c r="B156" s="123" t="s">
        <v>3871</v>
      </c>
      <c r="C156" s="137" t="s">
        <v>3838</v>
      </c>
      <c r="D156" s="160" t="s">
        <v>240</v>
      </c>
      <c r="E156" s="125">
        <v>600</v>
      </c>
      <c r="F156" s="125"/>
      <c r="G156" s="125">
        <f t="shared" si="2"/>
        <v>0</v>
      </c>
      <c r="H156" s="147" t="s">
        <v>1623</v>
      </c>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row>
    <row r="157" spans="1:47" outlineLevel="1" x14ac:dyDescent="0.2">
      <c r="A157" s="123">
        <v>124</v>
      </c>
      <c r="B157" s="123" t="s">
        <v>3872</v>
      </c>
      <c r="C157" s="137" t="s">
        <v>3839</v>
      </c>
      <c r="D157" s="160" t="s">
        <v>240</v>
      </c>
      <c r="E157" s="125">
        <v>1700</v>
      </c>
      <c r="F157" s="125"/>
      <c r="G157" s="125">
        <f t="shared" si="2"/>
        <v>0</v>
      </c>
      <c r="H157" s="147" t="s">
        <v>1623</v>
      </c>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v>125</v>
      </c>
      <c r="B158" s="123" t="s">
        <v>3873</v>
      </c>
      <c r="C158" s="137" t="s">
        <v>3840</v>
      </c>
      <c r="D158" s="160" t="s">
        <v>132</v>
      </c>
      <c r="E158" s="125">
        <v>60</v>
      </c>
      <c r="F158" s="125"/>
      <c r="G158" s="125">
        <f t="shared" si="2"/>
        <v>0</v>
      </c>
      <c r="H158" s="147" t="s">
        <v>1623</v>
      </c>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outlineLevel="1" x14ac:dyDescent="0.2">
      <c r="A159" s="123">
        <v>126</v>
      </c>
      <c r="B159" s="123" t="s">
        <v>3874</v>
      </c>
      <c r="C159" s="137" t="s">
        <v>3841</v>
      </c>
      <c r="D159" s="160" t="s">
        <v>132</v>
      </c>
      <c r="E159" s="125">
        <v>23</v>
      </c>
      <c r="F159" s="125"/>
      <c r="G159" s="125">
        <f t="shared" si="2"/>
        <v>0</v>
      </c>
      <c r="H159" s="147" t="s">
        <v>1623</v>
      </c>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row>
    <row r="160" spans="1:47" outlineLevel="1" x14ac:dyDescent="0.2">
      <c r="A160" s="123"/>
      <c r="B160" s="123"/>
      <c r="C160" s="137"/>
      <c r="D160" s="160"/>
      <c r="E160" s="125"/>
      <c r="F160" s="125"/>
      <c r="G160" s="125">
        <f t="shared" si="2"/>
        <v>0</v>
      </c>
      <c r="H160" s="147"/>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outlineLevel="1" x14ac:dyDescent="0.2">
      <c r="A161" s="123"/>
      <c r="B161" s="123"/>
      <c r="C161" s="190" t="s">
        <v>3680</v>
      </c>
      <c r="D161" s="160"/>
      <c r="E161" s="125"/>
      <c r="F161" s="125"/>
      <c r="G161" s="125">
        <f t="shared" si="2"/>
        <v>0</v>
      </c>
      <c r="H161" s="147"/>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outlineLevel="1" x14ac:dyDescent="0.2">
      <c r="A162" s="123">
        <v>127</v>
      </c>
      <c r="B162" s="123" t="s">
        <v>3875</v>
      </c>
      <c r="C162" s="137" t="s">
        <v>3681</v>
      </c>
      <c r="D162" s="160" t="s">
        <v>240</v>
      </c>
      <c r="E162" s="125">
        <v>26</v>
      </c>
      <c r="F162" s="125"/>
      <c r="G162" s="125">
        <f t="shared" si="2"/>
        <v>0</v>
      </c>
      <c r="H162" s="147" t="s">
        <v>1623</v>
      </c>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3">
        <v>128</v>
      </c>
      <c r="B163" s="123" t="s">
        <v>3876</v>
      </c>
      <c r="C163" s="137" t="s">
        <v>3842</v>
      </c>
      <c r="D163" s="160" t="s">
        <v>240</v>
      </c>
      <c r="E163" s="125">
        <v>160</v>
      </c>
      <c r="F163" s="125"/>
      <c r="G163" s="125">
        <f t="shared" si="2"/>
        <v>0</v>
      </c>
      <c r="H163" s="147" t="s">
        <v>1623</v>
      </c>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outlineLevel="1" x14ac:dyDescent="0.2">
      <c r="A164" s="123">
        <v>129</v>
      </c>
      <c r="B164" s="123" t="s">
        <v>3877</v>
      </c>
      <c r="C164" s="137" t="s">
        <v>3682</v>
      </c>
      <c r="D164" s="160" t="s">
        <v>240</v>
      </c>
      <c r="E164" s="125">
        <v>61</v>
      </c>
      <c r="F164" s="125"/>
      <c r="G164" s="125">
        <f t="shared" si="2"/>
        <v>0</v>
      </c>
      <c r="H164" s="147" t="s">
        <v>1623</v>
      </c>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outlineLevel="1" x14ac:dyDescent="0.2">
      <c r="A165" s="123">
        <v>130</v>
      </c>
      <c r="B165" s="123" t="s">
        <v>3878</v>
      </c>
      <c r="C165" s="137" t="s">
        <v>3843</v>
      </c>
      <c r="D165" s="160" t="s">
        <v>240</v>
      </c>
      <c r="E165" s="125">
        <v>60</v>
      </c>
      <c r="F165" s="125"/>
      <c r="G165" s="125">
        <f t="shared" si="2"/>
        <v>0</v>
      </c>
      <c r="H165" s="147" t="s">
        <v>1623</v>
      </c>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outlineLevel="1" x14ac:dyDescent="0.2">
      <c r="A166" s="123">
        <v>131</v>
      </c>
      <c r="B166" s="123" t="s">
        <v>3879</v>
      </c>
      <c r="C166" s="137" t="s">
        <v>3683</v>
      </c>
      <c r="D166" s="160" t="s">
        <v>240</v>
      </c>
      <c r="E166" s="125">
        <v>4</v>
      </c>
      <c r="F166" s="125"/>
      <c r="G166" s="125">
        <f t="shared" si="2"/>
        <v>0</v>
      </c>
      <c r="H166" s="147" t="s">
        <v>1623</v>
      </c>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v>132</v>
      </c>
      <c r="B167" s="123" t="s">
        <v>3880</v>
      </c>
      <c r="C167" s="137" t="s">
        <v>3685</v>
      </c>
      <c r="D167" s="160" t="s">
        <v>132</v>
      </c>
      <c r="E167" s="125">
        <v>1</v>
      </c>
      <c r="F167" s="125"/>
      <c r="G167" s="125">
        <f t="shared" si="2"/>
        <v>0</v>
      </c>
      <c r="H167" s="147" t="s">
        <v>1623</v>
      </c>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v>133</v>
      </c>
      <c r="B168" s="123" t="s">
        <v>3881</v>
      </c>
      <c r="C168" s="137" t="s">
        <v>3686</v>
      </c>
      <c r="D168" s="160" t="s">
        <v>132</v>
      </c>
      <c r="E168" s="125">
        <v>1</v>
      </c>
      <c r="F168" s="125"/>
      <c r="G168" s="125">
        <f t="shared" si="2"/>
        <v>0</v>
      </c>
      <c r="H168" s="147" t="s">
        <v>1623</v>
      </c>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v>134</v>
      </c>
      <c r="B169" s="123" t="s">
        <v>3882</v>
      </c>
      <c r="C169" s="137" t="s">
        <v>3687</v>
      </c>
      <c r="D169" s="160" t="s">
        <v>132</v>
      </c>
      <c r="E169" s="125">
        <v>1</v>
      </c>
      <c r="F169" s="125"/>
      <c r="G169" s="125">
        <f t="shared" si="2"/>
        <v>0</v>
      </c>
      <c r="H169" s="147" t="s">
        <v>1623</v>
      </c>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outlineLevel="1" x14ac:dyDescent="0.2">
      <c r="A170" s="123"/>
      <c r="B170" s="123"/>
      <c r="C170" s="137"/>
      <c r="D170" s="160"/>
      <c r="E170" s="125"/>
      <c r="F170" s="125"/>
      <c r="G170" s="125">
        <f t="shared" si="2"/>
        <v>0</v>
      </c>
      <c r="H170" s="147"/>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outlineLevel="1" x14ac:dyDescent="0.2">
      <c r="A171" s="123"/>
      <c r="B171" s="123"/>
      <c r="C171" s="190" t="s">
        <v>3693</v>
      </c>
      <c r="D171" s="160"/>
      <c r="E171" s="125"/>
      <c r="F171" s="125"/>
      <c r="G171" s="125">
        <f t="shared" si="2"/>
        <v>0</v>
      </c>
      <c r="H171" s="147"/>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outlineLevel="1" x14ac:dyDescent="0.2">
      <c r="A172" s="123">
        <v>135</v>
      </c>
      <c r="B172" s="123" t="s">
        <v>3883</v>
      </c>
      <c r="C172" s="137" t="s">
        <v>3844</v>
      </c>
      <c r="D172" s="160" t="s">
        <v>240</v>
      </c>
      <c r="E172" s="125">
        <v>270</v>
      </c>
      <c r="F172" s="125"/>
      <c r="G172" s="125">
        <f t="shared" si="2"/>
        <v>0</v>
      </c>
      <c r="H172" s="147" t="s">
        <v>1623</v>
      </c>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row>
    <row r="173" spans="1:47" outlineLevel="1" x14ac:dyDescent="0.2">
      <c r="A173" s="123">
        <v>136</v>
      </c>
      <c r="B173" s="123" t="s">
        <v>3884</v>
      </c>
      <c r="C173" s="137" t="s">
        <v>3845</v>
      </c>
      <c r="D173" s="160" t="s">
        <v>240</v>
      </c>
      <c r="E173" s="125">
        <v>26</v>
      </c>
      <c r="F173" s="125"/>
      <c r="G173" s="125">
        <f t="shared" si="2"/>
        <v>0</v>
      </c>
      <c r="H173" s="147" t="s">
        <v>1623</v>
      </c>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row>
    <row r="174" spans="1:47" outlineLevel="1" x14ac:dyDescent="0.2">
      <c r="A174" s="123">
        <v>137</v>
      </c>
      <c r="B174" s="123" t="s">
        <v>3885</v>
      </c>
      <c r="C174" s="137" t="s">
        <v>3846</v>
      </c>
      <c r="D174" s="160" t="s">
        <v>240</v>
      </c>
      <c r="E174" s="407">
        <v>160</v>
      </c>
      <c r="F174" s="125"/>
      <c r="G174" s="125">
        <f t="shared" si="2"/>
        <v>0</v>
      </c>
      <c r="H174" s="147" t="s">
        <v>1623</v>
      </c>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row>
    <row r="175" spans="1:47" outlineLevel="1" x14ac:dyDescent="0.2">
      <c r="A175" s="123">
        <v>138</v>
      </c>
      <c r="B175" s="123" t="s">
        <v>3886</v>
      </c>
      <c r="C175" s="137" t="s">
        <v>3696</v>
      </c>
      <c r="D175" s="160" t="s">
        <v>240</v>
      </c>
      <c r="E175" s="125">
        <v>61</v>
      </c>
      <c r="F175" s="125"/>
      <c r="G175" s="125">
        <f t="shared" si="2"/>
        <v>0</v>
      </c>
      <c r="H175" s="147" t="s">
        <v>1623</v>
      </c>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row>
    <row r="176" spans="1:47" outlineLevel="1" x14ac:dyDescent="0.2">
      <c r="A176" s="123">
        <v>139</v>
      </c>
      <c r="B176" s="123" t="s">
        <v>3887</v>
      </c>
      <c r="C176" s="137" t="s">
        <v>3847</v>
      </c>
      <c r="D176" s="160" t="s">
        <v>240</v>
      </c>
      <c r="E176" s="125">
        <v>60</v>
      </c>
      <c r="F176" s="125"/>
      <c r="G176" s="125">
        <f t="shared" si="2"/>
        <v>0</v>
      </c>
      <c r="H176" s="147" t="s">
        <v>1623</v>
      </c>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row>
    <row r="177" spans="1:47" outlineLevel="1" x14ac:dyDescent="0.2">
      <c r="A177" s="123">
        <v>140</v>
      </c>
      <c r="B177" s="123" t="s">
        <v>3888</v>
      </c>
      <c r="C177" s="137" t="s">
        <v>3697</v>
      </c>
      <c r="D177" s="160" t="s">
        <v>240</v>
      </c>
      <c r="E177" s="125">
        <v>4</v>
      </c>
      <c r="F177" s="125"/>
      <c r="G177" s="125">
        <f t="shared" si="2"/>
        <v>0</v>
      </c>
      <c r="H177" s="147" t="s">
        <v>1623</v>
      </c>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row>
    <row r="178" spans="1:47" outlineLevel="1" x14ac:dyDescent="0.2">
      <c r="A178" s="123">
        <v>141</v>
      </c>
      <c r="B178" s="123" t="s">
        <v>3889</v>
      </c>
      <c r="C178" s="137" t="s">
        <v>3709</v>
      </c>
      <c r="D178" s="160" t="s">
        <v>132</v>
      </c>
      <c r="E178" s="125">
        <v>1</v>
      </c>
      <c r="F178" s="125"/>
      <c r="G178" s="125">
        <f t="shared" si="2"/>
        <v>0</v>
      </c>
      <c r="H178" s="147" t="s">
        <v>1623</v>
      </c>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row>
    <row r="179" spans="1:47" outlineLevel="1" x14ac:dyDescent="0.2">
      <c r="A179" s="123"/>
      <c r="B179" s="123"/>
      <c r="C179" s="137"/>
      <c r="D179" s="160"/>
      <c r="E179" s="125"/>
      <c r="F179" s="125"/>
      <c r="G179" s="125">
        <f t="shared" si="2"/>
        <v>0</v>
      </c>
      <c r="H179" s="147"/>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row>
    <row r="180" spans="1:47" outlineLevel="1" x14ac:dyDescent="0.2">
      <c r="A180" s="123"/>
      <c r="B180" s="123"/>
      <c r="C180" s="190" t="s">
        <v>3710</v>
      </c>
      <c r="D180" s="160"/>
      <c r="E180" s="125"/>
      <c r="F180" s="125"/>
      <c r="G180" s="125">
        <f t="shared" si="2"/>
        <v>0</v>
      </c>
      <c r="H180" s="147"/>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row>
    <row r="181" spans="1:47" outlineLevel="1" x14ac:dyDescent="0.2">
      <c r="A181" s="123">
        <v>142</v>
      </c>
      <c r="B181" s="123" t="s">
        <v>3890</v>
      </c>
      <c r="C181" s="137" t="s">
        <v>3711</v>
      </c>
      <c r="D181" s="160" t="s">
        <v>1169</v>
      </c>
      <c r="E181" s="125">
        <v>10</v>
      </c>
      <c r="F181" s="125"/>
      <c r="G181" s="125">
        <f t="shared" si="2"/>
        <v>0</v>
      </c>
      <c r="H181" s="147" t="s">
        <v>1623</v>
      </c>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row>
    <row r="182" spans="1:47" outlineLevel="1" x14ac:dyDescent="0.2">
      <c r="A182" s="123"/>
      <c r="B182" s="123"/>
      <c r="C182" s="137"/>
      <c r="D182" s="160"/>
      <c r="E182" s="125"/>
      <c r="F182" s="125"/>
      <c r="G182" s="125">
        <f t="shared" si="2"/>
        <v>0</v>
      </c>
      <c r="H182" s="147"/>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row>
    <row r="183" spans="1:47" outlineLevel="1" x14ac:dyDescent="0.2">
      <c r="A183" s="123"/>
      <c r="B183" s="123"/>
      <c r="C183" s="190" t="s">
        <v>3712</v>
      </c>
      <c r="D183" s="160"/>
      <c r="E183" s="125"/>
      <c r="F183" s="125"/>
      <c r="G183" s="125">
        <f t="shared" si="2"/>
        <v>0</v>
      </c>
      <c r="H183" s="147"/>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row>
    <row r="184" spans="1:47" outlineLevel="1" x14ac:dyDescent="0.2">
      <c r="A184" s="123">
        <v>143</v>
      </c>
      <c r="B184" s="123" t="s">
        <v>3891</v>
      </c>
      <c r="C184" s="137" t="s">
        <v>3713</v>
      </c>
      <c r="D184" s="160" t="s">
        <v>132</v>
      </c>
      <c r="E184" s="125">
        <v>1</v>
      </c>
      <c r="F184" s="125"/>
      <c r="G184" s="125">
        <f t="shared" si="2"/>
        <v>0</v>
      </c>
      <c r="H184" s="147" t="s">
        <v>1623</v>
      </c>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row>
    <row r="185" spans="1:47" outlineLevel="1" x14ac:dyDescent="0.2">
      <c r="A185" s="123">
        <v>144</v>
      </c>
      <c r="B185" s="123" t="s">
        <v>3892</v>
      </c>
      <c r="C185" s="137" t="s">
        <v>3714</v>
      </c>
      <c r="D185" s="160" t="s">
        <v>132</v>
      </c>
      <c r="E185" s="125">
        <v>1</v>
      </c>
      <c r="F185" s="125"/>
      <c r="G185" s="125">
        <f t="shared" si="2"/>
        <v>0</v>
      </c>
      <c r="H185" s="147" t="s">
        <v>1623</v>
      </c>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row>
    <row r="186" spans="1:47" outlineLevel="1" x14ac:dyDescent="0.2">
      <c r="A186" s="124" t="s">
        <v>3814</v>
      </c>
      <c r="B186" s="124" t="s">
        <v>3716</v>
      </c>
      <c r="C186" s="139" t="s">
        <v>3893</v>
      </c>
      <c r="D186" s="162"/>
      <c r="E186" s="126"/>
      <c r="F186" s="126"/>
      <c r="G186" s="126">
        <f>SUM(G187:G244)</f>
        <v>0</v>
      </c>
      <c r="H186" s="14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row>
    <row r="187" spans="1:47" outlineLevel="1" x14ac:dyDescent="0.2">
      <c r="A187" s="123"/>
      <c r="B187" s="123"/>
      <c r="C187" s="190" t="s">
        <v>3620</v>
      </c>
      <c r="D187" s="160"/>
      <c r="E187" s="125"/>
      <c r="F187" s="125"/>
      <c r="G187" s="125"/>
      <c r="H187" s="147"/>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row>
    <row r="188" spans="1:47" ht="22.5" outlineLevel="1" x14ac:dyDescent="0.2">
      <c r="A188" s="123">
        <v>145</v>
      </c>
      <c r="B188" s="123" t="s">
        <v>3912</v>
      </c>
      <c r="C188" s="137" t="s">
        <v>3894</v>
      </c>
      <c r="D188" s="160" t="s">
        <v>132</v>
      </c>
      <c r="E188" s="125">
        <v>1</v>
      </c>
      <c r="F188" s="125"/>
      <c r="G188" s="125">
        <f t="shared" ref="G188:G244" si="3">F188*E188</f>
        <v>0</v>
      </c>
      <c r="H188" s="147" t="s">
        <v>1623</v>
      </c>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row>
    <row r="189" spans="1:47" ht="22.5" outlineLevel="1" x14ac:dyDescent="0.2">
      <c r="A189" s="123">
        <v>146</v>
      </c>
      <c r="B189" s="123" t="s">
        <v>3913</v>
      </c>
      <c r="C189" s="137" t="s">
        <v>3895</v>
      </c>
      <c r="D189" s="160" t="s">
        <v>132</v>
      </c>
      <c r="E189" s="125">
        <v>1</v>
      </c>
      <c r="F189" s="125"/>
      <c r="G189" s="125">
        <f t="shared" si="3"/>
        <v>0</v>
      </c>
      <c r="H189" s="147" t="s">
        <v>1623</v>
      </c>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row>
    <row r="190" spans="1:47" outlineLevel="1" x14ac:dyDescent="0.2">
      <c r="A190" s="123"/>
      <c r="B190" s="123"/>
      <c r="C190" s="137"/>
      <c r="D190" s="160"/>
      <c r="E190" s="125"/>
      <c r="F190" s="125"/>
      <c r="G190" s="125">
        <f t="shared" si="3"/>
        <v>0</v>
      </c>
      <c r="H190" s="147"/>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row>
    <row r="191" spans="1:47" outlineLevel="1" x14ac:dyDescent="0.2">
      <c r="A191" s="123"/>
      <c r="B191" s="123"/>
      <c r="C191" s="190" t="s">
        <v>3644</v>
      </c>
      <c r="D191" s="160"/>
      <c r="E191" s="125"/>
      <c r="F191" s="125"/>
      <c r="G191" s="125">
        <f t="shared" si="3"/>
        <v>0</v>
      </c>
      <c r="H191" s="147"/>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row>
    <row r="192" spans="1:47" outlineLevel="1" x14ac:dyDescent="0.2">
      <c r="A192" s="123">
        <v>147</v>
      </c>
      <c r="B192" s="123" t="s">
        <v>3914</v>
      </c>
      <c r="C192" s="137" t="s">
        <v>3896</v>
      </c>
      <c r="D192" s="160" t="s">
        <v>132</v>
      </c>
      <c r="E192" s="125">
        <v>1</v>
      </c>
      <c r="F192" s="125"/>
      <c r="G192" s="125">
        <f t="shared" si="3"/>
        <v>0</v>
      </c>
      <c r="H192" s="147" t="s">
        <v>1623</v>
      </c>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row>
    <row r="193" spans="1:47" outlineLevel="1" x14ac:dyDescent="0.2">
      <c r="A193" s="123">
        <v>148</v>
      </c>
      <c r="B193" s="123" t="s">
        <v>3915</v>
      </c>
      <c r="C193" s="137" t="s">
        <v>3897</v>
      </c>
      <c r="D193" s="160" t="s">
        <v>132</v>
      </c>
      <c r="E193" s="125">
        <v>1</v>
      </c>
      <c r="F193" s="125"/>
      <c r="G193" s="125">
        <f t="shared" si="3"/>
        <v>0</v>
      </c>
      <c r="H193" s="147" t="s">
        <v>1623</v>
      </c>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row>
    <row r="194" spans="1:47" outlineLevel="1" x14ac:dyDescent="0.2">
      <c r="A194" s="123">
        <v>149</v>
      </c>
      <c r="B194" s="123" t="s">
        <v>3916</v>
      </c>
      <c r="C194" s="137" t="s">
        <v>3646</v>
      </c>
      <c r="D194" s="160" t="s">
        <v>132</v>
      </c>
      <c r="E194" s="125">
        <v>1</v>
      </c>
      <c r="F194" s="125"/>
      <c r="G194" s="125">
        <f t="shared" si="3"/>
        <v>0</v>
      </c>
      <c r="H194" s="147" t="s">
        <v>1623</v>
      </c>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row>
    <row r="195" spans="1:47" outlineLevel="1" x14ac:dyDescent="0.2">
      <c r="A195" s="123">
        <v>150</v>
      </c>
      <c r="B195" s="123" t="s">
        <v>3917</v>
      </c>
      <c r="C195" s="137" t="s">
        <v>3647</v>
      </c>
      <c r="D195" s="160" t="s">
        <v>132</v>
      </c>
      <c r="E195" s="125">
        <v>1</v>
      </c>
      <c r="F195" s="125"/>
      <c r="G195" s="125">
        <f t="shared" si="3"/>
        <v>0</v>
      </c>
      <c r="H195" s="147" t="s">
        <v>1623</v>
      </c>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row>
    <row r="196" spans="1:47" outlineLevel="1" x14ac:dyDescent="0.2">
      <c r="A196" s="123">
        <v>151</v>
      </c>
      <c r="B196" s="123" t="s">
        <v>3918</v>
      </c>
      <c r="C196" s="137" t="s">
        <v>3648</v>
      </c>
      <c r="D196" s="160" t="s">
        <v>132</v>
      </c>
      <c r="E196" s="125">
        <v>2</v>
      </c>
      <c r="F196" s="125"/>
      <c r="G196" s="125">
        <f t="shared" si="3"/>
        <v>0</v>
      </c>
      <c r="H196" s="147" t="s">
        <v>1623</v>
      </c>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row>
    <row r="197" spans="1:47" outlineLevel="1" x14ac:dyDescent="0.2">
      <c r="A197" s="123">
        <v>152</v>
      </c>
      <c r="B197" s="123" t="s">
        <v>3919</v>
      </c>
      <c r="C197" s="137" t="s">
        <v>3898</v>
      </c>
      <c r="D197" s="160" t="s">
        <v>132</v>
      </c>
      <c r="E197" s="125">
        <v>2</v>
      </c>
      <c r="F197" s="125"/>
      <c r="G197" s="125">
        <f t="shared" si="3"/>
        <v>0</v>
      </c>
      <c r="H197" s="147" t="s">
        <v>1623</v>
      </c>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row>
    <row r="198" spans="1:47" outlineLevel="1" x14ac:dyDescent="0.2">
      <c r="A198" s="123">
        <v>153</v>
      </c>
      <c r="B198" s="123" t="s">
        <v>3920</v>
      </c>
      <c r="C198" s="137" t="s">
        <v>3651</v>
      </c>
      <c r="D198" s="160" t="s">
        <v>132</v>
      </c>
      <c r="E198" s="125">
        <v>2</v>
      </c>
      <c r="F198" s="125"/>
      <c r="G198" s="125">
        <f t="shared" si="3"/>
        <v>0</v>
      </c>
      <c r="H198" s="147" t="s">
        <v>1623</v>
      </c>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row>
    <row r="199" spans="1:47" outlineLevel="1" x14ac:dyDescent="0.2">
      <c r="A199" s="123">
        <v>154</v>
      </c>
      <c r="B199" s="123" t="s">
        <v>3921</v>
      </c>
      <c r="C199" s="137" t="s">
        <v>3652</v>
      </c>
      <c r="D199" s="160" t="s">
        <v>132</v>
      </c>
      <c r="E199" s="125">
        <v>2</v>
      </c>
      <c r="F199" s="125"/>
      <c r="G199" s="125">
        <f t="shared" si="3"/>
        <v>0</v>
      </c>
      <c r="H199" s="147" t="s">
        <v>1623</v>
      </c>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row>
    <row r="200" spans="1:47" outlineLevel="1" x14ac:dyDescent="0.2">
      <c r="A200" s="123">
        <v>155</v>
      </c>
      <c r="B200" s="123" t="s">
        <v>3922</v>
      </c>
      <c r="C200" s="137" t="s">
        <v>3654</v>
      </c>
      <c r="D200" s="160" t="s">
        <v>132</v>
      </c>
      <c r="E200" s="125">
        <v>2</v>
      </c>
      <c r="F200" s="125"/>
      <c r="G200" s="125">
        <f t="shared" si="3"/>
        <v>0</v>
      </c>
      <c r="H200" s="147" t="s">
        <v>1623</v>
      </c>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row>
    <row r="201" spans="1:47" outlineLevel="1" x14ac:dyDescent="0.2">
      <c r="A201" s="123">
        <v>156</v>
      </c>
      <c r="B201" s="123" t="s">
        <v>3923</v>
      </c>
      <c r="C201" s="137" t="s">
        <v>3899</v>
      </c>
      <c r="D201" s="160" t="s">
        <v>132</v>
      </c>
      <c r="E201" s="125">
        <v>1</v>
      </c>
      <c r="F201" s="125"/>
      <c r="G201" s="125">
        <f t="shared" si="3"/>
        <v>0</v>
      </c>
      <c r="H201" s="147" t="s">
        <v>1623</v>
      </c>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row>
    <row r="202" spans="1:47" outlineLevel="1" x14ac:dyDescent="0.2">
      <c r="A202" s="123">
        <v>157</v>
      </c>
      <c r="B202" s="123" t="s">
        <v>3924</v>
      </c>
      <c r="C202" s="137" t="s">
        <v>3900</v>
      </c>
      <c r="D202" s="160" t="s">
        <v>132</v>
      </c>
      <c r="E202" s="125">
        <v>1</v>
      </c>
      <c r="F202" s="125"/>
      <c r="G202" s="125">
        <f t="shared" si="3"/>
        <v>0</v>
      </c>
      <c r="H202" s="147" t="s">
        <v>1623</v>
      </c>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row>
    <row r="203" spans="1:47" outlineLevel="1" x14ac:dyDescent="0.2">
      <c r="A203" s="123">
        <v>158</v>
      </c>
      <c r="B203" s="123" t="s">
        <v>3925</v>
      </c>
      <c r="C203" s="137" t="s">
        <v>3656</v>
      </c>
      <c r="D203" s="160" t="s">
        <v>132</v>
      </c>
      <c r="E203" s="125">
        <v>1</v>
      </c>
      <c r="F203" s="125"/>
      <c r="G203" s="125">
        <f t="shared" si="3"/>
        <v>0</v>
      </c>
      <c r="H203" s="147" t="s">
        <v>1623</v>
      </c>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row>
    <row r="204" spans="1:47" outlineLevel="1" x14ac:dyDescent="0.2">
      <c r="A204" s="123">
        <v>159</v>
      </c>
      <c r="B204" s="123" t="s">
        <v>3926</v>
      </c>
      <c r="C204" s="137" t="s">
        <v>3658</v>
      </c>
      <c r="D204" s="160" t="s">
        <v>132</v>
      </c>
      <c r="E204" s="125">
        <v>1</v>
      </c>
      <c r="F204" s="125"/>
      <c r="G204" s="125">
        <f t="shared" si="3"/>
        <v>0</v>
      </c>
      <c r="H204" s="147" t="s">
        <v>1623</v>
      </c>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row>
    <row r="205" spans="1:47" outlineLevel="1" x14ac:dyDescent="0.2">
      <c r="A205" s="123">
        <v>160</v>
      </c>
      <c r="B205" s="123" t="s">
        <v>3927</v>
      </c>
      <c r="C205" s="137" t="s">
        <v>3901</v>
      </c>
      <c r="D205" s="160" t="s">
        <v>132</v>
      </c>
      <c r="E205" s="125">
        <v>2</v>
      </c>
      <c r="F205" s="125"/>
      <c r="G205" s="125">
        <f t="shared" si="3"/>
        <v>0</v>
      </c>
      <c r="H205" s="147" t="s">
        <v>1623</v>
      </c>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row>
    <row r="206" spans="1:47" outlineLevel="1" x14ac:dyDescent="0.2">
      <c r="A206" s="123">
        <v>161</v>
      </c>
      <c r="B206" s="123" t="s">
        <v>3928</v>
      </c>
      <c r="C206" s="137" t="s">
        <v>3902</v>
      </c>
      <c r="D206" s="160" t="s">
        <v>132</v>
      </c>
      <c r="E206" s="125">
        <v>2</v>
      </c>
      <c r="F206" s="125"/>
      <c r="G206" s="125">
        <f t="shared" si="3"/>
        <v>0</v>
      </c>
      <c r="H206" s="147" t="s">
        <v>1623</v>
      </c>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row>
    <row r="207" spans="1:47" outlineLevel="1" x14ac:dyDescent="0.2">
      <c r="A207" s="123">
        <v>162</v>
      </c>
      <c r="B207" s="123" t="s">
        <v>3929</v>
      </c>
      <c r="C207" s="137" t="s">
        <v>3903</v>
      </c>
      <c r="D207" s="160" t="s">
        <v>132</v>
      </c>
      <c r="E207" s="125">
        <v>1</v>
      </c>
      <c r="F207" s="125"/>
      <c r="G207" s="125">
        <f t="shared" si="3"/>
        <v>0</v>
      </c>
      <c r="H207" s="147" t="s">
        <v>1623</v>
      </c>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row>
    <row r="208" spans="1:47" outlineLevel="1" x14ac:dyDescent="0.2">
      <c r="A208" s="123">
        <v>163</v>
      </c>
      <c r="B208" s="123" t="s">
        <v>3930</v>
      </c>
      <c r="C208" s="137" t="s">
        <v>3904</v>
      </c>
      <c r="D208" s="160" t="s">
        <v>132</v>
      </c>
      <c r="E208" s="125">
        <v>1</v>
      </c>
      <c r="F208" s="125"/>
      <c r="G208" s="125">
        <f t="shared" si="3"/>
        <v>0</v>
      </c>
      <c r="H208" s="147" t="s">
        <v>1623</v>
      </c>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row>
    <row r="209" spans="1:47" outlineLevel="1" x14ac:dyDescent="0.2">
      <c r="A209" s="123">
        <v>164</v>
      </c>
      <c r="B209" s="123" t="s">
        <v>3931</v>
      </c>
      <c r="C209" s="137" t="s">
        <v>3905</v>
      </c>
      <c r="D209" s="160" t="s">
        <v>132</v>
      </c>
      <c r="E209" s="125">
        <v>2</v>
      </c>
      <c r="F209" s="125"/>
      <c r="G209" s="125">
        <f t="shared" si="3"/>
        <v>0</v>
      </c>
      <c r="H209" s="147" t="s">
        <v>1623</v>
      </c>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row>
    <row r="210" spans="1:47" outlineLevel="1" x14ac:dyDescent="0.2">
      <c r="A210" s="123">
        <v>165</v>
      </c>
      <c r="B210" s="123" t="s">
        <v>3932</v>
      </c>
      <c r="C210" s="137" t="s">
        <v>3906</v>
      </c>
      <c r="D210" s="160" t="s">
        <v>132</v>
      </c>
      <c r="E210" s="125">
        <v>2</v>
      </c>
      <c r="F210" s="125"/>
      <c r="G210" s="125">
        <f t="shared" si="3"/>
        <v>0</v>
      </c>
      <c r="H210" s="147" t="s">
        <v>1623</v>
      </c>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row>
    <row r="211" spans="1:47" outlineLevel="1" x14ac:dyDescent="0.2">
      <c r="A211" s="123">
        <v>166</v>
      </c>
      <c r="B211" s="123" t="s">
        <v>3933</v>
      </c>
      <c r="C211" s="137" t="s">
        <v>3664</v>
      </c>
      <c r="D211" s="160" t="s">
        <v>132</v>
      </c>
      <c r="E211" s="125">
        <v>8</v>
      </c>
      <c r="F211" s="125"/>
      <c r="G211" s="125">
        <f t="shared" si="3"/>
        <v>0</v>
      </c>
      <c r="H211" s="147" t="s">
        <v>1623</v>
      </c>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row>
    <row r="212" spans="1:47" outlineLevel="1" x14ac:dyDescent="0.2">
      <c r="A212" s="123">
        <v>167</v>
      </c>
      <c r="B212" s="123" t="s">
        <v>3934</v>
      </c>
      <c r="C212" s="137" t="s">
        <v>3665</v>
      </c>
      <c r="D212" s="160" t="s">
        <v>132</v>
      </c>
      <c r="E212" s="125">
        <v>8</v>
      </c>
      <c r="F212" s="125"/>
      <c r="G212" s="125">
        <f t="shared" si="3"/>
        <v>0</v>
      </c>
      <c r="H212" s="147" t="s">
        <v>1623</v>
      </c>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row>
    <row r="213" spans="1:47" outlineLevel="1" x14ac:dyDescent="0.2">
      <c r="A213" s="123">
        <v>168</v>
      </c>
      <c r="B213" s="123" t="s">
        <v>3935</v>
      </c>
      <c r="C213" s="137" t="s">
        <v>3666</v>
      </c>
      <c r="D213" s="160" t="s">
        <v>132</v>
      </c>
      <c r="E213" s="125">
        <v>4</v>
      </c>
      <c r="F213" s="125"/>
      <c r="G213" s="125">
        <f t="shared" si="3"/>
        <v>0</v>
      </c>
      <c r="H213" s="147" t="s">
        <v>1623</v>
      </c>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row>
    <row r="214" spans="1:47" outlineLevel="1" x14ac:dyDescent="0.2">
      <c r="A214" s="123">
        <v>169</v>
      </c>
      <c r="B214" s="123" t="s">
        <v>3936</v>
      </c>
      <c r="C214" s="137" t="s">
        <v>3667</v>
      </c>
      <c r="D214" s="160" t="s">
        <v>132</v>
      </c>
      <c r="E214" s="125">
        <v>8</v>
      </c>
      <c r="F214" s="125"/>
      <c r="G214" s="125">
        <f t="shared" si="3"/>
        <v>0</v>
      </c>
      <c r="H214" s="147" t="s">
        <v>1623</v>
      </c>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row>
    <row r="215" spans="1:47" outlineLevel="1" x14ac:dyDescent="0.2">
      <c r="A215" s="123"/>
      <c r="B215" s="123"/>
      <c r="C215" s="137"/>
      <c r="D215" s="160"/>
      <c r="E215" s="125"/>
      <c r="F215" s="125"/>
      <c r="G215" s="125">
        <f t="shared" si="3"/>
        <v>0</v>
      </c>
      <c r="H215" s="147"/>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row>
    <row r="216" spans="1:47" outlineLevel="1" x14ac:dyDescent="0.2">
      <c r="A216" s="123"/>
      <c r="B216" s="123"/>
      <c r="C216" s="190" t="s">
        <v>3680</v>
      </c>
      <c r="D216" s="160"/>
      <c r="E216" s="125"/>
      <c r="F216" s="125"/>
      <c r="G216" s="125">
        <f t="shared" si="3"/>
        <v>0</v>
      </c>
      <c r="H216" s="147"/>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row>
    <row r="217" spans="1:47" outlineLevel="1" x14ac:dyDescent="0.2">
      <c r="A217" s="123">
        <v>170</v>
      </c>
      <c r="B217" s="123" t="s">
        <v>3937</v>
      </c>
      <c r="C217" s="137" t="s">
        <v>3907</v>
      </c>
      <c r="D217" s="160" t="s">
        <v>240</v>
      </c>
      <c r="E217" s="125">
        <v>12</v>
      </c>
      <c r="F217" s="125"/>
      <c r="G217" s="125">
        <f t="shared" si="3"/>
        <v>0</v>
      </c>
      <c r="H217" s="147" t="s">
        <v>1623</v>
      </c>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row>
    <row r="218" spans="1:47" outlineLevel="1" x14ac:dyDescent="0.2">
      <c r="A218" s="123">
        <v>171</v>
      </c>
      <c r="B218" s="123" t="s">
        <v>3938</v>
      </c>
      <c r="C218" s="137" t="s">
        <v>3842</v>
      </c>
      <c r="D218" s="160" t="s">
        <v>240</v>
      </c>
      <c r="E218" s="125">
        <v>18</v>
      </c>
      <c r="F218" s="125"/>
      <c r="G218" s="125">
        <f t="shared" si="3"/>
        <v>0</v>
      </c>
      <c r="H218" s="147" t="s">
        <v>1623</v>
      </c>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row>
    <row r="219" spans="1:47" outlineLevel="1" x14ac:dyDescent="0.2">
      <c r="A219" s="123">
        <v>172</v>
      </c>
      <c r="B219" s="123" t="s">
        <v>3939</v>
      </c>
      <c r="C219" s="137" t="s">
        <v>3682</v>
      </c>
      <c r="D219" s="160" t="s">
        <v>240</v>
      </c>
      <c r="E219" s="125">
        <v>54</v>
      </c>
      <c r="F219" s="125"/>
      <c r="G219" s="125">
        <f t="shared" si="3"/>
        <v>0</v>
      </c>
      <c r="H219" s="147" t="s">
        <v>1623</v>
      </c>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row>
    <row r="220" spans="1:47" outlineLevel="1" x14ac:dyDescent="0.2">
      <c r="A220" s="123">
        <v>173</v>
      </c>
      <c r="B220" s="123" t="s">
        <v>3940</v>
      </c>
      <c r="C220" s="137" t="s">
        <v>3683</v>
      </c>
      <c r="D220" s="160" t="s">
        <v>240</v>
      </c>
      <c r="E220" s="125">
        <v>18</v>
      </c>
      <c r="F220" s="125"/>
      <c r="G220" s="125">
        <f t="shared" si="3"/>
        <v>0</v>
      </c>
      <c r="H220" s="147" t="s">
        <v>1623</v>
      </c>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row>
    <row r="221" spans="1:47" outlineLevel="1" x14ac:dyDescent="0.2">
      <c r="A221" s="123">
        <v>174</v>
      </c>
      <c r="B221" s="123" t="s">
        <v>3941</v>
      </c>
      <c r="C221" s="137" t="s">
        <v>3684</v>
      </c>
      <c r="D221" s="160" t="s">
        <v>240</v>
      </c>
      <c r="E221" s="125">
        <v>50</v>
      </c>
      <c r="F221" s="125"/>
      <c r="G221" s="125">
        <f t="shared" si="3"/>
        <v>0</v>
      </c>
      <c r="H221" s="147" t="s">
        <v>1623</v>
      </c>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row>
    <row r="222" spans="1:47" outlineLevel="1" x14ac:dyDescent="0.2">
      <c r="A222" s="123">
        <v>175</v>
      </c>
      <c r="B222" s="123" t="s">
        <v>3942</v>
      </c>
      <c r="C222" s="137" t="s">
        <v>3685</v>
      </c>
      <c r="D222" s="160" t="s">
        <v>132</v>
      </c>
      <c r="E222" s="125">
        <v>1</v>
      </c>
      <c r="F222" s="125"/>
      <c r="G222" s="125">
        <f t="shared" si="3"/>
        <v>0</v>
      </c>
      <c r="H222" s="147" t="s">
        <v>1623</v>
      </c>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row>
    <row r="223" spans="1:47" outlineLevel="1" x14ac:dyDescent="0.2">
      <c r="A223" s="123">
        <v>176</v>
      </c>
      <c r="B223" s="123" t="s">
        <v>3943</v>
      </c>
      <c r="C223" s="137" t="s">
        <v>3686</v>
      </c>
      <c r="D223" s="160" t="s">
        <v>132</v>
      </c>
      <c r="E223" s="125">
        <v>1</v>
      </c>
      <c r="F223" s="125"/>
      <c r="G223" s="125">
        <f t="shared" si="3"/>
        <v>0</v>
      </c>
      <c r="H223" s="147" t="s">
        <v>1623</v>
      </c>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row>
    <row r="224" spans="1:47" outlineLevel="1" x14ac:dyDescent="0.2">
      <c r="A224" s="123">
        <v>177</v>
      </c>
      <c r="B224" s="123" t="s">
        <v>3944</v>
      </c>
      <c r="C224" s="137" t="s">
        <v>3687</v>
      </c>
      <c r="D224" s="160" t="s">
        <v>132</v>
      </c>
      <c r="E224" s="125">
        <v>1</v>
      </c>
      <c r="F224" s="125"/>
      <c r="G224" s="125">
        <f t="shared" si="3"/>
        <v>0</v>
      </c>
      <c r="H224" s="147" t="s">
        <v>1623</v>
      </c>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row>
    <row r="225" spans="1:47" outlineLevel="1" x14ac:dyDescent="0.2">
      <c r="A225" s="123"/>
      <c r="B225" s="123"/>
      <c r="C225" s="137"/>
      <c r="D225" s="160"/>
      <c r="E225" s="125"/>
      <c r="F225" s="125"/>
      <c r="G225" s="125">
        <f t="shared" si="3"/>
        <v>0</v>
      </c>
      <c r="H225" s="147"/>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row>
    <row r="226" spans="1:47" outlineLevel="1" x14ac:dyDescent="0.2">
      <c r="A226" s="123"/>
      <c r="B226" s="123"/>
      <c r="C226" s="190" t="s">
        <v>3693</v>
      </c>
      <c r="D226" s="160"/>
      <c r="E226" s="125"/>
      <c r="F226" s="125"/>
      <c r="G226" s="125">
        <f t="shared" si="3"/>
        <v>0</v>
      </c>
      <c r="H226" s="147"/>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row>
    <row r="227" spans="1:47" outlineLevel="1" x14ac:dyDescent="0.2">
      <c r="A227" s="123">
        <v>178</v>
      </c>
      <c r="B227" s="123" t="s">
        <v>3945</v>
      </c>
      <c r="C227" s="137" t="s">
        <v>3908</v>
      </c>
      <c r="D227" s="160" t="s">
        <v>240</v>
      </c>
      <c r="E227" s="125">
        <v>12</v>
      </c>
      <c r="F227" s="125"/>
      <c r="G227" s="125">
        <f t="shared" si="3"/>
        <v>0</v>
      </c>
      <c r="H227" s="147" t="s">
        <v>1623</v>
      </c>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row>
    <row r="228" spans="1:47" outlineLevel="1" x14ac:dyDescent="0.2">
      <c r="A228" s="123">
        <v>179</v>
      </c>
      <c r="B228" s="123" t="s">
        <v>3946</v>
      </c>
      <c r="C228" s="137" t="s">
        <v>3846</v>
      </c>
      <c r="D228" s="160" t="s">
        <v>240</v>
      </c>
      <c r="E228" s="125">
        <v>18</v>
      </c>
      <c r="F228" s="125"/>
      <c r="G228" s="125">
        <f t="shared" si="3"/>
        <v>0</v>
      </c>
      <c r="H228" s="147" t="s">
        <v>1623</v>
      </c>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row>
    <row r="229" spans="1:47" outlineLevel="1" x14ac:dyDescent="0.2">
      <c r="A229" s="123">
        <v>180</v>
      </c>
      <c r="B229" s="123" t="s">
        <v>3947</v>
      </c>
      <c r="C229" s="137" t="s">
        <v>3909</v>
      </c>
      <c r="D229" s="160" t="s">
        <v>240</v>
      </c>
      <c r="E229" s="125">
        <v>42</v>
      </c>
      <c r="F229" s="125"/>
      <c r="G229" s="125">
        <f t="shared" si="3"/>
        <v>0</v>
      </c>
      <c r="H229" s="147" t="s">
        <v>1623</v>
      </c>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row>
    <row r="230" spans="1:47" outlineLevel="1" x14ac:dyDescent="0.2">
      <c r="A230" s="123">
        <v>181</v>
      </c>
      <c r="B230" s="123" t="s">
        <v>3948</v>
      </c>
      <c r="C230" s="137" t="s">
        <v>3910</v>
      </c>
      <c r="D230" s="160" t="s">
        <v>240</v>
      </c>
      <c r="E230" s="125">
        <v>12</v>
      </c>
      <c r="F230" s="125"/>
      <c r="G230" s="125">
        <f t="shared" si="3"/>
        <v>0</v>
      </c>
      <c r="H230" s="147" t="s">
        <v>1623</v>
      </c>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row>
    <row r="231" spans="1:47" outlineLevel="1" x14ac:dyDescent="0.2">
      <c r="A231" s="123">
        <v>182</v>
      </c>
      <c r="B231" s="123" t="s">
        <v>3949</v>
      </c>
      <c r="C231" s="137" t="s">
        <v>3911</v>
      </c>
      <c r="D231" s="160" t="s">
        <v>240</v>
      </c>
      <c r="E231" s="125">
        <v>18</v>
      </c>
      <c r="F231" s="125"/>
      <c r="G231" s="125">
        <f t="shared" si="3"/>
        <v>0</v>
      </c>
      <c r="H231" s="147" t="s">
        <v>1623</v>
      </c>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row>
    <row r="232" spans="1:47" outlineLevel="1" x14ac:dyDescent="0.2">
      <c r="A232" s="123">
        <v>183</v>
      </c>
      <c r="B232" s="123" t="s">
        <v>3950</v>
      </c>
      <c r="C232" s="137" t="s">
        <v>3701</v>
      </c>
      <c r="D232" s="160" t="s">
        <v>240</v>
      </c>
      <c r="E232" s="125">
        <v>50</v>
      </c>
      <c r="F232" s="125"/>
      <c r="G232" s="125">
        <f t="shared" si="3"/>
        <v>0</v>
      </c>
      <c r="H232" s="147" t="s">
        <v>1623</v>
      </c>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row>
    <row r="233" spans="1:47" outlineLevel="1" x14ac:dyDescent="0.2">
      <c r="A233" s="123">
        <v>184</v>
      </c>
      <c r="B233" s="123" t="s">
        <v>3951</v>
      </c>
      <c r="C233" s="137" t="s">
        <v>3705</v>
      </c>
      <c r="D233" s="160" t="s">
        <v>132</v>
      </c>
      <c r="E233" s="125">
        <v>1</v>
      </c>
      <c r="F233" s="125"/>
      <c r="G233" s="125">
        <f t="shared" si="3"/>
        <v>0</v>
      </c>
      <c r="H233" s="147" t="s">
        <v>1623</v>
      </c>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row>
    <row r="234" spans="1:47" outlineLevel="1" x14ac:dyDescent="0.2">
      <c r="A234" s="123">
        <v>185</v>
      </c>
      <c r="B234" s="123" t="s">
        <v>3952</v>
      </c>
      <c r="C234" s="137" t="s">
        <v>3706</v>
      </c>
      <c r="D234" s="160" t="s">
        <v>132</v>
      </c>
      <c r="E234" s="125">
        <v>1</v>
      </c>
      <c r="F234" s="125"/>
      <c r="G234" s="125">
        <f t="shared" si="3"/>
        <v>0</v>
      </c>
      <c r="H234" s="147" t="s">
        <v>1623</v>
      </c>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row>
    <row r="235" spans="1:47" outlineLevel="1" x14ac:dyDescent="0.2">
      <c r="A235" s="123">
        <v>186</v>
      </c>
      <c r="B235" s="123" t="s">
        <v>3953</v>
      </c>
      <c r="C235" s="137" t="s">
        <v>3707</v>
      </c>
      <c r="D235" s="160" t="s">
        <v>132</v>
      </c>
      <c r="E235" s="125">
        <v>1</v>
      </c>
      <c r="F235" s="125"/>
      <c r="G235" s="125">
        <f t="shared" si="3"/>
        <v>0</v>
      </c>
      <c r="H235" s="147" t="s">
        <v>1623</v>
      </c>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row>
    <row r="236" spans="1:47" outlineLevel="1" x14ac:dyDescent="0.2">
      <c r="A236" s="123">
        <v>187</v>
      </c>
      <c r="B236" s="123" t="s">
        <v>3954</v>
      </c>
      <c r="C236" s="137" t="s">
        <v>3708</v>
      </c>
      <c r="D236" s="160" t="s">
        <v>132</v>
      </c>
      <c r="E236" s="125">
        <v>2</v>
      </c>
      <c r="F236" s="125"/>
      <c r="G236" s="125">
        <f t="shared" si="3"/>
        <v>0</v>
      </c>
      <c r="H236" s="147" t="s">
        <v>1623</v>
      </c>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row>
    <row r="237" spans="1:47" outlineLevel="1" x14ac:dyDescent="0.2">
      <c r="A237" s="123">
        <v>188</v>
      </c>
      <c r="B237" s="123" t="s">
        <v>3955</v>
      </c>
      <c r="C237" s="137" t="s">
        <v>3709</v>
      </c>
      <c r="D237" s="160" t="s">
        <v>132</v>
      </c>
      <c r="E237" s="125">
        <v>1</v>
      </c>
      <c r="F237" s="125"/>
      <c r="G237" s="125">
        <f t="shared" si="3"/>
        <v>0</v>
      </c>
      <c r="H237" s="147" t="s">
        <v>1623</v>
      </c>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row>
    <row r="238" spans="1:47" outlineLevel="1" x14ac:dyDescent="0.2">
      <c r="A238" s="123"/>
      <c r="B238" s="123"/>
      <c r="C238" s="137"/>
      <c r="D238" s="160"/>
      <c r="E238" s="125"/>
      <c r="F238" s="125"/>
      <c r="G238" s="125">
        <f t="shared" si="3"/>
        <v>0</v>
      </c>
      <c r="H238" s="147"/>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row>
    <row r="239" spans="1:47" outlineLevel="1" x14ac:dyDescent="0.2">
      <c r="A239" s="123"/>
      <c r="B239" s="123"/>
      <c r="C239" s="190" t="s">
        <v>3710</v>
      </c>
      <c r="D239" s="160"/>
      <c r="E239" s="125"/>
      <c r="F239" s="125"/>
      <c r="G239" s="125">
        <f t="shared" si="3"/>
        <v>0</v>
      </c>
      <c r="H239" s="147"/>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row>
    <row r="240" spans="1:47" outlineLevel="1" x14ac:dyDescent="0.2">
      <c r="A240" s="123">
        <v>189</v>
      </c>
      <c r="B240" s="123" t="s">
        <v>3956</v>
      </c>
      <c r="C240" s="137" t="s">
        <v>3711</v>
      </c>
      <c r="D240" s="160" t="s">
        <v>1169</v>
      </c>
      <c r="E240" s="125">
        <v>10</v>
      </c>
      <c r="F240" s="125"/>
      <c r="G240" s="125">
        <f t="shared" si="3"/>
        <v>0</v>
      </c>
      <c r="H240" s="147" t="s">
        <v>1623</v>
      </c>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row>
    <row r="241" spans="1:47" outlineLevel="1" x14ac:dyDescent="0.2">
      <c r="A241" s="123"/>
      <c r="B241" s="123"/>
      <c r="C241" s="137"/>
      <c r="D241" s="160"/>
      <c r="E241" s="125"/>
      <c r="F241" s="125"/>
      <c r="G241" s="125">
        <f t="shared" si="3"/>
        <v>0</v>
      </c>
      <c r="H241" s="147"/>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row>
    <row r="242" spans="1:47" outlineLevel="1" x14ac:dyDescent="0.2">
      <c r="A242" s="123"/>
      <c r="B242" s="123"/>
      <c r="C242" s="190" t="s">
        <v>3712</v>
      </c>
      <c r="D242" s="160"/>
      <c r="E242" s="125"/>
      <c r="F242" s="125"/>
      <c r="G242" s="125">
        <f t="shared" si="3"/>
        <v>0</v>
      </c>
      <c r="H242" s="147"/>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row>
    <row r="243" spans="1:47" outlineLevel="1" x14ac:dyDescent="0.2">
      <c r="A243" s="123">
        <v>190</v>
      </c>
      <c r="B243" s="123" t="s">
        <v>3957</v>
      </c>
      <c r="C243" s="137" t="s">
        <v>3713</v>
      </c>
      <c r="D243" s="160" t="s">
        <v>132</v>
      </c>
      <c r="E243" s="125">
        <v>1</v>
      </c>
      <c r="F243" s="125"/>
      <c r="G243" s="125">
        <f t="shared" si="3"/>
        <v>0</v>
      </c>
      <c r="H243" s="147" t="s">
        <v>1623</v>
      </c>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row>
    <row r="244" spans="1:47" outlineLevel="1" x14ac:dyDescent="0.2">
      <c r="A244" s="123">
        <v>191</v>
      </c>
      <c r="B244" s="123" t="s">
        <v>3958</v>
      </c>
      <c r="C244" s="137" t="s">
        <v>3714</v>
      </c>
      <c r="D244" s="160" t="s">
        <v>132</v>
      </c>
      <c r="E244" s="125">
        <v>1</v>
      </c>
      <c r="F244" s="125"/>
      <c r="G244" s="125">
        <f t="shared" si="3"/>
        <v>0</v>
      </c>
      <c r="H244" s="147" t="s">
        <v>1623</v>
      </c>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row>
    <row r="245" spans="1:47" outlineLevel="1" x14ac:dyDescent="0.2">
      <c r="A245" s="124" t="s">
        <v>3814</v>
      </c>
      <c r="B245" s="124" t="s">
        <v>3717</v>
      </c>
      <c r="C245" s="139" t="s">
        <v>3959</v>
      </c>
      <c r="D245" s="162"/>
      <c r="E245" s="126"/>
      <c r="F245" s="126"/>
      <c r="G245" s="126">
        <f>SUM(G246:G283)</f>
        <v>0</v>
      </c>
      <c r="H245" s="14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row>
    <row r="246" spans="1:47" outlineLevel="1" x14ac:dyDescent="0.2">
      <c r="A246" s="123"/>
      <c r="B246" s="123"/>
      <c r="C246" s="190" t="s">
        <v>3644</v>
      </c>
      <c r="D246" s="160"/>
      <c r="E246" s="125"/>
      <c r="F246" s="125"/>
      <c r="G246" s="125"/>
      <c r="H246" s="147"/>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row>
    <row r="247" spans="1:47" outlineLevel="1" x14ac:dyDescent="0.2">
      <c r="A247" s="123">
        <v>192</v>
      </c>
      <c r="B247" s="123" t="s">
        <v>3970</v>
      </c>
      <c r="C247" s="137" t="s">
        <v>3960</v>
      </c>
      <c r="D247" s="160" t="s">
        <v>132</v>
      </c>
      <c r="E247" s="125">
        <v>20</v>
      </c>
      <c r="F247" s="125"/>
      <c r="G247" s="125">
        <f t="shared" ref="G247:G283" si="4">F247*E247</f>
        <v>0</v>
      </c>
      <c r="H247" s="147" t="s">
        <v>1623</v>
      </c>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row>
    <row r="248" spans="1:47" outlineLevel="1" x14ac:dyDescent="0.2">
      <c r="A248" s="123">
        <v>193</v>
      </c>
      <c r="B248" s="123" t="s">
        <v>3971</v>
      </c>
      <c r="C248" s="137" t="s">
        <v>3961</v>
      </c>
      <c r="D248" s="160" t="s">
        <v>132</v>
      </c>
      <c r="E248" s="125">
        <v>40</v>
      </c>
      <c r="F248" s="125"/>
      <c r="G248" s="125">
        <f t="shared" si="4"/>
        <v>0</v>
      </c>
      <c r="H248" s="147" t="s">
        <v>1623</v>
      </c>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row>
    <row r="249" spans="1:47" outlineLevel="1" x14ac:dyDescent="0.2">
      <c r="A249" s="123">
        <v>194</v>
      </c>
      <c r="B249" s="123" t="s">
        <v>3972</v>
      </c>
      <c r="C249" s="137" t="s">
        <v>3962</v>
      </c>
      <c r="D249" s="160" t="s">
        <v>132</v>
      </c>
      <c r="E249" s="125">
        <v>20</v>
      </c>
      <c r="F249" s="125"/>
      <c r="G249" s="125">
        <f t="shared" si="4"/>
        <v>0</v>
      </c>
      <c r="H249" s="147" t="s">
        <v>1623</v>
      </c>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row>
    <row r="250" spans="1:47" outlineLevel="1" x14ac:dyDescent="0.2">
      <c r="A250" s="123">
        <v>195</v>
      </c>
      <c r="B250" s="123" t="s">
        <v>3973</v>
      </c>
      <c r="C250" s="137" t="s">
        <v>3963</v>
      </c>
      <c r="D250" s="160" t="s">
        <v>132</v>
      </c>
      <c r="E250" s="125">
        <v>40</v>
      </c>
      <c r="F250" s="125"/>
      <c r="G250" s="125">
        <f t="shared" si="4"/>
        <v>0</v>
      </c>
      <c r="H250" s="147" t="s">
        <v>1623</v>
      </c>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row>
    <row r="251" spans="1:47" outlineLevel="1" x14ac:dyDescent="0.2">
      <c r="A251" s="123">
        <v>196</v>
      </c>
      <c r="B251" s="123" t="s">
        <v>3974</v>
      </c>
      <c r="C251" s="137" t="s">
        <v>3666</v>
      </c>
      <c r="D251" s="160" t="s">
        <v>132</v>
      </c>
      <c r="E251" s="125">
        <v>20</v>
      </c>
      <c r="F251" s="125"/>
      <c r="G251" s="125">
        <f t="shared" si="4"/>
        <v>0</v>
      </c>
      <c r="H251" s="147" t="s">
        <v>1623</v>
      </c>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row>
    <row r="252" spans="1:47" outlineLevel="1" x14ac:dyDescent="0.2">
      <c r="A252" s="123">
        <v>197</v>
      </c>
      <c r="B252" s="123" t="s">
        <v>3975</v>
      </c>
      <c r="C252" s="137" t="s">
        <v>3964</v>
      </c>
      <c r="D252" s="160" t="s">
        <v>132</v>
      </c>
      <c r="E252" s="125">
        <v>40</v>
      </c>
      <c r="F252" s="125"/>
      <c r="G252" s="125">
        <f t="shared" si="4"/>
        <v>0</v>
      </c>
      <c r="H252" s="147" t="s">
        <v>1623</v>
      </c>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row>
    <row r="253" spans="1:47" outlineLevel="1" x14ac:dyDescent="0.2">
      <c r="A253" s="123"/>
      <c r="B253" s="123"/>
      <c r="C253" s="137"/>
      <c r="D253" s="160"/>
      <c r="E253" s="125"/>
      <c r="F253" s="125"/>
      <c r="G253" s="125">
        <f t="shared" si="4"/>
        <v>0</v>
      </c>
      <c r="H253" s="147"/>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row>
    <row r="254" spans="1:47" outlineLevel="1" x14ac:dyDescent="0.2">
      <c r="A254" s="123"/>
      <c r="B254" s="123"/>
      <c r="C254" s="190" t="s">
        <v>3680</v>
      </c>
      <c r="D254" s="160"/>
      <c r="E254" s="125"/>
      <c r="F254" s="125"/>
      <c r="G254" s="125">
        <f t="shared" si="4"/>
        <v>0</v>
      </c>
      <c r="H254" s="147"/>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row>
    <row r="255" spans="1:47" outlineLevel="1" x14ac:dyDescent="0.2">
      <c r="A255" s="123">
        <v>198</v>
      </c>
      <c r="B255" s="123" t="s">
        <v>3976</v>
      </c>
      <c r="C255" s="137" t="s">
        <v>3681</v>
      </c>
      <c r="D255" s="160" t="s">
        <v>240</v>
      </c>
      <c r="E255" s="125">
        <v>158</v>
      </c>
      <c r="F255" s="125"/>
      <c r="G255" s="125">
        <f t="shared" si="4"/>
        <v>0</v>
      </c>
      <c r="H255" s="147" t="s">
        <v>1623</v>
      </c>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row>
    <row r="256" spans="1:47" outlineLevel="1" x14ac:dyDescent="0.2">
      <c r="A256" s="123">
        <v>199</v>
      </c>
      <c r="B256" s="123" t="s">
        <v>3977</v>
      </c>
      <c r="C256" s="137" t="s">
        <v>3842</v>
      </c>
      <c r="D256" s="160" t="s">
        <v>240</v>
      </c>
      <c r="E256" s="125">
        <v>152</v>
      </c>
      <c r="F256" s="125"/>
      <c r="G256" s="125">
        <f t="shared" si="4"/>
        <v>0</v>
      </c>
      <c r="H256" s="147" t="s">
        <v>1623</v>
      </c>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row>
    <row r="257" spans="1:47" outlineLevel="1" x14ac:dyDescent="0.2">
      <c r="A257" s="123">
        <v>200</v>
      </c>
      <c r="B257" s="123" t="s">
        <v>3978</v>
      </c>
      <c r="C257" s="137" t="s">
        <v>3682</v>
      </c>
      <c r="D257" s="160" t="s">
        <v>240</v>
      </c>
      <c r="E257" s="125">
        <v>20</v>
      </c>
      <c r="F257" s="125"/>
      <c r="G257" s="125">
        <f t="shared" si="4"/>
        <v>0</v>
      </c>
      <c r="H257" s="147" t="s">
        <v>1623</v>
      </c>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row>
    <row r="258" spans="1:47" outlineLevel="1" x14ac:dyDescent="0.2">
      <c r="A258" s="123">
        <v>201</v>
      </c>
      <c r="B258" s="123" t="s">
        <v>3979</v>
      </c>
      <c r="C258" s="137" t="s">
        <v>3843</v>
      </c>
      <c r="D258" s="160" t="s">
        <v>240</v>
      </c>
      <c r="E258" s="125">
        <v>83</v>
      </c>
      <c r="F258" s="125"/>
      <c r="G258" s="125">
        <f t="shared" si="4"/>
        <v>0</v>
      </c>
      <c r="H258" s="147" t="s">
        <v>1623</v>
      </c>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row>
    <row r="259" spans="1:47" outlineLevel="1" x14ac:dyDescent="0.2">
      <c r="A259" s="123">
        <v>202</v>
      </c>
      <c r="B259" s="123" t="s">
        <v>3980</v>
      </c>
      <c r="C259" s="137" t="s">
        <v>3683</v>
      </c>
      <c r="D259" s="160" t="s">
        <v>240</v>
      </c>
      <c r="E259" s="125">
        <v>16</v>
      </c>
      <c r="F259" s="125"/>
      <c r="G259" s="125">
        <f t="shared" si="4"/>
        <v>0</v>
      </c>
      <c r="H259" s="147" t="s">
        <v>1623</v>
      </c>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row>
    <row r="260" spans="1:47" outlineLevel="1" x14ac:dyDescent="0.2">
      <c r="A260" s="123">
        <v>203</v>
      </c>
      <c r="B260" s="123" t="s">
        <v>3981</v>
      </c>
      <c r="C260" s="137" t="s">
        <v>3684</v>
      </c>
      <c r="D260" s="160" t="s">
        <v>240</v>
      </c>
      <c r="E260" s="125">
        <v>5</v>
      </c>
      <c r="F260" s="125"/>
      <c r="G260" s="125">
        <f t="shared" si="4"/>
        <v>0</v>
      </c>
      <c r="H260" s="147" t="s">
        <v>1623</v>
      </c>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row>
    <row r="261" spans="1:47" outlineLevel="1" x14ac:dyDescent="0.2">
      <c r="A261" s="123">
        <v>204</v>
      </c>
      <c r="B261" s="123" t="s">
        <v>3982</v>
      </c>
      <c r="C261" s="137" t="s">
        <v>3685</v>
      </c>
      <c r="D261" s="160" t="s">
        <v>132</v>
      </c>
      <c r="E261" s="125">
        <v>1</v>
      </c>
      <c r="F261" s="125"/>
      <c r="G261" s="125">
        <f t="shared" si="4"/>
        <v>0</v>
      </c>
      <c r="H261" s="147" t="s">
        <v>1623</v>
      </c>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row>
    <row r="262" spans="1:47" outlineLevel="1" x14ac:dyDescent="0.2">
      <c r="A262" s="123">
        <v>205</v>
      </c>
      <c r="B262" s="123" t="s">
        <v>3983</v>
      </c>
      <c r="C262" s="137" t="s">
        <v>3686</v>
      </c>
      <c r="D262" s="160" t="s">
        <v>132</v>
      </c>
      <c r="E262" s="125">
        <v>1</v>
      </c>
      <c r="F262" s="125"/>
      <c r="G262" s="125">
        <f t="shared" si="4"/>
        <v>0</v>
      </c>
      <c r="H262" s="147" t="s">
        <v>1623</v>
      </c>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row>
    <row r="263" spans="1:47" outlineLevel="1" x14ac:dyDescent="0.2">
      <c r="A263" s="123">
        <v>206</v>
      </c>
      <c r="B263" s="123" t="s">
        <v>3984</v>
      </c>
      <c r="C263" s="137" t="s">
        <v>3687</v>
      </c>
      <c r="D263" s="160" t="s">
        <v>132</v>
      </c>
      <c r="E263" s="125">
        <v>1</v>
      </c>
      <c r="F263" s="125"/>
      <c r="G263" s="125">
        <f t="shared" si="4"/>
        <v>0</v>
      </c>
      <c r="H263" s="147" t="s">
        <v>1623</v>
      </c>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row>
    <row r="264" spans="1:47" outlineLevel="1" x14ac:dyDescent="0.2">
      <c r="A264" s="123"/>
      <c r="B264" s="123"/>
      <c r="C264" s="137"/>
      <c r="D264" s="160"/>
      <c r="E264" s="125"/>
      <c r="F264" s="125"/>
      <c r="G264" s="125">
        <f t="shared" si="4"/>
        <v>0</v>
      </c>
      <c r="H264" s="147"/>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row>
    <row r="265" spans="1:47" outlineLevel="1" x14ac:dyDescent="0.2">
      <c r="A265" s="123"/>
      <c r="B265" s="123"/>
      <c r="C265" s="190" t="s">
        <v>3693</v>
      </c>
      <c r="D265" s="160"/>
      <c r="E265" s="125"/>
      <c r="F265" s="125"/>
      <c r="G265" s="125">
        <f t="shared" si="4"/>
        <v>0</v>
      </c>
      <c r="H265" s="147"/>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row>
    <row r="266" spans="1:47" outlineLevel="1" x14ac:dyDescent="0.2">
      <c r="A266" s="123">
        <v>207</v>
      </c>
      <c r="B266" s="123" t="s">
        <v>3985</v>
      </c>
      <c r="C266" s="137" t="s">
        <v>3965</v>
      </c>
      <c r="D266" s="160" t="s">
        <v>240</v>
      </c>
      <c r="E266" s="125">
        <v>158</v>
      </c>
      <c r="F266" s="125"/>
      <c r="G266" s="125">
        <f t="shared" si="4"/>
        <v>0</v>
      </c>
      <c r="H266" s="147" t="s">
        <v>1623</v>
      </c>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row>
    <row r="267" spans="1:47" outlineLevel="1" x14ac:dyDescent="0.2">
      <c r="A267" s="123">
        <v>208</v>
      </c>
      <c r="B267" s="123" t="s">
        <v>3986</v>
      </c>
      <c r="C267" s="137" t="s">
        <v>3966</v>
      </c>
      <c r="D267" s="160" t="s">
        <v>240</v>
      </c>
      <c r="E267" s="125">
        <v>152</v>
      </c>
      <c r="F267" s="125"/>
      <c r="G267" s="125">
        <f t="shared" si="4"/>
        <v>0</v>
      </c>
      <c r="H267" s="147" t="s">
        <v>1623</v>
      </c>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row>
    <row r="268" spans="1:47" outlineLevel="1" x14ac:dyDescent="0.2">
      <c r="A268" s="123">
        <v>209</v>
      </c>
      <c r="B268" s="123" t="s">
        <v>3987</v>
      </c>
      <c r="C268" s="137" t="s">
        <v>3967</v>
      </c>
      <c r="D268" s="160" t="s">
        <v>240</v>
      </c>
      <c r="E268" s="125">
        <v>20</v>
      </c>
      <c r="F268" s="125"/>
      <c r="G268" s="125">
        <f t="shared" si="4"/>
        <v>0</v>
      </c>
      <c r="H268" s="147" t="s">
        <v>1623</v>
      </c>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row>
    <row r="269" spans="1:47" outlineLevel="1" x14ac:dyDescent="0.2">
      <c r="A269" s="123">
        <v>210</v>
      </c>
      <c r="B269" s="123" t="s">
        <v>3988</v>
      </c>
      <c r="C269" s="137" t="s">
        <v>3968</v>
      </c>
      <c r="D269" s="160" t="s">
        <v>240</v>
      </c>
      <c r="E269" s="125">
        <v>83</v>
      </c>
      <c r="F269" s="125"/>
      <c r="G269" s="125">
        <f t="shared" si="4"/>
        <v>0</v>
      </c>
      <c r="H269" s="147" t="s">
        <v>1623</v>
      </c>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row>
    <row r="270" spans="1:47" outlineLevel="1" x14ac:dyDescent="0.2">
      <c r="A270" s="123">
        <v>211</v>
      </c>
      <c r="B270" s="123" t="s">
        <v>3989</v>
      </c>
      <c r="C270" s="137" t="s">
        <v>3969</v>
      </c>
      <c r="D270" s="160" t="s">
        <v>240</v>
      </c>
      <c r="E270" s="125">
        <v>16</v>
      </c>
      <c r="F270" s="125"/>
      <c r="G270" s="125">
        <f t="shared" si="4"/>
        <v>0</v>
      </c>
      <c r="H270" s="147" t="s">
        <v>1623</v>
      </c>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row>
    <row r="271" spans="1:47" outlineLevel="1" x14ac:dyDescent="0.2">
      <c r="A271" s="123">
        <v>212</v>
      </c>
      <c r="B271" s="123" t="s">
        <v>3990</v>
      </c>
      <c r="C271" s="137" t="s">
        <v>3701</v>
      </c>
      <c r="D271" s="160" t="s">
        <v>240</v>
      </c>
      <c r="E271" s="125">
        <v>5</v>
      </c>
      <c r="F271" s="125"/>
      <c r="G271" s="125">
        <f t="shared" si="4"/>
        <v>0</v>
      </c>
      <c r="H271" s="147" t="s">
        <v>1623</v>
      </c>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row>
    <row r="272" spans="1:47" outlineLevel="1" x14ac:dyDescent="0.2">
      <c r="A272" s="123">
        <v>213</v>
      </c>
      <c r="B272" s="123" t="s">
        <v>3991</v>
      </c>
      <c r="C272" s="137" t="s">
        <v>3705</v>
      </c>
      <c r="D272" s="160" t="s">
        <v>132</v>
      </c>
      <c r="E272" s="125">
        <v>1</v>
      </c>
      <c r="F272" s="125"/>
      <c r="G272" s="125">
        <f t="shared" si="4"/>
        <v>0</v>
      </c>
      <c r="H272" s="147" t="s">
        <v>1623</v>
      </c>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row>
    <row r="273" spans="1:47" outlineLevel="1" x14ac:dyDescent="0.2">
      <c r="A273" s="123">
        <v>214</v>
      </c>
      <c r="B273" s="123" t="s">
        <v>3992</v>
      </c>
      <c r="C273" s="137" t="s">
        <v>3706</v>
      </c>
      <c r="D273" s="160" t="s">
        <v>132</v>
      </c>
      <c r="E273" s="125">
        <v>3</v>
      </c>
      <c r="F273" s="125"/>
      <c r="G273" s="125">
        <f t="shared" si="4"/>
        <v>0</v>
      </c>
      <c r="H273" s="147" t="s">
        <v>1623</v>
      </c>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row>
    <row r="274" spans="1:47" outlineLevel="1" x14ac:dyDescent="0.2">
      <c r="A274" s="123">
        <v>215</v>
      </c>
      <c r="B274" s="123" t="s">
        <v>3993</v>
      </c>
      <c r="C274" s="137" t="s">
        <v>3707</v>
      </c>
      <c r="D274" s="160" t="s">
        <v>132</v>
      </c>
      <c r="E274" s="125">
        <v>3</v>
      </c>
      <c r="F274" s="125"/>
      <c r="G274" s="125">
        <f t="shared" si="4"/>
        <v>0</v>
      </c>
      <c r="H274" s="147" t="s">
        <v>1623</v>
      </c>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row>
    <row r="275" spans="1:47" outlineLevel="1" x14ac:dyDescent="0.2">
      <c r="A275" s="123">
        <v>216</v>
      </c>
      <c r="B275" s="123" t="s">
        <v>3994</v>
      </c>
      <c r="C275" s="137" t="s">
        <v>3708</v>
      </c>
      <c r="D275" s="160" t="s">
        <v>132</v>
      </c>
      <c r="E275" s="125">
        <v>4</v>
      </c>
      <c r="F275" s="125"/>
      <c r="G275" s="125">
        <f t="shared" si="4"/>
        <v>0</v>
      </c>
      <c r="H275" s="147" t="s">
        <v>1623</v>
      </c>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row>
    <row r="276" spans="1:47" outlineLevel="1" x14ac:dyDescent="0.2">
      <c r="A276" s="123">
        <v>217</v>
      </c>
      <c r="B276" s="123" t="s">
        <v>3995</v>
      </c>
      <c r="C276" s="137" t="s">
        <v>3709</v>
      </c>
      <c r="D276" s="160" t="s">
        <v>132</v>
      </c>
      <c r="E276" s="125">
        <v>1</v>
      </c>
      <c r="F276" s="125"/>
      <c r="G276" s="125">
        <f t="shared" si="4"/>
        <v>0</v>
      </c>
      <c r="H276" s="147" t="s">
        <v>1623</v>
      </c>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row>
    <row r="277" spans="1:47" outlineLevel="1" x14ac:dyDescent="0.2">
      <c r="A277" s="123"/>
      <c r="B277" s="123"/>
      <c r="C277" s="137"/>
      <c r="D277" s="160"/>
      <c r="E277" s="125"/>
      <c r="F277" s="125"/>
      <c r="G277" s="125">
        <f t="shared" si="4"/>
        <v>0</v>
      </c>
      <c r="H277" s="147"/>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row>
    <row r="278" spans="1:47" outlineLevel="1" x14ac:dyDescent="0.2">
      <c r="A278" s="123"/>
      <c r="B278" s="123"/>
      <c r="C278" s="190" t="s">
        <v>3710</v>
      </c>
      <c r="D278" s="160"/>
      <c r="E278" s="125"/>
      <c r="F278" s="125"/>
      <c r="G278" s="125">
        <f t="shared" si="4"/>
        <v>0</v>
      </c>
      <c r="H278" s="147"/>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row>
    <row r="279" spans="1:47" outlineLevel="1" x14ac:dyDescent="0.2">
      <c r="A279" s="123">
        <v>218</v>
      </c>
      <c r="B279" s="123" t="s">
        <v>3996</v>
      </c>
      <c r="C279" s="137" t="s">
        <v>3711</v>
      </c>
      <c r="D279" s="160" t="s">
        <v>1169</v>
      </c>
      <c r="E279" s="125">
        <v>20</v>
      </c>
      <c r="F279" s="125"/>
      <c r="G279" s="125">
        <f t="shared" si="4"/>
        <v>0</v>
      </c>
      <c r="H279" s="147" t="s">
        <v>1623</v>
      </c>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row>
    <row r="280" spans="1:47" outlineLevel="1" x14ac:dyDescent="0.2">
      <c r="A280" s="123"/>
      <c r="B280" s="123"/>
      <c r="C280" s="137"/>
      <c r="D280" s="160"/>
      <c r="E280" s="125"/>
      <c r="F280" s="125"/>
      <c r="G280" s="125">
        <f t="shared" si="4"/>
        <v>0</v>
      </c>
      <c r="H280" s="147"/>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row>
    <row r="281" spans="1:47" outlineLevel="1" x14ac:dyDescent="0.2">
      <c r="A281" s="123"/>
      <c r="B281" s="123"/>
      <c r="C281" s="190" t="s">
        <v>3712</v>
      </c>
      <c r="D281" s="160"/>
      <c r="E281" s="125"/>
      <c r="F281" s="125"/>
      <c r="G281" s="125">
        <f t="shared" si="4"/>
        <v>0</v>
      </c>
      <c r="H281" s="147"/>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row>
    <row r="282" spans="1:47" outlineLevel="1" x14ac:dyDescent="0.2">
      <c r="A282" s="123">
        <v>219</v>
      </c>
      <c r="B282" s="123" t="s">
        <v>3997</v>
      </c>
      <c r="C282" s="137" t="s">
        <v>3713</v>
      </c>
      <c r="D282" s="160" t="s">
        <v>132</v>
      </c>
      <c r="E282" s="125">
        <v>1</v>
      </c>
      <c r="F282" s="125"/>
      <c r="G282" s="125">
        <f t="shared" si="4"/>
        <v>0</v>
      </c>
      <c r="H282" s="147" t="s">
        <v>1623</v>
      </c>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row>
    <row r="283" spans="1:47" outlineLevel="1" x14ac:dyDescent="0.2">
      <c r="A283" s="123">
        <v>220</v>
      </c>
      <c r="B283" s="123" t="s">
        <v>3998</v>
      </c>
      <c r="C283" s="137" t="s">
        <v>3714</v>
      </c>
      <c r="D283" s="160" t="s">
        <v>132</v>
      </c>
      <c r="E283" s="125">
        <v>1</v>
      </c>
      <c r="F283" s="125"/>
      <c r="G283" s="125">
        <f t="shared" si="4"/>
        <v>0</v>
      </c>
      <c r="H283" s="147" t="s">
        <v>1623</v>
      </c>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row>
    <row r="284" spans="1:47" outlineLevel="1" x14ac:dyDescent="0.2">
      <c r="A284" s="124" t="s">
        <v>3814</v>
      </c>
      <c r="B284" s="124" t="s">
        <v>3718</v>
      </c>
      <c r="C284" s="139" t="s">
        <v>2057</v>
      </c>
      <c r="D284" s="162"/>
      <c r="E284" s="126"/>
      <c r="F284" s="126"/>
      <c r="G284" s="126">
        <f>SUM(G285:G293)</f>
        <v>0</v>
      </c>
      <c r="H284" s="14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row>
    <row r="285" spans="1:47" outlineLevel="1" x14ac:dyDescent="0.2">
      <c r="A285" s="123">
        <v>221</v>
      </c>
      <c r="B285" s="123" t="s">
        <v>4004</v>
      </c>
      <c r="C285" s="137" t="s">
        <v>2313</v>
      </c>
      <c r="D285" s="160" t="s">
        <v>132</v>
      </c>
      <c r="E285" s="125">
        <v>1</v>
      </c>
      <c r="F285" s="125"/>
      <c r="G285" s="125">
        <f t="shared" ref="G285:G293" si="5">F285*E285</f>
        <v>0</v>
      </c>
      <c r="H285" s="147" t="s">
        <v>1623</v>
      </c>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row>
    <row r="286" spans="1:47" outlineLevel="1" x14ac:dyDescent="0.2">
      <c r="A286" s="123">
        <v>222</v>
      </c>
      <c r="B286" s="123" t="s">
        <v>4005</v>
      </c>
      <c r="C286" s="137" t="s">
        <v>3999</v>
      </c>
      <c r="D286" s="160" t="s">
        <v>132</v>
      </c>
      <c r="E286" s="125">
        <v>1</v>
      </c>
      <c r="F286" s="125"/>
      <c r="G286" s="125">
        <f t="shared" si="5"/>
        <v>0</v>
      </c>
      <c r="H286" s="147" t="s">
        <v>1623</v>
      </c>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row>
    <row r="287" spans="1:47" outlineLevel="1" x14ac:dyDescent="0.2">
      <c r="A287" s="123">
        <v>223</v>
      </c>
      <c r="B287" s="123" t="s">
        <v>4006</v>
      </c>
      <c r="C287" s="137" t="s">
        <v>4000</v>
      </c>
      <c r="D287" s="160" t="s">
        <v>132</v>
      </c>
      <c r="E287" s="125">
        <v>1</v>
      </c>
      <c r="F287" s="125"/>
      <c r="G287" s="125">
        <f t="shared" si="5"/>
        <v>0</v>
      </c>
      <c r="H287" s="147" t="s">
        <v>1623</v>
      </c>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row>
    <row r="288" spans="1:47" outlineLevel="1" x14ac:dyDescent="0.2">
      <c r="A288" s="123">
        <v>224</v>
      </c>
      <c r="B288" s="123" t="s">
        <v>4007</v>
      </c>
      <c r="C288" s="137" t="s">
        <v>4001</v>
      </c>
      <c r="D288" s="160" t="s">
        <v>132</v>
      </c>
      <c r="E288" s="125">
        <v>1</v>
      </c>
      <c r="F288" s="125"/>
      <c r="G288" s="125">
        <f t="shared" si="5"/>
        <v>0</v>
      </c>
      <c r="H288" s="147" t="s">
        <v>1623</v>
      </c>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row>
    <row r="289" spans="1:47" outlineLevel="1" x14ac:dyDescent="0.2">
      <c r="A289" s="123">
        <v>225</v>
      </c>
      <c r="B289" s="123" t="s">
        <v>4008</v>
      </c>
      <c r="C289" s="137" t="s">
        <v>4002</v>
      </c>
      <c r="D289" s="160" t="s">
        <v>132</v>
      </c>
      <c r="E289" s="125">
        <v>1</v>
      </c>
      <c r="F289" s="125"/>
      <c r="G289" s="125">
        <f t="shared" si="5"/>
        <v>0</v>
      </c>
      <c r="H289" s="147" t="s">
        <v>1623</v>
      </c>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row>
    <row r="290" spans="1:47" outlineLevel="1" x14ac:dyDescent="0.2">
      <c r="A290" s="123">
        <v>226</v>
      </c>
      <c r="B290" s="123" t="s">
        <v>4009</v>
      </c>
      <c r="C290" s="137" t="s">
        <v>4003</v>
      </c>
      <c r="D290" s="160" t="s">
        <v>132</v>
      </c>
      <c r="E290" s="125">
        <v>1</v>
      </c>
      <c r="F290" s="125"/>
      <c r="G290" s="125">
        <f t="shared" si="5"/>
        <v>0</v>
      </c>
      <c r="H290" s="147" t="s">
        <v>1623</v>
      </c>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row>
    <row r="291" spans="1:47" outlineLevel="1" x14ac:dyDescent="0.2">
      <c r="A291" s="123">
        <v>227</v>
      </c>
      <c r="B291" s="123" t="s">
        <v>4010</v>
      </c>
      <c r="C291" s="362" t="s">
        <v>5116</v>
      </c>
      <c r="D291" s="370"/>
      <c r="E291" s="364"/>
      <c r="F291" s="364"/>
      <c r="G291" s="364">
        <f t="shared" si="5"/>
        <v>0</v>
      </c>
      <c r="H291" s="371"/>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row>
    <row r="292" spans="1:47" outlineLevel="1" x14ac:dyDescent="0.2">
      <c r="A292" s="123">
        <v>228</v>
      </c>
      <c r="B292" s="123" t="s">
        <v>4011</v>
      </c>
      <c r="C292" s="362" t="s">
        <v>5117</v>
      </c>
      <c r="D292" s="370"/>
      <c r="E292" s="364"/>
      <c r="F292" s="364"/>
      <c r="G292" s="364">
        <f t="shared" si="5"/>
        <v>0</v>
      </c>
      <c r="H292" s="371"/>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row>
    <row r="293" spans="1:47" outlineLevel="1" x14ac:dyDescent="0.2">
      <c r="A293" s="132">
        <v>229</v>
      </c>
      <c r="B293" s="132" t="s">
        <v>4012</v>
      </c>
      <c r="C293" s="180" t="s">
        <v>2061</v>
      </c>
      <c r="D293" s="181" t="s">
        <v>132</v>
      </c>
      <c r="E293" s="133">
        <v>1</v>
      </c>
      <c r="F293" s="133"/>
      <c r="G293" s="133">
        <f t="shared" si="5"/>
        <v>0</v>
      </c>
      <c r="H293" s="149" t="s">
        <v>1623</v>
      </c>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row>
    <row r="294" spans="1:47" x14ac:dyDescent="0.2">
      <c r="B294" s="5" t="s">
        <v>212</v>
      </c>
      <c r="C294" s="143" t="s">
        <v>212</v>
      </c>
      <c r="D294" s="7"/>
      <c r="E294" s="155"/>
      <c r="F294" s="4"/>
      <c r="G294" s="4"/>
      <c r="H294" s="7"/>
      <c r="P294">
        <v>15</v>
      </c>
      <c r="Q294">
        <v>21</v>
      </c>
    </row>
    <row r="295" spans="1:47" x14ac:dyDescent="0.2">
      <c r="A295" s="134"/>
      <c r="B295" s="174" t="s">
        <v>28</v>
      </c>
      <c r="C295" s="144" t="s">
        <v>212</v>
      </c>
      <c r="D295" s="165"/>
      <c r="E295" s="156"/>
      <c r="F295" s="135"/>
      <c r="G295" s="136">
        <f>G8+G128+G186+G245+G284</f>
        <v>0</v>
      </c>
      <c r="H295" s="7"/>
      <c r="P295" t="e">
        <f>SUMIF(#REF!,P294,G7:G293)</f>
        <v>#REF!</v>
      </c>
      <c r="Q295" t="e">
        <f>SUMIF(#REF!,Q294,G7:G293)</f>
        <v>#REF!</v>
      </c>
      <c r="R295" t="s">
        <v>1456</v>
      </c>
    </row>
    <row r="297" spans="1:47" x14ac:dyDescent="0.2">
      <c r="B297" s="341"/>
      <c r="C297" s="5" t="s">
        <v>5039</v>
      </c>
    </row>
    <row r="298" spans="1:47" x14ac:dyDescent="0.2">
      <c r="B298" s="363"/>
      <c r="C298" s="5" t="s">
        <v>5118</v>
      </c>
    </row>
    <row r="299" spans="1:47" x14ac:dyDescent="0.2">
      <c r="B299" s="397"/>
      <c r="C299" s="5" t="s">
        <v>5591</v>
      </c>
    </row>
  </sheetData>
  <sheetProtection algorithmName="SHA-512" hashValue="BSsiPnzKZm9WrG3htA3BZGv8woGMI32CTg86N7pHYInYs2zDDyZe3+SYAur12FW5U4C7T1PoXAD8O7k1YBEUFw==" saltValue="H6CdtzJIZMFF7Y+ZuKlzvw==" spinCount="100000" sheet="1" objects="1" scenarios="1"/>
  <protectedRanges>
    <protectedRange sqref="F10:F293"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389"/>
  <sheetViews>
    <sheetView showZeros="0" view="pageBreakPreview" zoomScaleNormal="100" zoomScaleSheetLayoutView="100" workbookViewId="0">
      <selection activeCell="F13" sqref="F1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1680</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ht="25.5" x14ac:dyDescent="0.2">
      <c r="A8" s="128" t="s">
        <v>128</v>
      </c>
      <c r="B8" s="129" t="s">
        <v>2064</v>
      </c>
      <c r="C8" s="187" t="s">
        <v>1681</v>
      </c>
      <c r="D8" s="159">
        <v>0</v>
      </c>
      <c r="E8" s="131">
        <v>0</v>
      </c>
      <c r="F8" s="131"/>
      <c r="G8" s="131">
        <f>SUM(G9:G100)</f>
        <v>0</v>
      </c>
      <c r="H8" s="146"/>
      <c r="R8" t="s">
        <v>129</v>
      </c>
    </row>
    <row r="9" spans="1:47" ht="202.5" outlineLevel="1" x14ac:dyDescent="0.2">
      <c r="A9" s="123">
        <v>1</v>
      </c>
      <c r="B9" s="123" t="s">
        <v>1682</v>
      </c>
      <c r="C9" s="137" t="s">
        <v>1683</v>
      </c>
      <c r="D9" s="160" t="s">
        <v>132</v>
      </c>
      <c r="E9" s="125">
        <v>1</v>
      </c>
      <c r="F9" s="125"/>
      <c r="G9" s="125">
        <f>F9*E9</f>
        <v>0</v>
      </c>
      <c r="H9" s="147" t="s">
        <v>1623</v>
      </c>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t="s">
        <v>1684</v>
      </c>
      <c r="C10" s="137" t="s">
        <v>1685</v>
      </c>
      <c r="D10" s="160">
        <v>0</v>
      </c>
      <c r="E10" s="125">
        <v>0</v>
      </c>
      <c r="F10" s="125"/>
      <c r="G10" s="125">
        <f t="shared" ref="G10:G73" si="0">F10*E10</f>
        <v>0</v>
      </c>
      <c r="H10" s="147">
        <v>0</v>
      </c>
      <c r="I10" s="122"/>
      <c r="R10" t="s">
        <v>129</v>
      </c>
    </row>
    <row r="11" spans="1:47" ht="45" outlineLevel="1" x14ac:dyDescent="0.2">
      <c r="A11" s="123">
        <v>3</v>
      </c>
      <c r="B11" s="123" t="s">
        <v>1686</v>
      </c>
      <c r="C11" s="137" t="s">
        <v>1687</v>
      </c>
      <c r="D11" s="160" t="s">
        <v>132</v>
      </c>
      <c r="E11" s="125">
        <v>1</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ht="45" outlineLevel="1" x14ac:dyDescent="0.2">
      <c r="A12" s="123">
        <v>4</v>
      </c>
      <c r="B12" s="123" t="s">
        <v>1688</v>
      </c>
      <c r="C12" s="137" t="s">
        <v>1689</v>
      </c>
      <c r="D12" s="160" t="s">
        <v>132</v>
      </c>
      <c r="E12" s="125">
        <v>1</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ht="45" outlineLevel="1" x14ac:dyDescent="0.2">
      <c r="A13" s="123">
        <v>5</v>
      </c>
      <c r="B13" s="123" t="s">
        <v>1690</v>
      </c>
      <c r="C13" s="137" t="s">
        <v>1687</v>
      </c>
      <c r="D13" s="160" t="s">
        <v>132</v>
      </c>
      <c r="E13" s="125">
        <v>1</v>
      </c>
      <c r="F13" s="125"/>
      <c r="G13" s="125">
        <f t="shared" si="0"/>
        <v>0</v>
      </c>
      <c r="H13" s="147" t="s">
        <v>1623</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ht="45" outlineLevel="1" x14ac:dyDescent="0.2">
      <c r="A14" s="123">
        <v>6</v>
      </c>
      <c r="B14" s="123" t="s">
        <v>1691</v>
      </c>
      <c r="C14" s="137" t="s">
        <v>1689</v>
      </c>
      <c r="D14" s="160" t="s">
        <v>132</v>
      </c>
      <c r="E14" s="125">
        <v>1</v>
      </c>
      <c r="F14" s="125"/>
      <c r="G14" s="125">
        <f t="shared" si="0"/>
        <v>0</v>
      </c>
      <c r="H14" s="147" t="s">
        <v>1623</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ht="45" outlineLevel="1" x14ac:dyDescent="0.2">
      <c r="A15" s="123">
        <v>7</v>
      </c>
      <c r="B15" s="123" t="s">
        <v>1692</v>
      </c>
      <c r="C15" s="137" t="s">
        <v>1687</v>
      </c>
      <c r="D15" s="160" t="s">
        <v>132</v>
      </c>
      <c r="E15" s="125">
        <v>1</v>
      </c>
      <c r="F15" s="125"/>
      <c r="G15" s="125">
        <f t="shared" si="0"/>
        <v>0</v>
      </c>
      <c r="H15" s="147" t="s">
        <v>1623</v>
      </c>
      <c r="I15" s="122"/>
      <c r="J15" s="122"/>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ht="45" outlineLevel="1" x14ac:dyDescent="0.2">
      <c r="A16" s="123">
        <v>8</v>
      </c>
      <c r="B16" s="123" t="s">
        <v>1693</v>
      </c>
      <c r="C16" s="137" t="s">
        <v>1689</v>
      </c>
      <c r="D16" s="160" t="s">
        <v>132</v>
      </c>
      <c r="E16" s="125">
        <v>1</v>
      </c>
      <c r="F16" s="125"/>
      <c r="G16" s="125">
        <f t="shared" si="0"/>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ht="45" outlineLevel="1" x14ac:dyDescent="0.2">
      <c r="A17" s="123">
        <v>9</v>
      </c>
      <c r="B17" s="123" t="s">
        <v>1694</v>
      </c>
      <c r="C17" s="137" t="s">
        <v>1687</v>
      </c>
      <c r="D17" s="160" t="s">
        <v>132</v>
      </c>
      <c r="E17" s="125">
        <v>1</v>
      </c>
      <c r="F17" s="125"/>
      <c r="G17" s="125">
        <f t="shared" si="0"/>
        <v>0</v>
      </c>
      <c r="H17" s="147" t="s">
        <v>1623</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ht="45" outlineLevel="1" x14ac:dyDescent="0.2">
      <c r="A18" s="123">
        <v>10</v>
      </c>
      <c r="B18" s="123" t="s">
        <v>1695</v>
      </c>
      <c r="C18" s="137" t="s">
        <v>1689</v>
      </c>
      <c r="D18" s="160" t="s">
        <v>132</v>
      </c>
      <c r="E18" s="125">
        <v>1</v>
      </c>
      <c r="F18" s="125"/>
      <c r="G18" s="125">
        <f t="shared" si="0"/>
        <v>0</v>
      </c>
      <c r="H18" s="147" t="s">
        <v>1623</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ht="45" outlineLevel="1" x14ac:dyDescent="0.2">
      <c r="A19" s="123">
        <v>11</v>
      </c>
      <c r="B19" s="123" t="s">
        <v>1696</v>
      </c>
      <c r="C19" s="137" t="s">
        <v>1697</v>
      </c>
      <c r="D19" s="160" t="s">
        <v>132</v>
      </c>
      <c r="E19" s="125">
        <v>1</v>
      </c>
      <c r="F19" s="125"/>
      <c r="G19" s="125">
        <f t="shared" si="0"/>
        <v>0</v>
      </c>
      <c r="H19" s="147" t="s">
        <v>1623</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ht="45" outlineLevel="1" x14ac:dyDescent="0.2">
      <c r="A20" s="123">
        <v>12</v>
      </c>
      <c r="B20" s="123" t="s">
        <v>1698</v>
      </c>
      <c r="C20" s="137" t="s">
        <v>1699</v>
      </c>
      <c r="D20" s="160" t="s">
        <v>132</v>
      </c>
      <c r="E20" s="125">
        <v>1</v>
      </c>
      <c r="F20" s="125"/>
      <c r="G20" s="125">
        <f t="shared" si="0"/>
        <v>0</v>
      </c>
      <c r="H20" s="147" t="s">
        <v>1623</v>
      </c>
      <c r="I20" s="122"/>
      <c r="J20" s="122"/>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ht="45" outlineLevel="1" x14ac:dyDescent="0.2">
      <c r="A21" s="123">
        <v>13</v>
      </c>
      <c r="B21" s="123" t="s">
        <v>1700</v>
      </c>
      <c r="C21" s="137" t="s">
        <v>1699</v>
      </c>
      <c r="D21" s="160" t="s">
        <v>132</v>
      </c>
      <c r="E21" s="125">
        <v>1</v>
      </c>
      <c r="F21" s="125"/>
      <c r="G21" s="125">
        <f t="shared" si="0"/>
        <v>0</v>
      </c>
      <c r="H21" s="147" t="s">
        <v>1623</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ht="45" outlineLevel="1" x14ac:dyDescent="0.2">
      <c r="A22" s="123">
        <v>14</v>
      </c>
      <c r="B22" s="123" t="s">
        <v>1701</v>
      </c>
      <c r="C22" s="137" t="s">
        <v>1702</v>
      </c>
      <c r="D22" s="160" t="s">
        <v>132</v>
      </c>
      <c r="E22" s="125">
        <v>1</v>
      </c>
      <c r="F22" s="125"/>
      <c r="G22" s="125">
        <f t="shared" si="0"/>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ht="33.75" outlineLevel="1" x14ac:dyDescent="0.2">
      <c r="A23" s="123">
        <v>15</v>
      </c>
      <c r="B23" s="123" t="s">
        <v>1703</v>
      </c>
      <c r="C23" s="137" t="s">
        <v>1704</v>
      </c>
      <c r="D23" s="160" t="s">
        <v>132</v>
      </c>
      <c r="E23" s="125">
        <v>12</v>
      </c>
      <c r="F23" s="125"/>
      <c r="G23" s="125">
        <f t="shared" si="0"/>
        <v>0</v>
      </c>
      <c r="H23" s="147" t="s">
        <v>1623</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ht="33.75" outlineLevel="1" x14ac:dyDescent="0.2">
      <c r="A24" s="123">
        <v>16</v>
      </c>
      <c r="B24" s="123" t="s">
        <v>1705</v>
      </c>
      <c r="C24" s="137" t="s">
        <v>1706</v>
      </c>
      <c r="D24" s="160" t="s">
        <v>132</v>
      </c>
      <c r="E24" s="125">
        <v>16</v>
      </c>
      <c r="F24" s="125"/>
      <c r="G24" s="125">
        <f t="shared" si="0"/>
        <v>0</v>
      </c>
      <c r="H24" s="147" t="s">
        <v>1623</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ht="33.75" outlineLevel="1" x14ac:dyDescent="0.2">
      <c r="A25" s="123">
        <v>17</v>
      </c>
      <c r="B25" s="123" t="s">
        <v>1707</v>
      </c>
      <c r="C25" s="137" t="s">
        <v>1708</v>
      </c>
      <c r="D25" s="160" t="s">
        <v>132</v>
      </c>
      <c r="E25" s="125">
        <v>4</v>
      </c>
      <c r="F25" s="125"/>
      <c r="G25" s="125">
        <f t="shared" si="0"/>
        <v>0</v>
      </c>
      <c r="H25" s="147" t="s">
        <v>1623</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ht="33.75" outlineLevel="1" x14ac:dyDescent="0.2">
      <c r="A26" s="123">
        <v>18</v>
      </c>
      <c r="B26" s="123" t="s">
        <v>1709</v>
      </c>
      <c r="C26" s="137" t="s">
        <v>1710</v>
      </c>
      <c r="D26" s="160" t="s">
        <v>132</v>
      </c>
      <c r="E26" s="125">
        <v>5</v>
      </c>
      <c r="F26" s="125"/>
      <c r="G26" s="125">
        <f t="shared" si="0"/>
        <v>0</v>
      </c>
      <c r="H26" s="147" t="s">
        <v>1623</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ht="33.75" outlineLevel="1" x14ac:dyDescent="0.2">
      <c r="A27" s="123">
        <v>19</v>
      </c>
      <c r="B27" s="123" t="s">
        <v>1711</v>
      </c>
      <c r="C27" s="137" t="s">
        <v>1712</v>
      </c>
      <c r="D27" s="160" t="s">
        <v>132</v>
      </c>
      <c r="E27" s="125">
        <v>2</v>
      </c>
      <c r="F27" s="125"/>
      <c r="G27" s="125">
        <f t="shared" si="0"/>
        <v>0</v>
      </c>
      <c r="H27" s="147" t="s">
        <v>1623</v>
      </c>
      <c r="I27" s="122"/>
      <c r="J27" s="122"/>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ht="33.75" outlineLevel="1" x14ac:dyDescent="0.2">
      <c r="A28" s="123">
        <v>20</v>
      </c>
      <c r="B28" s="123" t="s">
        <v>1713</v>
      </c>
      <c r="C28" s="137" t="s">
        <v>1714</v>
      </c>
      <c r="D28" s="160" t="s">
        <v>132</v>
      </c>
      <c r="E28" s="125">
        <v>4</v>
      </c>
      <c r="F28" s="125"/>
      <c r="G28" s="125">
        <f t="shared" si="0"/>
        <v>0</v>
      </c>
      <c r="H28" s="147" t="s">
        <v>1623</v>
      </c>
      <c r="I28" s="122"/>
      <c r="J28" s="122"/>
      <c r="K28" s="122"/>
      <c r="L28" s="122"/>
      <c r="M28" s="122"/>
      <c r="N28" s="122"/>
      <c r="O28" s="122"/>
      <c r="P28" s="122"/>
      <c r="Q28" s="122"/>
      <c r="R28" s="122" t="s">
        <v>133</v>
      </c>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ht="33.75" outlineLevel="1" x14ac:dyDescent="0.2">
      <c r="A29" s="123">
        <v>21</v>
      </c>
      <c r="B29" s="123" t="s">
        <v>1715</v>
      </c>
      <c r="C29" s="137" t="s">
        <v>1716</v>
      </c>
      <c r="D29" s="160" t="s">
        <v>132</v>
      </c>
      <c r="E29" s="125">
        <v>1</v>
      </c>
      <c r="F29" s="125"/>
      <c r="G29" s="125">
        <f t="shared" si="0"/>
        <v>0</v>
      </c>
      <c r="H29" s="147" t="s">
        <v>1623</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ht="33.75" outlineLevel="1" x14ac:dyDescent="0.2">
      <c r="A30" s="123">
        <v>22</v>
      </c>
      <c r="B30" s="123" t="s">
        <v>1717</v>
      </c>
      <c r="C30" s="137" t="s">
        <v>1718</v>
      </c>
      <c r="D30" s="160" t="s">
        <v>132</v>
      </c>
      <c r="E30" s="125">
        <v>2</v>
      </c>
      <c r="F30" s="125"/>
      <c r="G30" s="125">
        <f t="shared" si="0"/>
        <v>0</v>
      </c>
      <c r="H30" s="147" t="s">
        <v>1623</v>
      </c>
      <c r="I30" s="122"/>
      <c r="J30" s="122"/>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ht="22.5" outlineLevel="1" x14ac:dyDescent="0.2">
      <c r="A31" s="123">
        <v>23</v>
      </c>
      <c r="B31" s="123" t="s">
        <v>1719</v>
      </c>
      <c r="C31" s="137" t="s">
        <v>1720</v>
      </c>
      <c r="D31" s="160" t="s">
        <v>132</v>
      </c>
      <c r="E31" s="125">
        <v>1</v>
      </c>
      <c r="F31" s="125"/>
      <c r="G31" s="125">
        <f t="shared" si="0"/>
        <v>0</v>
      </c>
      <c r="H31" s="147" t="s">
        <v>1623</v>
      </c>
      <c r="I31" s="122"/>
      <c r="J31" s="122"/>
      <c r="K31" s="122"/>
      <c r="L31" s="122"/>
      <c r="M31" s="122"/>
      <c r="N31" s="122"/>
      <c r="O31" s="122"/>
      <c r="P31" s="122"/>
      <c r="Q31" s="122"/>
      <c r="R31" s="122" t="s">
        <v>133</v>
      </c>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24</v>
      </c>
      <c r="B32" s="123" t="s">
        <v>1721</v>
      </c>
      <c r="C32" s="137" t="s">
        <v>1722</v>
      </c>
      <c r="D32" s="160" t="s">
        <v>132</v>
      </c>
      <c r="E32" s="125">
        <v>1</v>
      </c>
      <c r="F32" s="125"/>
      <c r="G32" s="125">
        <f t="shared" si="0"/>
        <v>0</v>
      </c>
      <c r="H32" s="147" t="s">
        <v>1623</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ht="22.5" outlineLevel="1" x14ac:dyDescent="0.2">
      <c r="A33" s="123">
        <v>25</v>
      </c>
      <c r="B33" s="123" t="s">
        <v>1723</v>
      </c>
      <c r="C33" s="137" t="s">
        <v>1724</v>
      </c>
      <c r="D33" s="160" t="s">
        <v>132</v>
      </c>
      <c r="E33" s="125">
        <v>1</v>
      </c>
      <c r="F33" s="125"/>
      <c r="G33" s="125">
        <f t="shared" si="0"/>
        <v>0</v>
      </c>
      <c r="H33" s="147" t="s">
        <v>1623</v>
      </c>
      <c r="I33" s="122"/>
      <c r="J33" s="122"/>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26</v>
      </c>
      <c r="B34" s="123" t="s">
        <v>1725</v>
      </c>
      <c r="C34" s="137" t="s">
        <v>1726</v>
      </c>
      <c r="D34" s="160" t="s">
        <v>132</v>
      </c>
      <c r="E34" s="125">
        <v>1</v>
      </c>
      <c r="F34" s="125"/>
      <c r="G34" s="125">
        <f t="shared" si="0"/>
        <v>0</v>
      </c>
      <c r="H34" s="147" t="s">
        <v>1623</v>
      </c>
      <c r="I34" s="122"/>
      <c r="J34" s="122"/>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ht="33.75" outlineLevel="1" x14ac:dyDescent="0.2">
      <c r="A35" s="123">
        <v>27</v>
      </c>
      <c r="B35" s="123" t="s">
        <v>1727</v>
      </c>
      <c r="C35" s="334" t="s">
        <v>5576</v>
      </c>
      <c r="D35" s="160" t="s">
        <v>132</v>
      </c>
      <c r="E35" s="125">
        <v>1</v>
      </c>
      <c r="F35" s="125"/>
      <c r="G35" s="125">
        <f t="shared" si="0"/>
        <v>0</v>
      </c>
      <c r="H35" s="147" t="s">
        <v>1623</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ht="33.75" outlineLevel="1" x14ac:dyDescent="0.2">
      <c r="A36" s="123">
        <v>28</v>
      </c>
      <c r="B36" s="123" t="s">
        <v>1728</v>
      </c>
      <c r="C36" s="334" t="s">
        <v>5577</v>
      </c>
      <c r="D36" s="160" t="s">
        <v>132</v>
      </c>
      <c r="E36" s="125">
        <v>26</v>
      </c>
      <c r="F36" s="125"/>
      <c r="G36" s="125">
        <f t="shared" si="0"/>
        <v>0</v>
      </c>
      <c r="H36" s="147" t="s">
        <v>1623</v>
      </c>
      <c r="I36" s="122"/>
      <c r="J36" s="122"/>
      <c r="K36" s="122"/>
      <c r="L36" s="122"/>
      <c r="M36" s="122"/>
      <c r="N36" s="122"/>
      <c r="O36" s="122"/>
      <c r="P36" s="122"/>
      <c r="Q36" s="122"/>
      <c r="R36" s="122" t="s">
        <v>133</v>
      </c>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ht="33.75" outlineLevel="1" x14ac:dyDescent="0.2">
      <c r="A37" s="123">
        <v>29</v>
      </c>
      <c r="B37" s="123" t="s">
        <v>1729</v>
      </c>
      <c r="C37" s="469" t="s">
        <v>5578</v>
      </c>
      <c r="D37" s="160" t="s">
        <v>132</v>
      </c>
      <c r="E37" s="125">
        <v>1</v>
      </c>
      <c r="F37" s="125"/>
      <c r="G37" s="125">
        <f t="shared" si="0"/>
        <v>0</v>
      </c>
      <c r="H37" s="147" t="s">
        <v>1623</v>
      </c>
      <c r="I37" s="122"/>
      <c r="J37" s="122"/>
      <c r="K37" s="122"/>
      <c r="L37" s="122"/>
      <c r="M37" s="122"/>
      <c r="N37" s="122"/>
      <c r="O37" s="122"/>
      <c r="P37" s="122"/>
      <c r="Q37" s="122"/>
      <c r="R37" s="122" t="s">
        <v>135</v>
      </c>
      <c r="S37" s="122">
        <v>0</v>
      </c>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ht="33.75" outlineLevel="1" x14ac:dyDescent="0.2">
      <c r="A38" s="123">
        <v>30</v>
      </c>
      <c r="B38" s="123" t="s">
        <v>1730</v>
      </c>
      <c r="C38" s="469" t="s">
        <v>5579</v>
      </c>
      <c r="D38" s="160" t="s">
        <v>132</v>
      </c>
      <c r="E38" s="125">
        <v>26</v>
      </c>
      <c r="F38" s="125"/>
      <c r="G38" s="125">
        <f t="shared" si="0"/>
        <v>0</v>
      </c>
      <c r="H38" s="147" t="s">
        <v>1623</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31</v>
      </c>
      <c r="B39" s="123" t="s">
        <v>1731</v>
      </c>
      <c r="C39" s="137" t="s">
        <v>1732</v>
      </c>
      <c r="D39" s="160" t="s">
        <v>132</v>
      </c>
      <c r="E39" s="125">
        <v>4</v>
      </c>
      <c r="F39" s="125"/>
      <c r="G39" s="125">
        <f t="shared" si="0"/>
        <v>0</v>
      </c>
      <c r="H39" s="147" t="s">
        <v>1623</v>
      </c>
      <c r="I39" s="122"/>
      <c r="J39" s="122"/>
      <c r="K39" s="122"/>
      <c r="L39" s="122"/>
      <c r="M39" s="122"/>
      <c r="N39" s="122"/>
      <c r="O39" s="122"/>
      <c r="P39" s="122"/>
      <c r="Q39" s="122"/>
      <c r="R39" s="122" t="s">
        <v>133</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32</v>
      </c>
      <c r="B40" s="123" t="s">
        <v>1733</v>
      </c>
      <c r="C40" s="137" t="s">
        <v>1734</v>
      </c>
      <c r="D40" s="160" t="s">
        <v>132</v>
      </c>
      <c r="E40" s="125">
        <v>4</v>
      </c>
      <c r="F40" s="125"/>
      <c r="G40" s="125">
        <f t="shared" si="0"/>
        <v>0</v>
      </c>
      <c r="H40" s="147" t="s">
        <v>1623</v>
      </c>
      <c r="I40" s="122"/>
      <c r="J40" s="122"/>
      <c r="K40" s="122"/>
      <c r="L40" s="122"/>
      <c r="M40" s="122"/>
      <c r="N40" s="122"/>
      <c r="O40" s="122"/>
      <c r="P40" s="122"/>
      <c r="Q40" s="122"/>
      <c r="R40" s="122" t="s">
        <v>135</v>
      </c>
      <c r="S40" s="122">
        <v>0</v>
      </c>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v>33</v>
      </c>
      <c r="B41" s="123" t="s">
        <v>1735</v>
      </c>
      <c r="C41" s="137" t="s">
        <v>1736</v>
      </c>
      <c r="D41" s="160" t="s">
        <v>132</v>
      </c>
      <c r="E41" s="125">
        <v>11</v>
      </c>
      <c r="F41" s="125"/>
      <c r="G41" s="125">
        <f t="shared" si="0"/>
        <v>0</v>
      </c>
      <c r="H41" s="147" t="s">
        <v>1623</v>
      </c>
      <c r="I41" s="122"/>
      <c r="J41" s="122"/>
      <c r="K41" s="122"/>
      <c r="L41" s="122"/>
      <c r="M41" s="122"/>
      <c r="N41" s="122"/>
      <c r="O41" s="122"/>
      <c r="P41" s="122"/>
      <c r="Q41" s="122"/>
      <c r="R41" s="122" t="s">
        <v>133</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34</v>
      </c>
      <c r="B42" s="123" t="s">
        <v>1737</v>
      </c>
      <c r="C42" s="137" t="s">
        <v>1738</v>
      </c>
      <c r="D42" s="160" t="s">
        <v>132</v>
      </c>
      <c r="E42" s="125">
        <v>1</v>
      </c>
      <c r="F42" s="125"/>
      <c r="G42" s="125">
        <f t="shared" si="0"/>
        <v>0</v>
      </c>
      <c r="H42" s="147" t="s">
        <v>1623</v>
      </c>
      <c r="I42" s="122"/>
      <c r="J42" s="122"/>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35</v>
      </c>
      <c r="B43" s="123" t="s">
        <v>1739</v>
      </c>
      <c r="C43" s="137" t="s">
        <v>1740</v>
      </c>
      <c r="D43" s="160" t="s">
        <v>132</v>
      </c>
      <c r="E43" s="125">
        <v>5</v>
      </c>
      <c r="F43" s="125"/>
      <c r="G43" s="125">
        <f t="shared" si="0"/>
        <v>0</v>
      </c>
      <c r="H43" s="147" t="s">
        <v>1623</v>
      </c>
      <c r="I43" s="122"/>
      <c r="J43" s="122"/>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36</v>
      </c>
      <c r="B44" s="123" t="s">
        <v>1741</v>
      </c>
      <c r="C44" s="137" t="s">
        <v>1742</v>
      </c>
      <c r="D44" s="160" t="s">
        <v>132</v>
      </c>
      <c r="E44" s="125">
        <v>16</v>
      </c>
      <c r="F44" s="125"/>
      <c r="G44" s="125">
        <f t="shared" si="0"/>
        <v>0</v>
      </c>
      <c r="H44" s="147" t="s">
        <v>1623</v>
      </c>
      <c r="I44" s="122"/>
      <c r="J44" s="122"/>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37</v>
      </c>
      <c r="B45" s="123" t="s">
        <v>1743</v>
      </c>
      <c r="C45" s="137" t="s">
        <v>1744</v>
      </c>
      <c r="D45" s="160" t="s">
        <v>132</v>
      </c>
      <c r="E45" s="125">
        <v>4</v>
      </c>
      <c r="F45" s="125"/>
      <c r="G45" s="125">
        <f t="shared" si="0"/>
        <v>0</v>
      </c>
      <c r="H45" s="147" t="s">
        <v>1623</v>
      </c>
      <c r="I45" s="122"/>
      <c r="J45" s="122"/>
      <c r="K45" s="122"/>
      <c r="L45" s="122"/>
      <c r="M45" s="122"/>
      <c r="N45" s="122"/>
      <c r="O45" s="122"/>
      <c r="P45" s="122"/>
      <c r="Q45" s="122"/>
      <c r="R45" s="122" t="s">
        <v>178</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38</v>
      </c>
      <c r="B46" s="123" t="s">
        <v>1745</v>
      </c>
      <c r="C46" s="137" t="s">
        <v>1746</v>
      </c>
      <c r="D46" s="160" t="s">
        <v>132</v>
      </c>
      <c r="E46" s="125">
        <v>4</v>
      </c>
      <c r="F46" s="125"/>
      <c r="G46" s="125">
        <f t="shared" si="0"/>
        <v>0</v>
      </c>
      <c r="H46" s="147" t="s">
        <v>1623</v>
      </c>
      <c r="I46" s="122"/>
      <c r="J46" s="122"/>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ht="22.5" x14ac:dyDescent="0.2">
      <c r="A47" s="123">
        <v>39</v>
      </c>
      <c r="B47" s="123" t="s">
        <v>1747</v>
      </c>
      <c r="C47" s="137" t="s">
        <v>1748</v>
      </c>
      <c r="D47" s="160" t="s">
        <v>132</v>
      </c>
      <c r="E47" s="125">
        <v>4</v>
      </c>
      <c r="F47" s="125"/>
      <c r="G47" s="125">
        <f t="shared" si="0"/>
        <v>0</v>
      </c>
      <c r="H47" s="147" t="s">
        <v>1623</v>
      </c>
      <c r="I47" s="122"/>
      <c r="R47" t="s">
        <v>129</v>
      </c>
    </row>
    <row r="48" spans="1:47" ht="22.5" outlineLevel="1" x14ac:dyDescent="0.2">
      <c r="A48" s="123">
        <v>40</v>
      </c>
      <c r="B48" s="123" t="s">
        <v>1749</v>
      </c>
      <c r="C48" s="137" t="s">
        <v>1750</v>
      </c>
      <c r="D48" s="160" t="s">
        <v>132</v>
      </c>
      <c r="E48" s="125">
        <v>4</v>
      </c>
      <c r="F48" s="125"/>
      <c r="G48" s="125">
        <f t="shared" si="0"/>
        <v>0</v>
      </c>
      <c r="H48" s="147" t="s">
        <v>1623</v>
      </c>
      <c r="I48" s="122"/>
      <c r="J48" s="122"/>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ht="22.5" outlineLevel="1" x14ac:dyDescent="0.2">
      <c r="A49" s="123">
        <v>41</v>
      </c>
      <c r="B49" s="123" t="s">
        <v>1751</v>
      </c>
      <c r="C49" s="137" t="s">
        <v>1752</v>
      </c>
      <c r="D49" s="160" t="s">
        <v>1753</v>
      </c>
      <c r="E49" s="125">
        <v>1</v>
      </c>
      <c r="F49" s="125"/>
      <c r="G49" s="125">
        <f t="shared" si="0"/>
        <v>0</v>
      </c>
      <c r="H49" s="147" t="s">
        <v>1623</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ht="22.5" outlineLevel="1" x14ac:dyDescent="0.2">
      <c r="A50" s="123">
        <v>42</v>
      </c>
      <c r="B50" s="123" t="s">
        <v>1754</v>
      </c>
      <c r="C50" s="137" t="s">
        <v>1755</v>
      </c>
      <c r="D50" s="160" t="s">
        <v>1753</v>
      </c>
      <c r="E50" s="125">
        <v>4</v>
      </c>
      <c r="F50" s="125"/>
      <c r="G50" s="125">
        <f t="shared" si="0"/>
        <v>0</v>
      </c>
      <c r="H50" s="147" t="s">
        <v>1623</v>
      </c>
      <c r="I50" s="122"/>
      <c r="J50" s="122"/>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ht="22.5" outlineLevel="1" x14ac:dyDescent="0.2">
      <c r="A51" s="123">
        <v>43</v>
      </c>
      <c r="B51" s="123" t="s">
        <v>1756</v>
      </c>
      <c r="C51" s="137" t="s">
        <v>1757</v>
      </c>
      <c r="D51" s="160" t="s">
        <v>1753</v>
      </c>
      <c r="E51" s="125">
        <v>5</v>
      </c>
      <c r="F51" s="125"/>
      <c r="G51" s="125">
        <f t="shared" si="0"/>
        <v>0</v>
      </c>
      <c r="H51" s="147" t="s">
        <v>1623</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ht="22.5" outlineLevel="1" x14ac:dyDescent="0.2">
      <c r="A52" s="123">
        <v>44</v>
      </c>
      <c r="B52" s="123" t="s">
        <v>1758</v>
      </c>
      <c r="C52" s="137" t="s">
        <v>1759</v>
      </c>
      <c r="D52" s="160" t="s">
        <v>1753</v>
      </c>
      <c r="E52" s="125">
        <v>6</v>
      </c>
      <c r="F52" s="125"/>
      <c r="G52" s="125">
        <f t="shared" si="0"/>
        <v>0</v>
      </c>
      <c r="H52" s="147" t="s">
        <v>1623</v>
      </c>
      <c r="I52" s="122"/>
      <c r="J52" s="122"/>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ht="22.5" outlineLevel="1" x14ac:dyDescent="0.2">
      <c r="A53" s="123">
        <v>45</v>
      </c>
      <c r="B53" s="123" t="s">
        <v>1760</v>
      </c>
      <c r="C53" s="137" t="s">
        <v>1761</v>
      </c>
      <c r="D53" s="160" t="s">
        <v>1753</v>
      </c>
      <c r="E53" s="125">
        <v>1</v>
      </c>
      <c r="F53" s="125"/>
      <c r="G53" s="125">
        <f t="shared" si="0"/>
        <v>0</v>
      </c>
      <c r="H53" s="147" t="s">
        <v>1623</v>
      </c>
      <c r="I53" s="122"/>
      <c r="J53" s="122"/>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ht="22.5" outlineLevel="1" x14ac:dyDescent="0.2">
      <c r="A54" s="123">
        <v>46</v>
      </c>
      <c r="B54" s="123" t="s">
        <v>1762</v>
      </c>
      <c r="C54" s="137" t="s">
        <v>1763</v>
      </c>
      <c r="D54" s="160" t="s">
        <v>1753</v>
      </c>
      <c r="E54" s="125">
        <v>1</v>
      </c>
      <c r="F54" s="125"/>
      <c r="G54" s="125">
        <f t="shared" si="0"/>
        <v>0</v>
      </c>
      <c r="H54" s="147" t="s">
        <v>1623</v>
      </c>
      <c r="I54" s="122"/>
      <c r="J54" s="122"/>
      <c r="K54" s="122"/>
      <c r="L54" s="122"/>
      <c r="M54" s="122"/>
      <c r="N54" s="122"/>
      <c r="O54" s="122"/>
      <c r="P54" s="122"/>
      <c r="Q54" s="122"/>
      <c r="R54" s="122" t="s">
        <v>133</v>
      </c>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ht="22.5" outlineLevel="1" x14ac:dyDescent="0.2">
      <c r="A55" s="123">
        <v>47</v>
      </c>
      <c r="B55" s="123" t="s">
        <v>1764</v>
      </c>
      <c r="C55" s="137" t="s">
        <v>1765</v>
      </c>
      <c r="D55" s="160" t="s">
        <v>1753</v>
      </c>
      <c r="E55" s="125">
        <v>1</v>
      </c>
      <c r="F55" s="125"/>
      <c r="G55" s="125">
        <f t="shared" si="0"/>
        <v>0</v>
      </c>
      <c r="H55" s="147" t="s">
        <v>1623</v>
      </c>
      <c r="I55" s="122"/>
      <c r="J55" s="122"/>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v>48</v>
      </c>
      <c r="B56" s="123" t="s">
        <v>1766</v>
      </c>
      <c r="C56" s="137" t="s">
        <v>1767</v>
      </c>
      <c r="D56" s="160" t="s">
        <v>1753</v>
      </c>
      <c r="E56" s="125">
        <v>16</v>
      </c>
      <c r="F56" s="125"/>
      <c r="G56" s="125">
        <f t="shared" si="0"/>
        <v>0</v>
      </c>
      <c r="H56" s="147" t="s">
        <v>1623</v>
      </c>
      <c r="I56" s="122"/>
      <c r="J56" s="122"/>
      <c r="K56" s="122"/>
      <c r="L56" s="122"/>
      <c r="M56" s="122"/>
      <c r="N56" s="122"/>
      <c r="O56" s="122"/>
      <c r="P56" s="122"/>
      <c r="Q56" s="122"/>
      <c r="R56" s="122" t="s">
        <v>133</v>
      </c>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v>49</v>
      </c>
      <c r="B57" s="123" t="s">
        <v>1768</v>
      </c>
      <c r="C57" s="137" t="s">
        <v>1769</v>
      </c>
      <c r="D57" s="160" t="s">
        <v>1753</v>
      </c>
      <c r="E57" s="125">
        <v>2</v>
      </c>
      <c r="F57" s="125"/>
      <c r="G57" s="125">
        <f t="shared" si="0"/>
        <v>0</v>
      </c>
      <c r="H57" s="147" t="s">
        <v>1623</v>
      </c>
      <c r="I57" s="122"/>
      <c r="J57" s="122"/>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v>50</v>
      </c>
      <c r="B58" s="123" t="s">
        <v>1770</v>
      </c>
      <c r="C58" s="137" t="s">
        <v>1771</v>
      </c>
      <c r="D58" s="160" t="s">
        <v>1753</v>
      </c>
      <c r="E58" s="125">
        <v>1</v>
      </c>
      <c r="F58" s="125"/>
      <c r="G58" s="125">
        <f t="shared" si="0"/>
        <v>0</v>
      </c>
      <c r="H58" s="147" t="s">
        <v>1623</v>
      </c>
      <c r="I58" s="122"/>
      <c r="J58" s="122"/>
      <c r="K58" s="122"/>
      <c r="L58" s="122"/>
      <c r="M58" s="122"/>
      <c r="N58" s="122"/>
      <c r="O58" s="122"/>
      <c r="P58" s="122"/>
      <c r="Q58" s="122"/>
      <c r="R58" s="122" t="s">
        <v>133</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v>51</v>
      </c>
      <c r="B59" s="123" t="s">
        <v>1772</v>
      </c>
      <c r="C59" s="137" t="s">
        <v>1773</v>
      </c>
      <c r="D59" s="160" t="s">
        <v>1753</v>
      </c>
      <c r="E59" s="125">
        <v>2</v>
      </c>
      <c r="F59" s="125"/>
      <c r="G59" s="125">
        <f t="shared" si="0"/>
        <v>0</v>
      </c>
      <c r="H59" s="147" t="s">
        <v>1623</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v>52</v>
      </c>
      <c r="B60" s="123" t="s">
        <v>1774</v>
      </c>
      <c r="C60" s="137" t="s">
        <v>1775</v>
      </c>
      <c r="D60" s="160" t="s">
        <v>1753</v>
      </c>
      <c r="E60" s="125">
        <v>16</v>
      </c>
      <c r="F60" s="125"/>
      <c r="G60" s="125">
        <f t="shared" si="0"/>
        <v>0</v>
      </c>
      <c r="H60" s="147" t="s">
        <v>1623</v>
      </c>
      <c r="I60" s="122"/>
      <c r="J60" s="122"/>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v>53</v>
      </c>
      <c r="B61" s="123" t="s">
        <v>1776</v>
      </c>
      <c r="C61" s="137" t="s">
        <v>1777</v>
      </c>
      <c r="D61" s="160" t="s">
        <v>1753</v>
      </c>
      <c r="E61" s="125">
        <v>21</v>
      </c>
      <c r="F61" s="125"/>
      <c r="G61" s="125">
        <f t="shared" si="0"/>
        <v>0</v>
      </c>
      <c r="H61" s="147" t="s">
        <v>1623</v>
      </c>
      <c r="I61" s="122"/>
      <c r="J61" s="122"/>
      <c r="K61" s="122"/>
      <c r="L61" s="122"/>
      <c r="M61" s="122"/>
      <c r="N61" s="122"/>
      <c r="O61" s="122"/>
      <c r="P61" s="122"/>
      <c r="Q61" s="122"/>
      <c r="R61" s="122" t="s">
        <v>133</v>
      </c>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v>54</v>
      </c>
      <c r="B62" s="123" t="s">
        <v>1778</v>
      </c>
      <c r="C62" s="137" t="s">
        <v>1779</v>
      </c>
      <c r="D62" s="160" t="s">
        <v>1753</v>
      </c>
      <c r="E62" s="125">
        <v>20</v>
      </c>
      <c r="F62" s="125"/>
      <c r="G62" s="125">
        <f t="shared" si="0"/>
        <v>0</v>
      </c>
      <c r="H62" s="147" t="s">
        <v>1623</v>
      </c>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c r="B63" s="123">
        <v>0</v>
      </c>
      <c r="C63" s="137">
        <v>0</v>
      </c>
      <c r="D63" s="160">
        <v>0</v>
      </c>
      <c r="E63" s="125">
        <v>0</v>
      </c>
      <c r="F63" s="125"/>
      <c r="G63" s="125">
        <f t="shared" si="0"/>
        <v>0</v>
      </c>
      <c r="H63" s="147">
        <v>0</v>
      </c>
      <c r="I63" s="122"/>
      <c r="J63" s="122"/>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ht="45" outlineLevel="1" x14ac:dyDescent="0.2">
      <c r="A64" s="123">
        <v>55</v>
      </c>
      <c r="B64" s="123" t="s">
        <v>1780</v>
      </c>
      <c r="C64" s="137" t="s">
        <v>1781</v>
      </c>
      <c r="D64" s="160" t="s">
        <v>132</v>
      </c>
      <c r="E64" s="125">
        <v>1</v>
      </c>
      <c r="F64" s="125"/>
      <c r="G64" s="125">
        <f t="shared" si="0"/>
        <v>0</v>
      </c>
      <c r="H64" s="147" t="s">
        <v>1623</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ht="45" outlineLevel="1" x14ac:dyDescent="0.2">
      <c r="A65" s="123">
        <v>56</v>
      </c>
      <c r="B65" s="123" t="s">
        <v>1782</v>
      </c>
      <c r="C65" s="137" t="s">
        <v>1783</v>
      </c>
      <c r="D65" s="160" t="s">
        <v>132</v>
      </c>
      <c r="E65" s="125">
        <v>1</v>
      </c>
      <c r="F65" s="125"/>
      <c r="G65" s="125">
        <f t="shared" si="0"/>
        <v>0</v>
      </c>
      <c r="H65" s="147" t="s">
        <v>1623</v>
      </c>
      <c r="I65" s="122"/>
      <c r="J65" s="122"/>
      <c r="K65" s="122"/>
      <c r="L65" s="122"/>
      <c r="M65" s="122"/>
      <c r="N65" s="122"/>
      <c r="O65" s="122"/>
      <c r="P65" s="122"/>
      <c r="Q65" s="122"/>
      <c r="R65" s="122" t="s">
        <v>133</v>
      </c>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ht="45" outlineLevel="1" x14ac:dyDescent="0.2">
      <c r="A66" s="123">
        <v>57</v>
      </c>
      <c r="B66" s="123" t="s">
        <v>1784</v>
      </c>
      <c r="C66" s="137" t="s">
        <v>1781</v>
      </c>
      <c r="D66" s="160" t="s">
        <v>132</v>
      </c>
      <c r="E66" s="125">
        <v>1</v>
      </c>
      <c r="F66" s="125"/>
      <c r="G66" s="125">
        <f t="shared" si="0"/>
        <v>0</v>
      </c>
      <c r="H66" s="147" t="s">
        <v>1623</v>
      </c>
      <c r="I66" s="122"/>
      <c r="J66" s="122"/>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ht="45" outlineLevel="1" x14ac:dyDescent="0.2">
      <c r="A67" s="123">
        <v>58</v>
      </c>
      <c r="B67" s="123" t="s">
        <v>1785</v>
      </c>
      <c r="C67" s="137" t="s">
        <v>1783</v>
      </c>
      <c r="D67" s="160" t="s">
        <v>132</v>
      </c>
      <c r="E67" s="125">
        <v>1</v>
      </c>
      <c r="F67" s="125"/>
      <c r="G67" s="125">
        <f t="shared" si="0"/>
        <v>0</v>
      </c>
      <c r="H67" s="147" t="s">
        <v>1623</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ht="45" outlineLevel="1" x14ac:dyDescent="0.2">
      <c r="A68" s="123">
        <v>59</v>
      </c>
      <c r="B68" s="123" t="s">
        <v>1786</v>
      </c>
      <c r="C68" s="137" t="s">
        <v>1781</v>
      </c>
      <c r="D68" s="160" t="s">
        <v>132</v>
      </c>
      <c r="E68" s="125">
        <v>1</v>
      </c>
      <c r="F68" s="125"/>
      <c r="G68" s="125">
        <f t="shared" si="0"/>
        <v>0</v>
      </c>
      <c r="H68" s="147" t="s">
        <v>1623</v>
      </c>
      <c r="I68" s="122"/>
      <c r="J68" s="122"/>
      <c r="K68" s="122"/>
      <c r="L68" s="122"/>
      <c r="M68" s="122"/>
      <c r="N68" s="122"/>
      <c r="O68" s="122"/>
      <c r="P68" s="122"/>
      <c r="Q68" s="122"/>
      <c r="R68" s="122" t="s">
        <v>133</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ht="45" outlineLevel="1" x14ac:dyDescent="0.2">
      <c r="A69" s="123">
        <v>60</v>
      </c>
      <c r="B69" s="123" t="s">
        <v>1787</v>
      </c>
      <c r="C69" s="137" t="s">
        <v>1783</v>
      </c>
      <c r="D69" s="160" t="s">
        <v>132</v>
      </c>
      <c r="E69" s="125">
        <v>1</v>
      </c>
      <c r="F69" s="125"/>
      <c r="G69" s="125">
        <f t="shared" si="0"/>
        <v>0</v>
      </c>
      <c r="H69" s="147" t="s">
        <v>1623</v>
      </c>
      <c r="I69" s="122"/>
      <c r="J69" s="122"/>
      <c r="K69" s="122"/>
      <c r="L69" s="122"/>
      <c r="M69" s="122"/>
      <c r="N69" s="122"/>
      <c r="O69" s="122"/>
      <c r="P69" s="122"/>
      <c r="Q69" s="122"/>
      <c r="R69" s="122" t="s">
        <v>135</v>
      </c>
      <c r="S69" s="122">
        <v>0</v>
      </c>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ht="45" outlineLevel="1" x14ac:dyDescent="0.2">
      <c r="A70" s="123">
        <v>61</v>
      </c>
      <c r="B70" s="123" t="s">
        <v>1788</v>
      </c>
      <c r="C70" s="137" t="s">
        <v>1781</v>
      </c>
      <c r="D70" s="160" t="s">
        <v>132</v>
      </c>
      <c r="E70" s="125">
        <v>1</v>
      </c>
      <c r="F70" s="125"/>
      <c r="G70" s="125">
        <f t="shared" si="0"/>
        <v>0</v>
      </c>
      <c r="H70" s="147" t="s">
        <v>1623</v>
      </c>
      <c r="I70" s="122"/>
      <c r="J70" s="122"/>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ht="45" outlineLevel="1" x14ac:dyDescent="0.2">
      <c r="A71" s="123">
        <v>62</v>
      </c>
      <c r="B71" s="123" t="s">
        <v>1789</v>
      </c>
      <c r="C71" s="137" t="s">
        <v>1783</v>
      </c>
      <c r="D71" s="160" t="s">
        <v>132</v>
      </c>
      <c r="E71" s="125">
        <v>1</v>
      </c>
      <c r="F71" s="125"/>
      <c r="G71" s="125">
        <f t="shared" si="0"/>
        <v>0</v>
      </c>
      <c r="H71" s="147" t="s">
        <v>1623</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ht="45" outlineLevel="1" x14ac:dyDescent="0.2">
      <c r="A72" s="123">
        <v>63</v>
      </c>
      <c r="B72" s="123" t="s">
        <v>1790</v>
      </c>
      <c r="C72" s="137" t="s">
        <v>1791</v>
      </c>
      <c r="D72" s="160" t="s">
        <v>132</v>
      </c>
      <c r="E72" s="125">
        <v>1</v>
      </c>
      <c r="F72" s="125"/>
      <c r="G72" s="125">
        <f t="shared" si="0"/>
        <v>0</v>
      </c>
      <c r="H72" s="147" t="s">
        <v>1623</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ht="45" outlineLevel="1" x14ac:dyDescent="0.2">
      <c r="A73" s="123">
        <v>64</v>
      </c>
      <c r="B73" s="123" t="s">
        <v>1792</v>
      </c>
      <c r="C73" s="137" t="s">
        <v>1791</v>
      </c>
      <c r="D73" s="160" t="s">
        <v>132</v>
      </c>
      <c r="E73" s="125">
        <v>1</v>
      </c>
      <c r="F73" s="125"/>
      <c r="G73" s="125">
        <f t="shared" si="0"/>
        <v>0</v>
      </c>
      <c r="H73" s="147" t="s">
        <v>1623</v>
      </c>
      <c r="I73" s="122"/>
      <c r="J73" s="122"/>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ht="45" outlineLevel="1" x14ac:dyDescent="0.2">
      <c r="A74" s="123">
        <v>65</v>
      </c>
      <c r="B74" s="123" t="s">
        <v>1793</v>
      </c>
      <c r="C74" s="137" t="s">
        <v>1791</v>
      </c>
      <c r="D74" s="160" t="s">
        <v>132</v>
      </c>
      <c r="E74" s="125">
        <v>1</v>
      </c>
      <c r="F74" s="125"/>
      <c r="G74" s="125">
        <f t="shared" ref="G74:G136" si="1">F74*E74</f>
        <v>0</v>
      </c>
      <c r="H74" s="147" t="s">
        <v>1623</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ht="45" outlineLevel="1" x14ac:dyDescent="0.2">
      <c r="A75" s="123">
        <v>66</v>
      </c>
      <c r="B75" s="123" t="s">
        <v>1794</v>
      </c>
      <c r="C75" s="137" t="s">
        <v>1791</v>
      </c>
      <c r="D75" s="160" t="s">
        <v>132</v>
      </c>
      <c r="E75" s="125">
        <v>1</v>
      </c>
      <c r="F75" s="125"/>
      <c r="G75" s="125">
        <f t="shared" si="1"/>
        <v>0</v>
      </c>
      <c r="H75" s="147" t="s">
        <v>1623</v>
      </c>
      <c r="I75" s="122"/>
      <c r="J75" s="122"/>
      <c r="K75" s="122"/>
      <c r="L75" s="122"/>
      <c r="M75" s="122"/>
      <c r="N75" s="122"/>
      <c r="O75" s="122"/>
      <c r="P75" s="122"/>
      <c r="Q75" s="122"/>
      <c r="R75" s="122" t="s">
        <v>133</v>
      </c>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ht="45" outlineLevel="1" x14ac:dyDescent="0.2">
      <c r="A76" s="123">
        <v>67</v>
      </c>
      <c r="B76" s="123" t="s">
        <v>1795</v>
      </c>
      <c r="C76" s="137" t="s">
        <v>1796</v>
      </c>
      <c r="D76" s="160" t="s">
        <v>132</v>
      </c>
      <c r="E76" s="125">
        <v>1</v>
      </c>
      <c r="F76" s="125"/>
      <c r="G76" s="125">
        <f t="shared" si="1"/>
        <v>0</v>
      </c>
      <c r="H76" s="147" t="s">
        <v>1623</v>
      </c>
      <c r="I76" s="122"/>
      <c r="J76" s="122"/>
      <c r="K76" s="122"/>
      <c r="L76" s="122"/>
      <c r="M76" s="122"/>
      <c r="N76" s="122"/>
      <c r="O76" s="122"/>
      <c r="P76" s="122"/>
      <c r="Q76" s="122"/>
      <c r="R76" s="122" t="s">
        <v>135</v>
      </c>
      <c r="S76" s="122">
        <v>0</v>
      </c>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ht="45" outlineLevel="1" x14ac:dyDescent="0.2">
      <c r="A77" s="123">
        <v>68</v>
      </c>
      <c r="B77" s="123" t="s">
        <v>1797</v>
      </c>
      <c r="C77" s="137" t="s">
        <v>1798</v>
      </c>
      <c r="D77" s="160" t="s">
        <v>132</v>
      </c>
      <c r="E77" s="125">
        <v>1</v>
      </c>
      <c r="F77" s="125"/>
      <c r="G77" s="125">
        <f t="shared" si="1"/>
        <v>0</v>
      </c>
      <c r="H77" s="147" t="s">
        <v>1623</v>
      </c>
      <c r="I77" s="122"/>
      <c r="J77" s="122"/>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ht="45" outlineLevel="1" x14ac:dyDescent="0.2">
      <c r="A78" s="123">
        <v>69</v>
      </c>
      <c r="B78" s="123" t="s">
        <v>1799</v>
      </c>
      <c r="C78" s="137" t="s">
        <v>1800</v>
      </c>
      <c r="D78" s="160" t="s">
        <v>132</v>
      </c>
      <c r="E78" s="125">
        <v>1</v>
      </c>
      <c r="F78" s="125"/>
      <c r="G78" s="125">
        <f t="shared" si="1"/>
        <v>0</v>
      </c>
      <c r="H78" s="147" t="s">
        <v>1623</v>
      </c>
      <c r="I78" s="122"/>
      <c r="J78" s="122"/>
      <c r="K78" s="122"/>
      <c r="L78" s="122"/>
      <c r="M78" s="122"/>
      <c r="N78" s="122"/>
      <c r="O78" s="122"/>
      <c r="P78" s="122"/>
      <c r="Q78" s="122"/>
      <c r="R78" s="122" t="s">
        <v>135</v>
      </c>
      <c r="S78" s="122">
        <v>0</v>
      </c>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ht="45" outlineLevel="1" x14ac:dyDescent="0.2">
      <c r="A79" s="123">
        <v>70</v>
      </c>
      <c r="B79" s="123" t="s">
        <v>1801</v>
      </c>
      <c r="C79" s="137" t="s">
        <v>1802</v>
      </c>
      <c r="D79" s="160" t="s">
        <v>132</v>
      </c>
      <c r="E79" s="125">
        <v>1</v>
      </c>
      <c r="F79" s="125"/>
      <c r="G79" s="125">
        <f t="shared" si="1"/>
        <v>0</v>
      </c>
      <c r="H79" s="147" t="s">
        <v>1623</v>
      </c>
      <c r="I79" s="122"/>
      <c r="J79" s="122"/>
      <c r="K79" s="122"/>
      <c r="L79" s="122"/>
      <c r="M79" s="122"/>
      <c r="N79" s="122"/>
      <c r="O79" s="122"/>
      <c r="P79" s="122"/>
      <c r="Q79" s="122"/>
      <c r="R79" s="122" t="s">
        <v>135</v>
      </c>
      <c r="S79" s="122">
        <v>0</v>
      </c>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ht="33.75" outlineLevel="1" x14ac:dyDescent="0.2">
      <c r="A80" s="123">
        <v>71</v>
      </c>
      <c r="B80" s="123" t="s">
        <v>1803</v>
      </c>
      <c r="C80" s="137" t="s">
        <v>1804</v>
      </c>
      <c r="D80" s="160" t="s">
        <v>132</v>
      </c>
      <c r="E80" s="125">
        <v>1</v>
      </c>
      <c r="F80" s="125"/>
      <c r="G80" s="125">
        <f t="shared" si="1"/>
        <v>0</v>
      </c>
      <c r="H80" s="147" t="s">
        <v>1623</v>
      </c>
      <c r="I80" s="122"/>
      <c r="J80" s="122"/>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ht="33.75" outlineLevel="1" x14ac:dyDescent="0.2">
      <c r="A81" s="123">
        <v>72</v>
      </c>
      <c r="B81" s="123" t="s">
        <v>1805</v>
      </c>
      <c r="C81" s="137" t="s">
        <v>1806</v>
      </c>
      <c r="D81" s="160" t="s">
        <v>132</v>
      </c>
      <c r="E81" s="125">
        <v>1</v>
      </c>
      <c r="F81" s="125"/>
      <c r="G81" s="125">
        <f t="shared" si="1"/>
        <v>0</v>
      </c>
      <c r="H81" s="147" t="s">
        <v>1623</v>
      </c>
      <c r="I81" s="122"/>
      <c r="J81" s="122"/>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outlineLevel="1" x14ac:dyDescent="0.2">
      <c r="A82" s="123"/>
      <c r="B82" s="123">
        <v>0</v>
      </c>
      <c r="C82" s="137">
        <v>0</v>
      </c>
      <c r="D82" s="160">
        <v>0</v>
      </c>
      <c r="E82" s="125">
        <v>0</v>
      </c>
      <c r="F82" s="125"/>
      <c r="G82" s="125">
        <f t="shared" si="1"/>
        <v>0</v>
      </c>
      <c r="H82" s="147">
        <v>0</v>
      </c>
      <c r="I82" s="122"/>
      <c r="J82" s="122"/>
      <c r="K82" s="122"/>
      <c r="L82" s="122"/>
      <c r="M82" s="122"/>
      <c r="N82" s="122"/>
      <c r="O82" s="122"/>
      <c r="P82" s="122"/>
      <c r="Q82" s="122"/>
      <c r="R82" s="122" t="s">
        <v>133</v>
      </c>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outlineLevel="1" x14ac:dyDescent="0.2">
      <c r="A83" s="123"/>
      <c r="B83" s="123">
        <v>0</v>
      </c>
      <c r="C83" s="137" t="s">
        <v>1807</v>
      </c>
      <c r="D83" s="160">
        <v>0</v>
      </c>
      <c r="E83" s="125"/>
      <c r="F83" s="125"/>
      <c r="G83" s="125">
        <f t="shared" si="1"/>
        <v>0</v>
      </c>
      <c r="H83" s="147">
        <v>0</v>
      </c>
      <c r="I83" s="122"/>
      <c r="J83" s="122"/>
      <c r="K83" s="122"/>
      <c r="L83" s="122"/>
      <c r="M83" s="122"/>
      <c r="N83" s="122"/>
      <c r="O83" s="122"/>
      <c r="P83" s="122"/>
      <c r="Q83" s="122"/>
      <c r="R83" s="122" t="s">
        <v>135</v>
      </c>
      <c r="S83" s="122">
        <v>0</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v>73</v>
      </c>
      <c r="B84" s="123">
        <v>0</v>
      </c>
      <c r="C84" s="137" t="s">
        <v>1808</v>
      </c>
      <c r="D84" s="160" t="s">
        <v>1753</v>
      </c>
      <c r="E84" s="125">
        <v>82</v>
      </c>
      <c r="F84" s="125"/>
      <c r="G84" s="125">
        <f t="shared" si="1"/>
        <v>0</v>
      </c>
      <c r="H84" s="147" t="s">
        <v>1623</v>
      </c>
      <c r="I84" s="122"/>
      <c r="J84" s="122"/>
      <c r="K84" s="122"/>
      <c r="L84" s="122"/>
      <c r="M84" s="122"/>
      <c r="N84" s="122"/>
      <c r="O84" s="122"/>
      <c r="P84" s="122"/>
      <c r="Q84" s="122"/>
      <c r="R84" s="122" t="s">
        <v>135</v>
      </c>
      <c r="S84" s="122">
        <v>0</v>
      </c>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v>74</v>
      </c>
      <c r="B85" s="123">
        <v>0</v>
      </c>
      <c r="C85" s="137" t="s">
        <v>1809</v>
      </c>
      <c r="D85" s="160" t="s">
        <v>1753</v>
      </c>
      <c r="E85" s="125">
        <v>4</v>
      </c>
      <c r="F85" s="125"/>
      <c r="G85" s="125">
        <f t="shared" si="1"/>
        <v>0</v>
      </c>
      <c r="H85" s="147" t="s">
        <v>1623</v>
      </c>
      <c r="I85" s="122"/>
      <c r="J85" s="122"/>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v>75</v>
      </c>
      <c r="B86" s="123">
        <v>0</v>
      </c>
      <c r="C86" s="137" t="s">
        <v>1810</v>
      </c>
      <c r="D86" s="160" t="s">
        <v>1753</v>
      </c>
      <c r="E86" s="125">
        <v>51</v>
      </c>
      <c r="F86" s="125"/>
      <c r="G86" s="125">
        <f t="shared" si="1"/>
        <v>0</v>
      </c>
      <c r="H86" s="147" t="s">
        <v>1623</v>
      </c>
      <c r="I86" s="122"/>
      <c r="J86" s="122"/>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v>76</v>
      </c>
      <c r="B87" s="123">
        <v>0</v>
      </c>
      <c r="C87" s="137" t="s">
        <v>1811</v>
      </c>
      <c r="D87" s="160" t="s">
        <v>1753</v>
      </c>
      <c r="E87" s="125">
        <v>110</v>
      </c>
      <c r="F87" s="125"/>
      <c r="G87" s="125">
        <f t="shared" si="1"/>
        <v>0</v>
      </c>
      <c r="H87" s="147" t="s">
        <v>1623</v>
      </c>
      <c r="I87" s="122"/>
      <c r="J87" s="122"/>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outlineLevel="1" x14ac:dyDescent="0.2">
      <c r="A88" s="123"/>
      <c r="B88" s="123">
        <v>0</v>
      </c>
      <c r="C88" s="137">
        <v>0</v>
      </c>
      <c r="D88" s="160">
        <v>0</v>
      </c>
      <c r="E88" s="125">
        <v>0</v>
      </c>
      <c r="F88" s="125"/>
      <c r="G88" s="125">
        <f t="shared" si="1"/>
        <v>0</v>
      </c>
      <c r="H88" s="147">
        <v>0</v>
      </c>
      <c r="I88" s="122"/>
      <c r="J88" s="122"/>
      <c r="K88" s="122"/>
      <c r="L88" s="122"/>
      <c r="M88" s="122"/>
      <c r="N88" s="122"/>
      <c r="O88" s="122"/>
      <c r="P88" s="122"/>
      <c r="Q88" s="122"/>
      <c r="R88" s="122" t="s">
        <v>135</v>
      </c>
      <c r="S88" s="122">
        <v>0</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c r="B89" s="123">
        <v>0</v>
      </c>
      <c r="C89" s="137" t="s">
        <v>1812</v>
      </c>
      <c r="D89" s="160">
        <v>0</v>
      </c>
      <c r="E89" s="125"/>
      <c r="F89" s="125"/>
      <c r="G89" s="125">
        <f t="shared" si="1"/>
        <v>0</v>
      </c>
      <c r="H89" s="147">
        <v>0</v>
      </c>
      <c r="I89" s="122"/>
      <c r="J89" s="122"/>
      <c r="K89" s="122"/>
      <c r="L89" s="122"/>
      <c r="M89" s="122"/>
      <c r="N89" s="122"/>
      <c r="O89" s="122"/>
      <c r="P89" s="122"/>
      <c r="Q89" s="122"/>
      <c r="R89" s="122" t="s">
        <v>133</v>
      </c>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3">
        <v>77</v>
      </c>
      <c r="B90" s="123">
        <v>0</v>
      </c>
      <c r="C90" s="137" t="s">
        <v>1813</v>
      </c>
      <c r="D90" s="160" t="s">
        <v>1753</v>
      </c>
      <c r="E90" s="125">
        <v>140</v>
      </c>
      <c r="F90" s="125"/>
      <c r="G90" s="125">
        <f t="shared" si="1"/>
        <v>0</v>
      </c>
      <c r="H90" s="147" t="s">
        <v>1623</v>
      </c>
      <c r="I90" s="122"/>
      <c r="J90" s="122"/>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23">
        <v>78</v>
      </c>
      <c r="B91" s="123">
        <v>0</v>
      </c>
      <c r="C91" s="137" t="s">
        <v>1814</v>
      </c>
      <c r="D91" s="160" t="s">
        <v>1753</v>
      </c>
      <c r="E91" s="125">
        <v>130</v>
      </c>
      <c r="F91" s="125"/>
      <c r="G91" s="125">
        <f t="shared" si="1"/>
        <v>0</v>
      </c>
      <c r="H91" s="147" t="s">
        <v>1623</v>
      </c>
      <c r="I91" s="122"/>
      <c r="J91" s="122"/>
      <c r="K91" s="122"/>
      <c r="L91" s="122"/>
      <c r="M91" s="122"/>
      <c r="N91" s="122"/>
      <c r="O91" s="122"/>
      <c r="P91" s="122"/>
      <c r="Q91" s="122"/>
      <c r="R91" s="122" t="s">
        <v>135</v>
      </c>
      <c r="S91" s="122">
        <v>0</v>
      </c>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outlineLevel="1" x14ac:dyDescent="0.2">
      <c r="A92" s="123">
        <v>79</v>
      </c>
      <c r="B92" s="123">
        <v>0</v>
      </c>
      <c r="C92" s="137" t="s">
        <v>1815</v>
      </c>
      <c r="D92" s="160" t="s">
        <v>1753</v>
      </c>
      <c r="E92" s="125">
        <v>59</v>
      </c>
      <c r="F92" s="125"/>
      <c r="G92" s="125">
        <f t="shared" si="1"/>
        <v>0</v>
      </c>
      <c r="H92" s="147" t="s">
        <v>1623</v>
      </c>
      <c r="I92" s="122"/>
      <c r="J92" s="122"/>
      <c r="K92" s="122"/>
      <c r="L92" s="122"/>
      <c r="M92" s="122"/>
      <c r="N92" s="122"/>
      <c r="O92" s="122"/>
      <c r="P92" s="122"/>
      <c r="Q92" s="122"/>
      <c r="R92" s="122" t="s">
        <v>133</v>
      </c>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outlineLevel="1" x14ac:dyDescent="0.2">
      <c r="A93" s="123">
        <v>80</v>
      </c>
      <c r="B93" s="123">
        <v>0</v>
      </c>
      <c r="C93" s="137" t="s">
        <v>1816</v>
      </c>
      <c r="D93" s="160" t="s">
        <v>1753</v>
      </c>
      <c r="E93" s="125">
        <v>51</v>
      </c>
      <c r="F93" s="125"/>
      <c r="G93" s="125">
        <f t="shared" si="1"/>
        <v>0</v>
      </c>
      <c r="H93" s="147" t="s">
        <v>1623</v>
      </c>
      <c r="I93" s="122"/>
      <c r="J93" s="122"/>
      <c r="K93" s="122"/>
      <c r="L93" s="122"/>
      <c r="M93" s="122"/>
      <c r="N93" s="122"/>
      <c r="O93" s="122"/>
      <c r="P93" s="122"/>
      <c r="Q93" s="122"/>
      <c r="R93" s="122" t="s">
        <v>135</v>
      </c>
      <c r="S93" s="122">
        <v>0</v>
      </c>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outlineLevel="1" x14ac:dyDescent="0.2">
      <c r="A94" s="123">
        <v>81</v>
      </c>
      <c r="B94" s="123">
        <v>0</v>
      </c>
      <c r="C94" s="137" t="s">
        <v>1817</v>
      </c>
      <c r="D94" s="160" t="s">
        <v>1753</v>
      </c>
      <c r="E94" s="125">
        <v>29</v>
      </c>
      <c r="F94" s="125"/>
      <c r="G94" s="125">
        <f t="shared" si="1"/>
        <v>0</v>
      </c>
      <c r="H94" s="147" t="s">
        <v>1623</v>
      </c>
      <c r="I94" s="122"/>
      <c r="J94" s="122"/>
      <c r="K94" s="122"/>
      <c r="L94" s="122"/>
      <c r="M94" s="122"/>
      <c r="N94" s="122"/>
      <c r="O94" s="122"/>
      <c r="P94" s="122"/>
      <c r="Q94" s="122"/>
      <c r="R94" s="122" t="s">
        <v>135</v>
      </c>
      <c r="S94" s="122">
        <v>0</v>
      </c>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row>
    <row r="95" spans="1:47" outlineLevel="1" x14ac:dyDescent="0.2">
      <c r="A95" s="123">
        <v>82</v>
      </c>
      <c r="B95" s="123">
        <v>0</v>
      </c>
      <c r="C95" s="137" t="s">
        <v>1818</v>
      </c>
      <c r="D95" s="160" t="s">
        <v>1753</v>
      </c>
      <c r="E95" s="125">
        <v>15</v>
      </c>
      <c r="F95" s="125"/>
      <c r="G95" s="125">
        <f t="shared" si="1"/>
        <v>0</v>
      </c>
      <c r="H95" s="147" t="s">
        <v>1623</v>
      </c>
      <c r="I95" s="122"/>
      <c r="J95" s="122"/>
      <c r="K95" s="122"/>
      <c r="L95" s="122"/>
      <c r="M95" s="122"/>
      <c r="N95" s="122"/>
      <c r="O95" s="122"/>
      <c r="P95" s="122"/>
      <c r="Q95" s="122"/>
      <c r="R95" s="122" t="s">
        <v>135</v>
      </c>
      <c r="S95" s="122">
        <v>0</v>
      </c>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outlineLevel="1" x14ac:dyDescent="0.2">
      <c r="A96" s="123">
        <v>83</v>
      </c>
      <c r="B96" s="123">
        <v>0</v>
      </c>
      <c r="C96" s="137" t="s">
        <v>1819</v>
      </c>
      <c r="D96" s="160" t="s">
        <v>1753</v>
      </c>
      <c r="E96" s="125">
        <v>18</v>
      </c>
      <c r="F96" s="125"/>
      <c r="G96" s="125">
        <f t="shared" si="1"/>
        <v>0</v>
      </c>
      <c r="H96" s="147" t="s">
        <v>1623</v>
      </c>
      <c r="I96" s="122"/>
      <c r="J96" s="122"/>
      <c r="K96" s="122"/>
      <c r="L96" s="122"/>
      <c r="M96" s="122"/>
      <c r="N96" s="122"/>
      <c r="O96" s="122"/>
      <c r="P96" s="122"/>
      <c r="Q96" s="122"/>
      <c r="R96" s="122" t="s">
        <v>133</v>
      </c>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outlineLevel="1" x14ac:dyDescent="0.2">
      <c r="A97" s="123"/>
      <c r="B97" s="123">
        <v>0</v>
      </c>
      <c r="C97" s="137">
        <v>0</v>
      </c>
      <c r="D97" s="160">
        <v>0</v>
      </c>
      <c r="E97" s="125">
        <v>0</v>
      </c>
      <c r="F97" s="125"/>
      <c r="G97" s="125">
        <f t="shared" si="1"/>
        <v>0</v>
      </c>
      <c r="H97" s="147">
        <v>0</v>
      </c>
      <c r="I97" s="122"/>
      <c r="J97" s="122"/>
      <c r="K97" s="122"/>
      <c r="L97" s="122"/>
      <c r="M97" s="122"/>
      <c r="N97" s="122"/>
      <c r="O97" s="122"/>
      <c r="P97" s="122"/>
      <c r="Q97" s="122"/>
      <c r="R97" s="122" t="s">
        <v>135</v>
      </c>
      <c r="S97" s="122">
        <v>0</v>
      </c>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row>
    <row r="98" spans="1:47" outlineLevel="1" x14ac:dyDescent="0.2">
      <c r="A98" s="123">
        <v>84</v>
      </c>
      <c r="B98" s="123">
        <v>0</v>
      </c>
      <c r="C98" s="137" t="s">
        <v>1820</v>
      </c>
      <c r="D98" s="160" t="s">
        <v>188</v>
      </c>
      <c r="E98" s="125">
        <v>538</v>
      </c>
      <c r="F98" s="125"/>
      <c r="G98" s="125">
        <f t="shared" si="1"/>
        <v>0</v>
      </c>
      <c r="H98" s="147" t="s">
        <v>1623</v>
      </c>
      <c r="I98" s="122"/>
      <c r="J98" s="122"/>
      <c r="K98" s="122"/>
      <c r="L98" s="122"/>
      <c r="M98" s="122"/>
      <c r="N98" s="122"/>
      <c r="O98" s="122"/>
      <c r="P98" s="122"/>
      <c r="Q98" s="122"/>
      <c r="R98" s="122" t="s">
        <v>135</v>
      </c>
      <c r="S98" s="122">
        <v>0</v>
      </c>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ht="22.5" outlineLevel="1" x14ac:dyDescent="0.2">
      <c r="A99" s="123">
        <v>85</v>
      </c>
      <c r="B99" s="123">
        <v>0</v>
      </c>
      <c r="C99" s="137" t="s">
        <v>1821</v>
      </c>
      <c r="D99" s="160" t="s">
        <v>188</v>
      </c>
      <c r="E99" s="125">
        <v>109</v>
      </c>
      <c r="F99" s="125"/>
      <c r="G99" s="125">
        <f t="shared" si="1"/>
        <v>0</v>
      </c>
      <c r="H99" s="147" t="s">
        <v>1623</v>
      </c>
      <c r="I99" s="122"/>
      <c r="J99" s="122"/>
      <c r="K99" s="122"/>
      <c r="L99" s="122"/>
      <c r="M99" s="122"/>
      <c r="N99" s="122"/>
      <c r="O99" s="122"/>
      <c r="P99" s="122"/>
      <c r="Q99" s="122"/>
      <c r="R99" s="122" t="s">
        <v>135</v>
      </c>
      <c r="S99" s="122">
        <v>0</v>
      </c>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outlineLevel="1" x14ac:dyDescent="0.2">
      <c r="A100" s="123">
        <v>86</v>
      </c>
      <c r="B100" s="123">
        <v>0</v>
      </c>
      <c r="C100" s="137" t="s">
        <v>1822</v>
      </c>
      <c r="D100" s="160" t="s">
        <v>188</v>
      </c>
      <c r="E100" s="125">
        <v>75</v>
      </c>
      <c r="F100" s="125"/>
      <c r="G100" s="125">
        <f t="shared" si="1"/>
        <v>0</v>
      </c>
      <c r="H100" s="147" t="s">
        <v>1623</v>
      </c>
      <c r="I100" s="122"/>
      <c r="J100" s="122"/>
      <c r="K100" s="122"/>
      <c r="L100" s="122"/>
      <c r="M100" s="122"/>
      <c r="N100" s="122"/>
      <c r="O100" s="122"/>
      <c r="P100" s="122"/>
      <c r="Q100" s="122"/>
      <c r="R100" s="122" t="s">
        <v>133</v>
      </c>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row>
    <row r="101" spans="1:47" outlineLevel="1" x14ac:dyDescent="0.2">
      <c r="A101" s="124" t="s">
        <v>128</v>
      </c>
      <c r="B101" s="188" t="s">
        <v>2065</v>
      </c>
      <c r="C101" s="139" t="s">
        <v>1823</v>
      </c>
      <c r="D101" s="162">
        <v>0</v>
      </c>
      <c r="E101" s="126">
        <v>0</v>
      </c>
      <c r="F101" s="126"/>
      <c r="G101" s="126">
        <f>SUM(G102:G154)</f>
        <v>0</v>
      </c>
      <c r="H101" s="148"/>
      <c r="I101" s="122"/>
      <c r="J101" s="122"/>
      <c r="K101" s="122"/>
      <c r="L101" s="122"/>
      <c r="M101" s="122"/>
      <c r="N101" s="122"/>
      <c r="O101" s="122"/>
      <c r="P101" s="122"/>
      <c r="Q101" s="122"/>
      <c r="R101" s="122" t="s">
        <v>135</v>
      </c>
      <c r="S101" s="122">
        <v>0</v>
      </c>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ht="213.75" outlineLevel="1" x14ac:dyDescent="0.2">
      <c r="A102" s="123">
        <v>87</v>
      </c>
      <c r="B102" s="123" t="s">
        <v>1824</v>
      </c>
      <c r="C102" s="137" t="s">
        <v>1825</v>
      </c>
      <c r="D102" s="160" t="s">
        <v>132</v>
      </c>
      <c r="E102" s="125">
        <v>1</v>
      </c>
      <c r="F102" s="125"/>
      <c r="G102" s="125">
        <f t="shared" si="1"/>
        <v>0</v>
      </c>
      <c r="H102" s="147" t="s">
        <v>1623</v>
      </c>
      <c r="I102" s="122"/>
      <c r="J102" s="122"/>
      <c r="K102" s="122"/>
      <c r="L102" s="122"/>
      <c r="M102" s="122"/>
      <c r="N102" s="122"/>
      <c r="O102" s="122"/>
      <c r="P102" s="122"/>
      <c r="Q102" s="122"/>
      <c r="R102" s="122" t="s">
        <v>135</v>
      </c>
      <c r="S102" s="122">
        <v>0</v>
      </c>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ht="22.5" outlineLevel="1" x14ac:dyDescent="0.2">
      <c r="A103" s="123">
        <v>88</v>
      </c>
      <c r="B103" s="123" t="s">
        <v>1826</v>
      </c>
      <c r="C103" s="137" t="s">
        <v>1827</v>
      </c>
      <c r="D103" s="160" t="s">
        <v>132</v>
      </c>
      <c r="E103" s="125">
        <v>1</v>
      </c>
      <c r="F103" s="125"/>
      <c r="G103" s="125">
        <f t="shared" si="1"/>
        <v>0</v>
      </c>
      <c r="H103" s="147" t="s">
        <v>1623</v>
      </c>
      <c r="I103" s="122"/>
      <c r="J103" s="122"/>
      <c r="K103" s="122"/>
      <c r="L103" s="122"/>
      <c r="M103" s="122"/>
      <c r="N103" s="122"/>
      <c r="O103" s="122"/>
      <c r="P103" s="122"/>
      <c r="Q103" s="122"/>
      <c r="R103" s="122" t="s">
        <v>133</v>
      </c>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row>
    <row r="104" spans="1:47" ht="22.5" outlineLevel="1" x14ac:dyDescent="0.2">
      <c r="A104" s="123">
        <v>89</v>
      </c>
      <c r="B104" s="123" t="s">
        <v>1828</v>
      </c>
      <c r="C104" s="137" t="s">
        <v>1827</v>
      </c>
      <c r="D104" s="160" t="s">
        <v>132</v>
      </c>
      <c r="E104" s="125">
        <v>1</v>
      </c>
      <c r="F104" s="125"/>
      <c r="G104" s="125">
        <f t="shared" si="1"/>
        <v>0</v>
      </c>
      <c r="H104" s="147" t="s">
        <v>1623</v>
      </c>
      <c r="I104" s="122"/>
      <c r="J104" s="122"/>
      <c r="K104" s="122"/>
      <c r="L104" s="122"/>
      <c r="M104" s="122"/>
      <c r="N104" s="122"/>
      <c r="O104" s="122"/>
      <c r="P104" s="122"/>
      <c r="Q104" s="122"/>
      <c r="R104" s="122" t="s">
        <v>135</v>
      </c>
      <c r="S104" s="122">
        <v>0</v>
      </c>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ht="22.5" outlineLevel="1" x14ac:dyDescent="0.2">
      <c r="A105" s="123">
        <v>90</v>
      </c>
      <c r="B105" s="123" t="s">
        <v>1829</v>
      </c>
      <c r="C105" s="137" t="s">
        <v>1827</v>
      </c>
      <c r="D105" s="160" t="s">
        <v>132</v>
      </c>
      <c r="E105" s="125">
        <v>1</v>
      </c>
      <c r="F105" s="125"/>
      <c r="G105" s="125">
        <f t="shared" si="1"/>
        <v>0</v>
      </c>
      <c r="H105" s="147" t="s">
        <v>1623</v>
      </c>
      <c r="I105" s="122"/>
      <c r="J105" s="122"/>
      <c r="K105" s="122"/>
      <c r="L105" s="122"/>
      <c r="M105" s="122"/>
      <c r="N105" s="122"/>
      <c r="O105" s="122"/>
      <c r="P105" s="122"/>
      <c r="Q105" s="122"/>
      <c r="R105" s="122" t="s">
        <v>135</v>
      </c>
      <c r="S105" s="122">
        <v>0</v>
      </c>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ht="22.5" outlineLevel="1" x14ac:dyDescent="0.2">
      <c r="A106" s="123">
        <v>91</v>
      </c>
      <c r="B106" s="123" t="s">
        <v>1830</v>
      </c>
      <c r="C106" s="137" t="s">
        <v>1831</v>
      </c>
      <c r="D106" s="160" t="s">
        <v>132</v>
      </c>
      <c r="E106" s="125">
        <v>1</v>
      </c>
      <c r="F106" s="125"/>
      <c r="G106" s="125">
        <f t="shared" si="1"/>
        <v>0</v>
      </c>
      <c r="H106" s="147" t="s">
        <v>1623</v>
      </c>
      <c r="I106" s="122"/>
      <c r="J106" s="122"/>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ht="22.5" outlineLevel="1" x14ac:dyDescent="0.2">
      <c r="A107" s="123">
        <v>92</v>
      </c>
      <c r="B107" s="123" t="s">
        <v>1832</v>
      </c>
      <c r="C107" s="137" t="s">
        <v>1831</v>
      </c>
      <c r="D107" s="160" t="s">
        <v>132</v>
      </c>
      <c r="E107" s="125">
        <v>1</v>
      </c>
      <c r="F107" s="125"/>
      <c r="G107" s="125">
        <f t="shared" si="1"/>
        <v>0</v>
      </c>
      <c r="H107" s="147" t="s">
        <v>1623</v>
      </c>
      <c r="I107" s="122"/>
      <c r="J107" s="122"/>
      <c r="K107" s="122"/>
      <c r="L107" s="122"/>
      <c r="M107" s="122"/>
      <c r="N107" s="122"/>
      <c r="O107" s="122"/>
      <c r="P107" s="122"/>
      <c r="Q107" s="122"/>
      <c r="R107" s="122" t="s">
        <v>133</v>
      </c>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ht="33.75" outlineLevel="1" x14ac:dyDescent="0.2">
      <c r="A108" s="123">
        <v>93</v>
      </c>
      <c r="B108" s="123" t="s">
        <v>1833</v>
      </c>
      <c r="C108" s="137" t="s">
        <v>1704</v>
      </c>
      <c r="D108" s="160" t="s">
        <v>132</v>
      </c>
      <c r="E108" s="125">
        <v>1</v>
      </c>
      <c r="F108" s="125"/>
      <c r="G108" s="125">
        <f t="shared" si="1"/>
        <v>0</v>
      </c>
      <c r="H108" s="147" t="s">
        <v>1623</v>
      </c>
      <c r="I108" s="122"/>
      <c r="J108" s="122"/>
      <c r="K108" s="122"/>
      <c r="L108" s="122"/>
      <c r="M108" s="122"/>
      <c r="N108" s="122"/>
      <c r="O108" s="122"/>
      <c r="P108" s="122"/>
      <c r="Q108" s="122"/>
      <c r="R108" s="122" t="s">
        <v>135</v>
      </c>
      <c r="S108" s="122">
        <v>0</v>
      </c>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ht="33.75" outlineLevel="1" x14ac:dyDescent="0.2">
      <c r="A109" s="123">
        <v>94</v>
      </c>
      <c r="B109" s="123" t="s">
        <v>1834</v>
      </c>
      <c r="C109" s="137" t="s">
        <v>1835</v>
      </c>
      <c r="D109" s="160" t="s">
        <v>132</v>
      </c>
      <c r="E109" s="125">
        <v>1</v>
      </c>
      <c r="F109" s="125"/>
      <c r="G109" s="125">
        <f t="shared" si="1"/>
        <v>0</v>
      </c>
      <c r="H109" s="147" t="s">
        <v>1623</v>
      </c>
      <c r="I109" s="122"/>
      <c r="J109" s="122"/>
      <c r="K109" s="122"/>
      <c r="L109" s="122"/>
      <c r="M109" s="122"/>
      <c r="N109" s="122"/>
      <c r="O109" s="122"/>
      <c r="P109" s="122"/>
      <c r="Q109" s="122"/>
      <c r="R109" s="122" t="s">
        <v>244</v>
      </c>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row>
    <row r="110" spans="1:47" ht="33.75" outlineLevel="1" x14ac:dyDescent="0.2">
      <c r="A110" s="123">
        <v>95</v>
      </c>
      <c r="B110" s="123" t="s">
        <v>1836</v>
      </c>
      <c r="C110" s="137" t="s">
        <v>1837</v>
      </c>
      <c r="D110" s="160" t="s">
        <v>132</v>
      </c>
      <c r="E110" s="125">
        <v>2</v>
      </c>
      <c r="F110" s="125"/>
      <c r="G110" s="125">
        <f t="shared" si="1"/>
        <v>0</v>
      </c>
      <c r="H110" s="147" t="s">
        <v>1623</v>
      </c>
      <c r="I110" s="122"/>
      <c r="J110" s="122"/>
      <c r="K110" s="122"/>
      <c r="L110" s="122"/>
      <c r="M110" s="122"/>
      <c r="N110" s="122"/>
      <c r="O110" s="122"/>
      <c r="P110" s="122"/>
      <c r="Q110" s="122"/>
      <c r="R110" s="122" t="s">
        <v>135</v>
      </c>
      <c r="S110" s="122">
        <v>0</v>
      </c>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ht="33.75" outlineLevel="1" x14ac:dyDescent="0.2">
      <c r="A111" s="123">
        <v>96</v>
      </c>
      <c r="B111" s="123" t="s">
        <v>1838</v>
      </c>
      <c r="C111" s="137" t="s">
        <v>1839</v>
      </c>
      <c r="D111" s="160" t="s">
        <v>132</v>
      </c>
      <c r="E111" s="125">
        <v>6</v>
      </c>
      <c r="F111" s="125"/>
      <c r="G111" s="125">
        <f t="shared" si="1"/>
        <v>0</v>
      </c>
      <c r="H111" s="147" t="s">
        <v>1623</v>
      </c>
      <c r="I111" s="122"/>
      <c r="J111" s="122"/>
      <c r="K111" s="122"/>
      <c r="L111" s="122"/>
      <c r="M111" s="122"/>
      <c r="N111" s="122"/>
      <c r="O111" s="122"/>
      <c r="P111" s="122"/>
      <c r="Q111" s="122"/>
      <c r="R111" s="122" t="s">
        <v>133</v>
      </c>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ht="22.5" outlineLevel="1" x14ac:dyDescent="0.2">
      <c r="A112" s="123">
        <v>97</v>
      </c>
      <c r="B112" s="123" t="s">
        <v>1840</v>
      </c>
      <c r="C112" s="137" t="s">
        <v>1841</v>
      </c>
      <c r="D112" s="160" t="s">
        <v>132</v>
      </c>
      <c r="E112" s="125">
        <v>1</v>
      </c>
      <c r="F112" s="125"/>
      <c r="G112" s="125">
        <f t="shared" si="1"/>
        <v>0</v>
      </c>
      <c r="H112" s="147" t="s">
        <v>1623</v>
      </c>
      <c r="I112" s="122"/>
      <c r="J112" s="122"/>
      <c r="K112" s="122"/>
      <c r="L112" s="122"/>
      <c r="M112" s="122"/>
      <c r="N112" s="122"/>
      <c r="O112" s="122"/>
      <c r="P112" s="122"/>
      <c r="Q112" s="122"/>
      <c r="R112" s="122" t="s">
        <v>135</v>
      </c>
      <c r="S112" s="122">
        <v>0</v>
      </c>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123">
        <v>98</v>
      </c>
      <c r="B113" s="123" t="s">
        <v>1842</v>
      </c>
      <c r="C113" s="137" t="s">
        <v>1843</v>
      </c>
      <c r="D113" s="160" t="s">
        <v>132</v>
      </c>
      <c r="E113" s="125">
        <v>1</v>
      </c>
      <c r="F113" s="125"/>
      <c r="G113" s="125">
        <f t="shared" si="1"/>
        <v>0</v>
      </c>
      <c r="H113" s="147" t="s">
        <v>1623</v>
      </c>
      <c r="I113" s="122"/>
      <c r="J113" s="122"/>
      <c r="K113" s="122"/>
      <c r="L113" s="122"/>
      <c r="M113" s="122"/>
      <c r="N113" s="122"/>
      <c r="O113" s="122"/>
      <c r="P113" s="122"/>
      <c r="Q113" s="122"/>
      <c r="R113" s="122" t="s">
        <v>135</v>
      </c>
      <c r="S113" s="122">
        <v>0</v>
      </c>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ht="22.5" outlineLevel="1" x14ac:dyDescent="0.2">
      <c r="A114" s="123">
        <v>99</v>
      </c>
      <c r="B114" s="123" t="s">
        <v>1844</v>
      </c>
      <c r="C114" s="137" t="s">
        <v>1845</v>
      </c>
      <c r="D114" s="160" t="s">
        <v>132</v>
      </c>
      <c r="E114" s="125">
        <v>1</v>
      </c>
      <c r="F114" s="125"/>
      <c r="G114" s="125">
        <f t="shared" si="1"/>
        <v>0</v>
      </c>
      <c r="H114" s="147" t="s">
        <v>1623</v>
      </c>
      <c r="I114" s="122"/>
      <c r="J114" s="122"/>
      <c r="K114" s="122"/>
      <c r="L114" s="122"/>
      <c r="M114" s="122"/>
      <c r="N114" s="122"/>
      <c r="O114" s="122"/>
      <c r="P114" s="122"/>
      <c r="Q114" s="122"/>
      <c r="R114" s="122" t="s">
        <v>135</v>
      </c>
      <c r="S114" s="122">
        <v>0</v>
      </c>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123">
        <v>100</v>
      </c>
      <c r="B115" s="123" t="s">
        <v>1846</v>
      </c>
      <c r="C115" s="137" t="s">
        <v>1847</v>
      </c>
      <c r="D115" s="160" t="s">
        <v>132</v>
      </c>
      <c r="E115" s="125">
        <v>1</v>
      </c>
      <c r="F115" s="125"/>
      <c r="G115" s="125">
        <f t="shared" si="1"/>
        <v>0</v>
      </c>
      <c r="H115" s="147" t="s">
        <v>1623</v>
      </c>
      <c r="I115" s="122"/>
      <c r="J115" s="122"/>
      <c r="K115" s="122"/>
      <c r="L115" s="122"/>
      <c r="M115" s="122"/>
      <c r="N115" s="122"/>
      <c r="O115" s="122"/>
      <c r="P115" s="122"/>
      <c r="Q115" s="122"/>
      <c r="R115" s="122" t="s">
        <v>244</v>
      </c>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ht="22.5" outlineLevel="1" x14ac:dyDescent="0.2">
      <c r="A116" s="123">
        <v>101</v>
      </c>
      <c r="B116" s="123" t="s">
        <v>1848</v>
      </c>
      <c r="C116" s="137" t="s">
        <v>1849</v>
      </c>
      <c r="D116" s="160" t="s">
        <v>132</v>
      </c>
      <c r="E116" s="125">
        <v>8</v>
      </c>
      <c r="F116" s="125"/>
      <c r="G116" s="125">
        <f t="shared" si="1"/>
        <v>0</v>
      </c>
      <c r="H116" s="147" t="s">
        <v>1623</v>
      </c>
      <c r="I116" s="122"/>
      <c r="J116" s="122"/>
      <c r="K116" s="122"/>
      <c r="L116" s="122"/>
      <c r="M116" s="122"/>
      <c r="N116" s="122"/>
      <c r="O116" s="122"/>
      <c r="P116" s="122"/>
      <c r="Q116" s="122"/>
      <c r="R116" s="122" t="s">
        <v>135</v>
      </c>
      <c r="S116" s="122">
        <v>0</v>
      </c>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ht="33.75" outlineLevel="1" x14ac:dyDescent="0.2">
      <c r="A117" s="123">
        <v>102</v>
      </c>
      <c r="B117" s="123" t="s">
        <v>1850</v>
      </c>
      <c r="C117" s="469" t="s">
        <v>5580</v>
      </c>
      <c r="D117" s="160" t="s">
        <v>132</v>
      </c>
      <c r="E117" s="125">
        <v>1</v>
      </c>
      <c r="F117" s="125"/>
      <c r="G117" s="125">
        <f t="shared" si="1"/>
        <v>0</v>
      </c>
      <c r="H117" s="147" t="s">
        <v>1623</v>
      </c>
      <c r="I117" s="122"/>
      <c r="J117" s="122"/>
      <c r="K117" s="122"/>
      <c r="L117" s="122"/>
      <c r="M117" s="122"/>
      <c r="N117" s="122"/>
      <c r="O117" s="122"/>
      <c r="P117" s="122"/>
      <c r="Q117" s="122"/>
      <c r="R117" s="122" t="s">
        <v>135</v>
      </c>
      <c r="S117" s="122">
        <v>0</v>
      </c>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ht="33.75" outlineLevel="1" x14ac:dyDescent="0.2">
      <c r="A118" s="123">
        <v>103</v>
      </c>
      <c r="B118" s="123" t="s">
        <v>1851</v>
      </c>
      <c r="C118" s="469" t="s">
        <v>5581</v>
      </c>
      <c r="D118" s="160" t="s">
        <v>132</v>
      </c>
      <c r="E118" s="125">
        <v>1</v>
      </c>
      <c r="F118" s="125"/>
      <c r="G118" s="125">
        <f t="shared" si="1"/>
        <v>0</v>
      </c>
      <c r="H118" s="147" t="s">
        <v>1623</v>
      </c>
      <c r="I118" s="122"/>
      <c r="J118" s="122"/>
      <c r="K118" s="122"/>
      <c r="L118" s="122"/>
      <c r="M118" s="122"/>
      <c r="N118" s="122"/>
      <c r="O118" s="122"/>
      <c r="P118" s="122"/>
      <c r="Q118" s="122"/>
      <c r="R118" s="122" t="s">
        <v>135</v>
      </c>
      <c r="S118" s="122">
        <v>0</v>
      </c>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row>
    <row r="119" spans="1:47" outlineLevel="1" x14ac:dyDescent="0.2">
      <c r="A119" s="123">
        <v>104</v>
      </c>
      <c r="B119" s="123" t="s">
        <v>1852</v>
      </c>
      <c r="C119" s="137" t="s">
        <v>1734</v>
      </c>
      <c r="D119" s="160" t="s">
        <v>132</v>
      </c>
      <c r="E119" s="125">
        <v>0</v>
      </c>
      <c r="F119" s="125"/>
      <c r="G119" s="125">
        <f t="shared" si="1"/>
        <v>0</v>
      </c>
      <c r="H119" s="147">
        <v>0</v>
      </c>
      <c r="I119" s="122"/>
      <c r="J119" s="122"/>
      <c r="K119" s="122"/>
      <c r="L119" s="122"/>
      <c r="M119" s="122"/>
      <c r="N119" s="122"/>
      <c r="O119" s="122"/>
      <c r="P119" s="122"/>
      <c r="Q119" s="122"/>
      <c r="R119" s="122" t="s">
        <v>133</v>
      </c>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row>
    <row r="120" spans="1:47" outlineLevel="1" x14ac:dyDescent="0.2">
      <c r="A120" s="123">
        <v>105</v>
      </c>
      <c r="B120" s="123" t="s">
        <v>1853</v>
      </c>
      <c r="C120" s="137" t="s">
        <v>1736</v>
      </c>
      <c r="D120" s="160" t="s">
        <v>132</v>
      </c>
      <c r="E120" s="125">
        <v>3</v>
      </c>
      <c r="F120" s="125"/>
      <c r="G120" s="125">
        <f t="shared" si="1"/>
        <v>0</v>
      </c>
      <c r="H120" s="147" t="s">
        <v>1623</v>
      </c>
      <c r="I120" s="122"/>
      <c r="J120" s="122"/>
      <c r="K120" s="122"/>
      <c r="L120" s="122"/>
      <c r="M120" s="122"/>
      <c r="N120" s="122"/>
      <c r="O120" s="122"/>
      <c r="P120" s="122"/>
      <c r="Q120" s="122"/>
      <c r="R120" s="122" t="s">
        <v>135</v>
      </c>
      <c r="S120" s="122">
        <v>0</v>
      </c>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v>106</v>
      </c>
      <c r="B121" s="123" t="s">
        <v>1854</v>
      </c>
      <c r="C121" s="137" t="s">
        <v>1855</v>
      </c>
      <c r="D121" s="160" t="s">
        <v>132</v>
      </c>
      <c r="E121" s="125">
        <v>1</v>
      </c>
      <c r="F121" s="125"/>
      <c r="G121" s="125">
        <f t="shared" si="1"/>
        <v>0</v>
      </c>
      <c r="H121" s="147" t="s">
        <v>1623</v>
      </c>
      <c r="I121" s="122"/>
      <c r="J121" s="122"/>
      <c r="K121" s="122"/>
      <c r="L121" s="122"/>
      <c r="M121" s="122"/>
      <c r="N121" s="122"/>
      <c r="O121" s="122"/>
      <c r="P121" s="122"/>
      <c r="Q121" s="122"/>
      <c r="R121" s="122" t="s">
        <v>135</v>
      </c>
      <c r="S121" s="122">
        <v>0</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v>107</v>
      </c>
      <c r="B122" s="123" t="s">
        <v>1856</v>
      </c>
      <c r="C122" s="137" t="s">
        <v>1738</v>
      </c>
      <c r="D122" s="160" t="s">
        <v>132</v>
      </c>
      <c r="E122" s="125">
        <v>4</v>
      </c>
      <c r="F122" s="125"/>
      <c r="G122" s="125">
        <f t="shared" si="1"/>
        <v>0</v>
      </c>
      <c r="H122" s="147" t="s">
        <v>1623</v>
      </c>
      <c r="I122" s="122"/>
      <c r="J122" s="122"/>
      <c r="K122" s="122"/>
      <c r="L122" s="122"/>
      <c r="M122" s="122"/>
      <c r="N122" s="122"/>
      <c r="O122" s="122"/>
      <c r="P122" s="122"/>
      <c r="Q122" s="122"/>
      <c r="R122" s="122" t="s">
        <v>135</v>
      </c>
      <c r="S122" s="122">
        <v>0</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outlineLevel="1" x14ac:dyDescent="0.2">
      <c r="A123" s="123">
        <v>108</v>
      </c>
      <c r="B123" s="123" t="s">
        <v>1857</v>
      </c>
      <c r="C123" s="137" t="s">
        <v>1740</v>
      </c>
      <c r="D123" s="160" t="s">
        <v>132</v>
      </c>
      <c r="E123" s="125">
        <v>1</v>
      </c>
      <c r="F123" s="125"/>
      <c r="G123" s="125">
        <f t="shared" si="1"/>
        <v>0</v>
      </c>
      <c r="H123" s="147" t="s">
        <v>1623</v>
      </c>
      <c r="I123" s="122"/>
      <c r="J123" s="122"/>
      <c r="K123" s="122"/>
      <c r="L123" s="122"/>
      <c r="M123" s="122"/>
      <c r="N123" s="122"/>
      <c r="O123" s="122"/>
      <c r="P123" s="122"/>
      <c r="Q123" s="122"/>
      <c r="R123" s="122" t="s">
        <v>135</v>
      </c>
      <c r="S123" s="122">
        <v>0</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v>109</v>
      </c>
      <c r="B124" s="123" t="s">
        <v>1858</v>
      </c>
      <c r="C124" s="137" t="s">
        <v>1859</v>
      </c>
      <c r="D124" s="160" t="s">
        <v>132</v>
      </c>
      <c r="E124" s="125">
        <v>2</v>
      </c>
      <c r="F124" s="125"/>
      <c r="G124" s="125">
        <f t="shared" si="1"/>
        <v>0</v>
      </c>
      <c r="H124" s="147" t="s">
        <v>1623</v>
      </c>
      <c r="I124" s="122"/>
      <c r="J124" s="122"/>
      <c r="K124" s="122"/>
      <c r="L124" s="122"/>
      <c r="M124" s="122"/>
      <c r="N124" s="122"/>
      <c r="O124" s="122"/>
      <c r="P124" s="122"/>
      <c r="Q124" s="122"/>
      <c r="R124" s="122" t="s">
        <v>133</v>
      </c>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ht="33.75" outlineLevel="1" x14ac:dyDescent="0.2">
      <c r="A125" s="123">
        <v>110</v>
      </c>
      <c r="B125" s="123" t="s">
        <v>1860</v>
      </c>
      <c r="C125" s="469" t="s">
        <v>5582</v>
      </c>
      <c r="D125" s="160" t="s">
        <v>132</v>
      </c>
      <c r="E125" s="125">
        <v>1</v>
      </c>
      <c r="F125" s="125"/>
      <c r="G125" s="125">
        <f t="shared" si="1"/>
        <v>0</v>
      </c>
      <c r="H125" s="147" t="s">
        <v>1623</v>
      </c>
      <c r="I125" s="122"/>
      <c r="J125" s="122"/>
      <c r="K125" s="122"/>
      <c r="L125" s="122"/>
      <c r="M125" s="122"/>
      <c r="N125" s="122"/>
      <c r="O125" s="122"/>
      <c r="P125" s="122"/>
      <c r="Q125" s="122"/>
      <c r="R125" s="122" t="s">
        <v>135</v>
      </c>
      <c r="S125" s="122">
        <v>0</v>
      </c>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row>
    <row r="126" spans="1:47" ht="33.75" x14ac:dyDescent="0.2">
      <c r="A126" s="123">
        <v>111</v>
      </c>
      <c r="B126" s="123" t="s">
        <v>1861</v>
      </c>
      <c r="C126" s="469" t="s">
        <v>5583</v>
      </c>
      <c r="D126" s="160" t="s">
        <v>132</v>
      </c>
      <c r="E126" s="125">
        <v>1</v>
      </c>
      <c r="F126" s="125"/>
      <c r="G126" s="125">
        <f t="shared" si="1"/>
        <v>0</v>
      </c>
      <c r="H126" s="147" t="s">
        <v>1623</v>
      </c>
      <c r="I126" s="122"/>
      <c r="R126" t="s">
        <v>129</v>
      </c>
    </row>
    <row r="127" spans="1:47" ht="33.75" outlineLevel="1" x14ac:dyDescent="0.2">
      <c r="A127" s="123">
        <v>112</v>
      </c>
      <c r="B127" s="123" t="s">
        <v>1862</v>
      </c>
      <c r="C127" s="469" t="s">
        <v>5584</v>
      </c>
      <c r="D127" s="160" t="s">
        <v>132</v>
      </c>
      <c r="E127" s="125">
        <v>1</v>
      </c>
      <c r="F127" s="125"/>
      <c r="G127" s="125">
        <f t="shared" si="1"/>
        <v>0</v>
      </c>
      <c r="H127" s="147" t="s">
        <v>1623</v>
      </c>
      <c r="I127" s="122"/>
      <c r="J127" s="122"/>
      <c r="K127" s="122"/>
      <c r="L127" s="122"/>
      <c r="M127" s="122"/>
      <c r="N127" s="122"/>
      <c r="O127" s="122"/>
      <c r="P127" s="122"/>
      <c r="Q127" s="122"/>
      <c r="R127" s="122" t="s">
        <v>133</v>
      </c>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outlineLevel="1" x14ac:dyDescent="0.2">
      <c r="A128" s="123">
        <v>113</v>
      </c>
      <c r="B128" s="123" t="s">
        <v>1863</v>
      </c>
      <c r="C128" s="137" t="s">
        <v>1773</v>
      </c>
      <c r="D128" s="160" t="s">
        <v>1753</v>
      </c>
      <c r="E128" s="125">
        <v>4</v>
      </c>
      <c r="F128" s="125"/>
      <c r="G128" s="125">
        <f t="shared" si="1"/>
        <v>0</v>
      </c>
      <c r="H128" s="147" t="s">
        <v>1623</v>
      </c>
      <c r="I128" s="122"/>
      <c r="J128" s="122"/>
      <c r="K128" s="122"/>
      <c r="L128" s="122"/>
      <c r="M128" s="122"/>
      <c r="N128" s="122"/>
      <c r="O128" s="122"/>
      <c r="P128" s="122"/>
      <c r="Q128" s="122"/>
      <c r="R128" s="122" t="s">
        <v>135</v>
      </c>
      <c r="S128" s="122">
        <v>0</v>
      </c>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row>
    <row r="129" spans="1:47" outlineLevel="1" x14ac:dyDescent="0.2">
      <c r="A129" s="123">
        <v>114</v>
      </c>
      <c r="B129" s="123" t="s">
        <v>1864</v>
      </c>
      <c r="C129" s="137" t="s">
        <v>1775</v>
      </c>
      <c r="D129" s="160" t="s">
        <v>1753</v>
      </c>
      <c r="E129" s="125">
        <v>4</v>
      </c>
      <c r="F129" s="125"/>
      <c r="G129" s="125">
        <f t="shared" si="1"/>
        <v>0</v>
      </c>
      <c r="H129" s="147" t="s">
        <v>1623</v>
      </c>
      <c r="I129" s="122"/>
      <c r="J129" s="122"/>
      <c r="K129" s="122"/>
      <c r="L129" s="122"/>
      <c r="M129" s="122"/>
      <c r="N129" s="122"/>
      <c r="O129" s="122"/>
      <c r="P129" s="122"/>
      <c r="Q129" s="122"/>
      <c r="R129" s="122" t="s">
        <v>135</v>
      </c>
      <c r="S129" s="122">
        <v>0</v>
      </c>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v>115</v>
      </c>
      <c r="B130" s="123" t="s">
        <v>1865</v>
      </c>
      <c r="C130" s="137" t="s">
        <v>1777</v>
      </c>
      <c r="D130" s="160" t="s">
        <v>1753</v>
      </c>
      <c r="E130" s="125">
        <v>3</v>
      </c>
      <c r="F130" s="125"/>
      <c r="G130" s="125">
        <f t="shared" si="1"/>
        <v>0</v>
      </c>
      <c r="H130" s="147" t="s">
        <v>1623</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outlineLevel="1" x14ac:dyDescent="0.2">
      <c r="A131" s="123"/>
      <c r="B131" s="123">
        <v>0</v>
      </c>
      <c r="C131" s="137">
        <v>0</v>
      </c>
      <c r="D131" s="160">
        <v>0</v>
      </c>
      <c r="E131" s="125">
        <v>0</v>
      </c>
      <c r="F131" s="125"/>
      <c r="G131" s="125">
        <f t="shared" si="1"/>
        <v>0</v>
      </c>
      <c r="H131" s="147">
        <v>0</v>
      </c>
      <c r="I131" s="122"/>
      <c r="J131" s="122"/>
      <c r="K131" s="122"/>
      <c r="L131" s="122"/>
      <c r="M131" s="122"/>
      <c r="N131" s="122"/>
      <c r="O131" s="122"/>
      <c r="P131" s="122"/>
      <c r="Q131" s="122"/>
      <c r="R131" s="122" t="s">
        <v>135</v>
      </c>
      <c r="S131" s="122">
        <v>0</v>
      </c>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row>
    <row r="132" spans="1:47" ht="45" outlineLevel="1" x14ac:dyDescent="0.2">
      <c r="A132" s="123">
        <v>116</v>
      </c>
      <c r="B132" s="123" t="s">
        <v>1866</v>
      </c>
      <c r="C132" s="137" t="s">
        <v>1867</v>
      </c>
      <c r="D132" s="160" t="s">
        <v>132</v>
      </c>
      <c r="E132" s="125">
        <v>1</v>
      </c>
      <c r="F132" s="125"/>
      <c r="G132" s="125">
        <f t="shared" si="1"/>
        <v>0</v>
      </c>
      <c r="H132" s="147" t="s">
        <v>1623</v>
      </c>
      <c r="I132" s="122"/>
      <c r="J132" s="122"/>
      <c r="K132" s="122"/>
      <c r="L132" s="122"/>
      <c r="M132" s="122"/>
      <c r="N132" s="122"/>
      <c r="O132" s="122"/>
      <c r="P132" s="122"/>
      <c r="Q132" s="122"/>
      <c r="R132" s="122" t="s">
        <v>135</v>
      </c>
      <c r="S132" s="122">
        <v>0</v>
      </c>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ht="45" outlineLevel="1" x14ac:dyDescent="0.2">
      <c r="A133" s="123">
        <v>117</v>
      </c>
      <c r="B133" s="123" t="s">
        <v>1868</v>
      </c>
      <c r="C133" s="137" t="s">
        <v>1867</v>
      </c>
      <c r="D133" s="160" t="s">
        <v>132</v>
      </c>
      <c r="E133" s="125">
        <v>1</v>
      </c>
      <c r="F133" s="125"/>
      <c r="G133" s="125">
        <f t="shared" si="1"/>
        <v>0</v>
      </c>
      <c r="H133" s="147" t="s">
        <v>1623</v>
      </c>
      <c r="I133" s="122"/>
      <c r="J133" s="122"/>
      <c r="K133" s="122"/>
      <c r="L133" s="122"/>
      <c r="M133" s="122"/>
      <c r="N133" s="122"/>
      <c r="O133" s="122"/>
      <c r="P133" s="122"/>
      <c r="Q133" s="122"/>
      <c r="R133" s="122" t="s">
        <v>135</v>
      </c>
      <c r="S133" s="122">
        <v>0</v>
      </c>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row>
    <row r="134" spans="1:47" ht="45" outlineLevel="1" x14ac:dyDescent="0.2">
      <c r="A134" s="123">
        <v>118</v>
      </c>
      <c r="B134" s="123" t="s">
        <v>1869</v>
      </c>
      <c r="C134" s="137" t="s">
        <v>1867</v>
      </c>
      <c r="D134" s="160" t="s">
        <v>132</v>
      </c>
      <c r="E134" s="125">
        <v>1</v>
      </c>
      <c r="F134" s="125"/>
      <c r="G134" s="125">
        <f t="shared" si="1"/>
        <v>0</v>
      </c>
      <c r="H134" s="147" t="s">
        <v>1623</v>
      </c>
      <c r="I134" s="122"/>
      <c r="J134" s="122"/>
      <c r="K134" s="122"/>
      <c r="L134" s="122"/>
      <c r="M134" s="122"/>
      <c r="N134" s="122"/>
      <c r="O134" s="122"/>
      <c r="P134" s="122"/>
      <c r="Q134" s="122"/>
      <c r="R134" s="122" t="s">
        <v>135</v>
      </c>
      <c r="S134" s="122">
        <v>0</v>
      </c>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ht="45" outlineLevel="1" x14ac:dyDescent="0.2">
      <c r="A135" s="123">
        <v>119</v>
      </c>
      <c r="B135" s="123" t="s">
        <v>1870</v>
      </c>
      <c r="C135" s="137" t="s">
        <v>1867</v>
      </c>
      <c r="D135" s="160" t="s">
        <v>132</v>
      </c>
      <c r="E135" s="125">
        <v>1</v>
      </c>
      <c r="F135" s="125"/>
      <c r="G135" s="125">
        <f t="shared" si="1"/>
        <v>0</v>
      </c>
      <c r="H135" s="147" t="s">
        <v>1623</v>
      </c>
      <c r="I135" s="122"/>
      <c r="J135" s="122"/>
      <c r="K135" s="122"/>
      <c r="L135" s="122"/>
      <c r="M135" s="122"/>
      <c r="N135" s="122"/>
      <c r="O135" s="122"/>
      <c r="P135" s="122"/>
      <c r="Q135" s="122"/>
      <c r="R135" s="122" t="s">
        <v>133</v>
      </c>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outlineLevel="1" x14ac:dyDescent="0.2">
      <c r="A136" s="123"/>
      <c r="B136" s="123">
        <v>0</v>
      </c>
      <c r="C136" s="137">
        <v>0</v>
      </c>
      <c r="D136" s="160">
        <v>0</v>
      </c>
      <c r="E136" s="125">
        <v>0</v>
      </c>
      <c r="F136" s="125"/>
      <c r="G136" s="125">
        <f t="shared" si="1"/>
        <v>0</v>
      </c>
      <c r="H136" s="147">
        <v>0</v>
      </c>
      <c r="I136" s="122"/>
      <c r="J136" s="122"/>
      <c r="K136" s="122"/>
      <c r="L136" s="122"/>
      <c r="M136" s="122"/>
      <c r="N136" s="122"/>
      <c r="O136" s="122"/>
      <c r="P136" s="122"/>
      <c r="Q136" s="122"/>
      <c r="R136" s="122" t="s">
        <v>135</v>
      </c>
      <c r="S136" s="122">
        <v>0</v>
      </c>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row>
    <row r="137" spans="1:47" outlineLevel="1" x14ac:dyDescent="0.2">
      <c r="A137" s="123"/>
      <c r="B137" s="123">
        <v>0</v>
      </c>
      <c r="C137" s="137" t="s">
        <v>1807</v>
      </c>
      <c r="D137" s="160">
        <v>0</v>
      </c>
      <c r="E137" s="125"/>
      <c r="F137" s="125"/>
      <c r="G137" s="125">
        <f t="shared" ref="G137:G194" si="2">F137*E137</f>
        <v>0</v>
      </c>
      <c r="H137" s="147">
        <v>0</v>
      </c>
      <c r="I137" s="122"/>
      <c r="J137" s="122"/>
      <c r="K137" s="122"/>
      <c r="L137" s="122"/>
      <c r="M137" s="122"/>
      <c r="N137" s="122"/>
      <c r="O137" s="122"/>
      <c r="P137" s="122"/>
      <c r="Q137" s="122"/>
      <c r="R137" s="122" t="s">
        <v>135</v>
      </c>
      <c r="S137" s="122">
        <v>0</v>
      </c>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v>120</v>
      </c>
      <c r="B138" s="123">
        <v>0</v>
      </c>
      <c r="C138" s="137" t="s">
        <v>1871</v>
      </c>
      <c r="D138" s="160" t="s">
        <v>1753</v>
      </c>
      <c r="E138" s="125">
        <v>21</v>
      </c>
      <c r="F138" s="125"/>
      <c r="G138" s="125">
        <f t="shared" si="2"/>
        <v>0</v>
      </c>
      <c r="H138" s="147" t="s">
        <v>1623</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outlineLevel="1" x14ac:dyDescent="0.2">
      <c r="A139" s="123">
        <v>121</v>
      </c>
      <c r="B139" s="123">
        <v>0</v>
      </c>
      <c r="C139" s="137" t="s">
        <v>1872</v>
      </c>
      <c r="D139" s="160" t="s">
        <v>1753</v>
      </c>
      <c r="E139" s="125">
        <v>23</v>
      </c>
      <c r="F139" s="125"/>
      <c r="G139" s="125">
        <f t="shared" si="2"/>
        <v>0</v>
      </c>
      <c r="H139" s="147" t="s">
        <v>1623</v>
      </c>
      <c r="I139" s="122"/>
      <c r="J139" s="122"/>
      <c r="K139" s="122"/>
      <c r="L139" s="122"/>
      <c r="M139" s="122"/>
      <c r="N139" s="122"/>
      <c r="O139" s="122"/>
      <c r="P139" s="122"/>
      <c r="Q139" s="122"/>
      <c r="R139" s="122" t="s">
        <v>135</v>
      </c>
      <c r="S139" s="122">
        <v>0</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row>
    <row r="140" spans="1:47" outlineLevel="1" x14ac:dyDescent="0.2">
      <c r="A140" s="123">
        <v>122</v>
      </c>
      <c r="B140" s="123">
        <v>0</v>
      </c>
      <c r="C140" s="137" t="s">
        <v>1873</v>
      </c>
      <c r="D140" s="160" t="s">
        <v>1753</v>
      </c>
      <c r="E140" s="125">
        <v>5</v>
      </c>
      <c r="F140" s="125"/>
      <c r="G140" s="125">
        <f t="shared" si="2"/>
        <v>0</v>
      </c>
      <c r="H140" s="147" t="s">
        <v>1623</v>
      </c>
      <c r="I140" s="122"/>
      <c r="J140" s="122"/>
      <c r="K140" s="122"/>
      <c r="L140" s="122"/>
      <c r="M140" s="122"/>
      <c r="N140" s="122"/>
      <c r="O140" s="122"/>
      <c r="P140" s="122"/>
      <c r="Q140" s="122"/>
      <c r="R140" s="122" t="s">
        <v>135</v>
      </c>
      <c r="S140" s="122">
        <v>0</v>
      </c>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v>123</v>
      </c>
      <c r="B141" s="123">
        <v>0</v>
      </c>
      <c r="C141" s="137" t="s">
        <v>1811</v>
      </c>
      <c r="D141" s="160" t="s">
        <v>1753</v>
      </c>
      <c r="E141" s="125">
        <v>34</v>
      </c>
      <c r="F141" s="125"/>
      <c r="G141" s="125">
        <f t="shared" si="2"/>
        <v>0</v>
      </c>
      <c r="H141" s="147" t="s">
        <v>1623</v>
      </c>
      <c r="I141" s="122"/>
      <c r="J141" s="122"/>
      <c r="K141" s="122"/>
      <c r="L141" s="122"/>
      <c r="M141" s="122"/>
      <c r="N141" s="122"/>
      <c r="O141" s="122"/>
      <c r="P141" s="122"/>
      <c r="Q141" s="122"/>
      <c r="R141" s="122" t="s">
        <v>135</v>
      </c>
      <c r="S141" s="122">
        <v>0</v>
      </c>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outlineLevel="1" x14ac:dyDescent="0.2">
      <c r="A142" s="123">
        <v>124</v>
      </c>
      <c r="B142" s="123">
        <v>0</v>
      </c>
      <c r="C142" s="137" t="s">
        <v>1874</v>
      </c>
      <c r="D142" s="160" t="s">
        <v>1753</v>
      </c>
      <c r="E142" s="125">
        <v>1</v>
      </c>
      <c r="F142" s="125"/>
      <c r="G142" s="125">
        <f t="shared" si="2"/>
        <v>0</v>
      </c>
      <c r="H142" s="147" t="s">
        <v>1623</v>
      </c>
      <c r="I142" s="122"/>
      <c r="J142" s="122"/>
      <c r="K142" s="122"/>
      <c r="L142" s="122"/>
      <c r="M142" s="122"/>
      <c r="N142" s="122"/>
      <c r="O142" s="122"/>
      <c r="P142" s="122"/>
      <c r="Q142" s="122"/>
      <c r="R142" s="122" t="s">
        <v>135</v>
      </c>
      <c r="S142" s="122">
        <v>0</v>
      </c>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v>125</v>
      </c>
      <c r="B143" s="123">
        <v>0</v>
      </c>
      <c r="C143" s="137" t="s">
        <v>1875</v>
      </c>
      <c r="D143" s="160" t="s">
        <v>1753</v>
      </c>
      <c r="E143" s="125">
        <v>1</v>
      </c>
      <c r="F143" s="125"/>
      <c r="G143" s="125">
        <f t="shared" si="2"/>
        <v>0</v>
      </c>
      <c r="H143" s="147" t="s">
        <v>1623</v>
      </c>
      <c r="I143" s="122"/>
      <c r="J143" s="122"/>
      <c r="K143" s="122"/>
      <c r="L143" s="122"/>
      <c r="M143" s="122"/>
      <c r="N143" s="122"/>
      <c r="O143" s="122"/>
      <c r="P143" s="122"/>
      <c r="Q143" s="122"/>
      <c r="R143" s="122" t="s">
        <v>133</v>
      </c>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outlineLevel="1" x14ac:dyDescent="0.2">
      <c r="A144" s="123"/>
      <c r="B144" s="123">
        <v>0</v>
      </c>
      <c r="C144" s="137">
        <v>0</v>
      </c>
      <c r="D144" s="160">
        <v>0</v>
      </c>
      <c r="E144" s="125">
        <v>0</v>
      </c>
      <c r="F144" s="125"/>
      <c r="G144" s="125">
        <f t="shared" si="2"/>
        <v>0</v>
      </c>
      <c r="H144" s="147">
        <v>0</v>
      </c>
      <c r="I144" s="122"/>
      <c r="J144" s="122"/>
      <c r="K144" s="122"/>
      <c r="L144" s="122"/>
      <c r="M144" s="122"/>
      <c r="N144" s="122"/>
      <c r="O144" s="122"/>
      <c r="P144" s="122"/>
      <c r="Q144" s="122"/>
      <c r="R144" s="122" t="s">
        <v>135</v>
      </c>
      <c r="S144" s="122">
        <v>0</v>
      </c>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c r="B145" s="123">
        <v>0</v>
      </c>
      <c r="C145" s="137" t="s">
        <v>1812</v>
      </c>
      <c r="D145" s="160">
        <v>0</v>
      </c>
      <c r="E145" s="125"/>
      <c r="F145" s="125"/>
      <c r="G145" s="125">
        <f t="shared" si="2"/>
        <v>0</v>
      </c>
      <c r="H145" s="147">
        <v>0</v>
      </c>
      <c r="I145" s="122"/>
      <c r="J145" s="122"/>
      <c r="K145" s="122"/>
      <c r="L145" s="122"/>
      <c r="M145" s="122"/>
      <c r="N145" s="122"/>
      <c r="O145" s="122"/>
      <c r="P145" s="122"/>
      <c r="Q145" s="122"/>
      <c r="R145" s="122" t="s">
        <v>135</v>
      </c>
      <c r="S145" s="122">
        <v>0</v>
      </c>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outlineLevel="1" x14ac:dyDescent="0.2">
      <c r="A146" s="123">
        <v>126</v>
      </c>
      <c r="B146" s="123">
        <v>0</v>
      </c>
      <c r="C146" s="137" t="s">
        <v>1813</v>
      </c>
      <c r="D146" s="160" t="s">
        <v>1753</v>
      </c>
      <c r="E146" s="125">
        <v>31</v>
      </c>
      <c r="F146" s="125"/>
      <c r="G146" s="125">
        <f t="shared" si="2"/>
        <v>0</v>
      </c>
      <c r="H146" s="147" t="s">
        <v>1623</v>
      </c>
      <c r="I146" s="122"/>
      <c r="J146" s="122"/>
      <c r="K146" s="122"/>
      <c r="L146" s="122"/>
      <c r="M146" s="122"/>
      <c r="N146" s="122"/>
      <c r="O146" s="122"/>
      <c r="P146" s="122"/>
      <c r="Q146" s="122"/>
      <c r="R146" s="122" t="s">
        <v>135</v>
      </c>
      <c r="S146" s="122">
        <v>0</v>
      </c>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v>127</v>
      </c>
      <c r="B147" s="123">
        <v>0</v>
      </c>
      <c r="C147" s="137" t="s">
        <v>1876</v>
      </c>
      <c r="D147" s="160" t="s">
        <v>1753</v>
      </c>
      <c r="E147" s="125">
        <v>9</v>
      </c>
      <c r="F147" s="125"/>
      <c r="G147" s="125">
        <f t="shared" si="2"/>
        <v>0</v>
      </c>
      <c r="H147" s="147" t="s">
        <v>1623</v>
      </c>
      <c r="I147" s="122"/>
      <c r="J147" s="122"/>
      <c r="K147" s="122"/>
      <c r="L147" s="122"/>
      <c r="M147" s="122"/>
      <c r="N147" s="122"/>
      <c r="O147" s="122"/>
      <c r="P147" s="122"/>
      <c r="Q147" s="122"/>
      <c r="R147" s="122" t="s">
        <v>135</v>
      </c>
      <c r="S147" s="122">
        <v>0</v>
      </c>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v>128</v>
      </c>
      <c r="B148" s="123">
        <v>0</v>
      </c>
      <c r="C148" s="137" t="s">
        <v>1877</v>
      </c>
      <c r="D148" s="160" t="s">
        <v>1753</v>
      </c>
      <c r="E148" s="125">
        <v>2</v>
      </c>
      <c r="F148" s="125"/>
      <c r="G148" s="125">
        <f t="shared" si="2"/>
        <v>0</v>
      </c>
      <c r="H148" s="147" t="s">
        <v>1623</v>
      </c>
      <c r="I148" s="122"/>
      <c r="J148" s="122"/>
      <c r="K148" s="122"/>
      <c r="L148" s="122"/>
      <c r="M148" s="122"/>
      <c r="N148" s="122"/>
      <c r="O148" s="122"/>
      <c r="P148" s="122"/>
      <c r="Q148" s="122"/>
      <c r="R148" s="122" t="s">
        <v>135</v>
      </c>
      <c r="S148" s="122">
        <v>0</v>
      </c>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outlineLevel="1" x14ac:dyDescent="0.2">
      <c r="A149" s="123">
        <v>129</v>
      </c>
      <c r="B149" s="123">
        <v>0</v>
      </c>
      <c r="C149" s="137" t="s">
        <v>1878</v>
      </c>
      <c r="D149" s="160" t="s">
        <v>1753</v>
      </c>
      <c r="E149" s="125">
        <v>70</v>
      </c>
      <c r="F149" s="125"/>
      <c r="G149" s="125">
        <f t="shared" si="2"/>
        <v>0</v>
      </c>
      <c r="H149" s="147" t="s">
        <v>1623</v>
      </c>
      <c r="I149" s="122"/>
      <c r="J149" s="122"/>
      <c r="K149" s="122"/>
      <c r="L149" s="122"/>
      <c r="M149" s="122"/>
      <c r="N149" s="122"/>
      <c r="O149" s="122"/>
      <c r="P149" s="122"/>
      <c r="Q149" s="122"/>
      <c r="R149" s="122" t="s">
        <v>135</v>
      </c>
      <c r="S149" s="122">
        <v>0</v>
      </c>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row>
    <row r="150" spans="1:47" outlineLevel="1" x14ac:dyDescent="0.2">
      <c r="A150" s="123">
        <v>130</v>
      </c>
      <c r="B150" s="123">
        <v>0</v>
      </c>
      <c r="C150" s="137" t="s">
        <v>1879</v>
      </c>
      <c r="D150" s="160" t="s">
        <v>1753</v>
      </c>
      <c r="E150" s="125">
        <v>4</v>
      </c>
      <c r="F150" s="125"/>
      <c r="G150" s="125">
        <f t="shared" si="2"/>
        <v>0</v>
      </c>
      <c r="H150" s="147" t="s">
        <v>1623</v>
      </c>
      <c r="I150" s="122"/>
      <c r="J150" s="122"/>
      <c r="K150" s="122"/>
      <c r="L150" s="122"/>
      <c r="M150" s="122"/>
      <c r="N150" s="122"/>
      <c r="O150" s="122"/>
      <c r="P150" s="122"/>
      <c r="Q150" s="122"/>
      <c r="R150" s="122" t="s">
        <v>135</v>
      </c>
      <c r="S150" s="122">
        <v>0</v>
      </c>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c r="B151" s="123">
        <v>0</v>
      </c>
      <c r="C151" s="137">
        <v>0</v>
      </c>
      <c r="D151" s="160">
        <v>0</v>
      </c>
      <c r="E151" s="125">
        <v>0</v>
      </c>
      <c r="F151" s="125"/>
      <c r="G151" s="125">
        <f t="shared" si="2"/>
        <v>0</v>
      </c>
      <c r="H151" s="147">
        <v>0</v>
      </c>
      <c r="I151" s="122"/>
      <c r="J151" s="122"/>
      <c r="K151" s="122"/>
      <c r="L151" s="122"/>
      <c r="M151" s="122"/>
      <c r="N151" s="122"/>
      <c r="O151" s="122"/>
      <c r="P151" s="122"/>
      <c r="Q151" s="122"/>
      <c r="R151" s="122" t="s">
        <v>133</v>
      </c>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outlineLevel="1" x14ac:dyDescent="0.2">
      <c r="A152" s="123">
        <v>131</v>
      </c>
      <c r="B152" s="123">
        <v>0</v>
      </c>
      <c r="C152" s="137" t="s">
        <v>1820</v>
      </c>
      <c r="D152" s="160" t="s">
        <v>188</v>
      </c>
      <c r="E152" s="125">
        <v>146</v>
      </c>
      <c r="F152" s="125"/>
      <c r="G152" s="125">
        <f t="shared" si="2"/>
        <v>0</v>
      </c>
      <c r="H152" s="147" t="s">
        <v>1623</v>
      </c>
      <c r="I152" s="122"/>
      <c r="J152" s="122"/>
      <c r="K152" s="122"/>
      <c r="L152" s="122"/>
      <c r="M152" s="122"/>
      <c r="N152" s="122"/>
      <c r="O152" s="122"/>
      <c r="P152" s="122"/>
      <c r="Q152" s="122"/>
      <c r="R152" s="122" t="s">
        <v>135</v>
      </c>
      <c r="S152" s="122">
        <v>0</v>
      </c>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ht="22.5" outlineLevel="1" x14ac:dyDescent="0.2">
      <c r="A153" s="123">
        <v>132</v>
      </c>
      <c r="B153" s="123">
        <v>0</v>
      </c>
      <c r="C153" s="137" t="s">
        <v>1821</v>
      </c>
      <c r="D153" s="160" t="s">
        <v>188</v>
      </c>
      <c r="E153" s="125">
        <v>45</v>
      </c>
      <c r="F153" s="125"/>
      <c r="G153" s="125">
        <f t="shared" si="2"/>
        <v>0</v>
      </c>
      <c r="H153" s="147" t="s">
        <v>1623</v>
      </c>
      <c r="I153" s="122"/>
      <c r="J153" s="122"/>
      <c r="K153" s="122"/>
      <c r="L153" s="122"/>
      <c r="M153" s="122"/>
      <c r="N153" s="122"/>
      <c r="O153" s="122"/>
      <c r="P153" s="122"/>
      <c r="Q153" s="122"/>
      <c r="R153" s="122" t="s">
        <v>135</v>
      </c>
      <c r="S153" s="122">
        <v>0</v>
      </c>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v>133</v>
      </c>
      <c r="B154" s="123">
        <v>0</v>
      </c>
      <c r="C154" s="137" t="s">
        <v>1822</v>
      </c>
      <c r="D154" s="160" t="s">
        <v>188</v>
      </c>
      <c r="E154" s="125">
        <v>104</v>
      </c>
      <c r="F154" s="125"/>
      <c r="G154" s="125">
        <f t="shared" si="2"/>
        <v>0</v>
      </c>
      <c r="H154" s="147" t="s">
        <v>1623</v>
      </c>
      <c r="I154" s="122"/>
      <c r="J154" s="122"/>
      <c r="K154" s="122"/>
      <c r="L154" s="122"/>
      <c r="M154" s="122"/>
      <c r="N154" s="122"/>
      <c r="O154" s="122"/>
      <c r="P154" s="122"/>
      <c r="Q154" s="122"/>
      <c r="R154" s="122" t="s">
        <v>133</v>
      </c>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4" t="s">
        <v>128</v>
      </c>
      <c r="B155" s="188" t="s">
        <v>2079</v>
      </c>
      <c r="C155" s="139" t="s">
        <v>1880</v>
      </c>
      <c r="D155" s="162">
        <v>0</v>
      </c>
      <c r="E155" s="126">
        <v>0</v>
      </c>
      <c r="F155" s="126"/>
      <c r="G155" s="126">
        <f>SUM(G156:G182)</f>
        <v>0</v>
      </c>
      <c r="H155" s="148"/>
      <c r="I155" s="122"/>
      <c r="J155" s="122"/>
      <c r="K155" s="122"/>
      <c r="L155" s="122"/>
      <c r="M155" s="122"/>
      <c r="N155" s="122"/>
      <c r="O155" s="122"/>
      <c r="P155" s="122"/>
      <c r="Q155" s="122"/>
      <c r="R155" s="122" t="s">
        <v>135</v>
      </c>
      <c r="S155" s="122">
        <v>2</v>
      </c>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ht="22.5" outlineLevel="1" x14ac:dyDescent="0.2">
      <c r="A156" s="123">
        <v>134</v>
      </c>
      <c r="B156" s="123" t="s">
        <v>1881</v>
      </c>
      <c r="C156" s="137" t="s">
        <v>1882</v>
      </c>
      <c r="D156" s="160" t="s">
        <v>132</v>
      </c>
      <c r="E156" s="125">
        <v>1</v>
      </c>
      <c r="F156" s="125"/>
      <c r="G156" s="125">
        <f t="shared" si="2"/>
        <v>0</v>
      </c>
      <c r="H156" s="147" t="s">
        <v>1623</v>
      </c>
      <c r="I156" s="122"/>
      <c r="J156" s="122"/>
      <c r="K156" s="122"/>
      <c r="L156" s="122"/>
      <c r="M156" s="122"/>
      <c r="N156" s="122"/>
      <c r="O156" s="122"/>
      <c r="P156" s="122"/>
      <c r="Q156" s="122"/>
      <c r="R156" s="122" t="s">
        <v>135</v>
      </c>
      <c r="S156" s="122">
        <v>2</v>
      </c>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row>
    <row r="157" spans="1:47" outlineLevel="1" x14ac:dyDescent="0.2">
      <c r="A157" s="123">
        <v>135</v>
      </c>
      <c r="B157" s="123" t="s">
        <v>1883</v>
      </c>
      <c r="C157" s="137" t="s">
        <v>1884</v>
      </c>
      <c r="D157" s="160" t="s">
        <v>132</v>
      </c>
      <c r="E157" s="125">
        <v>1</v>
      </c>
      <c r="F157" s="125"/>
      <c r="G157" s="125">
        <f t="shared" si="2"/>
        <v>0</v>
      </c>
      <c r="H157" s="147" t="s">
        <v>1623</v>
      </c>
      <c r="I157" s="122"/>
      <c r="J157" s="122"/>
      <c r="K157" s="122"/>
      <c r="L157" s="122"/>
      <c r="M157" s="122"/>
      <c r="N157" s="122"/>
      <c r="O157" s="122"/>
      <c r="P157" s="122"/>
      <c r="Q157" s="122"/>
      <c r="R157" s="122" t="s">
        <v>135</v>
      </c>
      <c r="S157" s="122">
        <v>2</v>
      </c>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v>136</v>
      </c>
      <c r="B158" s="123" t="s">
        <v>1885</v>
      </c>
      <c r="C158" s="137" t="s">
        <v>1886</v>
      </c>
      <c r="D158" s="160" t="s">
        <v>132</v>
      </c>
      <c r="E158" s="125">
        <v>4</v>
      </c>
      <c r="F158" s="125"/>
      <c r="G158" s="125">
        <f t="shared" si="2"/>
        <v>0</v>
      </c>
      <c r="H158" s="147" t="s">
        <v>1623</v>
      </c>
      <c r="I158" s="122"/>
      <c r="J158" s="122"/>
      <c r="K158" s="122"/>
      <c r="L158" s="122"/>
      <c r="M158" s="122"/>
      <c r="N158" s="122"/>
      <c r="O158" s="122"/>
      <c r="P158" s="122"/>
      <c r="Q158" s="122"/>
      <c r="R158" s="122" t="s">
        <v>135</v>
      </c>
      <c r="S158" s="122">
        <v>2</v>
      </c>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ht="22.5" outlineLevel="1" x14ac:dyDescent="0.2">
      <c r="A159" s="123">
        <v>137</v>
      </c>
      <c r="B159" s="123" t="s">
        <v>1887</v>
      </c>
      <c r="C159" s="137" t="s">
        <v>1888</v>
      </c>
      <c r="D159" s="160" t="s">
        <v>132</v>
      </c>
      <c r="E159" s="125">
        <v>4</v>
      </c>
      <c r="F159" s="125"/>
      <c r="G159" s="125">
        <f t="shared" si="2"/>
        <v>0</v>
      </c>
      <c r="H159" s="147" t="s">
        <v>1623</v>
      </c>
      <c r="I159" s="122"/>
      <c r="J159" s="122"/>
      <c r="K159" s="122"/>
      <c r="L159" s="122"/>
      <c r="M159" s="122"/>
      <c r="N159" s="122"/>
      <c r="O159" s="122"/>
      <c r="P159" s="122"/>
      <c r="Q159" s="122"/>
      <c r="R159" s="122" t="s">
        <v>135</v>
      </c>
      <c r="S159" s="122">
        <v>2</v>
      </c>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row>
    <row r="160" spans="1:47" ht="22.5" outlineLevel="1" x14ac:dyDescent="0.2">
      <c r="A160" s="123">
        <v>138</v>
      </c>
      <c r="B160" s="123" t="s">
        <v>1889</v>
      </c>
      <c r="C160" s="137" t="s">
        <v>1890</v>
      </c>
      <c r="D160" s="160" t="s">
        <v>132</v>
      </c>
      <c r="E160" s="125">
        <v>1</v>
      </c>
      <c r="F160" s="125"/>
      <c r="G160" s="125">
        <f t="shared" si="2"/>
        <v>0</v>
      </c>
      <c r="H160" s="147" t="s">
        <v>1623</v>
      </c>
      <c r="I160" s="122"/>
      <c r="J160" s="122"/>
      <c r="K160" s="122"/>
      <c r="L160" s="122"/>
      <c r="M160" s="122"/>
      <c r="N160" s="122"/>
      <c r="O160" s="122"/>
      <c r="P160" s="122"/>
      <c r="Q160" s="122"/>
      <c r="R160" s="122" t="s">
        <v>135</v>
      </c>
      <c r="S160" s="122">
        <v>0</v>
      </c>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outlineLevel="1" x14ac:dyDescent="0.2">
      <c r="A161" s="123">
        <v>139</v>
      </c>
      <c r="B161" s="123" t="s">
        <v>1891</v>
      </c>
      <c r="C161" s="137" t="s">
        <v>1892</v>
      </c>
      <c r="D161" s="160" t="s">
        <v>132</v>
      </c>
      <c r="E161" s="125">
        <v>1</v>
      </c>
      <c r="F161" s="125"/>
      <c r="G161" s="125">
        <f t="shared" si="2"/>
        <v>0</v>
      </c>
      <c r="H161" s="147" t="s">
        <v>1623</v>
      </c>
      <c r="I161" s="122"/>
      <c r="J161" s="122"/>
      <c r="K161" s="122"/>
      <c r="L161" s="122"/>
      <c r="M161" s="122"/>
      <c r="N161" s="122"/>
      <c r="O161" s="122"/>
      <c r="P161" s="122"/>
      <c r="Q161" s="122"/>
      <c r="R161" s="122" t="s">
        <v>135</v>
      </c>
      <c r="S161" s="122">
        <v>0</v>
      </c>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outlineLevel="1" x14ac:dyDescent="0.2">
      <c r="A162" s="123">
        <v>140</v>
      </c>
      <c r="B162" s="123" t="s">
        <v>1893</v>
      </c>
      <c r="C162" s="137" t="s">
        <v>1894</v>
      </c>
      <c r="D162" s="160" t="s">
        <v>132</v>
      </c>
      <c r="E162" s="125">
        <v>1</v>
      </c>
      <c r="F162" s="125"/>
      <c r="G162" s="125">
        <f t="shared" si="2"/>
        <v>0</v>
      </c>
      <c r="H162" s="147" t="s">
        <v>1623</v>
      </c>
      <c r="I162" s="122"/>
      <c r="J162" s="122"/>
      <c r="K162" s="122"/>
      <c r="L162" s="122"/>
      <c r="M162" s="122"/>
      <c r="N162" s="122"/>
      <c r="O162" s="122"/>
      <c r="P162" s="122"/>
      <c r="Q162" s="122"/>
      <c r="R162" s="122" t="s">
        <v>135</v>
      </c>
      <c r="S162" s="122">
        <v>0</v>
      </c>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3">
        <v>141</v>
      </c>
      <c r="B163" s="123" t="s">
        <v>1895</v>
      </c>
      <c r="C163" s="137" t="s">
        <v>1896</v>
      </c>
      <c r="D163" s="160" t="s">
        <v>132</v>
      </c>
      <c r="E163" s="125">
        <v>1</v>
      </c>
      <c r="F163" s="125"/>
      <c r="G163" s="125">
        <f t="shared" si="2"/>
        <v>0</v>
      </c>
      <c r="H163" s="147" t="s">
        <v>1623</v>
      </c>
      <c r="I163" s="122"/>
      <c r="J163" s="122"/>
      <c r="K163" s="122"/>
      <c r="L163" s="122"/>
      <c r="M163" s="122"/>
      <c r="N163" s="122"/>
      <c r="O163" s="122"/>
      <c r="P163" s="122"/>
      <c r="Q163" s="122"/>
      <c r="R163" s="122" t="s">
        <v>135</v>
      </c>
      <c r="S163" s="122">
        <v>0</v>
      </c>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ht="22.5" outlineLevel="1" x14ac:dyDescent="0.2">
      <c r="A164" s="123">
        <v>142</v>
      </c>
      <c r="B164" s="123" t="s">
        <v>1897</v>
      </c>
      <c r="C164" s="469" t="s">
        <v>5585</v>
      </c>
      <c r="D164" s="160" t="s">
        <v>132</v>
      </c>
      <c r="E164" s="125">
        <v>1</v>
      </c>
      <c r="F164" s="125"/>
      <c r="G164" s="125">
        <f t="shared" si="2"/>
        <v>0</v>
      </c>
      <c r="H164" s="147" t="s">
        <v>1623</v>
      </c>
      <c r="I164" s="122"/>
      <c r="J164" s="122"/>
      <c r="K164" s="122"/>
      <c r="L164" s="122"/>
      <c r="M164" s="122"/>
      <c r="N164" s="122"/>
      <c r="O164" s="122"/>
      <c r="P164" s="122"/>
      <c r="Q164" s="122"/>
      <c r="R164" s="122" t="s">
        <v>133</v>
      </c>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ht="22.5" outlineLevel="1" x14ac:dyDescent="0.2">
      <c r="A165" s="123">
        <v>143</v>
      </c>
      <c r="B165" s="123" t="s">
        <v>1898</v>
      </c>
      <c r="C165" s="469" t="s">
        <v>5586</v>
      </c>
      <c r="D165" s="160" t="s">
        <v>132</v>
      </c>
      <c r="E165" s="125">
        <v>5</v>
      </c>
      <c r="F165" s="125"/>
      <c r="G165" s="125">
        <f t="shared" si="2"/>
        <v>0</v>
      </c>
      <c r="H165" s="147" t="s">
        <v>1623</v>
      </c>
      <c r="I165" s="122"/>
      <c r="J165" s="122"/>
      <c r="K165" s="122"/>
      <c r="L165" s="122"/>
      <c r="M165" s="122"/>
      <c r="N165" s="122"/>
      <c r="O165" s="122"/>
      <c r="P165" s="122"/>
      <c r="Q165" s="122"/>
      <c r="R165" s="122" t="s">
        <v>135</v>
      </c>
      <c r="S165" s="122">
        <v>0</v>
      </c>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outlineLevel="1" x14ac:dyDescent="0.2">
      <c r="A166" s="123">
        <v>144</v>
      </c>
      <c r="B166" s="123" t="s">
        <v>1899</v>
      </c>
      <c r="C166" s="137" t="s">
        <v>1738</v>
      </c>
      <c r="D166" s="160" t="s">
        <v>132</v>
      </c>
      <c r="E166" s="125">
        <v>4</v>
      </c>
      <c r="F166" s="125"/>
      <c r="G166" s="125">
        <f t="shared" si="2"/>
        <v>0</v>
      </c>
      <c r="H166" s="147" t="s">
        <v>1623</v>
      </c>
      <c r="I166" s="122"/>
      <c r="J166" s="122"/>
      <c r="K166" s="122"/>
      <c r="L166" s="122"/>
      <c r="M166" s="122"/>
      <c r="N166" s="122"/>
      <c r="O166" s="122"/>
      <c r="P166" s="122"/>
      <c r="Q166" s="122"/>
      <c r="R166" s="122" t="s">
        <v>135</v>
      </c>
      <c r="S166" s="122">
        <v>0</v>
      </c>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v>145</v>
      </c>
      <c r="B167" s="123" t="s">
        <v>1900</v>
      </c>
      <c r="C167" s="137" t="s">
        <v>1859</v>
      </c>
      <c r="D167" s="160" t="s">
        <v>132</v>
      </c>
      <c r="E167" s="125">
        <v>1</v>
      </c>
      <c r="F167" s="125"/>
      <c r="G167" s="125">
        <f t="shared" si="2"/>
        <v>0</v>
      </c>
      <c r="H167" s="147" t="s">
        <v>1623</v>
      </c>
      <c r="I167" s="122"/>
      <c r="J167" s="122"/>
      <c r="K167" s="122"/>
      <c r="L167" s="122"/>
      <c r="M167" s="122"/>
      <c r="N167" s="122"/>
      <c r="O167" s="122"/>
      <c r="P167" s="122"/>
      <c r="Q167" s="122"/>
      <c r="R167" s="122" t="s">
        <v>135</v>
      </c>
      <c r="S167" s="122">
        <v>0</v>
      </c>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v>146</v>
      </c>
      <c r="B168" s="123" t="s">
        <v>1901</v>
      </c>
      <c r="C168" s="137" t="s">
        <v>1773</v>
      </c>
      <c r="D168" s="160" t="s">
        <v>1753</v>
      </c>
      <c r="E168" s="125">
        <v>5</v>
      </c>
      <c r="F168" s="125"/>
      <c r="G168" s="125">
        <f t="shared" si="2"/>
        <v>0</v>
      </c>
      <c r="H168" s="147" t="s">
        <v>1623</v>
      </c>
      <c r="I168" s="122"/>
      <c r="J168" s="122"/>
      <c r="K168" s="122"/>
      <c r="L168" s="122"/>
      <c r="M168" s="122"/>
      <c r="N168" s="122"/>
      <c r="O168" s="122"/>
      <c r="P168" s="122"/>
      <c r="Q168" s="122"/>
      <c r="R168" s="122" t="s">
        <v>135</v>
      </c>
      <c r="S168" s="122">
        <v>0</v>
      </c>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v>147</v>
      </c>
      <c r="B169" s="123" t="s">
        <v>1902</v>
      </c>
      <c r="C169" s="137" t="s">
        <v>1777</v>
      </c>
      <c r="D169" s="160" t="s">
        <v>1753</v>
      </c>
      <c r="E169" s="125">
        <v>6</v>
      </c>
      <c r="F169" s="125"/>
      <c r="G169" s="125">
        <f t="shared" si="2"/>
        <v>0</v>
      </c>
      <c r="H169" s="147" t="s">
        <v>1623</v>
      </c>
      <c r="I169" s="122"/>
      <c r="J169" s="122"/>
      <c r="K169" s="122"/>
      <c r="L169" s="122"/>
      <c r="M169" s="122"/>
      <c r="N169" s="122"/>
      <c r="O169" s="122"/>
      <c r="P169" s="122"/>
      <c r="Q169" s="122"/>
      <c r="R169" s="122" t="s">
        <v>135</v>
      </c>
      <c r="S169" s="122">
        <v>0</v>
      </c>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outlineLevel="1" x14ac:dyDescent="0.2">
      <c r="A170" s="123"/>
      <c r="B170" s="123">
        <v>0</v>
      </c>
      <c r="C170" s="137">
        <v>0</v>
      </c>
      <c r="D170" s="160">
        <v>0</v>
      </c>
      <c r="E170" s="125">
        <v>0</v>
      </c>
      <c r="F170" s="125"/>
      <c r="G170" s="125">
        <f t="shared" si="2"/>
        <v>0</v>
      </c>
      <c r="H170" s="147">
        <v>0</v>
      </c>
      <c r="I170" s="122"/>
      <c r="J170" s="122"/>
      <c r="K170" s="122"/>
      <c r="L170" s="122"/>
      <c r="M170" s="122"/>
      <c r="N170" s="122"/>
      <c r="O170" s="122"/>
      <c r="P170" s="122"/>
      <c r="Q170" s="122"/>
      <c r="R170" s="122" t="s">
        <v>135</v>
      </c>
      <c r="S170" s="122">
        <v>0</v>
      </c>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ht="45" outlineLevel="1" x14ac:dyDescent="0.2">
      <c r="A171" s="123">
        <v>148</v>
      </c>
      <c r="B171" s="123" t="s">
        <v>1903</v>
      </c>
      <c r="C171" s="137" t="s">
        <v>1904</v>
      </c>
      <c r="D171" s="160" t="s">
        <v>132</v>
      </c>
      <c r="E171" s="125">
        <v>1</v>
      </c>
      <c r="F171" s="125"/>
      <c r="G171" s="125">
        <f t="shared" si="2"/>
        <v>0</v>
      </c>
      <c r="H171" s="147" t="s">
        <v>1623</v>
      </c>
      <c r="I171" s="122"/>
      <c r="J171" s="122"/>
      <c r="K171" s="122"/>
      <c r="L171" s="122"/>
      <c r="M171" s="122"/>
      <c r="N171" s="122"/>
      <c r="O171" s="122"/>
      <c r="P171" s="122"/>
      <c r="Q171" s="122"/>
      <c r="R171" s="122" t="s">
        <v>133</v>
      </c>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outlineLevel="1" x14ac:dyDescent="0.2">
      <c r="A172" s="123"/>
      <c r="B172" s="123">
        <v>0</v>
      </c>
      <c r="C172" s="137">
        <v>0</v>
      </c>
      <c r="D172" s="160">
        <v>0</v>
      </c>
      <c r="E172" s="125">
        <v>0</v>
      </c>
      <c r="F172" s="125"/>
      <c r="G172" s="125">
        <f t="shared" si="2"/>
        <v>0</v>
      </c>
      <c r="H172" s="147">
        <v>0</v>
      </c>
      <c r="I172" s="122"/>
      <c r="J172" s="122"/>
      <c r="K172" s="122"/>
      <c r="L172" s="122"/>
      <c r="M172" s="122"/>
      <c r="N172" s="122"/>
      <c r="O172" s="122"/>
      <c r="P172" s="122"/>
      <c r="Q172" s="122"/>
      <c r="R172" s="122" t="s">
        <v>135</v>
      </c>
      <c r="S172" s="122">
        <v>0</v>
      </c>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row>
    <row r="173" spans="1:47" outlineLevel="1" x14ac:dyDescent="0.2">
      <c r="A173" s="123"/>
      <c r="B173" s="123">
        <v>0</v>
      </c>
      <c r="C173" s="137" t="s">
        <v>1807</v>
      </c>
      <c r="D173" s="160">
        <v>0</v>
      </c>
      <c r="E173" s="125"/>
      <c r="F173" s="125"/>
      <c r="G173" s="125">
        <f t="shared" si="2"/>
        <v>0</v>
      </c>
      <c r="H173" s="147">
        <v>0</v>
      </c>
      <c r="I173" s="122"/>
      <c r="J173" s="122"/>
      <c r="K173" s="122"/>
      <c r="L173" s="122"/>
      <c r="M173" s="122"/>
      <c r="N173" s="122"/>
      <c r="O173" s="122"/>
      <c r="P173" s="122"/>
      <c r="Q173" s="122"/>
      <c r="R173" s="122" t="s">
        <v>135</v>
      </c>
      <c r="S173" s="122">
        <v>0</v>
      </c>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row>
    <row r="174" spans="1:47" outlineLevel="1" x14ac:dyDescent="0.2">
      <c r="A174" s="123">
        <v>149</v>
      </c>
      <c r="B174" s="123">
        <v>0</v>
      </c>
      <c r="C174" s="137" t="s">
        <v>1905</v>
      </c>
      <c r="D174" s="160" t="s">
        <v>1753</v>
      </c>
      <c r="E174" s="125">
        <v>12</v>
      </c>
      <c r="F174" s="125"/>
      <c r="G174" s="125">
        <f t="shared" si="2"/>
        <v>0</v>
      </c>
      <c r="H174" s="147" t="s">
        <v>1623</v>
      </c>
      <c r="I174" s="122"/>
      <c r="J174" s="122"/>
      <c r="K174" s="122"/>
      <c r="L174" s="122"/>
      <c r="M174" s="122"/>
      <c r="N174" s="122"/>
      <c r="O174" s="122"/>
      <c r="P174" s="122"/>
      <c r="Q174" s="122"/>
      <c r="R174" s="122" t="s">
        <v>133</v>
      </c>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row>
    <row r="175" spans="1:47" outlineLevel="1" x14ac:dyDescent="0.2">
      <c r="A175" s="123">
        <v>150</v>
      </c>
      <c r="B175" s="123">
        <v>0</v>
      </c>
      <c r="C175" s="137" t="s">
        <v>1872</v>
      </c>
      <c r="D175" s="160" t="s">
        <v>1753</v>
      </c>
      <c r="E175" s="125">
        <v>27</v>
      </c>
      <c r="F175" s="125"/>
      <c r="G175" s="125">
        <f t="shared" si="2"/>
        <v>0</v>
      </c>
      <c r="H175" s="147" t="s">
        <v>1623</v>
      </c>
      <c r="I175" s="122"/>
      <c r="J175" s="122"/>
      <c r="K175" s="122"/>
      <c r="L175" s="122"/>
      <c r="M175" s="122"/>
      <c r="N175" s="122"/>
      <c r="O175" s="122"/>
      <c r="P175" s="122"/>
      <c r="Q175" s="122"/>
      <c r="R175" s="122" t="s">
        <v>135</v>
      </c>
      <c r="S175" s="122">
        <v>0</v>
      </c>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row>
    <row r="176" spans="1:47" outlineLevel="1" x14ac:dyDescent="0.2">
      <c r="A176" s="123">
        <v>151</v>
      </c>
      <c r="B176" s="123">
        <v>0</v>
      </c>
      <c r="C176" s="137" t="s">
        <v>1906</v>
      </c>
      <c r="D176" s="160" t="s">
        <v>1753</v>
      </c>
      <c r="E176" s="125">
        <v>17</v>
      </c>
      <c r="F176" s="125"/>
      <c r="G176" s="125">
        <f t="shared" si="2"/>
        <v>0</v>
      </c>
      <c r="H176" s="147" t="s">
        <v>1623</v>
      </c>
      <c r="I176" s="122"/>
      <c r="J176" s="122"/>
      <c r="K176" s="122"/>
      <c r="L176" s="122"/>
      <c r="M176" s="122"/>
      <c r="N176" s="122"/>
      <c r="O176" s="122"/>
      <c r="P176" s="122"/>
      <c r="Q176" s="122"/>
      <c r="R176" s="122" t="s">
        <v>135</v>
      </c>
      <c r="S176" s="122">
        <v>0</v>
      </c>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row>
    <row r="177" spans="1:47" outlineLevel="1" x14ac:dyDescent="0.2">
      <c r="A177" s="123">
        <v>152</v>
      </c>
      <c r="B177" s="123">
        <v>0</v>
      </c>
      <c r="C177" s="137" t="s">
        <v>1811</v>
      </c>
      <c r="D177" s="160" t="s">
        <v>1753</v>
      </c>
      <c r="E177" s="125">
        <v>52</v>
      </c>
      <c r="F177" s="125"/>
      <c r="G177" s="125">
        <f t="shared" si="2"/>
        <v>0</v>
      </c>
      <c r="H177" s="147" t="s">
        <v>1623</v>
      </c>
      <c r="I177" s="122"/>
      <c r="J177" s="122"/>
      <c r="K177" s="122"/>
      <c r="L177" s="122"/>
      <c r="M177" s="122"/>
      <c r="N177" s="122"/>
      <c r="O177" s="122"/>
      <c r="P177" s="122"/>
      <c r="Q177" s="122"/>
      <c r="R177" s="122" t="s">
        <v>135</v>
      </c>
      <c r="S177" s="122">
        <v>0</v>
      </c>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row>
    <row r="178" spans="1:47" outlineLevel="1" x14ac:dyDescent="0.2">
      <c r="A178" s="123"/>
      <c r="B178" s="123">
        <v>0</v>
      </c>
      <c r="C178" s="137">
        <v>0</v>
      </c>
      <c r="D178" s="160">
        <v>0</v>
      </c>
      <c r="E178" s="125">
        <v>0</v>
      </c>
      <c r="F178" s="125"/>
      <c r="G178" s="125">
        <f t="shared" si="2"/>
        <v>0</v>
      </c>
      <c r="H178" s="147">
        <v>0</v>
      </c>
      <c r="I178" s="122"/>
      <c r="J178" s="122"/>
      <c r="K178" s="122"/>
      <c r="L178" s="122"/>
      <c r="M178" s="122"/>
      <c r="N178" s="122"/>
      <c r="O178" s="122"/>
      <c r="P178" s="122"/>
      <c r="Q178" s="122"/>
      <c r="R178" s="122" t="s">
        <v>135</v>
      </c>
      <c r="S178" s="122">
        <v>0</v>
      </c>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row>
    <row r="179" spans="1:47" outlineLevel="1" x14ac:dyDescent="0.2">
      <c r="A179" s="123">
        <v>153</v>
      </c>
      <c r="B179" s="123">
        <v>0</v>
      </c>
      <c r="C179" s="137" t="s">
        <v>1820</v>
      </c>
      <c r="D179" s="160" t="s">
        <v>188</v>
      </c>
      <c r="E179" s="125">
        <v>25</v>
      </c>
      <c r="F179" s="125"/>
      <c r="G179" s="125">
        <f t="shared" si="2"/>
        <v>0</v>
      </c>
      <c r="H179" s="147" t="s">
        <v>1623</v>
      </c>
      <c r="I179" s="122"/>
      <c r="J179" s="122"/>
      <c r="K179" s="122"/>
      <c r="L179" s="122"/>
      <c r="M179" s="122"/>
      <c r="N179" s="122"/>
      <c r="O179" s="122"/>
      <c r="P179" s="122"/>
      <c r="Q179" s="122"/>
      <c r="R179" s="122" t="s">
        <v>135</v>
      </c>
      <c r="S179" s="122">
        <v>0</v>
      </c>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row>
    <row r="180" spans="1:47" outlineLevel="1" x14ac:dyDescent="0.2">
      <c r="A180" s="123">
        <v>154</v>
      </c>
      <c r="B180" s="123">
        <v>0</v>
      </c>
      <c r="C180" s="137" t="s">
        <v>1907</v>
      </c>
      <c r="D180" s="160" t="s">
        <v>188</v>
      </c>
      <c r="E180" s="125">
        <v>1</v>
      </c>
      <c r="F180" s="125"/>
      <c r="G180" s="125">
        <f t="shared" si="2"/>
        <v>0</v>
      </c>
      <c r="H180" s="147" t="s">
        <v>1623</v>
      </c>
      <c r="I180" s="122"/>
      <c r="J180" s="122"/>
      <c r="K180" s="122"/>
      <c r="L180" s="122"/>
      <c r="M180" s="122"/>
      <c r="N180" s="122"/>
      <c r="O180" s="122"/>
      <c r="P180" s="122"/>
      <c r="Q180" s="122"/>
      <c r="R180" s="122" t="s">
        <v>135</v>
      </c>
      <c r="S180" s="122">
        <v>0</v>
      </c>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row>
    <row r="181" spans="1:47" ht="22.5" outlineLevel="1" x14ac:dyDescent="0.2">
      <c r="A181" s="123">
        <v>155</v>
      </c>
      <c r="B181" s="123">
        <v>0</v>
      </c>
      <c r="C181" s="137" t="s">
        <v>1821</v>
      </c>
      <c r="D181" s="160" t="s">
        <v>188</v>
      </c>
      <c r="E181" s="125">
        <v>7</v>
      </c>
      <c r="F181" s="125"/>
      <c r="G181" s="125">
        <f t="shared" si="2"/>
        <v>0</v>
      </c>
      <c r="H181" s="147" t="s">
        <v>1623</v>
      </c>
      <c r="I181" s="122"/>
      <c r="J181" s="122"/>
      <c r="K181" s="122"/>
      <c r="L181" s="122"/>
      <c r="M181" s="122"/>
      <c r="N181" s="122"/>
      <c r="O181" s="122"/>
      <c r="P181" s="122"/>
      <c r="Q181" s="122"/>
      <c r="R181" s="122" t="s">
        <v>135</v>
      </c>
      <c r="S181" s="122">
        <v>0</v>
      </c>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row>
    <row r="182" spans="1:47" outlineLevel="1" x14ac:dyDescent="0.2">
      <c r="A182" s="123">
        <v>156</v>
      </c>
      <c r="B182" s="123">
        <v>0</v>
      </c>
      <c r="C182" s="137" t="s">
        <v>1822</v>
      </c>
      <c r="D182" s="160" t="s">
        <v>188</v>
      </c>
      <c r="E182" s="125">
        <v>9</v>
      </c>
      <c r="F182" s="125"/>
      <c r="G182" s="125">
        <f t="shared" si="2"/>
        <v>0</v>
      </c>
      <c r="H182" s="147" t="s">
        <v>1623</v>
      </c>
      <c r="I182" s="122"/>
      <c r="J182" s="122"/>
      <c r="K182" s="122"/>
      <c r="L182" s="122"/>
      <c r="M182" s="122"/>
      <c r="N182" s="122"/>
      <c r="O182" s="122"/>
      <c r="P182" s="122"/>
      <c r="Q182" s="122"/>
      <c r="R182" s="122" t="s">
        <v>135</v>
      </c>
      <c r="S182" s="122">
        <v>0</v>
      </c>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row>
    <row r="183" spans="1:47" outlineLevel="1" x14ac:dyDescent="0.2">
      <c r="A183" s="124" t="s">
        <v>128</v>
      </c>
      <c r="B183" s="188" t="s">
        <v>2078</v>
      </c>
      <c r="C183" s="139" t="s">
        <v>1908</v>
      </c>
      <c r="D183" s="162">
        <v>0</v>
      </c>
      <c r="E183" s="126">
        <v>0</v>
      </c>
      <c r="F183" s="126"/>
      <c r="G183" s="126">
        <f>SUM(G184:G221)</f>
        <v>0</v>
      </c>
      <c r="H183" s="148"/>
      <c r="I183" s="122"/>
      <c r="J183" s="122"/>
      <c r="K183" s="122"/>
      <c r="L183" s="122"/>
      <c r="M183" s="122"/>
      <c r="N183" s="122"/>
      <c r="O183" s="122"/>
      <c r="P183" s="122"/>
      <c r="Q183" s="122"/>
      <c r="R183" s="122" t="s">
        <v>135</v>
      </c>
      <c r="S183" s="122">
        <v>0</v>
      </c>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row>
    <row r="184" spans="1:47" outlineLevel="1" x14ac:dyDescent="0.2">
      <c r="A184" s="123">
        <v>157</v>
      </c>
      <c r="B184" s="123" t="s">
        <v>1909</v>
      </c>
      <c r="C184" s="137" t="s">
        <v>1910</v>
      </c>
      <c r="D184" s="160" t="s">
        <v>132</v>
      </c>
      <c r="E184" s="125">
        <v>1</v>
      </c>
      <c r="F184" s="125"/>
      <c r="G184" s="125">
        <f t="shared" si="2"/>
        <v>0</v>
      </c>
      <c r="H184" s="147" t="s">
        <v>1623</v>
      </c>
      <c r="I184" s="122"/>
      <c r="J184" s="122"/>
      <c r="K184" s="122"/>
      <c r="L184" s="122"/>
      <c r="M184" s="122"/>
      <c r="N184" s="122"/>
      <c r="O184" s="122"/>
      <c r="P184" s="122"/>
      <c r="Q184" s="122"/>
      <c r="R184" s="122" t="s">
        <v>133</v>
      </c>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row>
    <row r="185" spans="1:47" ht="45" outlineLevel="1" x14ac:dyDescent="0.2">
      <c r="A185" s="123">
        <v>158</v>
      </c>
      <c r="B185" s="123" t="s">
        <v>1911</v>
      </c>
      <c r="C185" s="137" t="s">
        <v>1912</v>
      </c>
      <c r="D185" s="160" t="s">
        <v>132</v>
      </c>
      <c r="E185" s="125">
        <v>1</v>
      </c>
      <c r="F185" s="125"/>
      <c r="G185" s="125">
        <f t="shared" si="2"/>
        <v>0</v>
      </c>
      <c r="H185" s="147" t="s">
        <v>1623</v>
      </c>
      <c r="I185" s="122"/>
      <c r="J185" s="122"/>
      <c r="K185" s="122"/>
      <c r="L185" s="122"/>
      <c r="M185" s="122"/>
      <c r="N185" s="122"/>
      <c r="O185" s="122"/>
      <c r="P185" s="122"/>
      <c r="Q185" s="122"/>
      <c r="R185" s="122" t="s">
        <v>135</v>
      </c>
      <c r="S185" s="122">
        <v>0</v>
      </c>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row>
    <row r="186" spans="1:47" ht="45" outlineLevel="1" x14ac:dyDescent="0.2">
      <c r="A186" s="123">
        <v>159</v>
      </c>
      <c r="B186" s="123" t="s">
        <v>1913</v>
      </c>
      <c r="C186" s="137" t="s">
        <v>1914</v>
      </c>
      <c r="D186" s="160" t="s">
        <v>132</v>
      </c>
      <c r="E186" s="125">
        <v>1</v>
      </c>
      <c r="F186" s="125"/>
      <c r="G186" s="125">
        <f t="shared" si="2"/>
        <v>0</v>
      </c>
      <c r="H186" s="147" t="s">
        <v>1623</v>
      </c>
      <c r="I186" s="122"/>
      <c r="J186" s="122"/>
      <c r="K186" s="122"/>
      <c r="L186" s="122"/>
      <c r="M186" s="122"/>
      <c r="N186" s="122"/>
      <c r="O186" s="122"/>
      <c r="P186" s="122"/>
      <c r="Q186" s="122"/>
      <c r="R186" s="122" t="s">
        <v>135</v>
      </c>
      <c r="S186" s="122">
        <v>0</v>
      </c>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row>
    <row r="187" spans="1:47" ht="45" outlineLevel="1" x14ac:dyDescent="0.2">
      <c r="A187" s="123">
        <v>160</v>
      </c>
      <c r="B187" s="123" t="s">
        <v>1915</v>
      </c>
      <c r="C187" s="137" t="s">
        <v>1912</v>
      </c>
      <c r="D187" s="160" t="s">
        <v>132</v>
      </c>
      <c r="E187" s="125">
        <v>1</v>
      </c>
      <c r="F187" s="125"/>
      <c r="G187" s="125">
        <f t="shared" si="2"/>
        <v>0</v>
      </c>
      <c r="H187" s="147" t="s">
        <v>1623</v>
      </c>
      <c r="I187" s="122"/>
      <c r="J187" s="122"/>
      <c r="K187" s="122"/>
      <c r="L187" s="122"/>
      <c r="M187" s="122"/>
      <c r="N187" s="122"/>
      <c r="O187" s="122"/>
      <c r="P187" s="122"/>
      <c r="Q187" s="122"/>
      <c r="R187" s="122" t="s">
        <v>133</v>
      </c>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row>
    <row r="188" spans="1:47" ht="45" outlineLevel="1" x14ac:dyDescent="0.2">
      <c r="A188" s="123">
        <v>161</v>
      </c>
      <c r="B188" s="123" t="s">
        <v>1916</v>
      </c>
      <c r="C188" s="137" t="s">
        <v>1914</v>
      </c>
      <c r="D188" s="160" t="s">
        <v>132</v>
      </c>
      <c r="E188" s="125">
        <v>1</v>
      </c>
      <c r="F188" s="125"/>
      <c r="G188" s="125">
        <f t="shared" si="2"/>
        <v>0</v>
      </c>
      <c r="H188" s="147" t="s">
        <v>1623</v>
      </c>
      <c r="I188" s="122"/>
      <c r="J188" s="122"/>
      <c r="K188" s="122"/>
      <c r="L188" s="122"/>
      <c r="M188" s="122"/>
      <c r="N188" s="122"/>
      <c r="O188" s="122"/>
      <c r="P188" s="122"/>
      <c r="Q188" s="122"/>
      <c r="R188" s="122" t="s">
        <v>135</v>
      </c>
      <c r="S188" s="122">
        <v>0</v>
      </c>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row>
    <row r="189" spans="1:47" ht="45" outlineLevel="1" x14ac:dyDescent="0.2">
      <c r="A189" s="123">
        <v>162</v>
      </c>
      <c r="B189" s="123" t="s">
        <v>1917</v>
      </c>
      <c r="C189" s="137" t="s">
        <v>1912</v>
      </c>
      <c r="D189" s="160" t="s">
        <v>132</v>
      </c>
      <c r="E189" s="125">
        <v>1</v>
      </c>
      <c r="F189" s="125"/>
      <c r="G189" s="125">
        <f t="shared" si="2"/>
        <v>0</v>
      </c>
      <c r="H189" s="147" t="s">
        <v>1623</v>
      </c>
      <c r="I189" s="122"/>
      <c r="J189" s="122"/>
      <c r="K189" s="122"/>
      <c r="L189" s="122"/>
      <c r="M189" s="122"/>
      <c r="N189" s="122"/>
      <c r="O189" s="122"/>
      <c r="P189" s="122"/>
      <c r="Q189" s="122"/>
      <c r="R189" s="122" t="s">
        <v>135</v>
      </c>
      <c r="S189" s="122">
        <v>0</v>
      </c>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row>
    <row r="190" spans="1:47" ht="45" outlineLevel="1" x14ac:dyDescent="0.2">
      <c r="A190" s="123">
        <v>163</v>
      </c>
      <c r="B190" s="123" t="s">
        <v>1918</v>
      </c>
      <c r="C190" s="137" t="s">
        <v>1914</v>
      </c>
      <c r="D190" s="160" t="s">
        <v>132</v>
      </c>
      <c r="E190" s="125">
        <v>1</v>
      </c>
      <c r="F190" s="125"/>
      <c r="G190" s="125">
        <f t="shared" si="2"/>
        <v>0</v>
      </c>
      <c r="H190" s="147" t="s">
        <v>1623</v>
      </c>
      <c r="I190" s="122"/>
      <c r="J190" s="122"/>
      <c r="K190" s="122"/>
      <c r="L190" s="122"/>
      <c r="M190" s="122"/>
      <c r="N190" s="122"/>
      <c r="O190" s="122"/>
      <c r="P190" s="122"/>
      <c r="Q190" s="122"/>
      <c r="R190" s="122" t="s">
        <v>135</v>
      </c>
      <c r="S190" s="122">
        <v>0</v>
      </c>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row>
    <row r="191" spans="1:47" ht="45" outlineLevel="1" x14ac:dyDescent="0.2">
      <c r="A191" s="123">
        <v>164</v>
      </c>
      <c r="B191" s="123" t="s">
        <v>1919</v>
      </c>
      <c r="C191" s="137" t="s">
        <v>1912</v>
      </c>
      <c r="D191" s="160" t="s">
        <v>132</v>
      </c>
      <c r="E191" s="125">
        <v>1</v>
      </c>
      <c r="F191" s="125"/>
      <c r="G191" s="125">
        <f t="shared" si="2"/>
        <v>0</v>
      </c>
      <c r="H191" s="147" t="s">
        <v>1623</v>
      </c>
      <c r="I191" s="122"/>
      <c r="J191" s="122"/>
      <c r="K191" s="122"/>
      <c r="L191" s="122"/>
      <c r="M191" s="122"/>
      <c r="N191" s="122"/>
      <c r="O191" s="122"/>
      <c r="P191" s="122"/>
      <c r="Q191" s="122"/>
      <c r="R191" s="122" t="s">
        <v>133</v>
      </c>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row>
    <row r="192" spans="1:47" ht="45" outlineLevel="1" x14ac:dyDescent="0.2">
      <c r="A192" s="123">
        <v>165</v>
      </c>
      <c r="B192" s="123" t="s">
        <v>1920</v>
      </c>
      <c r="C192" s="137" t="s">
        <v>1914</v>
      </c>
      <c r="D192" s="160" t="s">
        <v>132</v>
      </c>
      <c r="E192" s="125">
        <v>1</v>
      </c>
      <c r="F192" s="125"/>
      <c r="G192" s="125">
        <f t="shared" si="2"/>
        <v>0</v>
      </c>
      <c r="H192" s="147" t="s">
        <v>1623</v>
      </c>
      <c r="I192" s="122"/>
      <c r="J192" s="122"/>
      <c r="K192" s="122"/>
      <c r="L192" s="122"/>
      <c r="M192" s="122"/>
      <c r="N192" s="122"/>
      <c r="O192" s="122"/>
      <c r="P192" s="122"/>
      <c r="Q192" s="122"/>
      <c r="R192" s="122" t="s">
        <v>135</v>
      </c>
      <c r="S192" s="122">
        <v>0</v>
      </c>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row>
    <row r="193" spans="1:47" ht="45" outlineLevel="1" x14ac:dyDescent="0.2">
      <c r="A193" s="123">
        <v>166</v>
      </c>
      <c r="B193" s="123" t="s">
        <v>1921</v>
      </c>
      <c r="C193" s="137" t="s">
        <v>1912</v>
      </c>
      <c r="D193" s="160" t="s">
        <v>132</v>
      </c>
      <c r="E193" s="125">
        <v>1</v>
      </c>
      <c r="F193" s="125"/>
      <c r="G193" s="125">
        <f t="shared" si="2"/>
        <v>0</v>
      </c>
      <c r="H193" s="147" t="s">
        <v>1623</v>
      </c>
      <c r="I193" s="122"/>
      <c r="J193" s="122"/>
      <c r="K193" s="122"/>
      <c r="L193" s="122"/>
      <c r="M193" s="122"/>
      <c r="N193" s="122"/>
      <c r="O193" s="122"/>
      <c r="P193" s="122"/>
      <c r="Q193" s="122"/>
      <c r="R193" s="122" t="s">
        <v>135</v>
      </c>
      <c r="S193" s="122">
        <v>0</v>
      </c>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row>
    <row r="194" spans="1:47" ht="45" outlineLevel="1" x14ac:dyDescent="0.2">
      <c r="A194" s="123">
        <v>167</v>
      </c>
      <c r="B194" s="123" t="s">
        <v>1922</v>
      </c>
      <c r="C194" s="137" t="s">
        <v>1912</v>
      </c>
      <c r="D194" s="160" t="s">
        <v>132</v>
      </c>
      <c r="E194" s="125">
        <v>1</v>
      </c>
      <c r="F194" s="125"/>
      <c r="G194" s="125">
        <f t="shared" si="2"/>
        <v>0</v>
      </c>
      <c r="H194" s="147" t="s">
        <v>1623</v>
      </c>
      <c r="I194" s="122"/>
      <c r="J194" s="122"/>
      <c r="K194" s="122"/>
      <c r="L194" s="122"/>
      <c r="M194" s="122"/>
      <c r="N194" s="122"/>
      <c r="O194" s="122"/>
      <c r="P194" s="122"/>
      <c r="Q194" s="122"/>
      <c r="R194" s="122" t="s">
        <v>135</v>
      </c>
      <c r="S194" s="122">
        <v>0</v>
      </c>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row>
    <row r="195" spans="1:47" ht="22.5" outlineLevel="1" x14ac:dyDescent="0.2">
      <c r="A195" s="123">
        <v>168</v>
      </c>
      <c r="B195" s="123" t="s">
        <v>1923</v>
      </c>
      <c r="C195" s="469" t="s">
        <v>5587</v>
      </c>
      <c r="D195" s="160" t="s">
        <v>132</v>
      </c>
      <c r="E195" s="125">
        <v>1</v>
      </c>
      <c r="F195" s="125"/>
      <c r="G195" s="125">
        <f t="shared" ref="G195:G253" si="3">F195*E195</f>
        <v>0</v>
      </c>
      <c r="H195" s="147" t="s">
        <v>1623</v>
      </c>
      <c r="I195" s="122"/>
      <c r="J195" s="122"/>
      <c r="K195" s="122"/>
      <c r="L195" s="122"/>
      <c r="M195" s="122"/>
      <c r="N195" s="122"/>
      <c r="O195" s="122"/>
      <c r="P195" s="122"/>
      <c r="Q195" s="122"/>
      <c r="R195" s="122" t="s">
        <v>133</v>
      </c>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row>
    <row r="196" spans="1:47" outlineLevel="1" x14ac:dyDescent="0.2">
      <c r="A196" s="123">
        <v>169</v>
      </c>
      <c r="B196" s="123" t="s">
        <v>1924</v>
      </c>
      <c r="C196" s="137" t="s">
        <v>1925</v>
      </c>
      <c r="D196" s="160" t="s">
        <v>1926</v>
      </c>
      <c r="E196" s="125">
        <v>1</v>
      </c>
      <c r="F196" s="125"/>
      <c r="G196" s="125">
        <f t="shared" si="3"/>
        <v>0</v>
      </c>
      <c r="H196" s="147" t="s">
        <v>1623</v>
      </c>
      <c r="I196" s="122"/>
      <c r="J196" s="122"/>
      <c r="K196" s="122"/>
      <c r="L196" s="122"/>
      <c r="M196" s="122"/>
      <c r="N196" s="122"/>
      <c r="O196" s="122"/>
      <c r="P196" s="122"/>
      <c r="Q196" s="122"/>
      <c r="R196" s="122" t="s">
        <v>135</v>
      </c>
      <c r="S196" s="122">
        <v>0</v>
      </c>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row>
    <row r="197" spans="1:47" outlineLevel="1" x14ac:dyDescent="0.2">
      <c r="A197" s="123">
        <v>170</v>
      </c>
      <c r="B197" s="123" t="s">
        <v>1927</v>
      </c>
      <c r="C197" s="137" t="s">
        <v>1928</v>
      </c>
      <c r="D197" s="160" t="s">
        <v>132</v>
      </c>
      <c r="E197" s="125">
        <v>2</v>
      </c>
      <c r="F197" s="125"/>
      <c r="G197" s="125">
        <f t="shared" si="3"/>
        <v>0</v>
      </c>
      <c r="H197" s="147" t="s">
        <v>1623</v>
      </c>
      <c r="I197" s="122"/>
      <c r="J197" s="122"/>
      <c r="K197" s="122"/>
      <c r="L197" s="122"/>
      <c r="M197" s="122"/>
      <c r="N197" s="122"/>
      <c r="O197" s="122"/>
      <c r="P197" s="122"/>
      <c r="Q197" s="122"/>
      <c r="R197" s="122" t="s">
        <v>135</v>
      </c>
      <c r="S197" s="122">
        <v>0</v>
      </c>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row>
    <row r="198" spans="1:47" ht="22.5" outlineLevel="1" x14ac:dyDescent="0.2">
      <c r="A198" s="123">
        <v>171</v>
      </c>
      <c r="B198" s="123" t="s">
        <v>1929</v>
      </c>
      <c r="C198" s="137" t="s">
        <v>1930</v>
      </c>
      <c r="D198" s="160" t="s">
        <v>132</v>
      </c>
      <c r="E198" s="125">
        <v>1</v>
      </c>
      <c r="F198" s="125"/>
      <c r="G198" s="125">
        <f t="shared" si="3"/>
        <v>0</v>
      </c>
      <c r="H198" s="147" t="s">
        <v>1623</v>
      </c>
      <c r="I198" s="122"/>
      <c r="J198" s="122"/>
      <c r="K198" s="122"/>
      <c r="L198" s="122"/>
      <c r="M198" s="122"/>
      <c r="N198" s="122"/>
      <c r="O198" s="122"/>
      <c r="P198" s="122"/>
      <c r="Q198" s="122"/>
      <c r="R198" s="122" t="s">
        <v>133</v>
      </c>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row>
    <row r="199" spans="1:47" outlineLevel="1" x14ac:dyDescent="0.2">
      <c r="A199" s="123">
        <v>172</v>
      </c>
      <c r="B199" s="123" t="s">
        <v>1931</v>
      </c>
      <c r="C199" s="137" t="s">
        <v>1932</v>
      </c>
      <c r="D199" s="160" t="s">
        <v>132</v>
      </c>
      <c r="E199" s="125">
        <v>1</v>
      </c>
      <c r="F199" s="125"/>
      <c r="G199" s="125">
        <f t="shared" si="3"/>
        <v>0</v>
      </c>
      <c r="H199" s="147" t="s">
        <v>1623</v>
      </c>
      <c r="I199" s="122"/>
      <c r="J199" s="122"/>
      <c r="K199" s="122"/>
      <c r="L199" s="122"/>
      <c r="M199" s="122"/>
      <c r="N199" s="122"/>
      <c r="O199" s="122"/>
      <c r="P199" s="122"/>
      <c r="Q199" s="122"/>
      <c r="R199" s="122" t="s">
        <v>135</v>
      </c>
      <c r="S199" s="122">
        <v>0</v>
      </c>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row>
    <row r="200" spans="1:47" outlineLevel="1" x14ac:dyDescent="0.2">
      <c r="A200" s="123">
        <v>173</v>
      </c>
      <c r="B200" s="123" t="s">
        <v>1933</v>
      </c>
      <c r="C200" s="137" t="s">
        <v>1738</v>
      </c>
      <c r="D200" s="160" t="s">
        <v>132</v>
      </c>
      <c r="E200" s="125">
        <v>24</v>
      </c>
      <c r="F200" s="125"/>
      <c r="G200" s="125">
        <f t="shared" si="3"/>
        <v>0</v>
      </c>
      <c r="H200" s="147" t="s">
        <v>1623</v>
      </c>
      <c r="I200" s="122"/>
      <c r="J200" s="122"/>
      <c r="K200" s="122"/>
      <c r="L200" s="122"/>
      <c r="M200" s="122"/>
      <c r="N200" s="122"/>
      <c r="O200" s="122"/>
      <c r="P200" s="122"/>
      <c r="Q200" s="122"/>
      <c r="R200" s="122" t="s">
        <v>135</v>
      </c>
      <c r="S200" s="122">
        <v>0</v>
      </c>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row>
    <row r="201" spans="1:47" outlineLevel="1" x14ac:dyDescent="0.2">
      <c r="A201" s="123">
        <v>174</v>
      </c>
      <c r="B201" s="123" t="s">
        <v>1934</v>
      </c>
      <c r="C201" s="137" t="s">
        <v>1740</v>
      </c>
      <c r="D201" s="160" t="s">
        <v>132</v>
      </c>
      <c r="E201" s="125">
        <v>8</v>
      </c>
      <c r="F201" s="125"/>
      <c r="G201" s="125">
        <f t="shared" si="3"/>
        <v>0</v>
      </c>
      <c r="H201" s="147" t="s">
        <v>1623</v>
      </c>
      <c r="I201" s="122"/>
      <c r="J201" s="122"/>
      <c r="K201" s="122"/>
      <c r="L201" s="122"/>
      <c r="M201" s="122"/>
      <c r="N201" s="122"/>
      <c r="O201" s="122"/>
      <c r="P201" s="122"/>
      <c r="Q201" s="122"/>
      <c r="R201" s="122" t="s">
        <v>133</v>
      </c>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row>
    <row r="202" spans="1:47" outlineLevel="1" x14ac:dyDescent="0.2">
      <c r="A202" s="123">
        <v>175</v>
      </c>
      <c r="B202" s="123" t="s">
        <v>1935</v>
      </c>
      <c r="C202" s="137" t="s">
        <v>1742</v>
      </c>
      <c r="D202" s="160" t="s">
        <v>132</v>
      </c>
      <c r="E202" s="125">
        <v>4</v>
      </c>
      <c r="F202" s="125"/>
      <c r="G202" s="125">
        <f t="shared" si="3"/>
        <v>0</v>
      </c>
      <c r="H202" s="147" t="s">
        <v>1623</v>
      </c>
      <c r="I202" s="122"/>
      <c r="J202" s="122"/>
      <c r="K202" s="122"/>
      <c r="L202" s="122"/>
      <c r="M202" s="122"/>
      <c r="N202" s="122"/>
      <c r="O202" s="122"/>
      <c r="P202" s="122"/>
      <c r="Q202" s="122"/>
      <c r="R202" s="122" t="s">
        <v>135</v>
      </c>
      <c r="S202" s="122">
        <v>0</v>
      </c>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row>
    <row r="203" spans="1:47" outlineLevel="1" x14ac:dyDescent="0.2">
      <c r="A203" s="123">
        <v>176</v>
      </c>
      <c r="B203" s="123" t="s">
        <v>1936</v>
      </c>
      <c r="C203" s="137" t="s">
        <v>1773</v>
      </c>
      <c r="D203" s="160" t="s">
        <v>1753</v>
      </c>
      <c r="E203" s="125">
        <v>24</v>
      </c>
      <c r="F203" s="125"/>
      <c r="G203" s="125">
        <f t="shared" si="3"/>
        <v>0</v>
      </c>
      <c r="H203" s="147" t="s">
        <v>1623</v>
      </c>
      <c r="I203" s="122"/>
      <c r="J203" s="122"/>
      <c r="K203" s="122"/>
      <c r="L203" s="122"/>
      <c r="M203" s="122"/>
      <c r="N203" s="122"/>
      <c r="O203" s="122"/>
      <c r="P203" s="122"/>
      <c r="Q203" s="122"/>
      <c r="R203" s="122" t="s">
        <v>135</v>
      </c>
      <c r="S203" s="122">
        <v>0</v>
      </c>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row>
    <row r="204" spans="1:47" outlineLevel="1" x14ac:dyDescent="0.2">
      <c r="A204" s="123">
        <v>177</v>
      </c>
      <c r="B204" s="123" t="s">
        <v>1937</v>
      </c>
      <c r="C204" s="137" t="s">
        <v>1775</v>
      </c>
      <c r="D204" s="160" t="s">
        <v>1753</v>
      </c>
      <c r="E204" s="125">
        <v>8</v>
      </c>
      <c r="F204" s="125"/>
      <c r="G204" s="125">
        <f t="shared" si="3"/>
        <v>0</v>
      </c>
      <c r="H204" s="147" t="s">
        <v>1623</v>
      </c>
      <c r="I204" s="122"/>
      <c r="J204" s="122"/>
      <c r="K204" s="122"/>
      <c r="L204" s="122"/>
      <c r="M204" s="122"/>
      <c r="N204" s="122"/>
      <c r="O204" s="122"/>
      <c r="P204" s="122"/>
      <c r="Q204" s="122"/>
      <c r="R204" s="122" t="s">
        <v>133</v>
      </c>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row>
    <row r="205" spans="1:47" outlineLevel="1" x14ac:dyDescent="0.2">
      <c r="A205" s="123">
        <v>178</v>
      </c>
      <c r="B205" s="123" t="s">
        <v>1938</v>
      </c>
      <c r="C205" s="137" t="s">
        <v>1779</v>
      </c>
      <c r="D205" s="160" t="s">
        <v>1753</v>
      </c>
      <c r="E205" s="125">
        <v>4</v>
      </c>
      <c r="F205" s="125"/>
      <c r="G205" s="125">
        <f t="shared" si="3"/>
        <v>0</v>
      </c>
      <c r="H205" s="147" t="s">
        <v>1623</v>
      </c>
      <c r="I205" s="122"/>
      <c r="J205" s="122"/>
      <c r="K205" s="122"/>
      <c r="L205" s="122"/>
      <c r="M205" s="122"/>
      <c r="N205" s="122"/>
      <c r="O205" s="122"/>
      <c r="P205" s="122"/>
      <c r="Q205" s="122"/>
      <c r="R205" s="122" t="s">
        <v>135</v>
      </c>
      <c r="S205" s="122">
        <v>0</v>
      </c>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row>
    <row r="206" spans="1:47" outlineLevel="1" x14ac:dyDescent="0.2">
      <c r="A206" s="123"/>
      <c r="B206" s="123">
        <v>0</v>
      </c>
      <c r="C206" s="137">
        <v>0</v>
      </c>
      <c r="D206" s="160">
        <v>0</v>
      </c>
      <c r="E206" s="125">
        <v>0</v>
      </c>
      <c r="F206" s="125"/>
      <c r="G206" s="125">
        <f t="shared" si="3"/>
        <v>0</v>
      </c>
      <c r="H206" s="147">
        <v>0</v>
      </c>
      <c r="I206" s="122"/>
      <c r="J206" s="122"/>
      <c r="K206" s="122"/>
      <c r="L206" s="122"/>
      <c r="M206" s="122"/>
      <c r="N206" s="122"/>
      <c r="O206" s="122"/>
      <c r="P206" s="122"/>
      <c r="Q206" s="122"/>
      <c r="R206" s="122" t="s">
        <v>135</v>
      </c>
      <c r="S206" s="122">
        <v>0</v>
      </c>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row>
    <row r="207" spans="1:47" outlineLevel="1" x14ac:dyDescent="0.2">
      <c r="A207" s="123"/>
      <c r="B207" s="123">
        <v>0</v>
      </c>
      <c r="C207" s="137" t="s">
        <v>1807</v>
      </c>
      <c r="D207" s="160">
        <v>0</v>
      </c>
      <c r="E207" s="125"/>
      <c r="F207" s="125"/>
      <c r="G207" s="125">
        <f t="shared" si="3"/>
        <v>0</v>
      </c>
      <c r="H207" s="147">
        <v>0</v>
      </c>
      <c r="I207" s="122"/>
      <c r="J207" s="122"/>
      <c r="K207" s="122"/>
      <c r="L207" s="122"/>
      <c r="M207" s="122"/>
      <c r="N207" s="122"/>
      <c r="O207" s="122"/>
      <c r="P207" s="122"/>
      <c r="Q207" s="122"/>
      <c r="R207" s="122" t="s">
        <v>133</v>
      </c>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row>
    <row r="208" spans="1:47" outlineLevel="1" x14ac:dyDescent="0.2">
      <c r="A208" s="123">
        <v>179</v>
      </c>
      <c r="B208" s="123">
        <v>0</v>
      </c>
      <c r="C208" s="137" t="s">
        <v>1808</v>
      </c>
      <c r="D208" s="160" t="s">
        <v>1753</v>
      </c>
      <c r="E208" s="125">
        <v>52</v>
      </c>
      <c r="F208" s="125"/>
      <c r="G208" s="125">
        <f t="shared" si="3"/>
        <v>0</v>
      </c>
      <c r="H208" s="147" t="s">
        <v>1623</v>
      </c>
      <c r="I208" s="122"/>
      <c r="J208" s="122"/>
      <c r="K208" s="122"/>
      <c r="L208" s="122"/>
      <c r="M208" s="122"/>
      <c r="N208" s="122"/>
      <c r="O208" s="122"/>
      <c r="P208" s="122"/>
      <c r="Q208" s="122"/>
      <c r="R208" s="122" t="s">
        <v>135</v>
      </c>
      <c r="S208" s="122">
        <v>0</v>
      </c>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row>
    <row r="209" spans="1:47" outlineLevel="1" x14ac:dyDescent="0.2">
      <c r="A209" s="123">
        <v>180</v>
      </c>
      <c r="B209" s="123">
        <v>0</v>
      </c>
      <c r="C209" s="137" t="s">
        <v>1939</v>
      </c>
      <c r="D209" s="160" t="s">
        <v>1753</v>
      </c>
      <c r="E209" s="125">
        <v>6</v>
      </c>
      <c r="F209" s="125"/>
      <c r="G209" s="125">
        <f t="shared" si="3"/>
        <v>0</v>
      </c>
      <c r="H209" s="147" t="s">
        <v>1623</v>
      </c>
      <c r="I209" s="122"/>
      <c r="J209" s="122"/>
      <c r="K209" s="122"/>
      <c r="L209" s="122"/>
      <c r="M209" s="122"/>
      <c r="N209" s="122"/>
      <c r="O209" s="122"/>
      <c r="P209" s="122"/>
      <c r="Q209" s="122"/>
      <c r="R209" s="122" t="s">
        <v>135</v>
      </c>
      <c r="S209" s="122">
        <v>0</v>
      </c>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row>
    <row r="210" spans="1:47" outlineLevel="1" x14ac:dyDescent="0.2">
      <c r="A210" s="123">
        <v>181</v>
      </c>
      <c r="B210" s="123">
        <v>0</v>
      </c>
      <c r="C210" s="137" t="s">
        <v>1940</v>
      </c>
      <c r="D210" s="160" t="s">
        <v>1753</v>
      </c>
      <c r="E210" s="125">
        <v>9</v>
      </c>
      <c r="F210" s="125"/>
      <c r="G210" s="125">
        <f t="shared" si="3"/>
        <v>0</v>
      </c>
      <c r="H210" s="147" t="s">
        <v>1623</v>
      </c>
      <c r="I210" s="122"/>
      <c r="J210" s="122"/>
      <c r="K210" s="122"/>
      <c r="L210" s="122"/>
      <c r="M210" s="122"/>
      <c r="N210" s="122"/>
      <c r="O210" s="122"/>
      <c r="P210" s="122"/>
      <c r="Q210" s="122"/>
      <c r="R210" s="122" t="s">
        <v>133</v>
      </c>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row>
    <row r="211" spans="1:47" outlineLevel="1" x14ac:dyDescent="0.2">
      <c r="A211" s="123">
        <v>182</v>
      </c>
      <c r="B211" s="123">
        <v>0</v>
      </c>
      <c r="C211" s="137" t="s">
        <v>1941</v>
      </c>
      <c r="D211" s="160" t="s">
        <v>1753</v>
      </c>
      <c r="E211" s="125">
        <v>28</v>
      </c>
      <c r="F211" s="125"/>
      <c r="G211" s="125">
        <f t="shared" si="3"/>
        <v>0</v>
      </c>
      <c r="H211" s="147" t="s">
        <v>1623</v>
      </c>
      <c r="I211" s="122"/>
      <c r="J211" s="122"/>
      <c r="K211" s="122"/>
      <c r="L211" s="122"/>
      <c r="M211" s="122"/>
      <c r="N211" s="122"/>
      <c r="O211" s="122"/>
      <c r="P211" s="122"/>
      <c r="Q211" s="122"/>
      <c r="R211" s="122" t="s">
        <v>135</v>
      </c>
      <c r="S211" s="122">
        <v>0</v>
      </c>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row>
    <row r="212" spans="1:47" outlineLevel="1" x14ac:dyDescent="0.2">
      <c r="A212" s="123"/>
      <c r="B212" s="123">
        <v>0</v>
      </c>
      <c r="C212" s="137">
        <v>0</v>
      </c>
      <c r="D212" s="160">
        <v>0</v>
      </c>
      <c r="E212" s="125">
        <v>0</v>
      </c>
      <c r="F212" s="125"/>
      <c r="G212" s="125">
        <f t="shared" si="3"/>
        <v>0</v>
      </c>
      <c r="H212" s="147">
        <v>0</v>
      </c>
      <c r="I212" s="122"/>
      <c r="J212" s="122"/>
      <c r="K212" s="122"/>
      <c r="L212" s="122"/>
      <c r="M212" s="122"/>
      <c r="N212" s="122"/>
      <c r="O212" s="122"/>
      <c r="P212" s="122"/>
      <c r="Q212" s="122"/>
      <c r="R212" s="122" t="s">
        <v>135</v>
      </c>
      <c r="S212" s="122">
        <v>0</v>
      </c>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row>
    <row r="213" spans="1:47" outlineLevel="1" x14ac:dyDescent="0.2">
      <c r="A213" s="123"/>
      <c r="B213" s="123">
        <v>0</v>
      </c>
      <c r="C213" s="137" t="s">
        <v>1812</v>
      </c>
      <c r="D213" s="160">
        <v>0</v>
      </c>
      <c r="E213" s="125"/>
      <c r="F213" s="125"/>
      <c r="G213" s="125">
        <f t="shared" si="3"/>
        <v>0</v>
      </c>
      <c r="H213" s="147">
        <v>0</v>
      </c>
      <c r="I213" s="122"/>
      <c r="J213" s="122"/>
      <c r="K213" s="122"/>
      <c r="L213" s="122"/>
      <c r="M213" s="122"/>
      <c r="N213" s="122"/>
      <c r="O213" s="122"/>
      <c r="P213" s="122"/>
      <c r="Q213" s="122"/>
      <c r="R213" s="122" t="s">
        <v>133</v>
      </c>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row>
    <row r="214" spans="1:47" outlineLevel="1" x14ac:dyDescent="0.2">
      <c r="A214" s="123">
        <v>183</v>
      </c>
      <c r="B214" s="123">
        <v>0</v>
      </c>
      <c r="C214" s="137" t="s">
        <v>1942</v>
      </c>
      <c r="D214" s="160" t="s">
        <v>1753</v>
      </c>
      <c r="E214" s="125">
        <v>42</v>
      </c>
      <c r="F214" s="125"/>
      <c r="G214" s="125">
        <f t="shared" si="3"/>
        <v>0</v>
      </c>
      <c r="H214" s="147" t="s">
        <v>1623</v>
      </c>
      <c r="I214" s="122"/>
      <c r="J214" s="122"/>
      <c r="K214" s="122"/>
      <c r="L214" s="122"/>
      <c r="M214" s="122"/>
      <c r="N214" s="122"/>
      <c r="O214" s="122"/>
      <c r="P214" s="122"/>
      <c r="Q214" s="122"/>
      <c r="R214" s="122" t="s">
        <v>135</v>
      </c>
      <c r="S214" s="122">
        <v>0</v>
      </c>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row>
    <row r="215" spans="1:47" outlineLevel="1" x14ac:dyDescent="0.2">
      <c r="A215" s="123">
        <v>184</v>
      </c>
      <c r="B215" s="123">
        <v>0</v>
      </c>
      <c r="C215" s="137" t="s">
        <v>1814</v>
      </c>
      <c r="D215" s="160" t="s">
        <v>1753</v>
      </c>
      <c r="E215" s="125">
        <v>27</v>
      </c>
      <c r="F215" s="125"/>
      <c r="G215" s="125">
        <f t="shared" si="3"/>
        <v>0</v>
      </c>
      <c r="H215" s="147" t="s">
        <v>1623</v>
      </c>
      <c r="I215" s="122"/>
      <c r="J215" s="122"/>
      <c r="K215" s="122"/>
      <c r="L215" s="122"/>
      <c r="M215" s="122"/>
      <c r="N215" s="122"/>
      <c r="O215" s="122"/>
      <c r="P215" s="122"/>
      <c r="Q215" s="122"/>
      <c r="R215" s="122" t="s">
        <v>135</v>
      </c>
      <c r="S215" s="122">
        <v>0</v>
      </c>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row>
    <row r="216" spans="1:47" outlineLevel="1" x14ac:dyDescent="0.2">
      <c r="A216" s="123">
        <v>185</v>
      </c>
      <c r="B216" s="123">
        <v>0</v>
      </c>
      <c r="C216" s="137" t="s">
        <v>1943</v>
      </c>
      <c r="D216" s="160" t="s">
        <v>1753</v>
      </c>
      <c r="E216" s="125">
        <v>25</v>
      </c>
      <c r="F216" s="125"/>
      <c r="G216" s="125">
        <f t="shared" si="3"/>
        <v>0</v>
      </c>
      <c r="H216" s="147" t="s">
        <v>1623</v>
      </c>
      <c r="I216" s="122"/>
      <c r="J216" s="122"/>
      <c r="K216" s="122"/>
      <c r="L216" s="122"/>
      <c r="M216" s="122"/>
      <c r="N216" s="122"/>
      <c r="O216" s="122"/>
      <c r="P216" s="122"/>
      <c r="Q216" s="122"/>
      <c r="R216" s="122" t="s">
        <v>133</v>
      </c>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row>
    <row r="217" spans="1:47" outlineLevel="1" x14ac:dyDescent="0.2">
      <c r="A217" s="123">
        <v>186</v>
      </c>
      <c r="B217" s="123">
        <v>0</v>
      </c>
      <c r="C217" s="137" t="s">
        <v>1944</v>
      </c>
      <c r="D217" s="160" t="s">
        <v>1753</v>
      </c>
      <c r="E217" s="125">
        <v>1</v>
      </c>
      <c r="F217" s="125"/>
      <c r="G217" s="125">
        <f t="shared" si="3"/>
        <v>0</v>
      </c>
      <c r="H217" s="147" t="s">
        <v>1623</v>
      </c>
      <c r="I217" s="122"/>
      <c r="J217" s="122"/>
      <c r="K217" s="122"/>
      <c r="L217" s="122"/>
      <c r="M217" s="122"/>
      <c r="N217" s="122"/>
      <c r="O217" s="122"/>
      <c r="P217" s="122"/>
      <c r="Q217" s="122"/>
      <c r="R217" s="122" t="s">
        <v>135</v>
      </c>
      <c r="S217" s="122">
        <v>0</v>
      </c>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row>
    <row r="218" spans="1:47" outlineLevel="1" x14ac:dyDescent="0.2">
      <c r="A218" s="123"/>
      <c r="B218" s="123">
        <v>0</v>
      </c>
      <c r="C218" s="137">
        <v>0</v>
      </c>
      <c r="D218" s="160">
        <v>0</v>
      </c>
      <c r="E218" s="125">
        <v>0</v>
      </c>
      <c r="F218" s="125"/>
      <c r="G218" s="125">
        <f t="shared" si="3"/>
        <v>0</v>
      </c>
      <c r="H218" s="147">
        <v>0</v>
      </c>
      <c r="I218" s="122"/>
      <c r="J218" s="122"/>
      <c r="K218" s="122"/>
      <c r="L218" s="122"/>
      <c r="M218" s="122"/>
      <c r="N218" s="122"/>
      <c r="O218" s="122"/>
      <c r="P218" s="122"/>
      <c r="Q218" s="122"/>
      <c r="R218" s="122" t="s">
        <v>135</v>
      </c>
      <c r="S218" s="122">
        <v>0</v>
      </c>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row>
    <row r="219" spans="1:47" outlineLevel="1" x14ac:dyDescent="0.2">
      <c r="A219" s="123">
        <v>187</v>
      </c>
      <c r="B219" s="123">
        <v>0</v>
      </c>
      <c r="C219" s="137" t="s">
        <v>1820</v>
      </c>
      <c r="D219" s="160" t="s">
        <v>188</v>
      </c>
      <c r="E219" s="125">
        <v>10</v>
      </c>
      <c r="F219" s="125"/>
      <c r="G219" s="125">
        <f t="shared" si="3"/>
        <v>0</v>
      </c>
      <c r="H219" s="147" t="s">
        <v>1623</v>
      </c>
      <c r="I219" s="122"/>
      <c r="J219" s="122"/>
      <c r="K219" s="122"/>
      <c r="L219" s="122"/>
      <c r="M219" s="122"/>
      <c r="N219" s="122"/>
      <c r="O219" s="122"/>
      <c r="P219" s="122"/>
      <c r="Q219" s="122"/>
      <c r="R219" s="122" t="s">
        <v>135</v>
      </c>
      <c r="S219" s="122">
        <v>0</v>
      </c>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row>
    <row r="220" spans="1:47" ht="22.5" outlineLevel="1" x14ac:dyDescent="0.2">
      <c r="A220" s="123">
        <v>188</v>
      </c>
      <c r="B220" s="123">
        <v>0</v>
      </c>
      <c r="C220" s="137" t="s">
        <v>1821</v>
      </c>
      <c r="D220" s="160" t="s">
        <v>188</v>
      </c>
      <c r="E220" s="125">
        <v>14</v>
      </c>
      <c r="F220" s="125"/>
      <c r="G220" s="125">
        <f t="shared" si="3"/>
        <v>0</v>
      </c>
      <c r="H220" s="147" t="s">
        <v>1623</v>
      </c>
      <c r="I220" s="122"/>
      <c r="J220" s="122"/>
      <c r="K220" s="122"/>
      <c r="L220" s="122"/>
      <c r="M220" s="122"/>
      <c r="N220" s="122"/>
      <c r="O220" s="122"/>
      <c r="P220" s="122"/>
      <c r="Q220" s="122"/>
      <c r="R220" s="122" t="s">
        <v>135</v>
      </c>
      <c r="S220" s="122">
        <v>0</v>
      </c>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row>
    <row r="221" spans="1:47" outlineLevel="1" x14ac:dyDescent="0.2">
      <c r="A221" s="123">
        <v>189</v>
      </c>
      <c r="B221" s="123">
        <v>0</v>
      </c>
      <c r="C221" s="137" t="s">
        <v>1822</v>
      </c>
      <c r="D221" s="160" t="s">
        <v>188</v>
      </c>
      <c r="E221" s="125">
        <v>35</v>
      </c>
      <c r="F221" s="125"/>
      <c r="G221" s="125">
        <f t="shared" si="3"/>
        <v>0</v>
      </c>
      <c r="H221" s="147" t="s">
        <v>1623</v>
      </c>
      <c r="I221" s="122"/>
      <c r="J221" s="122"/>
      <c r="K221" s="122"/>
      <c r="L221" s="122"/>
      <c r="M221" s="122"/>
      <c r="N221" s="122"/>
      <c r="O221" s="122"/>
      <c r="P221" s="122"/>
      <c r="Q221" s="122"/>
      <c r="R221" s="122" t="s">
        <v>135</v>
      </c>
      <c r="S221" s="122">
        <v>0</v>
      </c>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row>
    <row r="222" spans="1:47" outlineLevel="1" x14ac:dyDescent="0.2">
      <c r="A222" s="124" t="s">
        <v>128</v>
      </c>
      <c r="B222" s="188" t="s">
        <v>2077</v>
      </c>
      <c r="C222" s="139" t="s">
        <v>1945</v>
      </c>
      <c r="D222" s="162">
        <v>0</v>
      </c>
      <c r="E222" s="126">
        <v>0</v>
      </c>
      <c r="F222" s="126"/>
      <c r="G222" s="126">
        <f>SUM(G223:G239)</f>
        <v>0</v>
      </c>
      <c r="H222" s="148"/>
      <c r="I222" s="122"/>
      <c r="J222" s="122"/>
      <c r="K222" s="122"/>
      <c r="L222" s="122"/>
      <c r="M222" s="122"/>
      <c r="N222" s="122"/>
      <c r="O222" s="122"/>
      <c r="P222" s="122"/>
      <c r="Q222" s="122"/>
      <c r="R222" s="122" t="s">
        <v>135</v>
      </c>
      <c r="S222" s="122">
        <v>0</v>
      </c>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row>
    <row r="223" spans="1:47" ht="22.5" outlineLevel="1" x14ac:dyDescent="0.2">
      <c r="A223" s="123">
        <v>190</v>
      </c>
      <c r="B223" s="123" t="s">
        <v>1946</v>
      </c>
      <c r="C223" s="137" t="s">
        <v>1947</v>
      </c>
      <c r="D223" s="160" t="s">
        <v>132</v>
      </c>
      <c r="E223" s="125">
        <v>1</v>
      </c>
      <c r="F223" s="125"/>
      <c r="G223" s="125">
        <f t="shared" si="3"/>
        <v>0</v>
      </c>
      <c r="H223" s="147" t="s">
        <v>1623</v>
      </c>
      <c r="I223" s="122"/>
      <c r="J223" s="122"/>
      <c r="K223" s="122"/>
      <c r="L223" s="122"/>
      <c r="M223" s="122"/>
      <c r="N223" s="122"/>
      <c r="O223" s="122"/>
      <c r="P223" s="122"/>
      <c r="Q223" s="122"/>
      <c r="R223" s="122" t="s">
        <v>135</v>
      </c>
      <c r="S223" s="122">
        <v>0</v>
      </c>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row>
    <row r="224" spans="1:47" outlineLevel="1" x14ac:dyDescent="0.2">
      <c r="A224" s="123">
        <v>191</v>
      </c>
      <c r="B224" s="123" t="s">
        <v>1948</v>
      </c>
      <c r="C224" s="137" t="s">
        <v>1949</v>
      </c>
      <c r="D224" s="160" t="s">
        <v>132</v>
      </c>
      <c r="E224" s="125">
        <v>1</v>
      </c>
      <c r="F224" s="125"/>
      <c r="G224" s="125">
        <f t="shared" si="3"/>
        <v>0</v>
      </c>
      <c r="H224" s="147" t="s">
        <v>1623</v>
      </c>
      <c r="I224" s="122"/>
      <c r="J224" s="122"/>
      <c r="K224" s="122"/>
      <c r="L224" s="122"/>
      <c r="M224" s="122"/>
      <c r="N224" s="122"/>
      <c r="O224" s="122"/>
      <c r="P224" s="122"/>
      <c r="Q224" s="122"/>
      <c r="R224" s="122" t="s">
        <v>135</v>
      </c>
      <c r="S224" s="122">
        <v>0</v>
      </c>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row>
    <row r="225" spans="1:47" outlineLevel="1" x14ac:dyDescent="0.2">
      <c r="A225" s="123">
        <v>192</v>
      </c>
      <c r="B225" s="123" t="s">
        <v>1950</v>
      </c>
      <c r="C225" s="137" t="s">
        <v>1951</v>
      </c>
      <c r="D225" s="160" t="s">
        <v>132</v>
      </c>
      <c r="E225" s="125">
        <v>1</v>
      </c>
      <c r="F225" s="125"/>
      <c r="G225" s="125">
        <f t="shared" si="3"/>
        <v>0</v>
      </c>
      <c r="H225" s="147" t="s">
        <v>1623</v>
      </c>
      <c r="I225" s="122"/>
      <c r="J225" s="122"/>
      <c r="K225" s="122"/>
      <c r="L225" s="122"/>
      <c r="M225" s="122"/>
      <c r="N225" s="122"/>
      <c r="O225" s="122"/>
      <c r="P225" s="122"/>
      <c r="Q225" s="122"/>
      <c r="R225" s="122" t="s">
        <v>133</v>
      </c>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row>
    <row r="226" spans="1:47" outlineLevel="1" x14ac:dyDescent="0.2">
      <c r="A226" s="123">
        <v>193</v>
      </c>
      <c r="B226" s="123" t="s">
        <v>1952</v>
      </c>
      <c r="C226" s="137" t="s">
        <v>1953</v>
      </c>
      <c r="D226" s="160" t="s">
        <v>1926</v>
      </c>
      <c r="E226" s="125">
        <v>1</v>
      </c>
      <c r="F226" s="125"/>
      <c r="G226" s="125">
        <f t="shared" si="3"/>
        <v>0</v>
      </c>
      <c r="H226" s="147" t="s">
        <v>1623</v>
      </c>
      <c r="I226" s="122"/>
      <c r="J226" s="122"/>
      <c r="K226" s="122"/>
      <c r="L226" s="122"/>
      <c r="M226" s="122"/>
      <c r="N226" s="122"/>
      <c r="O226" s="122"/>
      <c r="P226" s="122"/>
      <c r="Q226" s="122"/>
      <c r="R226" s="122" t="s">
        <v>135</v>
      </c>
      <c r="S226" s="122">
        <v>0</v>
      </c>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row>
    <row r="227" spans="1:47" ht="22.5" outlineLevel="1" x14ac:dyDescent="0.2">
      <c r="A227" s="123">
        <v>194</v>
      </c>
      <c r="B227" s="123" t="s">
        <v>1954</v>
      </c>
      <c r="C227" s="137" t="s">
        <v>1955</v>
      </c>
      <c r="D227" s="160" t="s">
        <v>132</v>
      </c>
      <c r="E227" s="125">
        <v>2</v>
      </c>
      <c r="F227" s="125"/>
      <c r="G227" s="125">
        <f t="shared" si="3"/>
        <v>0</v>
      </c>
      <c r="H227" s="147" t="s">
        <v>1623</v>
      </c>
      <c r="I227" s="122"/>
      <c r="J227" s="122"/>
      <c r="K227" s="122"/>
      <c r="L227" s="122"/>
      <c r="M227" s="122"/>
      <c r="N227" s="122"/>
      <c r="O227" s="122"/>
      <c r="P227" s="122"/>
      <c r="Q227" s="122"/>
      <c r="R227" s="122" t="s">
        <v>135</v>
      </c>
      <c r="S227" s="122">
        <v>0</v>
      </c>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row>
    <row r="228" spans="1:47" outlineLevel="1" x14ac:dyDescent="0.2">
      <c r="A228" s="123">
        <v>195</v>
      </c>
      <c r="B228" s="123" t="s">
        <v>1956</v>
      </c>
      <c r="C228" s="137" t="s">
        <v>1957</v>
      </c>
      <c r="D228" s="160" t="s">
        <v>132</v>
      </c>
      <c r="E228" s="125">
        <v>1</v>
      </c>
      <c r="F228" s="125"/>
      <c r="G228" s="125">
        <f t="shared" si="3"/>
        <v>0</v>
      </c>
      <c r="H228" s="147" t="s">
        <v>1623</v>
      </c>
      <c r="I228" s="122"/>
      <c r="J228" s="122"/>
      <c r="K228" s="122"/>
      <c r="L228" s="122"/>
      <c r="M228" s="122"/>
      <c r="N228" s="122"/>
      <c r="O228" s="122"/>
      <c r="P228" s="122"/>
      <c r="Q228" s="122"/>
      <c r="R228" s="122" t="s">
        <v>135</v>
      </c>
      <c r="S228" s="122">
        <v>0</v>
      </c>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row>
    <row r="229" spans="1:47" outlineLevel="1" x14ac:dyDescent="0.2">
      <c r="A229" s="123">
        <v>196</v>
      </c>
      <c r="B229" s="123" t="s">
        <v>1958</v>
      </c>
      <c r="C229" s="137" t="s">
        <v>1738</v>
      </c>
      <c r="D229" s="160" t="s">
        <v>132</v>
      </c>
      <c r="E229" s="125">
        <v>3</v>
      </c>
      <c r="F229" s="125"/>
      <c r="G229" s="125">
        <f t="shared" si="3"/>
        <v>0</v>
      </c>
      <c r="H229" s="147" t="s">
        <v>1623</v>
      </c>
      <c r="I229" s="122"/>
      <c r="J229" s="122"/>
      <c r="K229" s="122"/>
      <c r="L229" s="122"/>
      <c r="M229" s="122"/>
      <c r="N229" s="122"/>
      <c r="O229" s="122"/>
      <c r="P229" s="122"/>
      <c r="Q229" s="122"/>
      <c r="R229" s="122" t="s">
        <v>135</v>
      </c>
      <c r="S229" s="122">
        <v>0</v>
      </c>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row>
    <row r="230" spans="1:47" outlineLevel="1" x14ac:dyDescent="0.2">
      <c r="A230" s="123">
        <v>197</v>
      </c>
      <c r="B230" s="123" t="s">
        <v>1959</v>
      </c>
      <c r="C230" s="137" t="s">
        <v>1773</v>
      </c>
      <c r="D230" s="160" t="s">
        <v>1753</v>
      </c>
      <c r="E230" s="125">
        <v>3</v>
      </c>
      <c r="F230" s="125"/>
      <c r="G230" s="125">
        <f t="shared" si="3"/>
        <v>0</v>
      </c>
      <c r="H230" s="147" t="s">
        <v>1623</v>
      </c>
      <c r="I230" s="122"/>
      <c r="J230" s="122"/>
      <c r="K230" s="122"/>
      <c r="L230" s="122"/>
      <c r="M230" s="122"/>
      <c r="N230" s="122"/>
      <c r="O230" s="122"/>
      <c r="P230" s="122"/>
      <c r="Q230" s="122"/>
      <c r="R230" s="122" t="s">
        <v>135</v>
      </c>
      <c r="S230" s="122">
        <v>0</v>
      </c>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row>
    <row r="231" spans="1:47" outlineLevel="1" x14ac:dyDescent="0.2">
      <c r="A231" s="123"/>
      <c r="B231" s="123">
        <v>0</v>
      </c>
      <c r="C231" s="137">
        <v>0</v>
      </c>
      <c r="D231" s="160">
        <v>0</v>
      </c>
      <c r="E231" s="125">
        <v>0</v>
      </c>
      <c r="F231" s="125"/>
      <c r="G231" s="125">
        <f t="shared" si="3"/>
        <v>0</v>
      </c>
      <c r="H231" s="147">
        <v>0</v>
      </c>
      <c r="I231" s="122"/>
      <c r="J231" s="122"/>
      <c r="K231" s="122"/>
      <c r="L231" s="122"/>
      <c r="M231" s="122"/>
      <c r="N231" s="122"/>
      <c r="O231" s="122"/>
      <c r="P231" s="122"/>
      <c r="Q231" s="122"/>
      <c r="R231" s="122" t="s">
        <v>135</v>
      </c>
      <c r="S231" s="122">
        <v>0</v>
      </c>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row>
    <row r="232" spans="1:47" outlineLevel="1" x14ac:dyDescent="0.2">
      <c r="A232" s="123"/>
      <c r="B232" s="123">
        <v>0</v>
      </c>
      <c r="C232" s="137" t="s">
        <v>1807</v>
      </c>
      <c r="D232" s="160">
        <v>0</v>
      </c>
      <c r="E232" s="125"/>
      <c r="F232" s="125"/>
      <c r="G232" s="125">
        <f t="shared" si="3"/>
        <v>0</v>
      </c>
      <c r="H232" s="147">
        <v>0</v>
      </c>
      <c r="I232" s="122"/>
      <c r="J232" s="122"/>
      <c r="K232" s="122"/>
      <c r="L232" s="122"/>
      <c r="M232" s="122"/>
      <c r="N232" s="122"/>
      <c r="O232" s="122"/>
      <c r="P232" s="122"/>
      <c r="Q232" s="122"/>
      <c r="R232" s="122" t="s">
        <v>135</v>
      </c>
      <c r="S232" s="122">
        <v>0</v>
      </c>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row>
    <row r="233" spans="1:47" outlineLevel="1" x14ac:dyDescent="0.2">
      <c r="A233" s="123">
        <v>198</v>
      </c>
      <c r="B233" s="123">
        <v>0</v>
      </c>
      <c r="C233" s="137" t="s">
        <v>1871</v>
      </c>
      <c r="D233" s="160" t="s">
        <v>1753</v>
      </c>
      <c r="E233" s="125">
        <v>8</v>
      </c>
      <c r="F233" s="125"/>
      <c r="G233" s="125">
        <f t="shared" si="3"/>
        <v>0</v>
      </c>
      <c r="H233" s="147" t="s">
        <v>1623</v>
      </c>
      <c r="I233" s="122"/>
      <c r="J233" s="122"/>
      <c r="K233" s="122"/>
      <c r="L233" s="122"/>
      <c r="M233" s="122"/>
      <c r="N233" s="122"/>
      <c r="O233" s="122"/>
      <c r="P233" s="122"/>
      <c r="Q233" s="122"/>
      <c r="R233" s="122" t="s">
        <v>135</v>
      </c>
      <c r="S233" s="122">
        <v>0</v>
      </c>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row>
    <row r="234" spans="1:47" outlineLevel="1" x14ac:dyDescent="0.2">
      <c r="A234" s="123">
        <v>199</v>
      </c>
      <c r="B234" s="123">
        <v>0</v>
      </c>
      <c r="C234" s="137" t="s">
        <v>1872</v>
      </c>
      <c r="D234" s="160" t="s">
        <v>1753</v>
      </c>
      <c r="E234" s="125">
        <v>17</v>
      </c>
      <c r="F234" s="125"/>
      <c r="G234" s="125">
        <f t="shared" si="3"/>
        <v>0</v>
      </c>
      <c r="H234" s="147" t="s">
        <v>1623</v>
      </c>
      <c r="I234" s="122"/>
      <c r="J234" s="122"/>
      <c r="K234" s="122"/>
      <c r="L234" s="122"/>
      <c r="M234" s="122"/>
      <c r="N234" s="122"/>
      <c r="O234" s="122"/>
      <c r="P234" s="122"/>
      <c r="Q234" s="122"/>
      <c r="R234" s="122" t="s">
        <v>135</v>
      </c>
      <c r="S234" s="122">
        <v>0</v>
      </c>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row>
    <row r="235" spans="1:47" outlineLevel="1" x14ac:dyDescent="0.2">
      <c r="A235" s="123">
        <v>200</v>
      </c>
      <c r="B235" s="123">
        <v>0</v>
      </c>
      <c r="C235" s="137" t="s">
        <v>1960</v>
      </c>
      <c r="D235" s="160" t="s">
        <v>1753</v>
      </c>
      <c r="E235" s="125">
        <v>1</v>
      </c>
      <c r="F235" s="125"/>
      <c r="G235" s="125">
        <f t="shared" si="3"/>
        <v>0</v>
      </c>
      <c r="H235" s="147" t="s">
        <v>1623</v>
      </c>
      <c r="I235" s="122"/>
      <c r="J235" s="122"/>
      <c r="K235" s="122"/>
      <c r="L235" s="122"/>
      <c r="M235" s="122"/>
      <c r="N235" s="122"/>
      <c r="O235" s="122"/>
      <c r="P235" s="122"/>
      <c r="Q235" s="122"/>
      <c r="R235" s="122" t="s">
        <v>135</v>
      </c>
      <c r="S235" s="122">
        <v>0</v>
      </c>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row>
    <row r="236" spans="1:47" outlineLevel="1" x14ac:dyDescent="0.2">
      <c r="A236" s="123"/>
      <c r="B236" s="123">
        <v>0</v>
      </c>
      <c r="C236" s="137">
        <v>0</v>
      </c>
      <c r="D236" s="160">
        <v>0</v>
      </c>
      <c r="E236" s="125">
        <v>0</v>
      </c>
      <c r="F236" s="125"/>
      <c r="G236" s="125">
        <f t="shared" si="3"/>
        <v>0</v>
      </c>
      <c r="H236" s="147">
        <v>0</v>
      </c>
      <c r="I236" s="122"/>
      <c r="J236" s="122"/>
      <c r="K236" s="122"/>
      <c r="L236" s="122"/>
      <c r="M236" s="122"/>
      <c r="N236" s="122"/>
      <c r="O236" s="122"/>
      <c r="P236" s="122"/>
      <c r="Q236" s="122"/>
      <c r="R236" s="122" t="s">
        <v>133</v>
      </c>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row>
    <row r="237" spans="1:47" outlineLevel="1" x14ac:dyDescent="0.2">
      <c r="A237" s="123">
        <v>201</v>
      </c>
      <c r="B237" s="123">
        <v>0</v>
      </c>
      <c r="C237" s="137" t="s">
        <v>1820</v>
      </c>
      <c r="D237" s="160" t="s">
        <v>188</v>
      </c>
      <c r="E237" s="125">
        <v>3</v>
      </c>
      <c r="F237" s="125"/>
      <c r="G237" s="125">
        <f t="shared" si="3"/>
        <v>0</v>
      </c>
      <c r="H237" s="147" t="s">
        <v>1623</v>
      </c>
      <c r="I237" s="122"/>
      <c r="J237" s="122"/>
      <c r="K237" s="122"/>
      <c r="L237" s="122"/>
      <c r="M237" s="122"/>
      <c r="N237" s="122"/>
      <c r="O237" s="122"/>
      <c r="P237" s="122"/>
      <c r="Q237" s="122"/>
      <c r="R237" s="122" t="s">
        <v>135</v>
      </c>
      <c r="S237" s="122">
        <v>0</v>
      </c>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row>
    <row r="238" spans="1:47" outlineLevel="1" x14ac:dyDescent="0.2">
      <c r="A238" s="123">
        <v>202</v>
      </c>
      <c r="B238" s="123">
        <v>0</v>
      </c>
      <c r="C238" s="137" t="s">
        <v>1907</v>
      </c>
      <c r="D238" s="160" t="s">
        <v>188</v>
      </c>
      <c r="E238" s="125">
        <v>1</v>
      </c>
      <c r="F238" s="125"/>
      <c r="G238" s="125">
        <f t="shared" si="3"/>
        <v>0</v>
      </c>
      <c r="H238" s="147" t="s">
        <v>1623</v>
      </c>
      <c r="I238" s="122"/>
      <c r="J238" s="122"/>
      <c r="K238" s="122"/>
      <c r="L238" s="122"/>
      <c r="M238" s="122"/>
      <c r="N238" s="122"/>
      <c r="O238" s="122"/>
      <c r="P238" s="122"/>
      <c r="Q238" s="122"/>
      <c r="R238" s="122" t="s">
        <v>135</v>
      </c>
      <c r="S238" s="122">
        <v>0</v>
      </c>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row>
    <row r="239" spans="1:47" ht="22.5" outlineLevel="1" x14ac:dyDescent="0.2">
      <c r="A239" s="123">
        <v>203</v>
      </c>
      <c r="B239" s="123">
        <v>0</v>
      </c>
      <c r="C239" s="137" t="s">
        <v>1821</v>
      </c>
      <c r="D239" s="160" t="s">
        <v>188</v>
      </c>
      <c r="E239" s="125">
        <v>4</v>
      </c>
      <c r="F239" s="125"/>
      <c r="G239" s="125">
        <f t="shared" si="3"/>
        <v>0</v>
      </c>
      <c r="H239" s="147" t="s">
        <v>1623</v>
      </c>
      <c r="I239" s="122"/>
      <c r="J239" s="122"/>
      <c r="K239" s="122"/>
      <c r="L239" s="122"/>
      <c r="M239" s="122"/>
      <c r="N239" s="122"/>
      <c r="O239" s="122"/>
      <c r="P239" s="122"/>
      <c r="Q239" s="122"/>
      <c r="R239" s="122" t="s">
        <v>133</v>
      </c>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row>
    <row r="240" spans="1:47" outlineLevel="1" x14ac:dyDescent="0.2">
      <c r="A240" s="124" t="s">
        <v>128</v>
      </c>
      <c r="B240" s="188" t="s">
        <v>2076</v>
      </c>
      <c r="C240" s="139" t="s">
        <v>1961</v>
      </c>
      <c r="D240" s="162">
        <v>0</v>
      </c>
      <c r="E240" s="126">
        <v>0</v>
      </c>
      <c r="F240" s="126"/>
      <c r="G240" s="126">
        <f>SUM(G241:G259)</f>
        <v>0</v>
      </c>
      <c r="H240" s="148"/>
      <c r="I240" s="122"/>
      <c r="J240" s="122"/>
      <c r="K240" s="122"/>
      <c r="L240" s="122"/>
      <c r="M240" s="122"/>
      <c r="N240" s="122"/>
      <c r="O240" s="122"/>
      <c r="P240" s="122"/>
      <c r="Q240" s="122"/>
      <c r="R240" s="122" t="s">
        <v>135</v>
      </c>
      <c r="S240" s="122">
        <v>0</v>
      </c>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row>
    <row r="241" spans="1:47" ht="22.5" outlineLevel="1" x14ac:dyDescent="0.2">
      <c r="A241" s="123">
        <v>204</v>
      </c>
      <c r="B241" s="123" t="s">
        <v>1962</v>
      </c>
      <c r="C241" s="137" t="s">
        <v>1963</v>
      </c>
      <c r="D241" s="160" t="s">
        <v>132</v>
      </c>
      <c r="E241" s="125">
        <v>1</v>
      </c>
      <c r="F241" s="125"/>
      <c r="G241" s="125">
        <f t="shared" si="3"/>
        <v>0</v>
      </c>
      <c r="H241" s="147" t="s">
        <v>1623</v>
      </c>
      <c r="I241" s="122"/>
      <c r="J241" s="122"/>
      <c r="K241" s="122"/>
      <c r="L241" s="122"/>
      <c r="M241" s="122"/>
      <c r="N241" s="122"/>
      <c r="O241" s="122"/>
      <c r="P241" s="122"/>
      <c r="Q241" s="122"/>
      <c r="R241" s="122" t="s">
        <v>135</v>
      </c>
      <c r="S241" s="122">
        <v>0</v>
      </c>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row>
    <row r="242" spans="1:47" outlineLevel="1" x14ac:dyDescent="0.2">
      <c r="A242" s="123">
        <v>205</v>
      </c>
      <c r="B242" s="123" t="s">
        <v>1964</v>
      </c>
      <c r="C242" s="137" t="s">
        <v>1965</v>
      </c>
      <c r="D242" s="160" t="s">
        <v>132</v>
      </c>
      <c r="E242" s="125">
        <v>2</v>
      </c>
      <c r="F242" s="125"/>
      <c r="G242" s="125">
        <f t="shared" si="3"/>
        <v>0</v>
      </c>
      <c r="H242" s="147" t="s">
        <v>1623</v>
      </c>
      <c r="I242" s="122"/>
      <c r="J242" s="122"/>
      <c r="K242" s="122"/>
      <c r="L242" s="122"/>
      <c r="M242" s="122"/>
      <c r="N242" s="122"/>
      <c r="O242" s="122"/>
      <c r="P242" s="122"/>
      <c r="Q242" s="122"/>
      <c r="R242" s="122" t="s">
        <v>133</v>
      </c>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row>
    <row r="243" spans="1:47" outlineLevel="1" x14ac:dyDescent="0.2">
      <c r="A243" s="123">
        <v>206</v>
      </c>
      <c r="B243" s="123" t="s">
        <v>1966</v>
      </c>
      <c r="C243" s="137" t="s">
        <v>1967</v>
      </c>
      <c r="D243" s="160" t="s">
        <v>132</v>
      </c>
      <c r="E243" s="125">
        <v>1</v>
      </c>
      <c r="F243" s="125"/>
      <c r="G243" s="125">
        <f t="shared" si="3"/>
        <v>0</v>
      </c>
      <c r="H243" s="147" t="s">
        <v>1623</v>
      </c>
      <c r="I243" s="122"/>
      <c r="J243" s="122"/>
      <c r="K243" s="122"/>
      <c r="L243" s="122"/>
      <c r="M243" s="122"/>
      <c r="N243" s="122"/>
      <c r="O243" s="122"/>
      <c r="P243" s="122"/>
      <c r="Q243" s="122"/>
      <c r="R243" s="122" t="s">
        <v>135</v>
      </c>
      <c r="S243" s="122">
        <v>0</v>
      </c>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row>
    <row r="244" spans="1:47" outlineLevel="1" x14ac:dyDescent="0.2">
      <c r="A244" s="123">
        <v>207</v>
      </c>
      <c r="B244" s="123" t="s">
        <v>1968</v>
      </c>
      <c r="C244" s="137" t="s">
        <v>1969</v>
      </c>
      <c r="D244" s="160" t="s">
        <v>1926</v>
      </c>
      <c r="E244" s="125">
        <v>1</v>
      </c>
      <c r="F244" s="125"/>
      <c r="G244" s="125">
        <f t="shared" si="3"/>
        <v>0</v>
      </c>
      <c r="H244" s="147" t="s">
        <v>1623</v>
      </c>
      <c r="I244" s="122"/>
      <c r="J244" s="122"/>
      <c r="K244" s="122"/>
      <c r="L244" s="122"/>
      <c r="M244" s="122"/>
      <c r="N244" s="122"/>
      <c r="O244" s="122"/>
      <c r="P244" s="122"/>
      <c r="Q244" s="122"/>
      <c r="R244" s="122" t="s">
        <v>135</v>
      </c>
      <c r="S244" s="122">
        <v>0</v>
      </c>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row>
    <row r="245" spans="1:47" ht="22.5" outlineLevel="1" x14ac:dyDescent="0.2">
      <c r="A245" s="123">
        <v>208</v>
      </c>
      <c r="B245" s="123" t="s">
        <v>1970</v>
      </c>
      <c r="C245" s="137" t="s">
        <v>1971</v>
      </c>
      <c r="D245" s="160" t="s">
        <v>132</v>
      </c>
      <c r="E245" s="125">
        <v>2</v>
      </c>
      <c r="F245" s="125"/>
      <c r="G245" s="125">
        <f t="shared" si="3"/>
        <v>0</v>
      </c>
      <c r="H245" s="147" t="s">
        <v>1623</v>
      </c>
      <c r="I245" s="122"/>
      <c r="J245" s="122"/>
      <c r="K245" s="122"/>
      <c r="L245" s="122"/>
      <c r="M245" s="122"/>
      <c r="N245" s="122"/>
      <c r="O245" s="122"/>
      <c r="P245" s="122"/>
      <c r="Q245" s="122"/>
      <c r="R245" s="122" t="s">
        <v>133</v>
      </c>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row>
    <row r="246" spans="1:47" outlineLevel="1" x14ac:dyDescent="0.2">
      <c r="A246" s="123">
        <v>209</v>
      </c>
      <c r="B246" s="123" t="s">
        <v>1972</v>
      </c>
      <c r="C246" s="137" t="s">
        <v>1894</v>
      </c>
      <c r="D246" s="160" t="s">
        <v>132</v>
      </c>
      <c r="E246" s="125">
        <v>1</v>
      </c>
      <c r="F246" s="125"/>
      <c r="G246" s="125">
        <f t="shared" si="3"/>
        <v>0</v>
      </c>
      <c r="H246" s="147" t="s">
        <v>1623</v>
      </c>
      <c r="I246" s="122"/>
      <c r="J246" s="122"/>
      <c r="K246" s="122"/>
      <c r="L246" s="122"/>
      <c r="M246" s="122"/>
      <c r="N246" s="122"/>
      <c r="O246" s="122"/>
      <c r="P246" s="122"/>
      <c r="Q246" s="122"/>
      <c r="R246" s="122" t="s">
        <v>135</v>
      </c>
      <c r="S246" s="122">
        <v>0</v>
      </c>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row>
    <row r="247" spans="1:47" outlineLevel="1" x14ac:dyDescent="0.2">
      <c r="A247" s="123">
        <v>210</v>
      </c>
      <c r="B247" s="123" t="s">
        <v>1973</v>
      </c>
      <c r="C247" s="137" t="s">
        <v>1738</v>
      </c>
      <c r="D247" s="160" t="s">
        <v>132</v>
      </c>
      <c r="E247" s="125">
        <v>4</v>
      </c>
      <c r="F247" s="125"/>
      <c r="G247" s="125">
        <f t="shared" si="3"/>
        <v>0</v>
      </c>
      <c r="H247" s="147" t="s">
        <v>1623</v>
      </c>
      <c r="I247" s="122"/>
      <c r="J247" s="122"/>
      <c r="K247" s="122"/>
      <c r="L247" s="122"/>
      <c r="M247" s="122"/>
      <c r="N247" s="122"/>
      <c r="O247" s="122"/>
      <c r="P247" s="122"/>
      <c r="Q247" s="122"/>
      <c r="R247" s="122" t="s">
        <v>135</v>
      </c>
      <c r="S247" s="122">
        <v>0</v>
      </c>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row>
    <row r="248" spans="1:47" outlineLevel="1" x14ac:dyDescent="0.2">
      <c r="A248" s="123">
        <v>211</v>
      </c>
      <c r="B248" s="123" t="s">
        <v>1974</v>
      </c>
      <c r="C248" s="137" t="s">
        <v>1742</v>
      </c>
      <c r="D248" s="160" t="s">
        <v>132</v>
      </c>
      <c r="E248" s="125">
        <v>1</v>
      </c>
      <c r="F248" s="125"/>
      <c r="G248" s="125">
        <f t="shared" si="3"/>
        <v>0</v>
      </c>
      <c r="H248" s="147" t="s">
        <v>1623</v>
      </c>
      <c r="I248" s="122"/>
      <c r="J248" s="122"/>
      <c r="K248" s="122"/>
      <c r="L248" s="122"/>
      <c r="M248" s="122"/>
      <c r="N248" s="122"/>
      <c r="O248" s="122"/>
      <c r="P248" s="122"/>
      <c r="Q248" s="122"/>
      <c r="R248" s="122" t="s">
        <v>133</v>
      </c>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row>
    <row r="249" spans="1:47" outlineLevel="1" x14ac:dyDescent="0.2">
      <c r="A249" s="123">
        <v>212</v>
      </c>
      <c r="B249" s="123" t="s">
        <v>1975</v>
      </c>
      <c r="C249" s="137" t="s">
        <v>1773</v>
      </c>
      <c r="D249" s="160" t="s">
        <v>1753</v>
      </c>
      <c r="E249" s="125">
        <v>4</v>
      </c>
      <c r="F249" s="125"/>
      <c r="G249" s="125">
        <f t="shared" si="3"/>
        <v>0</v>
      </c>
      <c r="H249" s="147" t="s">
        <v>1623</v>
      </c>
      <c r="I249" s="122"/>
      <c r="J249" s="122"/>
      <c r="K249" s="122"/>
      <c r="L249" s="122"/>
      <c r="M249" s="122"/>
      <c r="N249" s="122"/>
      <c r="O249" s="122"/>
      <c r="P249" s="122"/>
      <c r="Q249" s="122"/>
      <c r="R249" s="122" t="s">
        <v>135</v>
      </c>
      <c r="S249" s="122">
        <v>0</v>
      </c>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row>
    <row r="250" spans="1:47" outlineLevel="1" x14ac:dyDescent="0.2">
      <c r="A250" s="123">
        <v>213</v>
      </c>
      <c r="B250" s="123" t="s">
        <v>1976</v>
      </c>
      <c r="C250" s="137" t="s">
        <v>1779</v>
      </c>
      <c r="D250" s="160" t="s">
        <v>1753</v>
      </c>
      <c r="E250" s="125">
        <v>1</v>
      </c>
      <c r="F250" s="125"/>
      <c r="G250" s="125">
        <f t="shared" si="3"/>
        <v>0</v>
      </c>
      <c r="H250" s="147" t="s">
        <v>1623</v>
      </c>
      <c r="I250" s="122"/>
      <c r="J250" s="122"/>
      <c r="K250" s="122"/>
      <c r="L250" s="122"/>
      <c r="M250" s="122"/>
      <c r="N250" s="122"/>
      <c r="O250" s="122"/>
      <c r="P250" s="122"/>
      <c r="Q250" s="122"/>
      <c r="R250" s="122" t="s">
        <v>135</v>
      </c>
      <c r="S250" s="122">
        <v>0</v>
      </c>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row>
    <row r="251" spans="1:47" outlineLevel="1" x14ac:dyDescent="0.2">
      <c r="A251" s="123"/>
      <c r="B251" s="123">
        <v>0</v>
      </c>
      <c r="C251" s="137">
        <v>0</v>
      </c>
      <c r="D251" s="160">
        <v>0</v>
      </c>
      <c r="E251" s="125">
        <v>0</v>
      </c>
      <c r="F251" s="125"/>
      <c r="G251" s="125">
        <f t="shared" si="3"/>
        <v>0</v>
      </c>
      <c r="H251" s="147">
        <v>0</v>
      </c>
      <c r="I251" s="122"/>
      <c r="J251" s="122"/>
      <c r="K251" s="122"/>
      <c r="L251" s="122"/>
      <c r="M251" s="122"/>
      <c r="N251" s="122"/>
      <c r="O251" s="122"/>
      <c r="P251" s="122"/>
      <c r="Q251" s="122"/>
      <c r="R251" s="122" t="s">
        <v>133</v>
      </c>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row>
    <row r="252" spans="1:47" outlineLevel="1" x14ac:dyDescent="0.2">
      <c r="A252" s="123"/>
      <c r="B252" s="123">
        <v>0</v>
      </c>
      <c r="C252" s="137" t="s">
        <v>1807</v>
      </c>
      <c r="D252" s="160">
        <v>0</v>
      </c>
      <c r="E252" s="125"/>
      <c r="F252" s="125"/>
      <c r="G252" s="125">
        <f t="shared" si="3"/>
        <v>0</v>
      </c>
      <c r="H252" s="147">
        <v>0</v>
      </c>
      <c r="I252" s="122"/>
      <c r="J252" s="122"/>
      <c r="K252" s="122"/>
      <c r="L252" s="122"/>
      <c r="M252" s="122"/>
      <c r="N252" s="122"/>
      <c r="O252" s="122"/>
      <c r="P252" s="122"/>
      <c r="Q252" s="122"/>
      <c r="R252" s="122" t="s">
        <v>135</v>
      </c>
      <c r="S252" s="122">
        <v>0</v>
      </c>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row>
    <row r="253" spans="1:47" outlineLevel="1" x14ac:dyDescent="0.2">
      <c r="A253" s="123">
        <v>214</v>
      </c>
      <c r="B253" s="123">
        <v>0</v>
      </c>
      <c r="C253" s="137" t="s">
        <v>1871</v>
      </c>
      <c r="D253" s="160" t="s">
        <v>1753</v>
      </c>
      <c r="E253" s="125">
        <v>7</v>
      </c>
      <c r="F253" s="125"/>
      <c r="G253" s="125">
        <f t="shared" si="3"/>
        <v>0</v>
      </c>
      <c r="H253" s="147" t="s">
        <v>1623</v>
      </c>
      <c r="I253" s="122"/>
      <c r="J253" s="122"/>
      <c r="K253" s="122"/>
      <c r="L253" s="122"/>
      <c r="M253" s="122"/>
      <c r="N253" s="122"/>
      <c r="O253" s="122"/>
      <c r="P253" s="122"/>
      <c r="Q253" s="122"/>
      <c r="R253" s="122" t="s">
        <v>135</v>
      </c>
      <c r="S253" s="122">
        <v>0</v>
      </c>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row>
    <row r="254" spans="1:47" outlineLevel="1" x14ac:dyDescent="0.2">
      <c r="A254" s="123">
        <v>215</v>
      </c>
      <c r="B254" s="123">
        <v>0</v>
      </c>
      <c r="C254" s="137" t="s">
        <v>1977</v>
      </c>
      <c r="D254" s="160" t="s">
        <v>1753</v>
      </c>
      <c r="E254" s="125">
        <v>8</v>
      </c>
      <c r="F254" s="125"/>
      <c r="G254" s="125">
        <f t="shared" ref="G254:G311" si="4">F254*E254</f>
        <v>0</v>
      </c>
      <c r="H254" s="147" t="s">
        <v>1623</v>
      </c>
      <c r="I254" s="122"/>
      <c r="J254" s="122"/>
      <c r="K254" s="122"/>
      <c r="L254" s="122"/>
      <c r="M254" s="122"/>
      <c r="N254" s="122"/>
      <c r="O254" s="122"/>
      <c r="P254" s="122"/>
      <c r="Q254" s="122"/>
      <c r="R254" s="122" t="s">
        <v>133</v>
      </c>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row>
    <row r="255" spans="1:47" outlineLevel="1" x14ac:dyDescent="0.2">
      <c r="A255" s="123">
        <v>216</v>
      </c>
      <c r="B255" s="123">
        <v>0</v>
      </c>
      <c r="C255" s="137" t="s">
        <v>1978</v>
      </c>
      <c r="D255" s="160" t="s">
        <v>1753</v>
      </c>
      <c r="E255" s="125">
        <v>1</v>
      </c>
      <c r="F255" s="125"/>
      <c r="G255" s="125">
        <f t="shared" si="4"/>
        <v>0</v>
      </c>
      <c r="H255" s="147" t="s">
        <v>1623</v>
      </c>
      <c r="I255" s="122"/>
      <c r="J255" s="122"/>
      <c r="K255" s="122"/>
      <c r="L255" s="122"/>
      <c r="M255" s="122"/>
      <c r="N255" s="122"/>
      <c r="O255" s="122"/>
      <c r="P255" s="122"/>
      <c r="Q255" s="122"/>
      <c r="R255" s="122" t="s">
        <v>135</v>
      </c>
      <c r="S255" s="122">
        <v>0</v>
      </c>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row>
    <row r="256" spans="1:47" outlineLevel="1" x14ac:dyDescent="0.2">
      <c r="A256" s="123"/>
      <c r="B256" s="123">
        <v>0</v>
      </c>
      <c r="C256" s="137">
        <v>0</v>
      </c>
      <c r="D256" s="160">
        <v>0</v>
      </c>
      <c r="E256" s="125">
        <v>0</v>
      </c>
      <c r="F256" s="125"/>
      <c r="G256" s="125">
        <f t="shared" si="4"/>
        <v>0</v>
      </c>
      <c r="H256" s="147">
        <v>0</v>
      </c>
      <c r="I256" s="122"/>
      <c r="J256" s="122"/>
      <c r="K256" s="122"/>
      <c r="L256" s="122"/>
      <c r="M256" s="122"/>
      <c r="N256" s="122"/>
      <c r="O256" s="122"/>
      <c r="P256" s="122"/>
      <c r="Q256" s="122"/>
      <c r="R256" s="122" t="s">
        <v>135</v>
      </c>
      <c r="S256" s="122">
        <v>0</v>
      </c>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row>
    <row r="257" spans="1:47" outlineLevel="1" x14ac:dyDescent="0.2">
      <c r="A257" s="123">
        <v>217</v>
      </c>
      <c r="B257" s="123">
        <v>0</v>
      </c>
      <c r="C257" s="137" t="s">
        <v>1820</v>
      </c>
      <c r="D257" s="160" t="s">
        <v>188</v>
      </c>
      <c r="E257" s="125">
        <v>1</v>
      </c>
      <c r="F257" s="125"/>
      <c r="G257" s="125">
        <f t="shared" si="4"/>
        <v>0</v>
      </c>
      <c r="H257" s="147" t="s">
        <v>1623</v>
      </c>
      <c r="I257" s="122"/>
      <c r="J257" s="122"/>
      <c r="K257" s="122"/>
      <c r="L257" s="122"/>
      <c r="M257" s="122"/>
      <c r="N257" s="122"/>
      <c r="O257" s="122"/>
      <c r="P257" s="122"/>
      <c r="Q257" s="122"/>
      <c r="R257" s="122" t="s">
        <v>244</v>
      </c>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row>
    <row r="258" spans="1:47" outlineLevel="1" x14ac:dyDescent="0.2">
      <c r="A258" s="123">
        <v>218</v>
      </c>
      <c r="B258" s="123">
        <v>0</v>
      </c>
      <c r="C258" s="137" t="s">
        <v>1907</v>
      </c>
      <c r="D258" s="160" t="s">
        <v>188</v>
      </c>
      <c r="E258" s="125">
        <v>1</v>
      </c>
      <c r="F258" s="125"/>
      <c r="G258" s="125">
        <f t="shared" si="4"/>
        <v>0</v>
      </c>
      <c r="H258" s="147" t="s">
        <v>1623</v>
      </c>
      <c r="I258" s="122"/>
      <c r="J258" s="122"/>
      <c r="K258" s="122"/>
      <c r="L258" s="122"/>
      <c r="M258" s="122"/>
      <c r="N258" s="122"/>
      <c r="O258" s="122"/>
      <c r="P258" s="122"/>
      <c r="Q258" s="122"/>
      <c r="R258" s="122" t="s">
        <v>135</v>
      </c>
      <c r="S258" s="122">
        <v>0</v>
      </c>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row>
    <row r="259" spans="1:47" ht="22.5" outlineLevel="1" x14ac:dyDescent="0.2">
      <c r="A259" s="123">
        <v>219</v>
      </c>
      <c r="B259" s="123">
        <v>0</v>
      </c>
      <c r="C259" s="137" t="s">
        <v>1821</v>
      </c>
      <c r="D259" s="160" t="s">
        <v>188</v>
      </c>
      <c r="E259" s="125">
        <v>4</v>
      </c>
      <c r="F259" s="125"/>
      <c r="G259" s="125">
        <f t="shared" si="4"/>
        <v>0</v>
      </c>
      <c r="H259" s="147" t="s">
        <v>1623</v>
      </c>
      <c r="I259" s="122"/>
      <c r="J259" s="122"/>
      <c r="K259" s="122"/>
      <c r="L259" s="122"/>
      <c r="M259" s="122"/>
      <c r="N259" s="122"/>
      <c r="O259" s="122"/>
      <c r="P259" s="122"/>
      <c r="Q259" s="122"/>
      <c r="R259" s="122" t="s">
        <v>135</v>
      </c>
      <c r="S259" s="122">
        <v>0</v>
      </c>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row>
    <row r="260" spans="1:47" outlineLevel="1" x14ac:dyDescent="0.2">
      <c r="A260" s="124" t="s">
        <v>128</v>
      </c>
      <c r="B260" s="188" t="s">
        <v>2075</v>
      </c>
      <c r="C260" s="139" t="s">
        <v>1979</v>
      </c>
      <c r="D260" s="162">
        <v>0</v>
      </c>
      <c r="E260" s="126">
        <v>0</v>
      </c>
      <c r="F260" s="126"/>
      <c r="G260" s="126">
        <f>SUM(G261:G277)</f>
        <v>0</v>
      </c>
      <c r="H260" s="148"/>
      <c r="I260" s="122"/>
      <c r="J260" s="122"/>
      <c r="K260" s="122"/>
      <c r="L260" s="122"/>
      <c r="M260" s="122"/>
      <c r="N260" s="122"/>
      <c r="O260" s="122"/>
      <c r="P260" s="122"/>
      <c r="Q260" s="122"/>
      <c r="R260" s="122" t="s">
        <v>135</v>
      </c>
      <c r="S260" s="122">
        <v>0</v>
      </c>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row>
    <row r="261" spans="1:47" ht="22.5" outlineLevel="1" x14ac:dyDescent="0.2">
      <c r="A261" s="123">
        <v>220</v>
      </c>
      <c r="B261" s="123" t="s">
        <v>1980</v>
      </c>
      <c r="C261" s="137" t="s">
        <v>1963</v>
      </c>
      <c r="D261" s="160" t="s">
        <v>132</v>
      </c>
      <c r="E261" s="125">
        <v>1</v>
      </c>
      <c r="F261" s="125"/>
      <c r="G261" s="125">
        <f t="shared" si="4"/>
        <v>0</v>
      </c>
      <c r="H261" s="147" t="s">
        <v>1623</v>
      </c>
      <c r="I261" s="122"/>
      <c r="J261" s="122"/>
      <c r="K261" s="122"/>
      <c r="L261" s="122"/>
      <c r="M261" s="122"/>
      <c r="N261" s="122"/>
      <c r="O261" s="122"/>
      <c r="P261" s="122"/>
      <c r="Q261" s="122"/>
      <c r="R261" s="122" t="s">
        <v>133</v>
      </c>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row>
    <row r="262" spans="1:47" outlineLevel="1" x14ac:dyDescent="0.2">
      <c r="A262" s="123">
        <v>221</v>
      </c>
      <c r="B262" s="123" t="s">
        <v>1981</v>
      </c>
      <c r="C262" s="137" t="s">
        <v>1965</v>
      </c>
      <c r="D262" s="160" t="s">
        <v>132</v>
      </c>
      <c r="E262" s="125">
        <v>2</v>
      </c>
      <c r="F262" s="125"/>
      <c r="G262" s="125">
        <f t="shared" si="4"/>
        <v>0</v>
      </c>
      <c r="H262" s="147" t="s">
        <v>1623</v>
      </c>
      <c r="I262" s="122"/>
      <c r="J262" s="122"/>
      <c r="K262" s="122"/>
      <c r="L262" s="122"/>
      <c r="M262" s="122"/>
      <c r="N262" s="122"/>
      <c r="O262" s="122"/>
      <c r="P262" s="122"/>
      <c r="Q262" s="122"/>
      <c r="R262" s="122" t="s">
        <v>135</v>
      </c>
      <c r="S262" s="122">
        <v>0</v>
      </c>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row>
    <row r="263" spans="1:47" outlineLevel="1" x14ac:dyDescent="0.2">
      <c r="A263" s="123">
        <v>222</v>
      </c>
      <c r="B263" s="123" t="s">
        <v>1982</v>
      </c>
      <c r="C263" s="137" t="s">
        <v>1967</v>
      </c>
      <c r="D263" s="160" t="s">
        <v>132</v>
      </c>
      <c r="E263" s="125">
        <v>1</v>
      </c>
      <c r="F263" s="125"/>
      <c r="G263" s="125">
        <f t="shared" si="4"/>
        <v>0</v>
      </c>
      <c r="H263" s="147" t="s">
        <v>1623</v>
      </c>
      <c r="I263" s="122"/>
      <c r="J263" s="122"/>
      <c r="K263" s="122"/>
      <c r="L263" s="122"/>
      <c r="M263" s="122"/>
      <c r="N263" s="122"/>
      <c r="O263" s="122"/>
      <c r="P263" s="122"/>
      <c r="Q263" s="122"/>
      <c r="R263" s="122" t="s">
        <v>135</v>
      </c>
      <c r="S263" s="122">
        <v>0</v>
      </c>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row>
    <row r="264" spans="1:47" x14ac:dyDescent="0.2">
      <c r="A264" s="123">
        <v>223</v>
      </c>
      <c r="B264" s="123" t="s">
        <v>1983</v>
      </c>
      <c r="C264" s="137" t="s">
        <v>1969</v>
      </c>
      <c r="D264" s="160" t="s">
        <v>1926</v>
      </c>
      <c r="E264" s="125">
        <v>1</v>
      </c>
      <c r="F264" s="125"/>
      <c r="G264" s="125">
        <f t="shared" si="4"/>
        <v>0</v>
      </c>
      <c r="H264" s="147" t="s">
        <v>1623</v>
      </c>
      <c r="I264" s="122"/>
      <c r="R264" t="s">
        <v>129</v>
      </c>
    </row>
    <row r="265" spans="1:47" ht="22.5" outlineLevel="1" x14ac:dyDescent="0.2">
      <c r="A265" s="123">
        <v>224</v>
      </c>
      <c r="B265" s="123" t="s">
        <v>1984</v>
      </c>
      <c r="C265" s="137" t="s">
        <v>1971</v>
      </c>
      <c r="D265" s="160" t="s">
        <v>132</v>
      </c>
      <c r="E265" s="125">
        <v>2</v>
      </c>
      <c r="F265" s="125"/>
      <c r="G265" s="125">
        <f t="shared" si="4"/>
        <v>0</v>
      </c>
      <c r="H265" s="147" t="s">
        <v>1623</v>
      </c>
      <c r="I265" s="122"/>
      <c r="J265" s="122"/>
      <c r="K265" s="122"/>
      <c r="L265" s="122"/>
      <c r="M265" s="122"/>
      <c r="N265" s="122"/>
      <c r="O265" s="122"/>
      <c r="P265" s="122"/>
      <c r="Q265" s="122"/>
      <c r="R265" s="122" t="s">
        <v>133</v>
      </c>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row>
    <row r="266" spans="1:47" outlineLevel="1" x14ac:dyDescent="0.2">
      <c r="A266" s="123">
        <v>225</v>
      </c>
      <c r="B266" s="123" t="s">
        <v>1985</v>
      </c>
      <c r="C266" s="137" t="s">
        <v>1894</v>
      </c>
      <c r="D266" s="160" t="s">
        <v>132</v>
      </c>
      <c r="E266" s="125">
        <v>1</v>
      </c>
      <c r="F266" s="125"/>
      <c r="G266" s="125">
        <f t="shared" si="4"/>
        <v>0</v>
      </c>
      <c r="H266" s="147" t="s">
        <v>1623</v>
      </c>
      <c r="I266" s="122"/>
      <c r="J266" s="122"/>
      <c r="K266" s="122"/>
      <c r="L266" s="122"/>
      <c r="M266" s="122"/>
      <c r="N266" s="122"/>
      <c r="O266" s="122"/>
      <c r="P266" s="122"/>
      <c r="Q266" s="122"/>
      <c r="R266" s="122" t="s">
        <v>135</v>
      </c>
      <c r="S266" s="122">
        <v>0</v>
      </c>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row>
    <row r="267" spans="1:47" outlineLevel="1" x14ac:dyDescent="0.2">
      <c r="A267" s="123">
        <v>226</v>
      </c>
      <c r="B267" s="123" t="s">
        <v>1986</v>
      </c>
      <c r="C267" s="137" t="s">
        <v>1742</v>
      </c>
      <c r="D267" s="160" t="s">
        <v>132</v>
      </c>
      <c r="E267" s="125">
        <v>2</v>
      </c>
      <c r="F267" s="125"/>
      <c r="G267" s="125">
        <f t="shared" si="4"/>
        <v>0</v>
      </c>
      <c r="H267" s="147" t="s">
        <v>1623</v>
      </c>
      <c r="I267" s="122"/>
      <c r="J267" s="122"/>
      <c r="K267" s="122"/>
      <c r="L267" s="122"/>
      <c r="M267" s="122"/>
      <c r="N267" s="122"/>
      <c r="O267" s="122"/>
      <c r="P267" s="122"/>
      <c r="Q267" s="122"/>
      <c r="R267" s="122" t="s">
        <v>135</v>
      </c>
      <c r="S267" s="122">
        <v>0</v>
      </c>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row>
    <row r="268" spans="1:47" outlineLevel="1" x14ac:dyDescent="0.2">
      <c r="A268" s="123">
        <v>227</v>
      </c>
      <c r="B268" s="123" t="s">
        <v>1987</v>
      </c>
      <c r="C268" s="137" t="s">
        <v>1779</v>
      </c>
      <c r="D268" s="160" t="s">
        <v>1753</v>
      </c>
      <c r="E268" s="125">
        <v>2</v>
      </c>
      <c r="F268" s="125"/>
      <c r="G268" s="125">
        <f t="shared" si="4"/>
        <v>0</v>
      </c>
      <c r="H268" s="147" t="s">
        <v>1623</v>
      </c>
      <c r="I268" s="122"/>
      <c r="J268" s="122"/>
      <c r="K268" s="122"/>
      <c r="L268" s="122"/>
      <c r="M268" s="122"/>
      <c r="N268" s="122"/>
      <c r="O268" s="122"/>
      <c r="P268" s="122"/>
      <c r="Q268" s="122"/>
      <c r="R268" s="122" t="s">
        <v>133</v>
      </c>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row>
    <row r="269" spans="1:47" outlineLevel="1" x14ac:dyDescent="0.2">
      <c r="A269" s="123"/>
      <c r="B269" s="123">
        <v>0</v>
      </c>
      <c r="C269" s="137">
        <v>0</v>
      </c>
      <c r="D269" s="160">
        <v>0</v>
      </c>
      <c r="E269" s="125">
        <v>0</v>
      </c>
      <c r="F269" s="125"/>
      <c r="G269" s="125">
        <f t="shared" si="4"/>
        <v>0</v>
      </c>
      <c r="H269" s="147">
        <v>0</v>
      </c>
      <c r="I269" s="122"/>
      <c r="J269" s="122"/>
      <c r="K269" s="122"/>
      <c r="L269" s="122"/>
      <c r="M269" s="122"/>
      <c r="N269" s="122"/>
      <c r="O269" s="122"/>
      <c r="P269" s="122"/>
      <c r="Q269" s="122"/>
      <c r="R269" s="122" t="s">
        <v>135</v>
      </c>
      <c r="S269" s="122">
        <v>0</v>
      </c>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row>
    <row r="270" spans="1:47" outlineLevel="1" x14ac:dyDescent="0.2">
      <c r="A270" s="123"/>
      <c r="B270" s="123">
        <v>0</v>
      </c>
      <c r="C270" s="137" t="s">
        <v>1807</v>
      </c>
      <c r="D270" s="160">
        <v>0</v>
      </c>
      <c r="E270" s="125"/>
      <c r="F270" s="125"/>
      <c r="G270" s="125">
        <f t="shared" si="4"/>
        <v>0</v>
      </c>
      <c r="H270" s="147">
        <v>0</v>
      </c>
      <c r="I270" s="122"/>
      <c r="J270" s="122"/>
      <c r="K270" s="122"/>
      <c r="L270" s="122"/>
      <c r="M270" s="122"/>
      <c r="N270" s="122"/>
      <c r="O270" s="122"/>
      <c r="P270" s="122"/>
      <c r="Q270" s="122"/>
      <c r="R270" s="122" t="s">
        <v>135</v>
      </c>
      <c r="S270" s="122">
        <v>0</v>
      </c>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row>
    <row r="271" spans="1:47" outlineLevel="1" x14ac:dyDescent="0.2">
      <c r="A271" s="123">
        <v>228</v>
      </c>
      <c r="B271" s="123">
        <v>0</v>
      </c>
      <c r="C271" s="137" t="s">
        <v>1939</v>
      </c>
      <c r="D271" s="160" t="s">
        <v>1753</v>
      </c>
      <c r="E271" s="125">
        <v>3</v>
      </c>
      <c r="F271" s="125"/>
      <c r="G271" s="125">
        <f t="shared" si="4"/>
        <v>0</v>
      </c>
      <c r="H271" s="147" t="s">
        <v>1623</v>
      </c>
      <c r="I271" s="122"/>
      <c r="J271" s="122"/>
      <c r="K271" s="122"/>
      <c r="L271" s="122"/>
      <c r="M271" s="122"/>
      <c r="N271" s="122"/>
      <c r="O271" s="122"/>
      <c r="P271" s="122"/>
      <c r="Q271" s="122"/>
      <c r="R271" s="122" t="s">
        <v>133</v>
      </c>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row>
    <row r="272" spans="1:47" outlineLevel="1" x14ac:dyDescent="0.2">
      <c r="A272" s="123">
        <v>229</v>
      </c>
      <c r="B272" s="123">
        <v>0</v>
      </c>
      <c r="C272" s="137" t="s">
        <v>1940</v>
      </c>
      <c r="D272" s="160" t="s">
        <v>1753</v>
      </c>
      <c r="E272" s="125">
        <v>14</v>
      </c>
      <c r="F272" s="125"/>
      <c r="G272" s="125">
        <f t="shared" si="4"/>
        <v>0</v>
      </c>
      <c r="H272" s="147" t="s">
        <v>1623</v>
      </c>
      <c r="I272" s="122"/>
      <c r="J272" s="122"/>
      <c r="K272" s="122"/>
      <c r="L272" s="122"/>
      <c r="M272" s="122"/>
      <c r="N272" s="122"/>
      <c r="O272" s="122"/>
      <c r="P272" s="122"/>
      <c r="Q272" s="122"/>
      <c r="R272" s="122" t="s">
        <v>135</v>
      </c>
      <c r="S272" s="122">
        <v>0</v>
      </c>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row>
    <row r="273" spans="1:47" outlineLevel="1" x14ac:dyDescent="0.2">
      <c r="A273" s="123">
        <v>230</v>
      </c>
      <c r="B273" s="123">
        <v>0</v>
      </c>
      <c r="C273" s="137" t="s">
        <v>1978</v>
      </c>
      <c r="D273" s="160" t="s">
        <v>1753</v>
      </c>
      <c r="E273" s="125">
        <v>1</v>
      </c>
      <c r="F273" s="125"/>
      <c r="G273" s="125">
        <f t="shared" si="4"/>
        <v>0</v>
      </c>
      <c r="H273" s="147" t="s">
        <v>1623</v>
      </c>
      <c r="I273" s="122"/>
      <c r="J273" s="122"/>
      <c r="K273" s="122"/>
      <c r="L273" s="122"/>
      <c r="M273" s="122"/>
      <c r="N273" s="122"/>
      <c r="O273" s="122"/>
      <c r="P273" s="122"/>
      <c r="Q273" s="122"/>
      <c r="R273" s="122" t="s">
        <v>135</v>
      </c>
      <c r="S273" s="122">
        <v>0</v>
      </c>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row>
    <row r="274" spans="1:47" outlineLevel="1" x14ac:dyDescent="0.2">
      <c r="A274" s="123"/>
      <c r="B274" s="123">
        <v>0</v>
      </c>
      <c r="C274" s="137">
        <v>0</v>
      </c>
      <c r="D274" s="160">
        <v>0</v>
      </c>
      <c r="E274" s="125">
        <v>0</v>
      </c>
      <c r="F274" s="125"/>
      <c r="G274" s="125">
        <f t="shared" si="4"/>
        <v>0</v>
      </c>
      <c r="H274" s="147">
        <v>0</v>
      </c>
      <c r="I274" s="122"/>
      <c r="J274" s="122"/>
      <c r="K274" s="122"/>
      <c r="L274" s="122"/>
      <c r="M274" s="122"/>
      <c r="N274" s="122"/>
      <c r="O274" s="122"/>
      <c r="P274" s="122"/>
      <c r="Q274" s="122"/>
      <c r="R274" s="122" t="s">
        <v>133</v>
      </c>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row>
    <row r="275" spans="1:47" outlineLevel="1" x14ac:dyDescent="0.2">
      <c r="A275" s="123">
        <v>231</v>
      </c>
      <c r="B275" s="123">
        <v>0</v>
      </c>
      <c r="C275" s="137" t="s">
        <v>1820</v>
      </c>
      <c r="D275" s="160" t="s">
        <v>188</v>
      </c>
      <c r="E275" s="125">
        <v>3</v>
      </c>
      <c r="F275" s="125"/>
      <c r="G275" s="125">
        <f t="shared" si="4"/>
        <v>0</v>
      </c>
      <c r="H275" s="147" t="s">
        <v>1623</v>
      </c>
      <c r="I275" s="122"/>
      <c r="J275" s="122"/>
      <c r="K275" s="122"/>
      <c r="L275" s="122"/>
      <c r="M275" s="122"/>
      <c r="N275" s="122"/>
      <c r="O275" s="122"/>
      <c r="P275" s="122"/>
      <c r="Q275" s="122"/>
      <c r="R275" s="122" t="s">
        <v>135</v>
      </c>
      <c r="S275" s="122">
        <v>0</v>
      </c>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row>
    <row r="276" spans="1:47" outlineLevel="1" x14ac:dyDescent="0.2">
      <c r="A276" s="123">
        <v>232</v>
      </c>
      <c r="B276" s="123">
        <v>0</v>
      </c>
      <c r="C276" s="137" t="s">
        <v>1907</v>
      </c>
      <c r="D276" s="160" t="s">
        <v>188</v>
      </c>
      <c r="E276" s="125">
        <v>1</v>
      </c>
      <c r="F276" s="125"/>
      <c r="G276" s="125">
        <f t="shared" si="4"/>
        <v>0</v>
      </c>
      <c r="H276" s="147" t="s">
        <v>1623</v>
      </c>
      <c r="I276" s="122"/>
      <c r="J276" s="122"/>
      <c r="K276" s="122"/>
      <c r="L276" s="122"/>
      <c r="M276" s="122"/>
      <c r="N276" s="122"/>
      <c r="O276" s="122"/>
      <c r="P276" s="122"/>
      <c r="Q276" s="122"/>
      <c r="R276" s="122" t="s">
        <v>135</v>
      </c>
      <c r="S276" s="122">
        <v>0</v>
      </c>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row>
    <row r="277" spans="1:47" ht="22.5" outlineLevel="1" x14ac:dyDescent="0.2">
      <c r="A277" s="123">
        <v>233</v>
      </c>
      <c r="B277" s="123">
        <v>0</v>
      </c>
      <c r="C277" s="137" t="s">
        <v>1821</v>
      </c>
      <c r="D277" s="160" t="s">
        <v>188</v>
      </c>
      <c r="E277" s="125">
        <v>4</v>
      </c>
      <c r="F277" s="125"/>
      <c r="G277" s="125">
        <f t="shared" si="4"/>
        <v>0</v>
      </c>
      <c r="H277" s="147" t="s">
        <v>1623</v>
      </c>
      <c r="I277" s="122"/>
      <c r="J277" s="122"/>
      <c r="K277" s="122"/>
      <c r="L277" s="122"/>
      <c r="M277" s="122"/>
      <c r="N277" s="122"/>
      <c r="O277" s="122"/>
      <c r="P277" s="122"/>
      <c r="Q277" s="122"/>
      <c r="R277" s="122" t="s">
        <v>133</v>
      </c>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row>
    <row r="278" spans="1:47" outlineLevel="1" x14ac:dyDescent="0.2">
      <c r="A278" s="124" t="s">
        <v>128</v>
      </c>
      <c r="B278" s="188" t="s">
        <v>2074</v>
      </c>
      <c r="C278" s="139" t="s">
        <v>1988</v>
      </c>
      <c r="D278" s="162">
        <v>0</v>
      </c>
      <c r="E278" s="126">
        <v>0</v>
      </c>
      <c r="F278" s="126"/>
      <c r="G278" s="126">
        <f>SUM(G279:G295)</f>
        <v>0</v>
      </c>
      <c r="H278" s="148"/>
      <c r="I278" s="122"/>
      <c r="J278" s="122"/>
      <c r="K278" s="122"/>
      <c r="L278" s="122"/>
      <c r="M278" s="122"/>
      <c r="N278" s="122"/>
      <c r="O278" s="122"/>
      <c r="P278" s="122"/>
      <c r="Q278" s="122"/>
      <c r="R278" s="122" t="s">
        <v>133</v>
      </c>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row>
    <row r="279" spans="1:47" ht="22.5" outlineLevel="1" x14ac:dyDescent="0.2">
      <c r="A279" s="123">
        <v>234</v>
      </c>
      <c r="B279" s="123" t="s">
        <v>1989</v>
      </c>
      <c r="C279" s="137" t="s">
        <v>1963</v>
      </c>
      <c r="D279" s="160" t="s">
        <v>132</v>
      </c>
      <c r="E279" s="125">
        <v>1</v>
      </c>
      <c r="F279" s="125"/>
      <c r="G279" s="125">
        <f t="shared" si="4"/>
        <v>0</v>
      </c>
      <c r="H279" s="147" t="s">
        <v>1623</v>
      </c>
      <c r="I279" s="122"/>
      <c r="J279" s="122"/>
      <c r="K279" s="122"/>
      <c r="L279" s="122"/>
      <c r="M279" s="122"/>
      <c r="N279" s="122"/>
      <c r="O279" s="122"/>
      <c r="P279" s="122"/>
      <c r="Q279" s="122"/>
      <c r="R279" s="122" t="s">
        <v>135</v>
      </c>
      <c r="S279" s="122">
        <v>0</v>
      </c>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row>
    <row r="280" spans="1:47" outlineLevel="1" x14ac:dyDescent="0.2">
      <c r="A280" s="123">
        <v>235</v>
      </c>
      <c r="B280" s="123" t="s">
        <v>1990</v>
      </c>
      <c r="C280" s="137" t="s">
        <v>1965</v>
      </c>
      <c r="D280" s="160" t="s">
        <v>132</v>
      </c>
      <c r="E280" s="125">
        <v>2</v>
      </c>
      <c r="F280" s="125"/>
      <c r="G280" s="125">
        <f t="shared" si="4"/>
        <v>0</v>
      </c>
      <c r="H280" s="147" t="s">
        <v>1623</v>
      </c>
      <c r="I280" s="122"/>
      <c r="J280" s="122"/>
      <c r="K280" s="122"/>
      <c r="L280" s="122"/>
      <c r="M280" s="122"/>
      <c r="N280" s="122"/>
      <c r="O280" s="122"/>
      <c r="P280" s="122"/>
      <c r="Q280" s="122"/>
      <c r="R280" s="122" t="s">
        <v>133</v>
      </c>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row>
    <row r="281" spans="1:47" outlineLevel="1" x14ac:dyDescent="0.2">
      <c r="A281" s="123">
        <v>236</v>
      </c>
      <c r="B281" s="123" t="s">
        <v>1991</v>
      </c>
      <c r="C281" s="137" t="s">
        <v>1967</v>
      </c>
      <c r="D281" s="160" t="s">
        <v>132</v>
      </c>
      <c r="E281" s="125">
        <v>1</v>
      </c>
      <c r="F281" s="125"/>
      <c r="G281" s="125">
        <f t="shared" si="4"/>
        <v>0</v>
      </c>
      <c r="H281" s="147" t="s">
        <v>1623</v>
      </c>
      <c r="I281" s="122"/>
      <c r="J281" s="122"/>
      <c r="K281" s="122"/>
      <c r="L281" s="122"/>
      <c r="M281" s="122"/>
      <c r="N281" s="122"/>
      <c r="O281" s="122"/>
      <c r="P281" s="122"/>
      <c r="Q281" s="122"/>
      <c r="R281" s="122" t="s">
        <v>135</v>
      </c>
      <c r="S281" s="122">
        <v>0</v>
      </c>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row>
    <row r="282" spans="1:47" outlineLevel="1" x14ac:dyDescent="0.2">
      <c r="A282" s="123">
        <v>237</v>
      </c>
      <c r="B282" s="123" t="s">
        <v>1992</v>
      </c>
      <c r="C282" s="137" t="s">
        <v>1969</v>
      </c>
      <c r="D282" s="160" t="s">
        <v>1926</v>
      </c>
      <c r="E282" s="125">
        <v>1</v>
      </c>
      <c r="F282" s="125"/>
      <c r="G282" s="125">
        <f t="shared" si="4"/>
        <v>0</v>
      </c>
      <c r="H282" s="147" t="s">
        <v>1623</v>
      </c>
      <c r="I282" s="122"/>
      <c r="J282" s="122"/>
      <c r="K282" s="122"/>
      <c r="L282" s="122"/>
      <c r="M282" s="122"/>
      <c r="N282" s="122"/>
      <c r="O282" s="122"/>
      <c r="P282" s="122"/>
      <c r="Q282" s="122"/>
      <c r="R282" s="122" t="s">
        <v>135</v>
      </c>
      <c r="S282" s="122">
        <v>0</v>
      </c>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row>
    <row r="283" spans="1:47" ht="22.5" outlineLevel="1" x14ac:dyDescent="0.2">
      <c r="A283" s="123">
        <v>238</v>
      </c>
      <c r="B283" s="123" t="s">
        <v>1993</v>
      </c>
      <c r="C283" s="137" t="s">
        <v>1971</v>
      </c>
      <c r="D283" s="160" t="s">
        <v>132</v>
      </c>
      <c r="E283" s="125">
        <v>2</v>
      </c>
      <c r="F283" s="125"/>
      <c r="G283" s="125">
        <f t="shared" si="4"/>
        <v>0</v>
      </c>
      <c r="H283" s="147" t="s">
        <v>1623</v>
      </c>
      <c r="I283" s="122"/>
      <c r="J283" s="122"/>
      <c r="K283" s="122"/>
      <c r="L283" s="122"/>
      <c r="M283" s="122"/>
      <c r="N283" s="122"/>
      <c r="O283" s="122"/>
      <c r="P283" s="122"/>
      <c r="Q283" s="122"/>
      <c r="R283" s="122" t="s">
        <v>133</v>
      </c>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row>
    <row r="284" spans="1:47" outlineLevel="1" x14ac:dyDescent="0.2">
      <c r="A284" s="123">
        <v>239</v>
      </c>
      <c r="B284" s="123" t="s">
        <v>1994</v>
      </c>
      <c r="C284" s="137" t="s">
        <v>1894</v>
      </c>
      <c r="D284" s="160" t="s">
        <v>132</v>
      </c>
      <c r="E284" s="125">
        <v>1</v>
      </c>
      <c r="F284" s="125"/>
      <c r="G284" s="125">
        <f t="shared" si="4"/>
        <v>0</v>
      </c>
      <c r="H284" s="147" t="s">
        <v>1623</v>
      </c>
      <c r="I284" s="122"/>
      <c r="J284" s="122"/>
      <c r="K284" s="122"/>
      <c r="L284" s="122"/>
      <c r="M284" s="122"/>
      <c r="N284" s="122"/>
      <c r="O284" s="122"/>
      <c r="P284" s="122"/>
      <c r="Q284" s="122"/>
      <c r="R284" s="122" t="s">
        <v>135</v>
      </c>
      <c r="S284" s="122">
        <v>0</v>
      </c>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row>
    <row r="285" spans="1:47" outlineLevel="1" x14ac:dyDescent="0.2">
      <c r="A285" s="123">
        <v>240</v>
      </c>
      <c r="B285" s="123" t="s">
        <v>1995</v>
      </c>
      <c r="C285" s="137" t="s">
        <v>1742</v>
      </c>
      <c r="D285" s="160" t="s">
        <v>132</v>
      </c>
      <c r="E285" s="125">
        <v>2</v>
      </c>
      <c r="F285" s="125"/>
      <c r="G285" s="125">
        <f t="shared" si="4"/>
        <v>0</v>
      </c>
      <c r="H285" s="147" t="s">
        <v>1623</v>
      </c>
      <c r="I285" s="122"/>
      <c r="J285" s="122"/>
      <c r="K285" s="122"/>
      <c r="L285" s="122"/>
      <c r="M285" s="122"/>
      <c r="N285" s="122"/>
      <c r="O285" s="122"/>
      <c r="P285" s="122"/>
      <c r="Q285" s="122"/>
      <c r="R285" s="122" t="s">
        <v>135</v>
      </c>
      <c r="S285" s="122">
        <v>0</v>
      </c>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row>
    <row r="286" spans="1:47" outlineLevel="1" x14ac:dyDescent="0.2">
      <c r="A286" s="123">
        <v>241</v>
      </c>
      <c r="B286" s="123" t="s">
        <v>1996</v>
      </c>
      <c r="C286" s="137" t="s">
        <v>1779</v>
      </c>
      <c r="D286" s="160" t="s">
        <v>1753</v>
      </c>
      <c r="E286" s="125">
        <v>2</v>
      </c>
      <c r="F286" s="125"/>
      <c r="G286" s="125">
        <f t="shared" si="4"/>
        <v>0</v>
      </c>
      <c r="H286" s="147" t="s">
        <v>1623</v>
      </c>
      <c r="I286" s="122"/>
      <c r="J286" s="122"/>
      <c r="K286" s="122"/>
      <c r="L286" s="122"/>
      <c r="M286" s="122"/>
      <c r="N286" s="122"/>
      <c r="O286" s="122"/>
      <c r="P286" s="122"/>
      <c r="Q286" s="122"/>
      <c r="R286" s="122" t="s">
        <v>135</v>
      </c>
      <c r="S286" s="122">
        <v>0</v>
      </c>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row>
    <row r="287" spans="1:47" outlineLevel="1" x14ac:dyDescent="0.2">
      <c r="A287" s="123"/>
      <c r="B287" s="123">
        <v>0</v>
      </c>
      <c r="C287" s="137">
        <v>0</v>
      </c>
      <c r="D287" s="160">
        <v>0</v>
      </c>
      <c r="E287" s="125">
        <v>0</v>
      </c>
      <c r="F287" s="125"/>
      <c r="G287" s="125">
        <f t="shared" si="4"/>
        <v>0</v>
      </c>
      <c r="H287" s="147">
        <v>0</v>
      </c>
      <c r="I287" s="122"/>
      <c r="J287" s="122"/>
      <c r="K287" s="122"/>
      <c r="L287" s="122"/>
      <c r="M287" s="122"/>
      <c r="N287" s="122"/>
      <c r="O287" s="122"/>
      <c r="P287" s="122"/>
      <c r="Q287" s="122"/>
      <c r="R287" s="122" t="s">
        <v>133</v>
      </c>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row>
    <row r="288" spans="1:47" outlineLevel="1" x14ac:dyDescent="0.2">
      <c r="A288" s="123"/>
      <c r="B288" s="123">
        <v>0</v>
      </c>
      <c r="C288" s="137" t="s">
        <v>1807</v>
      </c>
      <c r="D288" s="160">
        <v>0</v>
      </c>
      <c r="E288" s="125"/>
      <c r="F288" s="125"/>
      <c r="G288" s="125">
        <f t="shared" si="4"/>
        <v>0</v>
      </c>
      <c r="H288" s="147">
        <v>0</v>
      </c>
      <c r="I288" s="122"/>
      <c r="J288" s="122"/>
      <c r="K288" s="122"/>
      <c r="L288" s="122"/>
      <c r="M288" s="122"/>
      <c r="N288" s="122"/>
      <c r="O288" s="122"/>
      <c r="P288" s="122"/>
      <c r="Q288" s="122"/>
      <c r="R288" s="122" t="s">
        <v>135</v>
      </c>
      <c r="S288" s="122">
        <v>0</v>
      </c>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row>
    <row r="289" spans="1:47" outlineLevel="1" x14ac:dyDescent="0.2">
      <c r="A289" s="123">
        <v>242</v>
      </c>
      <c r="B289" s="123">
        <v>0</v>
      </c>
      <c r="C289" s="137" t="s">
        <v>1939</v>
      </c>
      <c r="D289" s="160" t="s">
        <v>1753</v>
      </c>
      <c r="E289" s="125">
        <v>3</v>
      </c>
      <c r="F289" s="125"/>
      <c r="G289" s="125">
        <f t="shared" si="4"/>
        <v>0</v>
      </c>
      <c r="H289" s="147" t="s">
        <v>1623</v>
      </c>
      <c r="I289" s="122"/>
      <c r="J289" s="122"/>
      <c r="K289" s="122"/>
      <c r="L289" s="122"/>
      <c r="M289" s="122"/>
      <c r="N289" s="122"/>
      <c r="O289" s="122"/>
      <c r="P289" s="122"/>
      <c r="Q289" s="122"/>
      <c r="R289" s="122" t="s">
        <v>135</v>
      </c>
      <c r="S289" s="122">
        <v>0</v>
      </c>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row>
    <row r="290" spans="1:47" outlineLevel="1" x14ac:dyDescent="0.2">
      <c r="A290" s="123">
        <v>243</v>
      </c>
      <c r="B290" s="123">
        <v>0</v>
      </c>
      <c r="C290" s="137" t="s">
        <v>1940</v>
      </c>
      <c r="D290" s="160" t="s">
        <v>1753</v>
      </c>
      <c r="E290" s="125">
        <v>14</v>
      </c>
      <c r="F290" s="125"/>
      <c r="G290" s="125">
        <f t="shared" si="4"/>
        <v>0</v>
      </c>
      <c r="H290" s="147" t="s">
        <v>1623</v>
      </c>
      <c r="I290" s="122"/>
      <c r="J290" s="122"/>
      <c r="K290" s="122"/>
      <c r="L290" s="122"/>
      <c r="M290" s="122"/>
      <c r="N290" s="122"/>
      <c r="O290" s="122"/>
      <c r="P290" s="122"/>
      <c r="Q290" s="122"/>
      <c r="R290" s="122" t="s">
        <v>135</v>
      </c>
      <c r="S290" s="122">
        <v>0</v>
      </c>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row>
    <row r="291" spans="1:47" outlineLevel="1" x14ac:dyDescent="0.2">
      <c r="A291" s="123">
        <v>244</v>
      </c>
      <c r="B291" s="123">
        <v>0</v>
      </c>
      <c r="C291" s="137" t="s">
        <v>1978</v>
      </c>
      <c r="D291" s="160" t="s">
        <v>1753</v>
      </c>
      <c r="E291" s="125">
        <v>1</v>
      </c>
      <c r="F291" s="125"/>
      <c r="G291" s="125">
        <f t="shared" si="4"/>
        <v>0</v>
      </c>
      <c r="H291" s="147" t="s">
        <v>1623</v>
      </c>
      <c r="I291" s="122"/>
      <c r="J291" s="122"/>
      <c r="K291" s="122"/>
      <c r="L291" s="122"/>
      <c r="M291" s="122"/>
      <c r="N291" s="122"/>
      <c r="O291" s="122"/>
      <c r="P291" s="122"/>
      <c r="Q291" s="122"/>
      <c r="R291" s="122" t="s">
        <v>133</v>
      </c>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row>
    <row r="292" spans="1:47" outlineLevel="1" x14ac:dyDescent="0.2">
      <c r="A292" s="123"/>
      <c r="B292" s="123">
        <v>0</v>
      </c>
      <c r="C292" s="137">
        <v>0</v>
      </c>
      <c r="D292" s="160">
        <v>0</v>
      </c>
      <c r="E292" s="125">
        <v>0</v>
      </c>
      <c r="F292" s="125"/>
      <c r="G292" s="125">
        <f t="shared" si="4"/>
        <v>0</v>
      </c>
      <c r="H292" s="147">
        <v>0</v>
      </c>
      <c r="I292" s="122"/>
      <c r="J292" s="122"/>
      <c r="K292" s="122"/>
      <c r="L292" s="122"/>
      <c r="M292" s="122"/>
      <c r="N292" s="122"/>
      <c r="O292" s="122"/>
      <c r="P292" s="122"/>
      <c r="Q292" s="122"/>
      <c r="R292" s="122" t="s">
        <v>135</v>
      </c>
      <c r="S292" s="122">
        <v>0</v>
      </c>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row>
    <row r="293" spans="1:47" outlineLevel="1" x14ac:dyDescent="0.2">
      <c r="A293" s="123">
        <v>245</v>
      </c>
      <c r="B293" s="123">
        <v>0</v>
      </c>
      <c r="C293" s="137" t="s">
        <v>1820</v>
      </c>
      <c r="D293" s="160" t="s">
        <v>188</v>
      </c>
      <c r="E293" s="125">
        <v>3</v>
      </c>
      <c r="F293" s="125"/>
      <c r="G293" s="125">
        <f t="shared" si="4"/>
        <v>0</v>
      </c>
      <c r="H293" s="147" t="s">
        <v>1623</v>
      </c>
      <c r="I293" s="122"/>
      <c r="J293" s="122"/>
      <c r="K293" s="122"/>
      <c r="L293" s="122"/>
      <c r="M293" s="122"/>
      <c r="N293" s="122"/>
      <c r="O293" s="122"/>
      <c r="P293" s="122"/>
      <c r="Q293" s="122"/>
      <c r="R293" s="122" t="s">
        <v>135</v>
      </c>
      <c r="S293" s="122">
        <v>0</v>
      </c>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row>
    <row r="294" spans="1:47" outlineLevel="1" x14ac:dyDescent="0.2">
      <c r="A294" s="123">
        <v>246</v>
      </c>
      <c r="B294" s="123">
        <v>0</v>
      </c>
      <c r="C294" s="137" t="s">
        <v>1907</v>
      </c>
      <c r="D294" s="160" t="s">
        <v>188</v>
      </c>
      <c r="E294" s="125">
        <v>1</v>
      </c>
      <c r="F294" s="125"/>
      <c r="G294" s="125">
        <f t="shared" si="4"/>
        <v>0</v>
      </c>
      <c r="H294" s="147" t="s">
        <v>1623</v>
      </c>
      <c r="I294" s="122"/>
      <c r="J294" s="122"/>
      <c r="K294" s="122"/>
      <c r="L294" s="122"/>
      <c r="M294" s="122"/>
      <c r="N294" s="122"/>
      <c r="O294" s="122"/>
      <c r="P294" s="122"/>
      <c r="Q294" s="122"/>
      <c r="R294" s="122" t="s">
        <v>135</v>
      </c>
      <c r="S294" s="122">
        <v>0</v>
      </c>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row>
    <row r="295" spans="1:47" ht="22.5" outlineLevel="1" x14ac:dyDescent="0.2">
      <c r="A295" s="123">
        <v>247</v>
      </c>
      <c r="B295" s="123">
        <v>0</v>
      </c>
      <c r="C295" s="137" t="s">
        <v>1821</v>
      </c>
      <c r="D295" s="160" t="s">
        <v>188</v>
      </c>
      <c r="E295" s="125">
        <v>4</v>
      </c>
      <c r="F295" s="125"/>
      <c r="G295" s="125">
        <f t="shared" si="4"/>
        <v>0</v>
      </c>
      <c r="H295" s="147" t="s">
        <v>1623</v>
      </c>
      <c r="I295" s="122"/>
      <c r="J295" s="122"/>
      <c r="K295" s="122"/>
      <c r="L295" s="122"/>
      <c r="M295" s="122"/>
      <c r="N295" s="122"/>
      <c r="O295" s="122"/>
      <c r="P295" s="122"/>
      <c r="Q295" s="122"/>
      <c r="R295" s="122" t="s">
        <v>133</v>
      </c>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row>
    <row r="296" spans="1:47" outlineLevel="1" x14ac:dyDescent="0.2">
      <c r="A296" s="124" t="s">
        <v>128</v>
      </c>
      <c r="B296" s="188" t="s">
        <v>2073</v>
      </c>
      <c r="C296" s="139" t="s">
        <v>1997</v>
      </c>
      <c r="D296" s="162">
        <v>0</v>
      </c>
      <c r="E296" s="126">
        <v>0</v>
      </c>
      <c r="F296" s="126"/>
      <c r="G296" s="126">
        <f>SUM(G297:G313)</f>
        <v>0</v>
      </c>
      <c r="H296" s="148"/>
      <c r="I296" s="122"/>
      <c r="J296" s="122"/>
      <c r="K296" s="122"/>
      <c r="L296" s="122"/>
      <c r="M296" s="122"/>
      <c r="N296" s="122"/>
      <c r="O296" s="122"/>
      <c r="P296" s="122"/>
      <c r="Q296" s="122"/>
      <c r="R296" s="122" t="s">
        <v>135</v>
      </c>
      <c r="S296" s="122">
        <v>0</v>
      </c>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row>
    <row r="297" spans="1:47" ht="22.5" outlineLevel="1" x14ac:dyDescent="0.2">
      <c r="A297" s="123">
        <v>248</v>
      </c>
      <c r="B297" s="123" t="s">
        <v>1998</v>
      </c>
      <c r="C297" s="137" t="s">
        <v>1963</v>
      </c>
      <c r="D297" s="160" t="s">
        <v>132</v>
      </c>
      <c r="E297" s="125">
        <v>1</v>
      </c>
      <c r="F297" s="125"/>
      <c r="G297" s="125">
        <f t="shared" si="4"/>
        <v>0</v>
      </c>
      <c r="H297" s="147" t="s">
        <v>1623</v>
      </c>
      <c r="I297" s="122"/>
      <c r="J297" s="122"/>
      <c r="K297" s="122"/>
      <c r="L297" s="122"/>
      <c r="M297" s="122"/>
      <c r="N297" s="122"/>
      <c r="O297" s="122"/>
      <c r="P297" s="122"/>
      <c r="Q297" s="122"/>
      <c r="R297" s="122" t="s">
        <v>133</v>
      </c>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row>
    <row r="298" spans="1:47" outlineLevel="1" x14ac:dyDescent="0.2">
      <c r="A298" s="123">
        <v>249</v>
      </c>
      <c r="B298" s="123" t="s">
        <v>1999</v>
      </c>
      <c r="C298" s="137" t="s">
        <v>1965</v>
      </c>
      <c r="D298" s="160" t="s">
        <v>132</v>
      </c>
      <c r="E298" s="125">
        <v>2</v>
      </c>
      <c r="F298" s="125"/>
      <c r="G298" s="125">
        <f t="shared" si="4"/>
        <v>0</v>
      </c>
      <c r="H298" s="147" t="s">
        <v>1623</v>
      </c>
      <c r="I298" s="122"/>
      <c r="J298" s="122"/>
      <c r="K298" s="122"/>
      <c r="L298" s="122"/>
      <c r="M298" s="122"/>
      <c r="N298" s="122"/>
      <c r="O298" s="122"/>
      <c r="P298" s="122"/>
      <c r="Q298" s="122"/>
      <c r="R298" s="122" t="s">
        <v>135</v>
      </c>
      <c r="S298" s="122">
        <v>0</v>
      </c>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row>
    <row r="299" spans="1:47" outlineLevel="1" x14ac:dyDescent="0.2">
      <c r="A299" s="123">
        <v>250</v>
      </c>
      <c r="B299" s="123" t="s">
        <v>2000</v>
      </c>
      <c r="C299" s="137" t="s">
        <v>1967</v>
      </c>
      <c r="D299" s="160" t="s">
        <v>132</v>
      </c>
      <c r="E299" s="125">
        <v>1</v>
      </c>
      <c r="F299" s="125"/>
      <c r="G299" s="125">
        <f t="shared" si="4"/>
        <v>0</v>
      </c>
      <c r="H299" s="147" t="s">
        <v>1623</v>
      </c>
      <c r="I299" s="122"/>
      <c r="J299" s="122"/>
      <c r="K299" s="122"/>
      <c r="L299" s="122"/>
      <c r="M299" s="122"/>
      <c r="N299" s="122"/>
      <c r="O299" s="122"/>
      <c r="P299" s="122"/>
      <c r="Q299" s="122"/>
      <c r="R299" s="122" t="s">
        <v>135</v>
      </c>
      <c r="S299" s="122">
        <v>0</v>
      </c>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row>
    <row r="300" spans="1:47" outlineLevel="1" x14ac:dyDescent="0.2">
      <c r="A300" s="123">
        <v>251</v>
      </c>
      <c r="B300" s="123" t="s">
        <v>2001</v>
      </c>
      <c r="C300" s="137" t="s">
        <v>1969</v>
      </c>
      <c r="D300" s="160" t="s">
        <v>1926</v>
      </c>
      <c r="E300" s="125">
        <v>1</v>
      </c>
      <c r="F300" s="125"/>
      <c r="G300" s="125">
        <f t="shared" si="4"/>
        <v>0</v>
      </c>
      <c r="H300" s="147" t="s">
        <v>1623</v>
      </c>
      <c r="I300" s="122"/>
      <c r="J300" s="122"/>
      <c r="K300" s="122"/>
      <c r="L300" s="122"/>
      <c r="M300" s="122"/>
      <c r="N300" s="122"/>
      <c r="O300" s="122"/>
      <c r="P300" s="122"/>
      <c r="Q300" s="122"/>
      <c r="R300" s="122" t="s">
        <v>135</v>
      </c>
      <c r="S300" s="122">
        <v>0</v>
      </c>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row>
    <row r="301" spans="1:47" ht="22.5" outlineLevel="1" x14ac:dyDescent="0.2">
      <c r="A301" s="123">
        <v>252</v>
      </c>
      <c r="B301" s="123" t="s">
        <v>2002</v>
      </c>
      <c r="C301" s="137" t="s">
        <v>1971</v>
      </c>
      <c r="D301" s="160" t="s">
        <v>132</v>
      </c>
      <c r="E301" s="125">
        <v>2</v>
      </c>
      <c r="F301" s="125"/>
      <c r="G301" s="125">
        <f t="shared" si="4"/>
        <v>0</v>
      </c>
      <c r="H301" s="147" t="s">
        <v>1623</v>
      </c>
      <c r="I301" s="122"/>
      <c r="J301" s="122"/>
      <c r="K301" s="122"/>
      <c r="L301" s="122"/>
      <c r="M301" s="122"/>
      <c r="N301" s="122"/>
      <c r="O301" s="122"/>
      <c r="P301" s="122"/>
      <c r="Q301" s="122"/>
      <c r="R301" s="122" t="s">
        <v>133</v>
      </c>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row>
    <row r="302" spans="1:47" outlineLevel="1" x14ac:dyDescent="0.2">
      <c r="A302" s="123">
        <v>253</v>
      </c>
      <c r="B302" s="123" t="s">
        <v>2003</v>
      </c>
      <c r="C302" s="137" t="s">
        <v>1894</v>
      </c>
      <c r="D302" s="160" t="s">
        <v>132</v>
      </c>
      <c r="E302" s="125">
        <v>1</v>
      </c>
      <c r="F302" s="125"/>
      <c r="G302" s="125">
        <f t="shared" si="4"/>
        <v>0</v>
      </c>
      <c r="H302" s="147" t="s">
        <v>1623</v>
      </c>
      <c r="I302" s="122"/>
      <c r="J302" s="122"/>
      <c r="K302" s="122"/>
      <c r="L302" s="122"/>
      <c r="M302" s="122"/>
      <c r="N302" s="122"/>
      <c r="O302" s="122"/>
      <c r="P302" s="122"/>
      <c r="Q302" s="122"/>
      <c r="R302" s="122" t="s">
        <v>135</v>
      </c>
      <c r="S302" s="122">
        <v>0</v>
      </c>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row>
    <row r="303" spans="1:47" outlineLevel="1" x14ac:dyDescent="0.2">
      <c r="A303" s="123">
        <v>254</v>
      </c>
      <c r="B303" s="123" t="s">
        <v>2004</v>
      </c>
      <c r="C303" s="137" t="s">
        <v>1742</v>
      </c>
      <c r="D303" s="160" t="s">
        <v>132</v>
      </c>
      <c r="E303" s="125">
        <v>2</v>
      </c>
      <c r="F303" s="125"/>
      <c r="G303" s="125">
        <f t="shared" si="4"/>
        <v>0</v>
      </c>
      <c r="H303" s="147" t="s">
        <v>1623</v>
      </c>
      <c r="I303" s="122"/>
      <c r="J303" s="122"/>
      <c r="K303" s="122"/>
      <c r="L303" s="122"/>
      <c r="M303" s="122"/>
      <c r="N303" s="122"/>
      <c r="O303" s="122"/>
      <c r="P303" s="122"/>
      <c r="Q303" s="122"/>
      <c r="R303" s="122" t="s">
        <v>135</v>
      </c>
      <c r="S303" s="122">
        <v>0</v>
      </c>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row>
    <row r="304" spans="1:47" outlineLevel="1" x14ac:dyDescent="0.2">
      <c r="A304" s="123">
        <v>255</v>
      </c>
      <c r="B304" s="123" t="s">
        <v>2005</v>
      </c>
      <c r="C304" s="137" t="s">
        <v>1779</v>
      </c>
      <c r="D304" s="160" t="s">
        <v>1753</v>
      </c>
      <c r="E304" s="125">
        <v>2</v>
      </c>
      <c r="F304" s="125"/>
      <c r="G304" s="125">
        <f t="shared" si="4"/>
        <v>0</v>
      </c>
      <c r="H304" s="147" t="s">
        <v>1623</v>
      </c>
      <c r="I304" s="122"/>
      <c r="J304" s="122"/>
      <c r="K304" s="122"/>
      <c r="L304" s="122"/>
      <c r="M304" s="122"/>
      <c r="N304" s="122"/>
      <c r="O304" s="122"/>
      <c r="P304" s="122"/>
      <c r="Q304" s="122"/>
      <c r="R304" s="122" t="s">
        <v>135</v>
      </c>
      <c r="S304" s="122">
        <v>0</v>
      </c>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row>
    <row r="305" spans="1:47" outlineLevel="1" x14ac:dyDescent="0.2">
      <c r="A305" s="123"/>
      <c r="B305" s="123">
        <v>0</v>
      </c>
      <c r="C305" s="137">
        <v>0</v>
      </c>
      <c r="D305" s="160">
        <v>0</v>
      </c>
      <c r="E305" s="125">
        <v>0</v>
      </c>
      <c r="F305" s="125"/>
      <c r="G305" s="125">
        <f t="shared" si="4"/>
        <v>0</v>
      </c>
      <c r="H305" s="147">
        <v>0</v>
      </c>
      <c r="I305" s="122"/>
      <c r="J305" s="122"/>
      <c r="K305" s="122"/>
      <c r="L305" s="122"/>
      <c r="M305" s="122"/>
      <c r="N305" s="122"/>
      <c r="O305" s="122"/>
      <c r="P305" s="122"/>
      <c r="Q305" s="122"/>
      <c r="R305" s="122" t="s">
        <v>133</v>
      </c>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row>
    <row r="306" spans="1:47" outlineLevel="1" x14ac:dyDescent="0.2">
      <c r="A306" s="123"/>
      <c r="B306" s="123">
        <v>0</v>
      </c>
      <c r="C306" s="137" t="s">
        <v>1807</v>
      </c>
      <c r="D306" s="160">
        <v>0</v>
      </c>
      <c r="E306" s="125"/>
      <c r="F306" s="125"/>
      <c r="G306" s="125">
        <f t="shared" si="4"/>
        <v>0</v>
      </c>
      <c r="H306" s="147">
        <v>0</v>
      </c>
      <c r="I306" s="122"/>
      <c r="J306" s="122"/>
      <c r="K306" s="122"/>
      <c r="L306" s="122"/>
      <c r="M306" s="122"/>
      <c r="N306" s="122"/>
      <c r="O306" s="122"/>
      <c r="P306" s="122"/>
      <c r="Q306" s="122"/>
      <c r="R306" s="122" t="s">
        <v>135</v>
      </c>
      <c r="S306" s="122">
        <v>0</v>
      </c>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row>
    <row r="307" spans="1:47" outlineLevel="1" x14ac:dyDescent="0.2">
      <c r="A307" s="123">
        <v>256</v>
      </c>
      <c r="B307" s="123">
        <v>0</v>
      </c>
      <c r="C307" s="137" t="s">
        <v>1939</v>
      </c>
      <c r="D307" s="160" t="s">
        <v>1753</v>
      </c>
      <c r="E307" s="125">
        <v>3</v>
      </c>
      <c r="F307" s="125"/>
      <c r="G307" s="125">
        <f t="shared" si="4"/>
        <v>0</v>
      </c>
      <c r="H307" s="147" t="s">
        <v>1623</v>
      </c>
      <c r="I307" s="122"/>
      <c r="J307" s="122"/>
      <c r="K307" s="122"/>
      <c r="L307" s="122"/>
      <c r="M307" s="122"/>
      <c r="N307" s="122"/>
      <c r="O307" s="122"/>
      <c r="P307" s="122"/>
      <c r="Q307" s="122"/>
      <c r="R307" s="122" t="s">
        <v>135</v>
      </c>
      <c r="S307" s="122">
        <v>0</v>
      </c>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row>
    <row r="308" spans="1:47" outlineLevel="1" x14ac:dyDescent="0.2">
      <c r="A308" s="123">
        <v>257</v>
      </c>
      <c r="B308" s="123">
        <v>0</v>
      </c>
      <c r="C308" s="137" t="s">
        <v>1940</v>
      </c>
      <c r="D308" s="160" t="s">
        <v>1753</v>
      </c>
      <c r="E308" s="125">
        <v>14</v>
      </c>
      <c r="F308" s="125"/>
      <c r="G308" s="125">
        <f t="shared" si="4"/>
        <v>0</v>
      </c>
      <c r="H308" s="147" t="s">
        <v>1623</v>
      </c>
      <c r="I308" s="122"/>
      <c r="J308" s="122"/>
      <c r="K308" s="122"/>
      <c r="L308" s="122"/>
      <c r="M308" s="122"/>
      <c r="N308" s="122"/>
      <c r="O308" s="122"/>
      <c r="P308" s="122"/>
      <c r="Q308" s="122"/>
      <c r="R308" s="122" t="s">
        <v>135</v>
      </c>
      <c r="S308" s="122">
        <v>0</v>
      </c>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row>
    <row r="309" spans="1:47" outlineLevel="1" x14ac:dyDescent="0.2">
      <c r="A309" s="123">
        <v>258</v>
      </c>
      <c r="B309" s="123">
        <v>0</v>
      </c>
      <c r="C309" s="137" t="s">
        <v>1978</v>
      </c>
      <c r="D309" s="160" t="s">
        <v>1753</v>
      </c>
      <c r="E309" s="125">
        <v>1</v>
      </c>
      <c r="F309" s="125"/>
      <c r="G309" s="125">
        <f t="shared" si="4"/>
        <v>0</v>
      </c>
      <c r="H309" s="147" t="s">
        <v>1623</v>
      </c>
      <c r="I309" s="122"/>
      <c r="J309" s="122"/>
      <c r="K309" s="122"/>
      <c r="L309" s="122"/>
      <c r="M309" s="122"/>
      <c r="N309" s="122"/>
      <c r="O309" s="122"/>
      <c r="P309" s="122"/>
      <c r="Q309" s="122"/>
      <c r="R309" s="122" t="s">
        <v>133</v>
      </c>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row>
    <row r="310" spans="1:47" outlineLevel="1" x14ac:dyDescent="0.2">
      <c r="A310" s="123"/>
      <c r="B310" s="123">
        <v>0</v>
      </c>
      <c r="C310" s="137">
        <v>0</v>
      </c>
      <c r="D310" s="160">
        <v>0</v>
      </c>
      <c r="E310" s="125">
        <v>0</v>
      </c>
      <c r="F310" s="125"/>
      <c r="G310" s="125">
        <f t="shared" si="4"/>
        <v>0</v>
      </c>
      <c r="H310" s="147">
        <v>0</v>
      </c>
      <c r="I310" s="122"/>
      <c r="J310" s="122"/>
      <c r="K310" s="122"/>
      <c r="L310" s="122"/>
      <c r="M310" s="122"/>
      <c r="N310" s="122"/>
      <c r="O310" s="122"/>
      <c r="P310" s="122"/>
      <c r="Q310" s="122"/>
      <c r="R310" s="122" t="s">
        <v>135</v>
      </c>
      <c r="S310" s="122">
        <v>0</v>
      </c>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row>
    <row r="311" spans="1:47" outlineLevel="1" x14ac:dyDescent="0.2">
      <c r="A311" s="123">
        <v>259</v>
      </c>
      <c r="B311" s="123">
        <v>0</v>
      </c>
      <c r="C311" s="137" t="s">
        <v>1820</v>
      </c>
      <c r="D311" s="160" t="s">
        <v>188</v>
      </c>
      <c r="E311" s="125">
        <v>3</v>
      </c>
      <c r="F311" s="125"/>
      <c r="G311" s="125">
        <f t="shared" si="4"/>
        <v>0</v>
      </c>
      <c r="H311" s="147" t="s">
        <v>1623</v>
      </c>
      <c r="I311" s="122"/>
      <c r="J311" s="122"/>
      <c r="K311" s="122"/>
      <c r="L311" s="122"/>
      <c r="M311" s="122"/>
      <c r="N311" s="122"/>
      <c r="O311" s="122"/>
      <c r="P311" s="122"/>
      <c r="Q311" s="122"/>
      <c r="R311" s="122" t="s">
        <v>135</v>
      </c>
      <c r="S311" s="122">
        <v>0</v>
      </c>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row>
    <row r="312" spans="1:47" outlineLevel="1" x14ac:dyDescent="0.2">
      <c r="A312" s="123">
        <v>260</v>
      </c>
      <c r="B312" s="123">
        <v>0</v>
      </c>
      <c r="C312" s="137" t="s">
        <v>1907</v>
      </c>
      <c r="D312" s="160" t="s">
        <v>188</v>
      </c>
      <c r="E312" s="125">
        <v>1</v>
      </c>
      <c r="F312" s="125"/>
      <c r="G312" s="125">
        <f t="shared" ref="G312:G361" si="5">F312*E312</f>
        <v>0</v>
      </c>
      <c r="H312" s="147" t="s">
        <v>1623</v>
      </c>
      <c r="I312" s="122"/>
      <c r="J312" s="122"/>
      <c r="K312" s="122"/>
      <c r="L312" s="122"/>
      <c r="M312" s="122"/>
      <c r="N312" s="122"/>
      <c r="O312" s="122"/>
      <c r="P312" s="122"/>
      <c r="Q312" s="122"/>
      <c r="R312" s="122" t="s">
        <v>133</v>
      </c>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row>
    <row r="313" spans="1:47" ht="22.5" outlineLevel="1" x14ac:dyDescent="0.2">
      <c r="A313" s="123">
        <v>261</v>
      </c>
      <c r="B313" s="123">
        <v>0</v>
      </c>
      <c r="C313" s="137" t="s">
        <v>1821</v>
      </c>
      <c r="D313" s="160" t="s">
        <v>188</v>
      </c>
      <c r="E313" s="125">
        <v>4</v>
      </c>
      <c r="F313" s="125"/>
      <c r="G313" s="125">
        <f t="shared" si="5"/>
        <v>0</v>
      </c>
      <c r="H313" s="147" t="s">
        <v>1623</v>
      </c>
      <c r="I313" s="122"/>
      <c r="J313" s="122"/>
      <c r="K313" s="122"/>
      <c r="L313" s="122"/>
      <c r="M313" s="122"/>
      <c r="N313" s="122"/>
      <c r="O313" s="122"/>
      <c r="P313" s="122"/>
      <c r="Q313" s="122"/>
      <c r="R313" s="122" t="s">
        <v>135</v>
      </c>
      <c r="S313" s="122">
        <v>0</v>
      </c>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row>
    <row r="314" spans="1:47" outlineLevel="1" x14ac:dyDescent="0.2">
      <c r="A314" s="124" t="s">
        <v>128</v>
      </c>
      <c r="B314" s="188" t="s">
        <v>2072</v>
      </c>
      <c r="C314" s="139" t="s">
        <v>2006</v>
      </c>
      <c r="D314" s="162">
        <v>0</v>
      </c>
      <c r="E314" s="126">
        <v>0</v>
      </c>
      <c r="F314" s="126"/>
      <c r="G314" s="126">
        <f>SUM(G315:G331)</f>
        <v>0</v>
      </c>
      <c r="H314" s="148"/>
      <c r="I314" s="122"/>
      <c r="J314" s="122"/>
      <c r="K314" s="122"/>
      <c r="L314" s="122"/>
      <c r="M314" s="122"/>
      <c r="N314" s="122"/>
      <c r="O314" s="122"/>
      <c r="P314" s="122"/>
      <c r="Q314" s="122"/>
      <c r="R314" s="122" t="s">
        <v>133</v>
      </c>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row>
    <row r="315" spans="1:47" ht="22.5" outlineLevel="1" x14ac:dyDescent="0.2">
      <c r="A315" s="123">
        <v>262</v>
      </c>
      <c r="B315" s="123" t="s">
        <v>2007</v>
      </c>
      <c r="C315" s="137" t="s">
        <v>1963</v>
      </c>
      <c r="D315" s="160" t="s">
        <v>132</v>
      </c>
      <c r="E315" s="125">
        <v>1</v>
      </c>
      <c r="F315" s="125"/>
      <c r="G315" s="125">
        <f t="shared" si="5"/>
        <v>0</v>
      </c>
      <c r="H315" s="147" t="s">
        <v>1623</v>
      </c>
      <c r="I315" s="122"/>
      <c r="J315" s="122"/>
      <c r="K315" s="122"/>
      <c r="L315" s="122"/>
      <c r="M315" s="122"/>
      <c r="N315" s="122"/>
      <c r="O315" s="122"/>
      <c r="P315" s="122"/>
      <c r="Q315" s="122"/>
      <c r="R315" s="122" t="s">
        <v>135</v>
      </c>
      <c r="S315" s="122">
        <v>0</v>
      </c>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row>
    <row r="316" spans="1:47" x14ac:dyDescent="0.2">
      <c r="A316" s="123">
        <v>263</v>
      </c>
      <c r="B316" s="123" t="s">
        <v>2008</v>
      </c>
      <c r="C316" s="137" t="s">
        <v>1965</v>
      </c>
      <c r="D316" s="160" t="s">
        <v>132</v>
      </c>
      <c r="E316" s="125">
        <v>2</v>
      </c>
      <c r="F316" s="125"/>
      <c r="G316" s="125">
        <f t="shared" si="5"/>
        <v>0</v>
      </c>
      <c r="H316" s="147" t="s">
        <v>1623</v>
      </c>
      <c r="I316" s="122"/>
      <c r="R316" t="s">
        <v>129</v>
      </c>
    </row>
    <row r="317" spans="1:47" outlineLevel="1" x14ac:dyDescent="0.2">
      <c r="A317" s="123">
        <v>264</v>
      </c>
      <c r="B317" s="123" t="s">
        <v>2009</v>
      </c>
      <c r="C317" s="137" t="s">
        <v>1967</v>
      </c>
      <c r="D317" s="160" t="s">
        <v>132</v>
      </c>
      <c r="E317" s="125">
        <v>1</v>
      </c>
      <c r="F317" s="125"/>
      <c r="G317" s="125">
        <f t="shared" si="5"/>
        <v>0</v>
      </c>
      <c r="H317" s="147" t="s">
        <v>1623</v>
      </c>
      <c r="I317" s="122"/>
      <c r="J317" s="122"/>
      <c r="K317" s="122"/>
      <c r="L317" s="122"/>
      <c r="M317" s="122"/>
      <c r="N317" s="122"/>
      <c r="O317" s="122"/>
      <c r="P317" s="122"/>
      <c r="Q317" s="122"/>
      <c r="R317" s="122" t="s">
        <v>133</v>
      </c>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row>
    <row r="318" spans="1:47" outlineLevel="1" x14ac:dyDescent="0.2">
      <c r="A318" s="123">
        <v>265</v>
      </c>
      <c r="B318" s="123" t="s">
        <v>2010</v>
      </c>
      <c r="C318" s="137" t="s">
        <v>1969</v>
      </c>
      <c r="D318" s="160" t="s">
        <v>1926</v>
      </c>
      <c r="E318" s="125">
        <v>1</v>
      </c>
      <c r="F318" s="125"/>
      <c r="G318" s="125">
        <f t="shared" si="5"/>
        <v>0</v>
      </c>
      <c r="H318" s="147" t="s">
        <v>1623</v>
      </c>
      <c r="I318" s="122"/>
      <c r="J318" s="122"/>
      <c r="K318" s="122"/>
      <c r="L318" s="122"/>
      <c r="M318" s="122"/>
      <c r="N318" s="122"/>
      <c r="O318" s="122"/>
      <c r="P318" s="122"/>
      <c r="Q318" s="122"/>
      <c r="R318" s="122" t="s">
        <v>135</v>
      </c>
      <c r="S318" s="122">
        <v>0</v>
      </c>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row>
    <row r="319" spans="1:47" ht="22.5" outlineLevel="1" x14ac:dyDescent="0.2">
      <c r="A319" s="123">
        <v>266</v>
      </c>
      <c r="B319" s="123" t="s">
        <v>2011</v>
      </c>
      <c r="C319" s="137" t="s">
        <v>1971</v>
      </c>
      <c r="D319" s="160" t="s">
        <v>132</v>
      </c>
      <c r="E319" s="125">
        <v>2</v>
      </c>
      <c r="F319" s="125"/>
      <c r="G319" s="125">
        <f t="shared" si="5"/>
        <v>0</v>
      </c>
      <c r="H319" s="147" t="s">
        <v>1623</v>
      </c>
      <c r="I319" s="122"/>
      <c r="J319" s="122"/>
      <c r="K319" s="122"/>
      <c r="L319" s="122"/>
      <c r="M319" s="122"/>
      <c r="N319" s="122"/>
      <c r="O319" s="122"/>
      <c r="P319" s="122"/>
      <c r="Q319" s="122"/>
      <c r="R319" s="122" t="s">
        <v>135</v>
      </c>
      <c r="S319" s="122">
        <v>0</v>
      </c>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row>
    <row r="320" spans="1:47" outlineLevel="1" x14ac:dyDescent="0.2">
      <c r="A320" s="123">
        <v>267</v>
      </c>
      <c r="B320" s="123" t="s">
        <v>2012</v>
      </c>
      <c r="C320" s="137" t="s">
        <v>1894</v>
      </c>
      <c r="D320" s="160" t="s">
        <v>132</v>
      </c>
      <c r="E320" s="125">
        <v>1</v>
      </c>
      <c r="F320" s="125"/>
      <c r="G320" s="125">
        <f t="shared" si="5"/>
        <v>0</v>
      </c>
      <c r="H320" s="147" t="s">
        <v>1623</v>
      </c>
      <c r="I320" s="122"/>
      <c r="J320" s="122"/>
      <c r="K320" s="122"/>
      <c r="L320" s="122"/>
      <c r="M320" s="122"/>
      <c r="N320" s="122"/>
      <c r="O320" s="122"/>
      <c r="P320" s="122"/>
      <c r="Q320" s="122"/>
      <c r="R320" s="122" t="s">
        <v>135</v>
      </c>
      <c r="S320" s="122">
        <v>0</v>
      </c>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row>
    <row r="321" spans="1:47" outlineLevel="1" x14ac:dyDescent="0.2">
      <c r="A321" s="123">
        <v>268</v>
      </c>
      <c r="B321" s="123" t="s">
        <v>2013</v>
      </c>
      <c r="C321" s="137" t="s">
        <v>1742</v>
      </c>
      <c r="D321" s="160" t="s">
        <v>132</v>
      </c>
      <c r="E321" s="125">
        <v>2</v>
      </c>
      <c r="F321" s="125"/>
      <c r="G321" s="125">
        <f t="shared" si="5"/>
        <v>0</v>
      </c>
      <c r="H321" s="147" t="s">
        <v>1623</v>
      </c>
      <c r="I321" s="122"/>
      <c r="J321" s="122"/>
      <c r="K321" s="122"/>
      <c r="L321" s="122"/>
      <c r="M321" s="122"/>
      <c r="N321" s="122"/>
      <c r="O321" s="122"/>
      <c r="P321" s="122"/>
      <c r="Q321" s="122"/>
      <c r="R321" s="122" t="s">
        <v>135</v>
      </c>
      <c r="S321" s="122">
        <v>0</v>
      </c>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row>
    <row r="322" spans="1:47" outlineLevel="1" x14ac:dyDescent="0.2">
      <c r="A322" s="123">
        <v>269</v>
      </c>
      <c r="B322" s="123" t="s">
        <v>2014</v>
      </c>
      <c r="C322" s="137" t="s">
        <v>1779</v>
      </c>
      <c r="D322" s="160" t="s">
        <v>1753</v>
      </c>
      <c r="E322" s="125">
        <v>2</v>
      </c>
      <c r="F322" s="125"/>
      <c r="G322" s="125">
        <f t="shared" si="5"/>
        <v>0</v>
      </c>
      <c r="H322" s="147" t="s">
        <v>1623</v>
      </c>
      <c r="I322" s="122"/>
      <c r="J322" s="122"/>
      <c r="K322" s="122"/>
      <c r="L322" s="122"/>
      <c r="M322" s="122"/>
      <c r="N322" s="122"/>
      <c r="O322" s="122"/>
      <c r="P322" s="122"/>
      <c r="Q322" s="122"/>
      <c r="R322" s="122" t="s">
        <v>133</v>
      </c>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row>
    <row r="323" spans="1:47" outlineLevel="1" x14ac:dyDescent="0.2">
      <c r="A323" s="123"/>
      <c r="B323" s="123">
        <v>0</v>
      </c>
      <c r="C323" s="137">
        <v>0</v>
      </c>
      <c r="D323" s="160">
        <v>0</v>
      </c>
      <c r="E323" s="125">
        <v>0</v>
      </c>
      <c r="F323" s="125"/>
      <c r="G323" s="125">
        <f t="shared" si="5"/>
        <v>0</v>
      </c>
      <c r="H323" s="147">
        <v>0</v>
      </c>
      <c r="I323" s="122"/>
      <c r="J323" s="122"/>
      <c r="K323" s="122"/>
      <c r="L323" s="122"/>
      <c r="M323" s="122"/>
      <c r="N323" s="122"/>
      <c r="O323" s="122"/>
      <c r="P323" s="122"/>
      <c r="Q323" s="122"/>
      <c r="R323" s="122" t="s">
        <v>135</v>
      </c>
      <c r="S323" s="122">
        <v>0</v>
      </c>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row>
    <row r="324" spans="1:47" outlineLevel="1" x14ac:dyDescent="0.2">
      <c r="A324" s="123"/>
      <c r="B324" s="123">
        <v>0</v>
      </c>
      <c r="C324" s="137" t="s">
        <v>1807</v>
      </c>
      <c r="D324" s="160">
        <v>0</v>
      </c>
      <c r="E324" s="125"/>
      <c r="F324" s="125"/>
      <c r="G324" s="125">
        <f t="shared" si="5"/>
        <v>0</v>
      </c>
      <c r="H324" s="147">
        <v>0</v>
      </c>
      <c r="I324" s="122"/>
      <c r="J324" s="122"/>
      <c r="K324" s="122"/>
      <c r="L324" s="122"/>
      <c r="M324" s="122"/>
      <c r="N324" s="122"/>
      <c r="O324" s="122"/>
      <c r="P324" s="122"/>
      <c r="Q324" s="122"/>
      <c r="R324" s="122" t="s">
        <v>135</v>
      </c>
      <c r="S324" s="122">
        <v>0</v>
      </c>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row>
    <row r="325" spans="1:47" outlineLevel="1" x14ac:dyDescent="0.2">
      <c r="A325" s="123">
        <v>270</v>
      </c>
      <c r="B325" s="123">
        <v>0</v>
      </c>
      <c r="C325" s="137" t="s">
        <v>1939</v>
      </c>
      <c r="D325" s="160" t="s">
        <v>1753</v>
      </c>
      <c r="E325" s="125">
        <v>3</v>
      </c>
      <c r="F325" s="125"/>
      <c r="G325" s="125">
        <f t="shared" si="5"/>
        <v>0</v>
      </c>
      <c r="H325" s="147" t="s">
        <v>1623</v>
      </c>
      <c r="I325" s="122"/>
      <c r="J325" s="122"/>
      <c r="K325" s="122"/>
      <c r="L325" s="122"/>
      <c r="M325" s="122"/>
      <c r="N325" s="122"/>
      <c r="O325" s="122"/>
      <c r="P325" s="122"/>
      <c r="Q325" s="122"/>
      <c r="R325" s="122" t="s">
        <v>135</v>
      </c>
      <c r="S325" s="122">
        <v>0</v>
      </c>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row>
    <row r="326" spans="1:47" outlineLevel="1" x14ac:dyDescent="0.2">
      <c r="A326" s="123">
        <v>271</v>
      </c>
      <c r="B326" s="123">
        <v>0</v>
      </c>
      <c r="C326" s="137" t="s">
        <v>1940</v>
      </c>
      <c r="D326" s="160" t="s">
        <v>1753</v>
      </c>
      <c r="E326" s="125">
        <v>14</v>
      </c>
      <c r="F326" s="125"/>
      <c r="G326" s="125">
        <f t="shared" si="5"/>
        <v>0</v>
      </c>
      <c r="H326" s="147" t="s">
        <v>1623</v>
      </c>
      <c r="I326" s="122"/>
      <c r="J326" s="122"/>
      <c r="K326" s="122"/>
      <c r="L326" s="122"/>
      <c r="M326" s="122"/>
      <c r="N326" s="122"/>
      <c r="O326" s="122"/>
      <c r="P326" s="122"/>
      <c r="Q326" s="122"/>
      <c r="R326" s="122" t="s">
        <v>133</v>
      </c>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row>
    <row r="327" spans="1:47" outlineLevel="1" x14ac:dyDescent="0.2">
      <c r="A327" s="123">
        <v>272</v>
      </c>
      <c r="B327" s="123">
        <v>0</v>
      </c>
      <c r="C327" s="137" t="s">
        <v>1978</v>
      </c>
      <c r="D327" s="160" t="s">
        <v>1753</v>
      </c>
      <c r="E327" s="125">
        <v>1</v>
      </c>
      <c r="F327" s="125"/>
      <c r="G327" s="125">
        <f t="shared" si="5"/>
        <v>0</v>
      </c>
      <c r="H327" s="147" t="s">
        <v>1623</v>
      </c>
      <c r="I327" s="122"/>
      <c r="J327" s="122"/>
      <c r="K327" s="122"/>
      <c r="L327" s="122"/>
      <c r="M327" s="122"/>
      <c r="N327" s="122"/>
      <c r="O327" s="122"/>
      <c r="P327" s="122"/>
      <c r="Q327" s="122"/>
      <c r="R327" s="122" t="s">
        <v>135</v>
      </c>
      <c r="S327" s="122">
        <v>0</v>
      </c>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row>
    <row r="328" spans="1:47" outlineLevel="1" x14ac:dyDescent="0.2">
      <c r="A328" s="123"/>
      <c r="B328" s="123">
        <v>0</v>
      </c>
      <c r="C328" s="137">
        <v>0</v>
      </c>
      <c r="D328" s="160">
        <v>0</v>
      </c>
      <c r="E328" s="125">
        <v>0</v>
      </c>
      <c r="F328" s="125"/>
      <c r="G328" s="125">
        <f t="shared" si="5"/>
        <v>0</v>
      </c>
      <c r="H328" s="147">
        <v>0</v>
      </c>
      <c r="I328" s="122"/>
      <c r="J328" s="122"/>
      <c r="K328" s="122"/>
      <c r="L328" s="122"/>
      <c r="M328" s="122"/>
      <c r="N328" s="122"/>
      <c r="O328" s="122"/>
      <c r="P328" s="122"/>
      <c r="Q328" s="122"/>
      <c r="R328" s="122" t="s">
        <v>135</v>
      </c>
      <c r="S328" s="122">
        <v>0</v>
      </c>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row>
    <row r="329" spans="1:47" outlineLevel="1" x14ac:dyDescent="0.2">
      <c r="A329" s="123">
        <v>273</v>
      </c>
      <c r="B329" s="123">
        <v>0</v>
      </c>
      <c r="C329" s="137" t="s">
        <v>1820</v>
      </c>
      <c r="D329" s="160" t="s">
        <v>188</v>
      </c>
      <c r="E329" s="125">
        <v>3</v>
      </c>
      <c r="F329" s="125"/>
      <c r="G329" s="125">
        <f t="shared" si="5"/>
        <v>0</v>
      </c>
      <c r="H329" s="147" t="s">
        <v>1623</v>
      </c>
      <c r="I329" s="122"/>
      <c r="J329" s="122"/>
      <c r="K329" s="122"/>
      <c r="L329" s="122"/>
      <c r="M329" s="122"/>
      <c r="N329" s="122"/>
      <c r="O329" s="122"/>
      <c r="P329" s="122"/>
      <c r="Q329" s="122"/>
      <c r="R329" s="122" t="s">
        <v>135</v>
      </c>
      <c r="S329" s="122">
        <v>0</v>
      </c>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row>
    <row r="330" spans="1:47" outlineLevel="1" x14ac:dyDescent="0.2">
      <c r="A330" s="123">
        <v>274</v>
      </c>
      <c r="B330" s="123">
        <v>0</v>
      </c>
      <c r="C330" s="137" t="s">
        <v>1907</v>
      </c>
      <c r="D330" s="160" t="s">
        <v>188</v>
      </c>
      <c r="E330" s="125">
        <v>1</v>
      </c>
      <c r="F330" s="125"/>
      <c r="G330" s="125">
        <f t="shared" si="5"/>
        <v>0</v>
      </c>
      <c r="H330" s="147" t="s">
        <v>1623</v>
      </c>
      <c r="I330" s="122"/>
      <c r="J330" s="122"/>
      <c r="K330" s="122"/>
      <c r="L330" s="122"/>
      <c r="M330" s="122"/>
      <c r="N330" s="122"/>
      <c r="O330" s="122"/>
      <c r="P330" s="122"/>
      <c r="Q330" s="122"/>
      <c r="R330" s="122" t="s">
        <v>133</v>
      </c>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row>
    <row r="331" spans="1:47" ht="22.5" outlineLevel="1" x14ac:dyDescent="0.2">
      <c r="A331" s="123">
        <v>275</v>
      </c>
      <c r="B331" s="123">
        <v>0</v>
      </c>
      <c r="C331" s="137" t="s">
        <v>1821</v>
      </c>
      <c r="D331" s="160" t="s">
        <v>188</v>
      </c>
      <c r="E331" s="125">
        <v>4</v>
      </c>
      <c r="F331" s="125"/>
      <c r="G331" s="125">
        <f t="shared" si="5"/>
        <v>0</v>
      </c>
      <c r="H331" s="147" t="s">
        <v>1623</v>
      </c>
      <c r="I331" s="122"/>
      <c r="J331" s="122"/>
      <c r="K331" s="122"/>
      <c r="L331" s="122"/>
      <c r="M331" s="122"/>
      <c r="N331" s="122"/>
      <c r="O331" s="122"/>
      <c r="P331" s="122"/>
      <c r="Q331" s="122"/>
      <c r="R331" s="122" t="s">
        <v>135</v>
      </c>
      <c r="S331" s="122">
        <v>0</v>
      </c>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row>
    <row r="332" spans="1:47" ht="25.5" outlineLevel="1" x14ac:dyDescent="0.2">
      <c r="A332" s="124" t="s">
        <v>128</v>
      </c>
      <c r="B332" s="188" t="s">
        <v>2071</v>
      </c>
      <c r="C332" s="139" t="s">
        <v>2015</v>
      </c>
      <c r="D332" s="162">
        <v>0</v>
      </c>
      <c r="E332" s="126">
        <v>0</v>
      </c>
      <c r="F332" s="126"/>
      <c r="G332" s="126">
        <f>SUM(G333:G345)</f>
        <v>0</v>
      </c>
      <c r="H332" s="148"/>
      <c r="I332" s="122"/>
      <c r="J332" s="122"/>
      <c r="K332" s="122"/>
      <c r="L332" s="122"/>
      <c r="M332" s="122"/>
      <c r="N332" s="122"/>
      <c r="O332" s="122"/>
      <c r="P332" s="122"/>
      <c r="Q332" s="122"/>
      <c r="R332" s="122" t="s">
        <v>133</v>
      </c>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row>
    <row r="333" spans="1:47" outlineLevel="1" x14ac:dyDescent="0.2">
      <c r="A333" s="123">
        <v>276</v>
      </c>
      <c r="B333" s="123" t="s">
        <v>2016</v>
      </c>
      <c r="C333" s="137" t="s">
        <v>2017</v>
      </c>
      <c r="D333" s="160" t="s">
        <v>132</v>
      </c>
      <c r="E333" s="125">
        <v>1</v>
      </c>
      <c r="F333" s="125"/>
      <c r="G333" s="125">
        <f t="shared" si="5"/>
        <v>0</v>
      </c>
      <c r="H333" s="147" t="s">
        <v>1623</v>
      </c>
      <c r="I333" s="122"/>
      <c r="J333" s="122"/>
      <c r="K333" s="122"/>
      <c r="L333" s="122"/>
      <c r="M333" s="122"/>
      <c r="N333" s="122"/>
      <c r="O333" s="122"/>
      <c r="P333" s="122"/>
      <c r="Q333" s="122"/>
      <c r="R333" s="122" t="s">
        <v>133</v>
      </c>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row>
    <row r="334" spans="1:47" outlineLevel="1" x14ac:dyDescent="0.2">
      <c r="A334" s="123">
        <v>277</v>
      </c>
      <c r="B334" s="123" t="s">
        <v>2018</v>
      </c>
      <c r="C334" s="137" t="s">
        <v>2017</v>
      </c>
      <c r="D334" s="160" t="s">
        <v>132</v>
      </c>
      <c r="E334" s="125">
        <v>1</v>
      </c>
      <c r="F334" s="125"/>
      <c r="G334" s="125">
        <f t="shared" si="5"/>
        <v>0</v>
      </c>
      <c r="H334" s="147" t="s">
        <v>1623</v>
      </c>
      <c r="I334" s="122"/>
      <c r="J334" s="122"/>
      <c r="K334" s="122"/>
      <c r="L334" s="122"/>
      <c r="M334" s="122"/>
      <c r="N334" s="122"/>
      <c r="O334" s="122"/>
      <c r="P334" s="122"/>
      <c r="Q334" s="122"/>
      <c r="R334" s="122" t="s">
        <v>135</v>
      </c>
      <c r="S334" s="122">
        <v>0</v>
      </c>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row>
    <row r="335" spans="1:47" outlineLevel="1" x14ac:dyDescent="0.2">
      <c r="A335" s="123">
        <v>278</v>
      </c>
      <c r="B335" s="123" t="s">
        <v>2019</v>
      </c>
      <c r="C335" s="137" t="s">
        <v>2017</v>
      </c>
      <c r="D335" s="160" t="s">
        <v>1926</v>
      </c>
      <c r="E335" s="125">
        <v>1</v>
      </c>
      <c r="F335" s="125"/>
      <c r="G335" s="125">
        <f t="shared" si="5"/>
        <v>0</v>
      </c>
      <c r="H335" s="147" t="s">
        <v>1623</v>
      </c>
      <c r="I335" s="122"/>
      <c r="J335" s="122"/>
      <c r="K335" s="122"/>
      <c r="L335" s="122"/>
      <c r="M335" s="122"/>
      <c r="N335" s="122"/>
      <c r="O335" s="122"/>
      <c r="P335" s="122"/>
      <c r="Q335" s="122"/>
      <c r="R335" s="122" t="s">
        <v>135</v>
      </c>
      <c r="S335" s="122">
        <v>0</v>
      </c>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row>
    <row r="336" spans="1:47" outlineLevel="1" x14ac:dyDescent="0.2">
      <c r="A336" s="123">
        <v>279</v>
      </c>
      <c r="B336" s="123" t="s">
        <v>2020</v>
      </c>
      <c r="C336" s="137" t="s">
        <v>2017</v>
      </c>
      <c r="D336" s="160" t="s">
        <v>132</v>
      </c>
      <c r="E336" s="125">
        <v>1</v>
      </c>
      <c r="F336" s="125"/>
      <c r="G336" s="125">
        <f t="shared" si="5"/>
        <v>0</v>
      </c>
      <c r="H336" s="147" t="s">
        <v>1623</v>
      </c>
      <c r="I336" s="122"/>
      <c r="J336" s="122"/>
      <c r="K336" s="122"/>
      <c r="L336" s="122"/>
      <c r="M336" s="122"/>
      <c r="N336" s="122"/>
      <c r="O336" s="122"/>
      <c r="P336" s="122"/>
      <c r="Q336" s="122"/>
      <c r="R336" s="122" t="s">
        <v>135</v>
      </c>
      <c r="S336" s="122">
        <v>0</v>
      </c>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row>
    <row r="337" spans="1:47" outlineLevel="1" x14ac:dyDescent="0.2">
      <c r="A337" s="123">
        <v>280</v>
      </c>
      <c r="B337" s="123" t="s">
        <v>2021</v>
      </c>
      <c r="C337" s="137" t="s">
        <v>2017</v>
      </c>
      <c r="D337" s="160" t="s">
        <v>132</v>
      </c>
      <c r="E337" s="125">
        <v>1</v>
      </c>
      <c r="F337" s="125"/>
      <c r="G337" s="125">
        <f t="shared" si="5"/>
        <v>0</v>
      </c>
      <c r="H337" s="147" t="s">
        <v>1623</v>
      </c>
      <c r="I337" s="122"/>
      <c r="J337" s="122"/>
      <c r="K337" s="122"/>
      <c r="L337" s="122"/>
      <c r="M337" s="122"/>
      <c r="N337" s="122"/>
      <c r="O337" s="122"/>
      <c r="P337" s="122"/>
      <c r="Q337" s="122"/>
      <c r="R337" s="122" t="s">
        <v>135</v>
      </c>
      <c r="S337" s="122">
        <v>0</v>
      </c>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row>
    <row r="338" spans="1:47" outlineLevel="1" x14ac:dyDescent="0.2">
      <c r="A338" s="123">
        <v>281</v>
      </c>
      <c r="B338" s="123" t="s">
        <v>2022</v>
      </c>
      <c r="C338" s="137" t="s">
        <v>2017</v>
      </c>
      <c r="D338" s="160" t="s">
        <v>132</v>
      </c>
      <c r="E338" s="125">
        <v>1</v>
      </c>
      <c r="F338" s="125"/>
      <c r="G338" s="125">
        <f t="shared" si="5"/>
        <v>0</v>
      </c>
      <c r="H338" s="147" t="s">
        <v>1623</v>
      </c>
      <c r="I338" s="122"/>
      <c r="J338" s="122"/>
      <c r="K338" s="122"/>
      <c r="L338" s="122"/>
      <c r="M338" s="122"/>
      <c r="N338" s="122"/>
      <c r="O338" s="122"/>
      <c r="P338" s="122"/>
      <c r="Q338" s="122"/>
      <c r="R338" s="122" t="s">
        <v>178</v>
      </c>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row>
    <row r="339" spans="1:47" outlineLevel="1" x14ac:dyDescent="0.2">
      <c r="A339" s="123">
        <v>282</v>
      </c>
      <c r="B339" s="123" t="s">
        <v>2023</v>
      </c>
      <c r="C339" s="137" t="s">
        <v>2017</v>
      </c>
      <c r="D339" s="160" t="s">
        <v>132</v>
      </c>
      <c r="E339" s="125">
        <v>1</v>
      </c>
      <c r="F339" s="125"/>
      <c r="G339" s="125">
        <f t="shared" si="5"/>
        <v>0</v>
      </c>
      <c r="H339" s="147" t="s">
        <v>1623</v>
      </c>
      <c r="I339" s="122"/>
      <c r="J339" s="122"/>
      <c r="K339" s="122"/>
      <c r="L339" s="122"/>
      <c r="M339" s="122"/>
      <c r="N339" s="122"/>
      <c r="O339" s="122"/>
      <c r="P339" s="122"/>
      <c r="Q339" s="122"/>
      <c r="R339" s="122" t="s">
        <v>135</v>
      </c>
      <c r="S339" s="122">
        <v>0</v>
      </c>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row>
    <row r="340" spans="1:47" outlineLevel="1" x14ac:dyDescent="0.2">
      <c r="A340" s="123">
        <v>283</v>
      </c>
      <c r="B340" s="123" t="s">
        <v>2024</v>
      </c>
      <c r="C340" s="137" t="s">
        <v>2017</v>
      </c>
      <c r="D340" s="160" t="s">
        <v>132</v>
      </c>
      <c r="E340" s="125">
        <v>1</v>
      </c>
      <c r="F340" s="125"/>
      <c r="G340" s="125">
        <f t="shared" si="5"/>
        <v>0</v>
      </c>
      <c r="H340" s="147" t="s">
        <v>1623</v>
      </c>
      <c r="I340" s="122"/>
      <c r="J340" s="122"/>
      <c r="K340" s="122"/>
      <c r="L340" s="122"/>
      <c r="M340" s="122"/>
      <c r="N340" s="122"/>
      <c r="O340" s="122"/>
      <c r="P340" s="122"/>
      <c r="Q340" s="122"/>
      <c r="R340" s="122" t="s">
        <v>135</v>
      </c>
      <c r="S340" s="122">
        <v>0</v>
      </c>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row>
    <row r="341" spans="1:47" outlineLevel="1" x14ac:dyDescent="0.2">
      <c r="A341" s="123">
        <v>284</v>
      </c>
      <c r="B341" s="123" t="s">
        <v>2025</v>
      </c>
      <c r="C341" s="137" t="s">
        <v>2017</v>
      </c>
      <c r="D341" s="160" t="s">
        <v>132</v>
      </c>
      <c r="E341" s="125">
        <v>1</v>
      </c>
      <c r="F341" s="125"/>
      <c r="G341" s="125">
        <f t="shared" si="5"/>
        <v>0</v>
      </c>
      <c r="H341" s="147" t="s">
        <v>1623</v>
      </c>
      <c r="I341" s="122"/>
      <c r="J341" s="122"/>
      <c r="K341" s="122"/>
      <c r="L341" s="122"/>
      <c r="M341" s="122"/>
      <c r="N341" s="122"/>
      <c r="O341" s="122"/>
      <c r="P341" s="122"/>
      <c r="Q341" s="122"/>
      <c r="R341" s="122" t="s">
        <v>133</v>
      </c>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row>
    <row r="342" spans="1:47" outlineLevel="1" x14ac:dyDescent="0.2">
      <c r="A342" s="123">
        <v>285</v>
      </c>
      <c r="B342" s="123" t="s">
        <v>2026</v>
      </c>
      <c r="C342" s="137" t="s">
        <v>2017</v>
      </c>
      <c r="D342" s="160" t="s">
        <v>132</v>
      </c>
      <c r="E342" s="125">
        <v>1</v>
      </c>
      <c r="F342" s="125"/>
      <c r="G342" s="125">
        <f t="shared" si="5"/>
        <v>0</v>
      </c>
      <c r="H342" s="147" t="s">
        <v>1623</v>
      </c>
      <c r="I342" s="122"/>
      <c r="J342" s="122"/>
      <c r="K342" s="122"/>
      <c r="L342" s="122"/>
      <c r="M342" s="122"/>
      <c r="N342" s="122"/>
      <c r="O342" s="122"/>
      <c r="P342" s="122"/>
      <c r="Q342" s="122"/>
      <c r="R342" s="122" t="s">
        <v>135</v>
      </c>
      <c r="S342" s="122">
        <v>0</v>
      </c>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row>
    <row r="343" spans="1:47" outlineLevel="1" x14ac:dyDescent="0.2">
      <c r="A343" s="123">
        <v>286</v>
      </c>
      <c r="B343" s="123" t="s">
        <v>2027</v>
      </c>
      <c r="C343" s="137" t="s">
        <v>2017</v>
      </c>
      <c r="D343" s="160" t="s">
        <v>132</v>
      </c>
      <c r="E343" s="125">
        <v>1</v>
      </c>
      <c r="F343" s="125"/>
      <c r="G343" s="125">
        <f t="shared" si="5"/>
        <v>0</v>
      </c>
      <c r="H343" s="147" t="s">
        <v>1623</v>
      </c>
      <c r="I343" s="122"/>
      <c r="J343" s="122"/>
      <c r="K343" s="122"/>
      <c r="L343" s="122"/>
      <c r="M343" s="122"/>
      <c r="N343" s="122"/>
      <c r="O343" s="122"/>
      <c r="P343" s="122"/>
      <c r="Q343" s="122"/>
      <c r="R343" s="122" t="s">
        <v>135</v>
      </c>
      <c r="S343" s="122">
        <v>0</v>
      </c>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row>
    <row r="344" spans="1:47" outlineLevel="1" x14ac:dyDescent="0.2">
      <c r="A344" s="123">
        <v>287</v>
      </c>
      <c r="B344" s="123" t="s">
        <v>2028</v>
      </c>
      <c r="C344" s="137" t="s">
        <v>2029</v>
      </c>
      <c r="D344" s="160" t="s">
        <v>132</v>
      </c>
      <c r="E344" s="125">
        <v>1</v>
      </c>
      <c r="F344" s="125"/>
      <c r="G344" s="125">
        <f t="shared" si="5"/>
        <v>0</v>
      </c>
      <c r="H344" s="147" t="s">
        <v>1623</v>
      </c>
      <c r="I344" s="122"/>
      <c r="J344" s="122"/>
      <c r="K344" s="122"/>
      <c r="L344" s="122"/>
      <c r="M344" s="122"/>
      <c r="N344" s="122"/>
      <c r="O344" s="122"/>
      <c r="P344" s="122"/>
      <c r="Q344" s="122"/>
      <c r="R344" s="122" t="s">
        <v>133</v>
      </c>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row>
    <row r="345" spans="1:47" outlineLevel="1" x14ac:dyDescent="0.2">
      <c r="A345" s="123">
        <v>288</v>
      </c>
      <c r="B345" s="123" t="s">
        <v>2030</v>
      </c>
      <c r="C345" s="137" t="s">
        <v>2031</v>
      </c>
      <c r="D345" s="160" t="s">
        <v>132</v>
      </c>
      <c r="E345" s="125">
        <v>1</v>
      </c>
      <c r="F345" s="125"/>
      <c r="G345" s="125">
        <f t="shared" si="5"/>
        <v>0</v>
      </c>
      <c r="H345" s="147" t="s">
        <v>1623</v>
      </c>
      <c r="I345" s="122"/>
      <c r="J345" s="122"/>
      <c r="K345" s="122"/>
      <c r="L345" s="122"/>
      <c r="M345" s="122"/>
      <c r="N345" s="122"/>
      <c r="O345" s="122"/>
      <c r="P345" s="122"/>
      <c r="Q345" s="122"/>
      <c r="R345" s="122" t="s">
        <v>135</v>
      </c>
      <c r="S345" s="122">
        <v>0</v>
      </c>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row>
    <row r="346" spans="1:47" outlineLevel="1" x14ac:dyDescent="0.2">
      <c r="A346" s="124" t="s">
        <v>128</v>
      </c>
      <c r="B346" s="188" t="s">
        <v>2070</v>
      </c>
      <c r="C346" s="139" t="s">
        <v>2032</v>
      </c>
      <c r="D346" s="162">
        <v>0</v>
      </c>
      <c r="E346" s="126">
        <v>0</v>
      </c>
      <c r="F346" s="126"/>
      <c r="G346" s="126">
        <f>SUM(G347:G349)</f>
        <v>0</v>
      </c>
      <c r="H346" s="148"/>
      <c r="I346" s="122"/>
      <c r="J346" s="122"/>
      <c r="K346" s="122"/>
      <c r="L346" s="122"/>
      <c r="M346" s="122"/>
      <c r="N346" s="122"/>
      <c r="O346" s="122"/>
      <c r="P346" s="122"/>
      <c r="Q346" s="122"/>
      <c r="R346" s="122" t="s">
        <v>135</v>
      </c>
      <c r="S346" s="122">
        <v>0</v>
      </c>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row>
    <row r="347" spans="1:47" outlineLevel="1" x14ac:dyDescent="0.2">
      <c r="A347" s="123">
        <v>289</v>
      </c>
      <c r="B347" s="123" t="s">
        <v>2033</v>
      </c>
      <c r="C347" s="137" t="s">
        <v>2017</v>
      </c>
      <c r="D347" s="160" t="s">
        <v>132</v>
      </c>
      <c r="E347" s="125">
        <v>1</v>
      </c>
      <c r="F347" s="125"/>
      <c r="G347" s="125">
        <f t="shared" si="5"/>
        <v>0</v>
      </c>
      <c r="H347" s="147" t="s">
        <v>1623</v>
      </c>
      <c r="I347" s="122"/>
      <c r="J347" s="122"/>
      <c r="K347" s="122"/>
      <c r="L347" s="122"/>
      <c r="M347" s="122"/>
      <c r="N347" s="122"/>
      <c r="O347" s="122"/>
      <c r="P347" s="122"/>
      <c r="Q347" s="122"/>
      <c r="R347" s="122" t="s">
        <v>135</v>
      </c>
      <c r="S347" s="122">
        <v>0</v>
      </c>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row>
    <row r="348" spans="1:47" outlineLevel="1" x14ac:dyDescent="0.2">
      <c r="A348" s="123">
        <v>290</v>
      </c>
      <c r="B348" s="123" t="s">
        <v>2034</v>
      </c>
      <c r="C348" s="137" t="s">
        <v>2017</v>
      </c>
      <c r="D348" s="160" t="s">
        <v>132</v>
      </c>
      <c r="E348" s="125">
        <v>1</v>
      </c>
      <c r="F348" s="125"/>
      <c r="G348" s="125">
        <f t="shared" si="5"/>
        <v>0</v>
      </c>
      <c r="H348" s="147" t="s">
        <v>1623</v>
      </c>
      <c r="I348" s="122"/>
      <c r="J348" s="122"/>
      <c r="K348" s="122"/>
      <c r="L348" s="122"/>
      <c r="M348" s="122"/>
      <c r="N348" s="122"/>
      <c r="O348" s="122"/>
      <c r="P348" s="122"/>
      <c r="Q348" s="122"/>
      <c r="R348" s="122" t="s">
        <v>135</v>
      </c>
      <c r="S348" s="122">
        <v>0</v>
      </c>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row>
    <row r="349" spans="1:47" outlineLevel="1" x14ac:dyDescent="0.2">
      <c r="A349" s="123">
        <v>291</v>
      </c>
      <c r="B349" s="123" t="s">
        <v>2035</v>
      </c>
      <c r="C349" s="137" t="s">
        <v>2029</v>
      </c>
      <c r="D349" s="160" t="s">
        <v>132</v>
      </c>
      <c r="E349" s="125">
        <v>1</v>
      </c>
      <c r="F349" s="125"/>
      <c r="G349" s="125">
        <f t="shared" si="5"/>
        <v>0</v>
      </c>
      <c r="H349" s="147" t="s">
        <v>1623</v>
      </c>
      <c r="I349" s="122"/>
      <c r="J349" s="122"/>
      <c r="K349" s="122"/>
      <c r="L349" s="122"/>
      <c r="M349" s="122"/>
      <c r="N349" s="122"/>
      <c r="O349" s="122"/>
      <c r="P349" s="122"/>
      <c r="Q349" s="122"/>
      <c r="R349" s="122" t="s">
        <v>133</v>
      </c>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row>
    <row r="350" spans="1:47" outlineLevel="1" x14ac:dyDescent="0.2">
      <c r="A350" s="124" t="s">
        <v>128</v>
      </c>
      <c r="B350" s="188" t="s">
        <v>2069</v>
      </c>
      <c r="C350" s="139" t="s">
        <v>2036</v>
      </c>
      <c r="D350" s="162">
        <v>0</v>
      </c>
      <c r="E350" s="126">
        <v>0</v>
      </c>
      <c r="F350" s="126"/>
      <c r="G350" s="126">
        <f>SUM(G351:G354)</f>
        <v>0</v>
      </c>
      <c r="H350" s="148"/>
      <c r="I350" s="122"/>
      <c r="J350" s="122"/>
      <c r="K350" s="122"/>
      <c r="L350" s="122"/>
      <c r="M350" s="122"/>
      <c r="N350" s="122"/>
      <c r="O350" s="122"/>
      <c r="P350" s="122"/>
      <c r="Q350" s="122"/>
      <c r="R350" s="122" t="s">
        <v>135</v>
      </c>
      <c r="S350" s="122">
        <v>0</v>
      </c>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row>
    <row r="351" spans="1:47" outlineLevel="1" x14ac:dyDescent="0.2">
      <c r="A351" s="123">
        <v>292</v>
      </c>
      <c r="B351" s="123" t="s">
        <v>2037</v>
      </c>
      <c r="C351" s="137" t="s">
        <v>2031</v>
      </c>
      <c r="D351" s="160" t="s">
        <v>132</v>
      </c>
      <c r="E351" s="125">
        <v>1</v>
      </c>
      <c r="F351" s="125"/>
      <c r="G351" s="125">
        <f t="shared" si="5"/>
        <v>0</v>
      </c>
      <c r="H351" s="147" t="s">
        <v>1623</v>
      </c>
      <c r="I351" s="122"/>
      <c r="J351" s="122"/>
      <c r="K351" s="122"/>
      <c r="L351" s="122"/>
      <c r="M351" s="122"/>
      <c r="N351" s="122"/>
      <c r="O351" s="122"/>
      <c r="P351" s="122"/>
      <c r="Q351" s="122"/>
      <c r="R351" s="122" t="s">
        <v>135</v>
      </c>
      <c r="S351" s="122">
        <v>0</v>
      </c>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row>
    <row r="352" spans="1:47" outlineLevel="1" x14ac:dyDescent="0.2">
      <c r="A352" s="123">
        <v>293</v>
      </c>
      <c r="B352" s="123" t="s">
        <v>2038</v>
      </c>
      <c r="C352" s="137" t="s">
        <v>2017</v>
      </c>
      <c r="D352" s="160" t="s">
        <v>132</v>
      </c>
      <c r="E352" s="125">
        <v>1</v>
      </c>
      <c r="F352" s="125"/>
      <c r="G352" s="125">
        <f t="shared" si="5"/>
        <v>0</v>
      </c>
      <c r="H352" s="147" t="s">
        <v>1623</v>
      </c>
      <c r="I352" s="122"/>
      <c r="J352" s="122"/>
      <c r="K352" s="122"/>
      <c r="L352" s="122"/>
      <c r="M352" s="122"/>
      <c r="N352" s="122"/>
      <c r="O352" s="122"/>
      <c r="P352" s="122"/>
      <c r="Q352" s="122"/>
      <c r="R352" s="122" t="s">
        <v>135</v>
      </c>
      <c r="S352" s="122">
        <v>0</v>
      </c>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row>
    <row r="353" spans="1:47" outlineLevel="1" x14ac:dyDescent="0.2">
      <c r="A353" s="123">
        <v>294</v>
      </c>
      <c r="B353" s="123" t="s">
        <v>2039</v>
      </c>
      <c r="C353" s="137" t="s">
        <v>2029</v>
      </c>
      <c r="D353" s="160" t="s">
        <v>132</v>
      </c>
      <c r="E353" s="125">
        <v>1</v>
      </c>
      <c r="F353" s="125"/>
      <c r="G353" s="125">
        <f t="shared" si="5"/>
        <v>0</v>
      </c>
      <c r="H353" s="147" t="s">
        <v>1623</v>
      </c>
      <c r="I353" s="122"/>
      <c r="J353" s="122"/>
      <c r="K353" s="122"/>
      <c r="L353" s="122"/>
      <c r="M353" s="122"/>
      <c r="N353" s="122"/>
      <c r="O353" s="122"/>
      <c r="P353" s="122"/>
      <c r="Q353" s="122"/>
      <c r="R353" s="122" t="s">
        <v>135</v>
      </c>
      <c r="S353" s="122">
        <v>0</v>
      </c>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row>
    <row r="354" spans="1:47" outlineLevel="1" x14ac:dyDescent="0.2">
      <c r="A354" s="123">
        <v>295</v>
      </c>
      <c r="B354" s="123" t="s">
        <v>2040</v>
      </c>
      <c r="C354" s="137" t="s">
        <v>2017</v>
      </c>
      <c r="D354" s="160" t="s">
        <v>132</v>
      </c>
      <c r="E354" s="125">
        <v>1</v>
      </c>
      <c r="F354" s="125"/>
      <c r="G354" s="125">
        <f t="shared" si="5"/>
        <v>0</v>
      </c>
      <c r="H354" s="147" t="s">
        <v>1623</v>
      </c>
      <c r="I354" s="122"/>
      <c r="J354" s="122"/>
      <c r="K354" s="122"/>
      <c r="L354" s="122"/>
      <c r="M354" s="122"/>
      <c r="N354" s="122"/>
      <c r="O354" s="122"/>
      <c r="P354" s="122"/>
      <c r="Q354" s="122"/>
      <c r="R354" s="122" t="s">
        <v>135</v>
      </c>
      <c r="S354" s="122">
        <v>0</v>
      </c>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row>
    <row r="355" spans="1:47" outlineLevel="1" x14ac:dyDescent="0.2">
      <c r="A355" s="124" t="s">
        <v>128</v>
      </c>
      <c r="B355" s="188" t="s">
        <v>2068</v>
      </c>
      <c r="C355" s="139" t="s">
        <v>2041</v>
      </c>
      <c r="D355" s="162">
        <v>0</v>
      </c>
      <c r="E355" s="126">
        <v>0</v>
      </c>
      <c r="F355" s="126"/>
      <c r="G355" s="126">
        <f>SUM(G356:G372)</f>
        <v>0</v>
      </c>
      <c r="H355" s="148"/>
      <c r="I355" s="122"/>
      <c r="J355" s="122"/>
      <c r="K355" s="122"/>
      <c r="L355" s="122"/>
      <c r="M355" s="122"/>
      <c r="N355" s="122"/>
      <c r="O355" s="122"/>
      <c r="P355" s="122"/>
      <c r="Q355" s="122"/>
      <c r="R355" s="122" t="s">
        <v>133</v>
      </c>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row>
    <row r="356" spans="1:47" ht="22.5" outlineLevel="1" x14ac:dyDescent="0.2">
      <c r="A356" s="123">
        <v>296</v>
      </c>
      <c r="B356" s="123" t="s">
        <v>2042</v>
      </c>
      <c r="C356" s="137" t="s">
        <v>1963</v>
      </c>
      <c r="D356" s="160" t="s">
        <v>132</v>
      </c>
      <c r="E356" s="125">
        <v>1</v>
      </c>
      <c r="F356" s="125"/>
      <c r="G356" s="125">
        <f t="shared" si="5"/>
        <v>0</v>
      </c>
      <c r="H356" s="147" t="s">
        <v>1623</v>
      </c>
      <c r="I356" s="122"/>
      <c r="J356" s="122"/>
      <c r="K356" s="122"/>
      <c r="L356" s="122"/>
      <c r="M356" s="122"/>
      <c r="N356" s="122"/>
      <c r="O356" s="122"/>
      <c r="P356" s="122"/>
      <c r="Q356" s="122"/>
      <c r="R356" s="122" t="s">
        <v>135</v>
      </c>
      <c r="S356" s="122">
        <v>0</v>
      </c>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row>
    <row r="357" spans="1:47" outlineLevel="1" x14ac:dyDescent="0.2">
      <c r="A357" s="123">
        <v>297</v>
      </c>
      <c r="B357" s="123" t="s">
        <v>2043</v>
      </c>
      <c r="C357" s="137" t="s">
        <v>1965</v>
      </c>
      <c r="D357" s="160" t="s">
        <v>132</v>
      </c>
      <c r="E357" s="125">
        <v>2</v>
      </c>
      <c r="F357" s="125"/>
      <c r="G357" s="125">
        <f t="shared" si="5"/>
        <v>0</v>
      </c>
      <c r="H357" s="147" t="s">
        <v>1623</v>
      </c>
      <c r="I357" s="122"/>
      <c r="J357" s="122"/>
      <c r="K357" s="122"/>
      <c r="L357" s="122"/>
      <c r="M357" s="122"/>
      <c r="N357" s="122"/>
      <c r="O357" s="122"/>
      <c r="P357" s="122"/>
      <c r="Q357" s="122"/>
      <c r="R357" s="122" t="s">
        <v>135</v>
      </c>
      <c r="S357" s="122">
        <v>0</v>
      </c>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row>
    <row r="358" spans="1:47" outlineLevel="1" x14ac:dyDescent="0.2">
      <c r="A358" s="123">
        <v>298</v>
      </c>
      <c r="B358" s="123" t="s">
        <v>2044</v>
      </c>
      <c r="C358" s="137" t="s">
        <v>1967</v>
      </c>
      <c r="D358" s="160" t="s">
        <v>132</v>
      </c>
      <c r="E358" s="125">
        <v>1</v>
      </c>
      <c r="F358" s="125"/>
      <c r="G358" s="125">
        <f t="shared" si="5"/>
        <v>0</v>
      </c>
      <c r="H358" s="147" t="s">
        <v>1623</v>
      </c>
      <c r="I358" s="122"/>
      <c r="J358" s="122"/>
      <c r="K358" s="122"/>
      <c r="L358" s="122"/>
      <c r="M358" s="122"/>
      <c r="N358" s="122"/>
      <c r="O358" s="122"/>
      <c r="P358" s="122"/>
      <c r="Q358" s="122"/>
      <c r="R358" s="122" t="s">
        <v>135</v>
      </c>
      <c r="S358" s="122">
        <v>0</v>
      </c>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row>
    <row r="359" spans="1:47" outlineLevel="1" x14ac:dyDescent="0.2">
      <c r="A359" s="123">
        <v>299</v>
      </c>
      <c r="B359" s="123" t="s">
        <v>2045</v>
      </c>
      <c r="C359" s="137" t="s">
        <v>1969</v>
      </c>
      <c r="D359" s="160" t="s">
        <v>1926</v>
      </c>
      <c r="E359" s="125">
        <v>1</v>
      </c>
      <c r="F359" s="125"/>
      <c r="G359" s="125">
        <f t="shared" si="5"/>
        <v>0</v>
      </c>
      <c r="H359" s="147" t="s">
        <v>1623</v>
      </c>
      <c r="I359" s="122"/>
      <c r="J359" s="122"/>
      <c r="K359" s="122"/>
      <c r="L359" s="122"/>
      <c r="M359" s="122"/>
      <c r="N359" s="122"/>
      <c r="O359" s="122"/>
      <c r="P359" s="122"/>
      <c r="Q359" s="122"/>
      <c r="R359" s="122" t="s">
        <v>135</v>
      </c>
      <c r="S359" s="122">
        <v>0</v>
      </c>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row>
    <row r="360" spans="1:47" ht="22.5" outlineLevel="1" x14ac:dyDescent="0.2">
      <c r="A360" s="123">
        <v>300</v>
      </c>
      <c r="B360" s="123" t="s">
        <v>2046</v>
      </c>
      <c r="C360" s="137" t="s">
        <v>1971</v>
      </c>
      <c r="D360" s="160" t="s">
        <v>132</v>
      </c>
      <c r="E360" s="125">
        <v>2</v>
      </c>
      <c r="F360" s="125"/>
      <c r="G360" s="125">
        <f t="shared" si="5"/>
        <v>0</v>
      </c>
      <c r="H360" s="147" t="s">
        <v>1623</v>
      </c>
      <c r="I360" s="122"/>
      <c r="J360" s="122"/>
      <c r="K360" s="122"/>
      <c r="L360" s="122"/>
      <c r="M360" s="122"/>
      <c r="N360" s="122"/>
      <c r="O360" s="122"/>
      <c r="P360" s="122"/>
      <c r="Q360" s="122"/>
      <c r="R360" s="122" t="s">
        <v>135</v>
      </c>
      <c r="S360" s="122">
        <v>0</v>
      </c>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row>
    <row r="361" spans="1:47" outlineLevel="1" x14ac:dyDescent="0.2">
      <c r="A361" s="123">
        <v>301</v>
      </c>
      <c r="B361" s="123" t="s">
        <v>2047</v>
      </c>
      <c r="C361" s="137" t="s">
        <v>1894</v>
      </c>
      <c r="D361" s="160" t="s">
        <v>132</v>
      </c>
      <c r="E361" s="125">
        <v>1</v>
      </c>
      <c r="F361" s="125"/>
      <c r="G361" s="125">
        <f t="shared" si="5"/>
        <v>0</v>
      </c>
      <c r="H361" s="147" t="s">
        <v>1623</v>
      </c>
      <c r="I361" s="122"/>
      <c r="J361" s="122"/>
      <c r="K361" s="122"/>
      <c r="L361" s="122"/>
      <c r="M361" s="122"/>
      <c r="N361" s="122"/>
      <c r="O361" s="122"/>
      <c r="P361" s="122"/>
      <c r="Q361" s="122"/>
      <c r="R361" s="122" t="s">
        <v>135</v>
      </c>
      <c r="S361" s="122">
        <v>0</v>
      </c>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row>
    <row r="362" spans="1:47" outlineLevel="1" x14ac:dyDescent="0.2">
      <c r="A362" s="123">
        <v>302</v>
      </c>
      <c r="B362" s="123" t="s">
        <v>2048</v>
      </c>
      <c r="C362" s="137" t="s">
        <v>1740</v>
      </c>
      <c r="D362" s="160" t="s">
        <v>132</v>
      </c>
      <c r="E362" s="125">
        <v>1</v>
      </c>
      <c r="F362" s="125"/>
      <c r="G362" s="125">
        <f t="shared" ref="G362:G384" si="6">F362*E362</f>
        <v>0</v>
      </c>
      <c r="H362" s="147" t="s">
        <v>1623</v>
      </c>
      <c r="I362" s="122"/>
      <c r="J362" s="122"/>
      <c r="K362" s="122"/>
      <c r="L362" s="122"/>
      <c r="M362" s="122"/>
      <c r="N362" s="122"/>
      <c r="O362" s="122"/>
      <c r="P362" s="122"/>
      <c r="Q362" s="122"/>
      <c r="R362" s="122" t="s">
        <v>135</v>
      </c>
      <c r="S362" s="122">
        <v>0</v>
      </c>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row>
    <row r="363" spans="1:47" ht="22.5" outlineLevel="1" x14ac:dyDescent="0.2">
      <c r="A363" s="123">
        <v>303</v>
      </c>
      <c r="B363" s="123" t="s">
        <v>2049</v>
      </c>
      <c r="C363" s="137" t="s">
        <v>2050</v>
      </c>
      <c r="D363" s="160" t="s">
        <v>132</v>
      </c>
      <c r="E363" s="125">
        <v>2</v>
      </c>
      <c r="F363" s="125"/>
      <c r="G363" s="125">
        <f t="shared" si="6"/>
        <v>0</v>
      </c>
      <c r="H363" s="147" t="s">
        <v>1623</v>
      </c>
      <c r="I363" s="122"/>
      <c r="J363" s="122"/>
      <c r="K363" s="122"/>
      <c r="L363" s="122"/>
      <c r="M363" s="122"/>
      <c r="N363" s="122"/>
      <c r="O363" s="122"/>
      <c r="P363" s="122"/>
      <c r="Q363" s="122"/>
      <c r="R363" s="122" t="s">
        <v>135</v>
      </c>
      <c r="S363" s="122">
        <v>0</v>
      </c>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row>
    <row r="364" spans="1:47" outlineLevel="1" x14ac:dyDescent="0.2">
      <c r="A364" s="123"/>
      <c r="B364" s="123">
        <v>0</v>
      </c>
      <c r="C364" s="137">
        <v>0</v>
      </c>
      <c r="D364" s="160">
        <v>0</v>
      </c>
      <c r="E364" s="125">
        <v>0</v>
      </c>
      <c r="F364" s="125"/>
      <c r="G364" s="125">
        <f t="shared" si="6"/>
        <v>0</v>
      </c>
      <c r="H364" s="147">
        <v>0</v>
      </c>
      <c r="I364" s="122"/>
      <c r="J364" s="122"/>
      <c r="K364" s="122"/>
      <c r="L364" s="122"/>
      <c r="M364" s="122"/>
      <c r="N364" s="122"/>
      <c r="O364" s="122"/>
      <c r="P364" s="122"/>
      <c r="Q364" s="122"/>
      <c r="R364" s="122" t="s">
        <v>133</v>
      </c>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row>
    <row r="365" spans="1:47" outlineLevel="1" x14ac:dyDescent="0.2">
      <c r="A365" s="123"/>
      <c r="B365" s="123">
        <v>0</v>
      </c>
      <c r="C365" s="137" t="s">
        <v>1807</v>
      </c>
      <c r="D365" s="160">
        <v>0</v>
      </c>
      <c r="E365" s="125"/>
      <c r="F365" s="125"/>
      <c r="G365" s="125">
        <f t="shared" si="6"/>
        <v>0</v>
      </c>
      <c r="H365" s="147">
        <v>0</v>
      </c>
      <c r="I365" s="122"/>
      <c r="J365" s="122"/>
      <c r="K365" s="122"/>
      <c r="L365" s="122"/>
      <c r="M365" s="122"/>
      <c r="N365" s="122"/>
      <c r="O365" s="122"/>
      <c r="P365" s="122"/>
      <c r="Q365" s="122"/>
      <c r="R365" s="122" t="s">
        <v>135</v>
      </c>
      <c r="S365" s="122">
        <v>0</v>
      </c>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row>
    <row r="366" spans="1:47" outlineLevel="1" x14ac:dyDescent="0.2">
      <c r="A366" s="123">
        <v>304</v>
      </c>
      <c r="B366" s="123">
        <v>0</v>
      </c>
      <c r="C366" s="137" t="s">
        <v>1808</v>
      </c>
      <c r="D366" s="160" t="s">
        <v>1753</v>
      </c>
      <c r="E366" s="125">
        <v>7</v>
      </c>
      <c r="F366" s="125"/>
      <c r="G366" s="125">
        <f t="shared" si="6"/>
        <v>0</v>
      </c>
      <c r="H366" s="147" t="s">
        <v>1623</v>
      </c>
      <c r="I366" s="122"/>
      <c r="J366" s="122"/>
      <c r="K366" s="122"/>
      <c r="L366" s="122"/>
      <c r="M366" s="122"/>
      <c r="N366" s="122"/>
      <c r="O366" s="122"/>
      <c r="P366" s="122"/>
      <c r="Q366" s="122"/>
      <c r="R366" s="122" t="s">
        <v>135</v>
      </c>
      <c r="S366" s="122">
        <v>0</v>
      </c>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row>
    <row r="367" spans="1:47" outlineLevel="1" x14ac:dyDescent="0.2">
      <c r="A367" s="123">
        <v>305</v>
      </c>
      <c r="B367" s="123">
        <v>0</v>
      </c>
      <c r="C367" s="137" t="s">
        <v>2051</v>
      </c>
      <c r="D367" s="160" t="s">
        <v>1753</v>
      </c>
      <c r="E367" s="125">
        <v>1</v>
      </c>
      <c r="F367" s="125"/>
      <c r="G367" s="125">
        <f t="shared" si="6"/>
        <v>0</v>
      </c>
      <c r="H367" s="147" t="s">
        <v>1623</v>
      </c>
      <c r="I367" s="122"/>
      <c r="J367" s="122"/>
      <c r="K367" s="122"/>
      <c r="L367" s="122"/>
      <c r="M367" s="122"/>
      <c r="N367" s="122"/>
      <c r="O367" s="122"/>
      <c r="P367" s="122"/>
      <c r="Q367" s="122"/>
      <c r="R367" s="122" t="s">
        <v>135</v>
      </c>
      <c r="S367" s="122">
        <v>0</v>
      </c>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row>
    <row r="368" spans="1:47" outlineLevel="1" x14ac:dyDescent="0.2">
      <c r="A368" s="123">
        <v>306</v>
      </c>
      <c r="B368" s="123">
        <v>0</v>
      </c>
      <c r="C368" s="137" t="s">
        <v>1873</v>
      </c>
      <c r="D368" s="160" t="s">
        <v>1753</v>
      </c>
      <c r="E368" s="125">
        <v>16</v>
      </c>
      <c r="F368" s="125"/>
      <c r="G368" s="125">
        <f t="shared" si="6"/>
        <v>0</v>
      </c>
      <c r="H368" s="147" t="s">
        <v>1623</v>
      </c>
      <c r="I368" s="122"/>
      <c r="J368" s="122"/>
      <c r="K368" s="122"/>
      <c r="L368" s="122"/>
      <c r="M368" s="122"/>
      <c r="N368" s="122"/>
      <c r="O368" s="122"/>
      <c r="P368" s="122"/>
      <c r="Q368" s="122"/>
      <c r="R368" s="122" t="s">
        <v>135</v>
      </c>
      <c r="S368" s="122">
        <v>0</v>
      </c>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row>
    <row r="369" spans="1:47" outlineLevel="1" x14ac:dyDescent="0.2">
      <c r="A369" s="123"/>
      <c r="B369" s="123">
        <v>0</v>
      </c>
      <c r="C369" s="137">
        <v>0</v>
      </c>
      <c r="D369" s="160">
        <v>0</v>
      </c>
      <c r="E369" s="125">
        <v>0</v>
      </c>
      <c r="F369" s="125"/>
      <c r="G369" s="125">
        <f t="shared" si="6"/>
        <v>0</v>
      </c>
      <c r="H369" s="147">
        <v>0</v>
      </c>
      <c r="I369" s="122"/>
      <c r="J369" s="122"/>
      <c r="K369" s="122"/>
      <c r="L369" s="122"/>
      <c r="M369" s="122"/>
      <c r="N369" s="122"/>
      <c r="O369" s="122"/>
      <c r="P369" s="122"/>
      <c r="Q369" s="122"/>
      <c r="R369" s="122" t="s">
        <v>135</v>
      </c>
      <c r="S369" s="122">
        <v>0</v>
      </c>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row>
    <row r="370" spans="1:47" outlineLevel="1" x14ac:dyDescent="0.2">
      <c r="A370" s="123">
        <v>307</v>
      </c>
      <c r="B370" s="123">
        <v>0</v>
      </c>
      <c r="C370" s="137" t="s">
        <v>1820</v>
      </c>
      <c r="D370" s="160" t="s">
        <v>188</v>
      </c>
      <c r="E370" s="125">
        <v>4</v>
      </c>
      <c r="F370" s="125"/>
      <c r="G370" s="125">
        <f t="shared" si="6"/>
        <v>0</v>
      </c>
      <c r="H370" s="147" t="s">
        <v>1623</v>
      </c>
      <c r="I370" s="122"/>
      <c r="J370" s="122"/>
      <c r="K370" s="122"/>
      <c r="L370" s="122"/>
      <c r="M370" s="122"/>
      <c r="N370" s="122"/>
      <c r="O370" s="122"/>
      <c r="P370" s="122"/>
      <c r="Q370" s="122"/>
      <c r="R370" s="122" t="s">
        <v>135</v>
      </c>
      <c r="S370" s="122">
        <v>0</v>
      </c>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row>
    <row r="371" spans="1:47" outlineLevel="1" x14ac:dyDescent="0.2">
      <c r="A371" s="123">
        <v>308</v>
      </c>
      <c r="B371" s="123">
        <v>0</v>
      </c>
      <c r="C371" s="137" t="s">
        <v>1907</v>
      </c>
      <c r="D371" s="160" t="s">
        <v>188</v>
      </c>
      <c r="E371" s="125">
        <v>1</v>
      </c>
      <c r="F371" s="125"/>
      <c r="G371" s="125">
        <f t="shared" si="6"/>
        <v>0</v>
      </c>
      <c r="H371" s="147" t="s">
        <v>1623</v>
      </c>
      <c r="I371" s="122"/>
      <c r="J371" s="122"/>
      <c r="K371" s="122"/>
      <c r="L371" s="122"/>
      <c r="M371" s="122"/>
      <c r="N371" s="122"/>
      <c r="O371" s="122"/>
      <c r="P371" s="122"/>
      <c r="Q371" s="122"/>
      <c r="R371" s="122" t="s">
        <v>135</v>
      </c>
      <c r="S371" s="122">
        <v>0</v>
      </c>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row>
    <row r="372" spans="1:47" ht="22.5" outlineLevel="1" x14ac:dyDescent="0.2">
      <c r="A372" s="123">
        <v>309</v>
      </c>
      <c r="B372" s="123">
        <v>0</v>
      </c>
      <c r="C372" s="137" t="s">
        <v>1821</v>
      </c>
      <c r="D372" s="160" t="s">
        <v>188</v>
      </c>
      <c r="E372" s="125">
        <v>4</v>
      </c>
      <c r="F372" s="125"/>
      <c r="G372" s="125">
        <f t="shared" si="6"/>
        <v>0</v>
      </c>
      <c r="H372" s="147" t="s">
        <v>1623</v>
      </c>
      <c r="I372" s="122"/>
      <c r="J372" s="122"/>
      <c r="K372" s="122"/>
      <c r="L372" s="122"/>
      <c r="M372" s="122"/>
      <c r="N372" s="122"/>
      <c r="O372" s="122"/>
      <c r="P372" s="122"/>
      <c r="Q372" s="122"/>
      <c r="R372" s="122" t="s">
        <v>135</v>
      </c>
      <c r="S372" s="122">
        <v>0</v>
      </c>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row>
    <row r="373" spans="1:47" outlineLevel="1" x14ac:dyDescent="0.2">
      <c r="A373" s="124" t="s">
        <v>128</v>
      </c>
      <c r="B373" s="188" t="s">
        <v>2067</v>
      </c>
      <c r="C373" s="139" t="s">
        <v>2052</v>
      </c>
      <c r="D373" s="162">
        <v>0</v>
      </c>
      <c r="E373" s="126">
        <v>0</v>
      </c>
      <c r="F373" s="126"/>
      <c r="G373" s="126">
        <f>SUM(G374:G378)</f>
        <v>0</v>
      </c>
      <c r="H373" s="148"/>
      <c r="I373" s="122"/>
      <c r="J373" s="122"/>
      <c r="K373" s="122"/>
      <c r="L373" s="122"/>
      <c r="M373" s="122"/>
      <c r="N373" s="122"/>
      <c r="O373" s="122"/>
      <c r="P373" s="122"/>
      <c r="Q373" s="122"/>
      <c r="R373" s="122" t="s">
        <v>133</v>
      </c>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row>
    <row r="374" spans="1:47" outlineLevel="1" x14ac:dyDescent="0.2">
      <c r="A374" s="123">
        <v>310</v>
      </c>
      <c r="B374" s="123" t="s">
        <v>2053</v>
      </c>
      <c r="C374" s="137" t="s">
        <v>2054</v>
      </c>
      <c r="D374" s="160" t="s">
        <v>132</v>
      </c>
      <c r="E374" s="125">
        <v>1</v>
      </c>
      <c r="F374" s="125"/>
      <c r="G374" s="125">
        <f t="shared" si="6"/>
        <v>0</v>
      </c>
      <c r="H374" s="147" t="s">
        <v>1623</v>
      </c>
      <c r="I374" s="122"/>
      <c r="J374" s="122"/>
      <c r="K374" s="122"/>
      <c r="L374" s="122"/>
      <c r="M374" s="122"/>
      <c r="N374" s="122"/>
      <c r="O374" s="122"/>
      <c r="P374" s="122"/>
      <c r="Q374" s="122"/>
      <c r="R374" s="122" t="s">
        <v>135</v>
      </c>
      <c r="S374" s="122">
        <v>2</v>
      </c>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row>
    <row r="375" spans="1:47" outlineLevel="1" x14ac:dyDescent="0.2">
      <c r="A375" s="123">
        <v>311</v>
      </c>
      <c r="B375" s="123" t="s">
        <v>2055</v>
      </c>
      <c r="C375" s="137" t="s">
        <v>2056</v>
      </c>
      <c r="D375" s="160" t="s">
        <v>132</v>
      </c>
      <c r="E375" s="125">
        <v>1</v>
      </c>
      <c r="F375" s="125"/>
      <c r="G375" s="125">
        <f t="shared" si="6"/>
        <v>0</v>
      </c>
      <c r="H375" s="147" t="s">
        <v>1623</v>
      </c>
      <c r="I375" s="122"/>
      <c r="J375" s="122"/>
      <c r="K375" s="122"/>
      <c r="L375" s="122"/>
      <c r="M375" s="122"/>
      <c r="N375" s="122"/>
      <c r="O375" s="122"/>
      <c r="P375" s="122"/>
      <c r="Q375" s="122"/>
      <c r="R375" s="122" t="s">
        <v>135</v>
      </c>
      <c r="S375" s="122">
        <v>2</v>
      </c>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row>
    <row r="376" spans="1:47" outlineLevel="1" x14ac:dyDescent="0.2">
      <c r="A376" s="123"/>
      <c r="B376" s="123">
        <v>0</v>
      </c>
      <c r="C376" s="137">
        <v>0</v>
      </c>
      <c r="D376" s="160">
        <v>0</v>
      </c>
      <c r="E376" s="125">
        <v>0</v>
      </c>
      <c r="F376" s="125"/>
      <c r="G376" s="125">
        <f t="shared" si="6"/>
        <v>0</v>
      </c>
      <c r="H376" s="147">
        <v>0</v>
      </c>
      <c r="I376" s="122"/>
      <c r="J376" s="122"/>
      <c r="K376" s="122"/>
      <c r="L376" s="122"/>
      <c r="M376" s="122"/>
      <c r="N376" s="122"/>
      <c r="O376" s="122"/>
      <c r="P376" s="122"/>
      <c r="Q376" s="122"/>
      <c r="R376" s="122" t="s">
        <v>135</v>
      </c>
      <c r="S376" s="122">
        <v>2</v>
      </c>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row>
    <row r="377" spans="1:47" outlineLevel="1" x14ac:dyDescent="0.2">
      <c r="A377" s="123"/>
      <c r="B377" s="123">
        <v>0</v>
      </c>
      <c r="C377" s="137" t="s">
        <v>1807</v>
      </c>
      <c r="D377" s="160">
        <v>0</v>
      </c>
      <c r="E377" s="125"/>
      <c r="F377" s="125"/>
      <c r="G377" s="125">
        <f t="shared" si="6"/>
        <v>0</v>
      </c>
      <c r="H377" s="147">
        <v>0</v>
      </c>
      <c r="I377" s="122"/>
      <c r="J377" s="122"/>
      <c r="K377" s="122"/>
      <c r="L377" s="122"/>
      <c r="M377" s="122"/>
      <c r="N377" s="122"/>
      <c r="O377" s="122"/>
      <c r="P377" s="122"/>
      <c r="Q377" s="122"/>
      <c r="R377" s="122" t="s">
        <v>135</v>
      </c>
      <c r="S377" s="122">
        <v>2</v>
      </c>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row>
    <row r="378" spans="1:47" outlineLevel="1" x14ac:dyDescent="0.2">
      <c r="A378" s="123">
        <v>312</v>
      </c>
      <c r="B378" s="123">
        <v>0</v>
      </c>
      <c r="C378" s="137" t="s">
        <v>1905</v>
      </c>
      <c r="D378" s="160" t="s">
        <v>1753</v>
      </c>
      <c r="E378" s="125">
        <v>2</v>
      </c>
      <c r="F378" s="125"/>
      <c r="G378" s="125">
        <f t="shared" si="6"/>
        <v>0</v>
      </c>
      <c r="H378" s="147" t="s">
        <v>1623</v>
      </c>
      <c r="I378" s="122"/>
      <c r="J378" s="122"/>
      <c r="K378" s="122"/>
      <c r="L378" s="122"/>
      <c r="M378" s="122"/>
      <c r="N378" s="122"/>
      <c r="O378" s="122"/>
      <c r="P378" s="122"/>
      <c r="Q378" s="122"/>
      <c r="R378" s="122" t="s">
        <v>135</v>
      </c>
      <c r="S378" s="122">
        <v>2</v>
      </c>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row>
    <row r="379" spans="1:47" outlineLevel="1" x14ac:dyDescent="0.2">
      <c r="A379" s="124" t="s">
        <v>128</v>
      </c>
      <c r="B379" s="188" t="s">
        <v>2066</v>
      </c>
      <c r="C379" s="139" t="s">
        <v>2057</v>
      </c>
      <c r="D379" s="162">
        <v>0</v>
      </c>
      <c r="E379" s="126">
        <v>0</v>
      </c>
      <c r="F379" s="126"/>
      <c r="G379" s="126">
        <f>SUM(G380:G384)</f>
        <v>0</v>
      </c>
      <c r="H379" s="148"/>
      <c r="I379" s="122"/>
      <c r="J379" s="122"/>
      <c r="K379" s="122"/>
      <c r="L379" s="122"/>
      <c r="M379" s="122"/>
      <c r="N379" s="122"/>
      <c r="O379" s="122"/>
      <c r="P379" s="122"/>
      <c r="Q379" s="122"/>
      <c r="R379" s="122" t="s">
        <v>135</v>
      </c>
      <c r="S379" s="122">
        <v>0</v>
      </c>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row>
    <row r="380" spans="1:47" outlineLevel="1" x14ac:dyDescent="0.2">
      <c r="A380" s="123">
        <v>313</v>
      </c>
      <c r="B380" s="123">
        <v>0</v>
      </c>
      <c r="C380" s="137" t="s">
        <v>2058</v>
      </c>
      <c r="D380" s="160" t="s">
        <v>132</v>
      </c>
      <c r="E380" s="125">
        <v>1</v>
      </c>
      <c r="F380" s="125"/>
      <c r="G380" s="125">
        <f t="shared" si="6"/>
        <v>0</v>
      </c>
      <c r="H380" s="147" t="s">
        <v>1623</v>
      </c>
      <c r="I380" s="122"/>
      <c r="J380" s="122"/>
      <c r="K380" s="122"/>
      <c r="L380" s="122"/>
      <c r="M380" s="122"/>
      <c r="N380" s="122"/>
      <c r="O380" s="122"/>
      <c r="P380" s="122"/>
      <c r="Q380" s="122"/>
      <c r="R380" s="122" t="s">
        <v>135</v>
      </c>
      <c r="S380" s="122">
        <v>0</v>
      </c>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row>
    <row r="381" spans="1:47" ht="33.75" outlineLevel="1" x14ac:dyDescent="0.2">
      <c r="A381" s="123">
        <v>314</v>
      </c>
      <c r="B381" s="123">
        <v>0</v>
      </c>
      <c r="C381" s="137" t="s">
        <v>2059</v>
      </c>
      <c r="D381" s="160" t="s">
        <v>132</v>
      </c>
      <c r="E381" s="125">
        <v>1</v>
      </c>
      <c r="F381" s="125"/>
      <c r="G381" s="125">
        <f t="shared" si="6"/>
        <v>0</v>
      </c>
      <c r="H381" s="147" t="s">
        <v>1623</v>
      </c>
      <c r="I381" s="122"/>
      <c r="J381" s="122"/>
      <c r="K381" s="122"/>
      <c r="L381" s="122"/>
      <c r="M381" s="122"/>
      <c r="N381" s="122"/>
      <c r="O381" s="122"/>
      <c r="P381" s="122"/>
      <c r="Q381" s="122"/>
      <c r="R381" s="122" t="s">
        <v>135</v>
      </c>
      <c r="S381" s="122">
        <v>0</v>
      </c>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row>
    <row r="382" spans="1:47" outlineLevel="1" x14ac:dyDescent="0.2">
      <c r="A382" s="123">
        <v>315</v>
      </c>
      <c r="B382" s="123"/>
      <c r="C382" s="137" t="s">
        <v>2061</v>
      </c>
      <c r="D382" s="160" t="s">
        <v>132</v>
      </c>
      <c r="E382" s="125">
        <v>1</v>
      </c>
      <c r="F382" s="125"/>
      <c r="G382" s="125">
        <f t="shared" si="6"/>
        <v>0</v>
      </c>
      <c r="H382" s="147" t="s">
        <v>1623</v>
      </c>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row>
    <row r="383" spans="1:47" outlineLevel="1" x14ac:dyDescent="0.2">
      <c r="A383" s="123">
        <v>316</v>
      </c>
      <c r="B383" s="123"/>
      <c r="C383" s="137" t="s">
        <v>2062</v>
      </c>
      <c r="D383" s="160" t="s">
        <v>132</v>
      </c>
      <c r="E383" s="125">
        <v>1</v>
      </c>
      <c r="F383" s="125"/>
      <c r="G383" s="125">
        <f t="shared" si="6"/>
        <v>0</v>
      </c>
      <c r="H383" s="147" t="s">
        <v>1623</v>
      </c>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row>
    <row r="384" spans="1:47" outlineLevel="1" x14ac:dyDescent="0.2">
      <c r="A384" s="123">
        <v>317</v>
      </c>
      <c r="B384" s="123"/>
      <c r="C384" s="137" t="s">
        <v>2063</v>
      </c>
      <c r="D384" s="160" t="s">
        <v>132</v>
      </c>
      <c r="E384" s="125">
        <v>1</v>
      </c>
      <c r="F384" s="125"/>
      <c r="G384" s="125">
        <f t="shared" si="6"/>
        <v>0</v>
      </c>
      <c r="H384" s="147" t="s">
        <v>1623</v>
      </c>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row>
    <row r="385" spans="1:47" ht="258.75" outlineLevel="1" x14ac:dyDescent="0.2">
      <c r="A385" s="132"/>
      <c r="B385" s="132"/>
      <c r="C385" s="186" t="s">
        <v>2060</v>
      </c>
      <c r="D385" s="181"/>
      <c r="E385" s="133"/>
      <c r="F385" s="133"/>
      <c r="G385" s="133"/>
      <c r="H385" s="149"/>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row>
    <row r="386" spans="1:47" x14ac:dyDescent="0.2">
      <c r="B386" s="5" t="s">
        <v>212</v>
      </c>
      <c r="C386" s="143" t="s">
        <v>212</v>
      </c>
      <c r="D386" s="7"/>
      <c r="E386" s="155"/>
      <c r="F386" s="4"/>
      <c r="G386" s="4"/>
      <c r="H386" s="7"/>
      <c r="P386">
        <v>15</v>
      </c>
      <c r="Q386">
        <v>21</v>
      </c>
    </row>
    <row r="387" spans="1:47" x14ac:dyDescent="0.2">
      <c r="A387" s="134"/>
      <c r="B387" s="174" t="s">
        <v>28</v>
      </c>
      <c r="C387" s="144" t="s">
        <v>212</v>
      </c>
      <c r="D387" s="165"/>
      <c r="E387" s="156"/>
      <c r="F387" s="135"/>
      <c r="G387" s="136">
        <f>G8+G101+G155+G183+G222+G240+G260+G278+G296+G314+G332+G346+G350+G355+G373+G379</f>
        <v>0</v>
      </c>
      <c r="H387" s="7"/>
      <c r="P387" t="e">
        <f>SUMIF(#REF!,P386,G7:G381)</f>
        <v>#REF!</v>
      </c>
      <c r="Q387" t="e">
        <f>SUMIF(#REF!,Q386,G7:G381)</f>
        <v>#REF!</v>
      </c>
      <c r="R387" t="s">
        <v>1456</v>
      </c>
    </row>
    <row r="389" spans="1:47" x14ac:dyDescent="0.2">
      <c r="B389" s="341"/>
      <c r="C389" s="5" t="s">
        <v>5537</v>
      </c>
    </row>
  </sheetData>
  <sheetProtection algorithmName="SHA-512" hashValue="KJCCthRIXttRg8w7IiabluH8kbRx4QlUZWnrossWlOlgItPOJtQqRlaJhixG/G+SoAlFN8CBD0VG6Mx+in7Jqg==" saltValue="QEl/gr47WcsFEDpXwpns1A==" spinCount="100000" sheet="1" objects="1" scenarios="1"/>
  <protectedRanges>
    <protectedRange sqref="F9:F38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136"/>
  <sheetViews>
    <sheetView view="pageBreakPreview" zoomScaleNormal="100" zoomScaleSheetLayoutView="100" workbookViewId="0">
      <selection activeCell="K7" sqref="K7"/>
    </sheetView>
  </sheetViews>
  <sheetFormatPr defaultRowHeight="12.75" outlineLevelRow="1" x14ac:dyDescent="0.2"/>
  <cols>
    <col min="1" max="1" width="3.42578125" customWidth="1"/>
    <col min="2" max="2" width="12.5703125" style="296" customWidth="1"/>
    <col min="3" max="3" width="50.7109375" style="296" customWidth="1"/>
    <col min="4" max="4" width="4.85546875" customWidth="1"/>
    <col min="5" max="5" width="10.5703125" style="79" customWidth="1"/>
    <col min="6" max="6" width="9.85546875" customWidth="1"/>
    <col min="7" max="7" width="12.7109375" customWidth="1"/>
    <col min="8" max="8" width="9.140625" style="11" customWidth="1"/>
    <col min="13" max="13" width="0" hidden="1" customWidth="1"/>
    <col min="15" max="25" width="0" hidden="1" customWidth="1"/>
    <col min="37" max="37" width="73.7109375" customWidth="1"/>
  </cols>
  <sheetData>
    <row r="1" spans="1:44" ht="15.75" customHeight="1" x14ac:dyDescent="0.25">
      <c r="A1" s="531" t="s">
        <v>5036</v>
      </c>
      <c r="B1" s="531"/>
      <c r="C1" s="531"/>
      <c r="D1" s="531"/>
      <c r="E1" s="531"/>
      <c r="F1" s="531"/>
      <c r="G1" s="531"/>
      <c r="Q1" t="s">
        <v>115</v>
      </c>
    </row>
    <row r="2" spans="1:44" ht="24.95" customHeight="1" x14ac:dyDescent="0.2">
      <c r="A2" s="166" t="s">
        <v>114</v>
      </c>
      <c r="B2" s="167" t="s">
        <v>4516</v>
      </c>
      <c r="C2" s="532" t="s">
        <v>4517</v>
      </c>
      <c r="D2" s="533"/>
      <c r="E2" s="533"/>
      <c r="F2" s="533"/>
      <c r="G2" s="534"/>
      <c r="Q2" t="s">
        <v>116</v>
      </c>
    </row>
    <row r="3" spans="1:44" ht="24.95" customHeight="1" x14ac:dyDescent="0.2">
      <c r="A3" s="168" t="s">
        <v>7</v>
      </c>
      <c r="B3" s="169" t="s">
        <v>4518</v>
      </c>
      <c r="C3" s="532" t="s">
        <v>4519</v>
      </c>
      <c r="D3" s="533"/>
      <c r="E3" s="533"/>
      <c r="F3" s="533"/>
      <c r="G3" s="534"/>
      <c r="M3" s="296" t="s">
        <v>116</v>
      </c>
      <c r="Q3" t="s">
        <v>117</v>
      </c>
    </row>
    <row r="4" spans="1:44" ht="24.95" customHeight="1" x14ac:dyDescent="0.2">
      <c r="A4" s="168" t="s">
        <v>8</v>
      </c>
      <c r="B4" s="169" t="s">
        <v>1669</v>
      </c>
      <c r="C4" s="532" t="s">
        <v>1675</v>
      </c>
      <c r="D4" s="533"/>
      <c r="E4" s="533"/>
      <c r="F4" s="533"/>
      <c r="G4" s="534"/>
      <c r="Q4" t="s">
        <v>118</v>
      </c>
    </row>
    <row r="5" spans="1:44" x14ac:dyDescent="0.2">
      <c r="A5" s="170"/>
      <c r="B5" s="171"/>
      <c r="C5" s="171"/>
      <c r="D5" s="157"/>
      <c r="E5" s="150"/>
      <c r="F5" s="119"/>
      <c r="G5" s="120"/>
    </row>
    <row r="6" spans="1:44" x14ac:dyDescent="0.2">
      <c r="A6" s="4"/>
      <c r="B6" s="5"/>
      <c r="C6" s="5"/>
      <c r="D6" s="11"/>
    </row>
    <row r="7" spans="1:44" ht="25.5" x14ac:dyDescent="0.2">
      <c r="A7" s="172" t="s">
        <v>121</v>
      </c>
      <c r="B7" s="173" t="s">
        <v>122</v>
      </c>
      <c r="C7" s="173" t="s">
        <v>123</v>
      </c>
      <c r="D7" s="158" t="s">
        <v>124</v>
      </c>
      <c r="E7" s="151" t="s">
        <v>4520</v>
      </c>
      <c r="F7" s="127" t="s">
        <v>4521</v>
      </c>
      <c r="G7" s="127" t="s">
        <v>28</v>
      </c>
      <c r="H7" s="324" t="s">
        <v>127</v>
      </c>
    </row>
    <row r="8" spans="1:44" x14ac:dyDescent="0.2">
      <c r="A8" s="128" t="s">
        <v>128</v>
      </c>
      <c r="B8" s="129" t="s">
        <v>3063</v>
      </c>
      <c r="C8" s="187" t="s">
        <v>4523</v>
      </c>
      <c r="D8" s="159"/>
      <c r="E8" s="131"/>
      <c r="F8" s="131"/>
      <c r="G8" s="131">
        <f>SUMIF(Q9:Q150,"&lt;&gt;NOR",G9:G150)</f>
        <v>0</v>
      </c>
      <c r="H8" s="196"/>
      <c r="Q8" t="s">
        <v>129</v>
      </c>
    </row>
    <row r="9" spans="1:44" ht="90" outlineLevel="1" x14ac:dyDescent="0.2">
      <c r="A9" s="297">
        <v>1</v>
      </c>
      <c r="B9" s="298" t="s">
        <v>4524</v>
      </c>
      <c r="C9" s="411" t="s">
        <v>5216</v>
      </c>
      <c r="D9" s="412" t="s">
        <v>240</v>
      </c>
      <c r="E9" s="413"/>
      <c r="F9" s="414"/>
      <c r="G9" s="414"/>
      <c r="H9" s="415" t="s">
        <v>4525</v>
      </c>
      <c r="I9" s="122"/>
      <c r="J9" s="122"/>
      <c r="K9" s="122"/>
      <c r="L9" s="122"/>
      <c r="M9" s="122"/>
      <c r="N9" s="122"/>
      <c r="O9" s="122"/>
      <c r="P9" s="122"/>
      <c r="Q9" s="122" t="s">
        <v>4526</v>
      </c>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row>
    <row r="10" spans="1:44" ht="90" outlineLevel="1" x14ac:dyDescent="0.2">
      <c r="A10" s="297">
        <v>2</v>
      </c>
      <c r="B10" s="298" t="s">
        <v>4527</v>
      </c>
      <c r="C10" s="411" t="s">
        <v>5217</v>
      </c>
      <c r="D10" s="412" t="s">
        <v>240</v>
      </c>
      <c r="E10" s="413"/>
      <c r="F10" s="414"/>
      <c r="G10" s="414"/>
      <c r="H10" s="415" t="s">
        <v>4525</v>
      </c>
      <c r="I10" s="122"/>
      <c r="J10" s="122"/>
      <c r="K10" s="122"/>
      <c r="L10" s="122"/>
      <c r="M10" s="122"/>
      <c r="N10" s="122"/>
      <c r="O10" s="122"/>
      <c r="P10" s="122"/>
      <c r="Q10" s="122" t="s">
        <v>4526</v>
      </c>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ht="90" outlineLevel="1" x14ac:dyDescent="0.2">
      <c r="A11" s="297">
        <v>3</v>
      </c>
      <c r="B11" s="298" t="s">
        <v>4528</v>
      </c>
      <c r="C11" s="411" t="s">
        <v>5218</v>
      </c>
      <c r="D11" s="412" t="s">
        <v>240</v>
      </c>
      <c r="E11" s="413"/>
      <c r="F11" s="414"/>
      <c r="G11" s="414"/>
      <c r="H11" s="415" t="s">
        <v>4525</v>
      </c>
      <c r="I11" s="122"/>
      <c r="J11" s="122"/>
      <c r="K11" s="122"/>
      <c r="L11" s="122"/>
      <c r="M11" s="122"/>
      <c r="N11" s="122"/>
      <c r="O11" s="122"/>
      <c r="P11" s="122"/>
      <c r="Q11" s="122" t="s">
        <v>4526</v>
      </c>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row>
    <row r="12" spans="1:44" ht="90" outlineLevel="1" x14ac:dyDescent="0.2">
      <c r="A12" s="297">
        <v>4</v>
      </c>
      <c r="B12" s="298" t="s">
        <v>4529</v>
      </c>
      <c r="C12" s="411" t="s">
        <v>5219</v>
      </c>
      <c r="D12" s="412" t="s">
        <v>240</v>
      </c>
      <c r="E12" s="413"/>
      <c r="F12" s="414"/>
      <c r="G12" s="414"/>
      <c r="H12" s="415" t="s">
        <v>4525</v>
      </c>
      <c r="I12" s="122"/>
      <c r="J12" s="122"/>
      <c r="K12" s="122"/>
      <c r="L12" s="122"/>
      <c r="M12" s="122"/>
      <c r="N12" s="122"/>
      <c r="O12" s="122"/>
      <c r="P12" s="122"/>
      <c r="Q12" s="122" t="s">
        <v>4526</v>
      </c>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row>
    <row r="13" spans="1:44" ht="90" outlineLevel="1" x14ac:dyDescent="0.2">
      <c r="A13" s="297">
        <v>5</v>
      </c>
      <c r="B13" s="298" t="s">
        <v>4530</v>
      </c>
      <c r="C13" s="411" t="s">
        <v>5220</v>
      </c>
      <c r="D13" s="412" t="s">
        <v>240</v>
      </c>
      <c r="E13" s="413"/>
      <c r="F13" s="414"/>
      <c r="G13" s="414"/>
      <c r="H13" s="415" t="s">
        <v>4525</v>
      </c>
      <c r="I13" s="122"/>
      <c r="J13" s="122"/>
      <c r="K13" s="122"/>
      <c r="L13" s="122"/>
      <c r="M13" s="122"/>
      <c r="N13" s="122"/>
      <c r="O13" s="122"/>
      <c r="P13" s="122"/>
      <c r="Q13" s="122" t="s">
        <v>4526</v>
      </c>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row>
    <row r="14" spans="1:44" ht="90" outlineLevel="1" x14ac:dyDescent="0.2">
      <c r="A14" s="297">
        <v>6</v>
      </c>
      <c r="B14" s="298" t="s">
        <v>4531</v>
      </c>
      <c r="C14" s="411" t="s">
        <v>5221</v>
      </c>
      <c r="D14" s="412" t="s">
        <v>240</v>
      </c>
      <c r="E14" s="413"/>
      <c r="F14" s="414"/>
      <c r="G14" s="414"/>
      <c r="H14" s="415" t="s">
        <v>4525</v>
      </c>
      <c r="I14" s="122"/>
      <c r="J14" s="122"/>
      <c r="K14" s="122"/>
      <c r="L14" s="122"/>
      <c r="M14" s="122"/>
      <c r="N14" s="122"/>
      <c r="O14" s="122"/>
      <c r="P14" s="122"/>
      <c r="Q14" s="122" t="s">
        <v>4526</v>
      </c>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row>
    <row r="15" spans="1:44" ht="90" outlineLevel="1" x14ac:dyDescent="0.2">
      <c r="A15" s="297">
        <v>7</v>
      </c>
      <c r="B15" s="298" t="s">
        <v>4532</v>
      </c>
      <c r="C15" s="411" t="s">
        <v>5222</v>
      </c>
      <c r="D15" s="412" t="s">
        <v>240</v>
      </c>
      <c r="E15" s="413"/>
      <c r="F15" s="414"/>
      <c r="G15" s="414"/>
      <c r="H15" s="415" t="s">
        <v>4525</v>
      </c>
      <c r="I15" s="122"/>
      <c r="J15" s="122"/>
      <c r="K15" s="122"/>
      <c r="L15" s="122"/>
      <c r="M15" s="122"/>
      <c r="N15" s="122"/>
      <c r="O15" s="122"/>
      <c r="P15" s="122"/>
      <c r="Q15" s="122" t="s">
        <v>4526</v>
      </c>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row>
    <row r="16" spans="1:44" outlineLevel="1" x14ac:dyDescent="0.2">
      <c r="A16" s="404" t="s">
        <v>5223</v>
      </c>
      <c r="B16" s="404" t="s">
        <v>142</v>
      </c>
      <c r="C16" s="402" t="s">
        <v>143</v>
      </c>
      <c r="D16" s="405" t="s">
        <v>138</v>
      </c>
      <c r="E16" s="398">
        <v>668.86999999999989</v>
      </c>
      <c r="F16" s="398"/>
      <c r="G16" s="398">
        <f t="shared" ref="G16" si="0">ROUND(E16*F16,2)</f>
        <v>0</v>
      </c>
      <c r="H16" s="406" t="s">
        <v>1624</v>
      </c>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row>
    <row r="17" spans="1:44" outlineLevel="1" x14ac:dyDescent="0.2">
      <c r="A17" s="404"/>
      <c r="B17" s="404"/>
      <c r="C17" s="399" t="s">
        <v>5224</v>
      </c>
      <c r="D17" s="401"/>
      <c r="E17" s="400"/>
      <c r="F17" s="398"/>
      <c r="G17" s="398"/>
      <c r="H17" s="416"/>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row>
    <row r="18" spans="1:44" outlineLevel="1" x14ac:dyDescent="0.2">
      <c r="A18" s="404"/>
      <c r="B18" s="404"/>
      <c r="C18" s="399" t="s">
        <v>5225</v>
      </c>
      <c r="D18" s="401"/>
      <c r="E18" s="400">
        <v>100.65</v>
      </c>
      <c r="F18" s="398"/>
      <c r="G18" s="398"/>
      <c r="H18" s="416"/>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row>
    <row r="19" spans="1:44" outlineLevel="1" x14ac:dyDescent="0.2">
      <c r="A19" s="404"/>
      <c r="B19" s="404"/>
      <c r="C19" s="399" t="s">
        <v>5226</v>
      </c>
      <c r="D19" s="401"/>
      <c r="E19" s="400">
        <v>313.10000000000002</v>
      </c>
      <c r="F19" s="398"/>
      <c r="G19" s="398"/>
      <c r="H19" s="416"/>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outlineLevel="1" x14ac:dyDescent="0.2">
      <c r="A20" s="404"/>
      <c r="B20" s="404"/>
      <c r="C20" s="399" t="s">
        <v>5227</v>
      </c>
      <c r="D20" s="401"/>
      <c r="E20" s="400">
        <v>120.06</v>
      </c>
      <c r="F20" s="398"/>
      <c r="G20" s="398"/>
      <c r="H20" s="416"/>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row>
    <row r="21" spans="1:44" outlineLevel="1" x14ac:dyDescent="0.2">
      <c r="A21" s="404"/>
      <c r="B21" s="404"/>
      <c r="C21" s="399" t="s">
        <v>5228</v>
      </c>
      <c r="D21" s="401"/>
      <c r="E21" s="400"/>
      <c r="F21" s="398"/>
      <c r="G21" s="398"/>
      <c r="H21" s="416"/>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row>
    <row r="22" spans="1:44" outlineLevel="1" x14ac:dyDescent="0.2">
      <c r="A22" s="404"/>
      <c r="B22" s="404"/>
      <c r="C22" s="399" t="s">
        <v>5229</v>
      </c>
      <c r="D22" s="401"/>
      <c r="E22" s="400">
        <v>13</v>
      </c>
      <c r="F22" s="398"/>
      <c r="G22" s="398"/>
      <c r="H22" s="416"/>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row>
    <row r="23" spans="1:44" outlineLevel="1" x14ac:dyDescent="0.2">
      <c r="A23" s="404"/>
      <c r="B23" s="404"/>
      <c r="C23" s="399" t="s">
        <v>5230</v>
      </c>
      <c r="D23" s="401"/>
      <c r="E23" s="400">
        <v>25.5</v>
      </c>
      <c r="F23" s="398"/>
      <c r="G23" s="398"/>
      <c r="H23" s="416"/>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row>
    <row r="24" spans="1:44" outlineLevel="1" x14ac:dyDescent="0.2">
      <c r="A24" s="404"/>
      <c r="B24" s="404"/>
      <c r="C24" s="399" t="s">
        <v>5231</v>
      </c>
      <c r="D24" s="401"/>
      <c r="E24" s="400">
        <v>76.16</v>
      </c>
      <c r="F24" s="398"/>
      <c r="G24" s="398"/>
      <c r="H24" s="416"/>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row>
    <row r="25" spans="1:44" outlineLevel="1" x14ac:dyDescent="0.2">
      <c r="A25" s="404"/>
      <c r="B25" s="404"/>
      <c r="C25" s="399" t="s">
        <v>5232</v>
      </c>
      <c r="D25" s="401"/>
      <c r="E25" s="400">
        <v>20.399999999999999</v>
      </c>
      <c r="F25" s="398"/>
      <c r="G25" s="398"/>
      <c r="H25" s="416"/>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row>
    <row r="26" spans="1:44" outlineLevel="1" x14ac:dyDescent="0.2">
      <c r="A26" s="404" t="s">
        <v>5233</v>
      </c>
      <c r="B26" s="404" t="s">
        <v>148</v>
      </c>
      <c r="C26" s="402" t="s">
        <v>149</v>
      </c>
      <c r="D26" s="405" t="s">
        <v>138</v>
      </c>
      <c r="E26" s="398">
        <v>668.86999999999989</v>
      </c>
      <c r="F26" s="398"/>
      <c r="G26" s="398">
        <f t="shared" ref="G26" si="1">ROUND(E26*F26,2)</f>
        <v>0</v>
      </c>
      <c r="H26" s="406" t="s">
        <v>1624</v>
      </c>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row>
    <row r="27" spans="1:44" outlineLevel="1" x14ac:dyDescent="0.2">
      <c r="A27" s="404"/>
      <c r="B27" s="404"/>
      <c r="C27" s="399" t="s">
        <v>5224</v>
      </c>
      <c r="D27" s="401"/>
      <c r="E27" s="400"/>
      <c r="F27" s="398"/>
      <c r="G27" s="398"/>
      <c r="H27" s="416"/>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row>
    <row r="28" spans="1:44" outlineLevel="1" x14ac:dyDescent="0.2">
      <c r="A28" s="404"/>
      <c r="B28" s="404"/>
      <c r="C28" s="399" t="s">
        <v>5225</v>
      </c>
      <c r="D28" s="401"/>
      <c r="E28" s="400">
        <v>100.65</v>
      </c>
      <c r="F28" s="398"/>
      <c r="G28" s="398"/>
      <c r="H28" s="416"/>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row>
    <row r="29" spans="1:44" outlineLevel="1" x14ac:dyDescent="0.2">
      <c r="A29" s="404"/>
      <c r="B29" s="404"/>
      <c r="C29" s="399" t="s">
        <v>5226</v>
      </c>
      <c r="D29" s="401"/>
      <c r="E29" s="400">
        <v>313.10000000000002</v>
      </c>
      <c r="F29" s="398"/>
      <c r="G29" s="398"/>
      <c r="H29" s="416"/>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row>
    <row r="30" spans="1:44" outlineLevel="1" x14ac:dyDescent="0.2">
      <c r="A30" s="404"/>
      <c r="B30" s="404"/>
      <c r="C30" s="399" t="s">
        <v>5227</v>
      </c>
      <c r="D30" s="401"/>
      <c r="E30" s="400">
        <v>120.06</v>
      </c>
      <c r="F30" s="398"/>
      <c r="G30" s="398"/>
      <c r="H30" s="416"/>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row>
    <row r="31" spans="1:44" outlineLevel="1" x14ac:dyDescent="0.2">
      <c r="A31" s="404"/>
      <c r="B31" s="404"/>
      <c r="C31" s="399" t="s">
        <v>5228</v>
      </c>
      <c r="D31" s="401"/>
      <c r="E31" s="400"/>
      <c r="F31" s="398"/>
      <c r="G31" s="398"/>
      <c r="H31" s="416"/>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row>
    <row r="32" spans="1:44" outlineLevel="1" x14ac:dyDescent="0.2">
      <c r="A32" s="404"/>
      <c r="B32" s="404"/>
      <c r="C32" s="399" t="s">
        <v>5229</v>
      </c>
      <c r="D32" s="401"/>
      <c r="E32" s="400">
        <v>13</v>
      </c>
      <c r="F32" s="398"/>
      <c r="G32" s="398"/>
      <c r="H32" s="416"/>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outlineLevel="1" x14ac:dyDescent="0.2">
      <c r="A33" s="404"/>
      <c r="B33" s="404"/>
      <c r="C33" s="399" t="s">
        <v>5230</v>
      </c>
      <c r="D33" s="401"/>
      <c r="E33" s="400">
        <v>25.5</v>
      </c>
      <c r="F33" s="398"/>
      <c r="G33" s="398"/>
      <c r="H33" s="416"/>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row>
    <row r="34" spans="1:44" outlineLevel="1" x14ac:dyDescent="0.2">
      <c r="A34" s="404"/>
      <c r="B34" s="404"/>
      <c r="C34" s="399" t="s">
        <v>5231</v>
      </c>
      <c r="D34" s="401"/>
      <c r="E34" s="400">
        <v>76.16</v>
      </c>
      <c r="F34" s="398"/>
      <c r="G34" s="398"/>
      <c r="H34" s="416"/>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row>
    <row r="35" spans="1:44" outlineLevel="1" x14ac:dyDescent="0.2">
      <c r="A35" s="404"/>
      <c r="B35" s="404"/>
      <c r="C35" s="399" t="s">
        <v>5232</v>
      </c>
      <c r="D35" s="401"/>
      <c r="E35" s="400">
        <v>20.399999999999999</v>
      </c>
      <c r="F35" s="398"/>
      <c r="G35" s="398"/>
      <c r="H35" s="416"/>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row>
    <row r="36" spans="1:44" outlineLevel="1" x14ac:dyDescent="0.2">
      <c r="A36" s="404" t="s">
        <v>5234</v>
      </c>
      <c r="B36" s="404" t="s">
        <v>150</v>
      </c>
      <c r="C36" s="402" t="s">
        <v>151</v>
      </c>
      <c r="D36" s="405" t="s">
        <v>138</v>
      </c>
      <c r="E36" s="398">
        <v>334.435</v>
      </c>
      <c r="F36" s="398"/>
      <c r="G36" s="398">
        <f t="shared" ref="G36" si="2">ROUND(E36*F36,2)</f>
        <v>0</v>
      </c>
      <c r="H36" s="406" t="s">
        <v>1624</v>
      </c>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row>
    <row r="37" spans="1:44" outlineLevel="1" x14ac:dyDescent="0.2">
      <c r="A37" s="404"/>
      <c r="B37" s="404"/>
      <c r="C37" s="417" t="s">
        <v>282</v>
      </c>
      <c r="D37" s="418"/>
      <c r="E37" s="419"/>
      <c r="F37" s="398"/>
      <c r="G37" s="398"/>
      <c r="H37" s="416"/>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row>
    <row r="38" spans="1:44" outlineLevel="1" x14ac:dyDescent="0.2">
      <c r="A38" s="404"/>
      <c r="B38" s="404"/>
      <c r="C38" s="420" t="s">
        <v>5235</v>
      </c>
      <c r="D38" s="418"/>
      <c r="E38" s="419"/>
      <c r="F38" s="398"/>
      <c r="G38" s="398"/>
      <c r="H38" s="416"/>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row>
    <row r="39" spans="1:44" outlineLevel="1" x14ac:dyDescent="0.2">
      <c r="A39" s="404"/>
      <c r="B39" s="404"/>
      <c r="C39" s="420" t="s">
        <v>5236</v>
      </c>
      <c r="D39" s="418"/>
      <c r="E39" s="419">
        <v>100.65</v>
      </c>
      <c r="F39" s="398"/>
      <c r="G39" s="398"/>
      <c r="H39" s="416"/>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row>
    <row r="40" spans="1:44" outlineLevel="1" x14ac:dyDescent="0.2">
      <c r="A40" s="404"/>
      <c r="B40" s="404"/>
      <c r="C40" s="420" t="s">
        <v>5237</v>
      </c>
      <c r="D40" s="418"/>
      <c r="E40" s="419">
        <v>313.10000000000002</v>
      </c>
      <c r="F40" s="398"/>
      <c r="G40" s="398"/>
      <c r="H40" s="416"/>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row>
    <row r="41" spans="1:44" outlineLevel="1" x14ac:dyDescent="0.2">
      <c r="A41" s="404"/>
      <c r="B41" s="404"/>
      <c r="C41" s="420" t="s">
        <v>5238</v>
      </c>
      <c r="D41" s="418"/>
      <c r="E41" s="419">
        <v>120.06</v>
      </c>
      <c r="F41" s="398"/>
      <c r="G41" s="398"/>
      <c r="H41" s="416"/>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row>
    <row r="42" spans="1:44" outlineLevel="1" x14ac:dyDescent="0.2">
      <c r="A42" s="404"/>
      <c r="B42" s="404"/>
      <c r="C42" s="420" t="s">
        <v>5239</v>
      </c>
      <c r="D42" s="418"/>
      <c r="E42" s="419"/>
      <c r="F42" s="398"/>
      <c r="G42" s="398"/>
      <c r="H42" s="416"/>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row>
    <row r="43" spans="1:44" outlineLevel="1" x14ac:dyDescent="0.2">
      <c r="A43" s="404"/>
      <c r="B43" s="404"/>
      <c r="C43" s="420" t="s">
        <v>5240</v>
      </c>
      <c r="D43" s="418"/>
      <c r="E43" s="419">
        <v>13</v>
      </c>
      <c r="F43" s="398"/>
      <c r="G43" s="398"/>
      <c r="H43" s="416"/>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row>
    <row r="44" spans="1:44" outlineLevel="1" x14ac:dyDescent="0.2">
      <c r="A44" s="404"/>
      <c r="B44" s="404"/>
      <c r="C44" s="420" t="s">
        <v>5241</v>
      </c>
      <c r="D44" s="418"/>
      <c r="E44" s="419">
        <v>25.5</v>
      </c>
      <c r="F44" s="398"/>
      <c r="G44" s="398"/>
      <c r="H44" s="416"/>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row>
    <row r="45" spans="1:44" outlineLevel="1" x14ac:dyDescent="0.2">
      <c r="A45" s="404"/>
      <c r="B45" s="404"/>
      <c r="C45" s="420" t="s">
        <v>5242</v>
      </c>
      <c r="D45" s="418"/>
      <c r="E45" s="419">
        <v>76.16</v>
      </c>
      <c r="F45" s="398"/>
      <c r="G45" s="398"/>
      <c r="H45" s="416"/>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row>
    <row r="46" spans="1:44" outlineLevel="1" x14ac:dyDescent="0.2">
      <c r="A46" s="404"/>
      <c r="B46" s="404"/>
      <c r="C46" s="420" t="s">
        <v>5243</v>
      </c>
      <c r="D46" s="418"/>
      <c r="E46" s="419">
        <v>20.399999999999999</v>
      </c>
      <c r="F46" s="398"/>
      <c r="G46" s="398"/>
      <c r="H46" s="416"/>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row>
    <row r="47" spans="1:44" outlineLevel="1" x14ac:dyDescent="0.2">
      <c r="A47" s="404"/>
      <c r="B47" s="404"/>
      <c r="C47" s="417" t="s">
        <v>289</v>
      </c>
      <c r="D47" s="418"/>
      <c r="E47" s="419"/>
      <c r="F47" s="398"/>
      <c r="G47" s="398"/>
      <c r="H47" s="416"/>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row>
    <row r="48" spans="1:44" outlineLevel="1" x14ac:dyDescent="0.2">
      <c r="A48" s="404"/>
      <c r="B48" s="404"/>
      <c r="C48" s="399" t="s">
        <v>5244</v>
      </c>
      <c r="D48" s="401"/>
      <c r="E48" s="400">
        <v>334.435</v>
      </c>
      <c r="F48" s="398"/>
      <c r="G48" s="398"/>
      <c r="H48" s="416"/>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row>
    <row r="49" spans="1:44" outlineLevel="1" x14ac:dyDescent="0.2">
      <c r="A49" s="404" t="s">
        <v>5245</v>
      </c>
      <c r="B49" s="404" t="s">
        <v>4807</v>
      </c>
      <c r="C49" s="402" t="s">
        <v>4808</v>
      </c>
      <c r="D49" s="405" t="s">
        <v>188</v>
      </c>
      <c r="E49" s="398">
        <v>1159.4199999999998</v>
      </c>
      <c r="F49" s="398"/>
      <c r="G49" s="398">
        <f t="shared" ref="G49" si="3">ROUND(E49*F49,2)</f>
        <v>0</v>
      </c>
      <c r="H49" s="406" t="s">
        <v>1624</v>
      </c>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row>
    <row r="50" spans="1:44" outlineLevel="1" x14ac:dyDescent="0.2">
      <c r="A50" s="404"/>
      <c r="B50" s="404"/>
      <c r="C50" s="399" t="s">
        <v>5224</v>
      </c>
      <c r="D50" s="401"/>
      <c r="E50" s="400"/>
      <c r="F50" s="398"/>
      <c r="G50" s="398"/>
      <c r="H50" s="416"/>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row>
    <row r="51" spans="1:44" outlineLevel="1" x14ac:dyDescent="0.2">
      <c r="A51" s="404"/>
      <c r="B51" s="404"/>
      <c r="C51" s="399" t="s">
        <v>5246</v>
      </c>
      <c r="D51" s="401"/>
      <c r="E51" s="400">
        <v>201.3</v>
      </c>
      <c r="F51" s="398"/>
      <c r="G51" s="398"/>
      <c r="H51" s="416"/>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row>
    <row r="52" spans="1:44" outlineLevel="1" x14ac:dyDescent="0.2">
      <c r="A52" s="404"/>
      <c r="B52" s="404"/>
      <c r="C52" s="399" t="s">
        <v>5247</v>
      </c>
      <c r="D52" s="401"/>
      <c r="E52" s="400">
        <v>626.20000000000005</v>
      </c>
      <c r="F52" s="398"/>
      <c r="G52" s="398"/>
      <c r="H52" s="416"/>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row>
    <row r="53" spans="1:44" outlineLevel="1" x14ac:dyDescent="0.2">
      <c r="A53" s="404"/>
      <c r="B53" s="404"/>
      <c r="C53" s="399" t="s">
        <v>5248</v>
      </c>
      <c r="D53" s="401"/>
      <c r="E53" s="400">
        <v>240.12</v>
      </c>
      <c r="F53" s="398"/>
      <c r="G53" s="398"/>
      <c r="H53" s="416"/>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row>
    <row r="54" spans="1:44" outlineLevel="1" x14ac:dyDescent="0.2">
      <c r="A54" s="404"/>
      <c r="B54" s="404"/>
      <c r="C54" s="399" t="s">
        <v>5228</v>
      </c>
      <c r="D54" s="401"/>
      <c r="E54" s="400"/>
      <c r="F54" s="398"/>
      <c r="G54" s="398"/>
      <c r="H54" s="416"/>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row>
    <row r="55" spans="1:44" outlineLevel="1" x14ac:dyDescent="0.2">
      <c r="A55" s="404"/>
      <c r="B55" s="404"/>
      <c r="C55" s="399" t="s">
        <v>5249</v>
      </c>
      <c r="D55" s="401"/>
      <c r="E55" s="400">
        <v>51</v>
      </c>
      <c r="F55" s="398"/>
      <c r="G55" s="398"/>
      <c r="H55" s="416"/>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row>
    <row r="56" spans="1:44" outlineLevel="1" x14ac:dyDescent="0.2">
      <c r="A56" s="404"/>
      <c r="B56" s="404"/>
      <c r="C56" s="399" t="s">
        <v>5250</v>
      </c>
      <c r="D56" s="401"/>
      <c r="E56" s="400">
        <v>40.799999999999997</v>
      </c>
      <c r="F56" s="398"/>
      <c r="G56" s="398"/>
      <c r="H56" s="416"/>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row>
    <row r="57" spans="1:44" outlineLevel="1" x14ac:dyDescent="0.2">
      <c r="A57" s="404" t="s">
        <v>5251</v>
      </c>
      <c r="B57" s="404" t="s">
        <v>4810</v>
      </c>
      <c r="C57" s="402" t="s">
        <v>4811</v>
      </c>
      <c r="D57" s="405" t="s">
        <v>188</v>
      </c>
      <c r="E57" s="398">
        <v>1159.4199999999998</v>
      </c>
      <c r="F57" s="398"/>
      <c r="G57" s="398">
        <f t="shared" ref="G57" si="4">ROUND(E57*F57,2)</f>
        <v>0</v>
      </c>
      <c r="H57" s="406" t="s">
        <v>1624</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row>
    <row r="58" spans="1:44" outlineLevel="1" x14ac:dyDescent="0.2">
      <c r="A58" s="404"/>
      <c r="B58" s="404"/>
      <c r="C58" s="399" t="s">
        <v>5224</v>
      </c>
      <c r="D58" s="401"/>
      <c r="E58" s="400"/>
      <c r="F58" s="398"/>
      <c r="G58" s="398"/>
      <c r="H58" s="416"/>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row>
    <row r="59" spans="1:44" outlineLevel="1" x14ac:dyDescent="0.2">
      <c r="A59" s="404"/>
      <c r="B59" s="404"/>
      <c r="C59" s="399" t="s">
        <v>5246</v>
      </c>
      <c r="D59" s="401"/>
      <c r="E59" s="400">
        <v>201.3</v>
      </c>
      <c r="F59" s="398"/>
      <c r="G59" s="398"/>
      <c r="H59" s="416"/>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row>
    <row r="60" spans="1:44" outlineLevel="1" x14ac:dyDescent="0.2">
      <c r="A60" s="404"/>
      <c r="B60" s="404"/>
      <c r="C60" s="399" t="s">
        <v>5247</v>
      </c>
      <c r="D60" s="401"/>
      <c r="E60" s="400">
        <v>626.20000000000005</v>
      </c>
      <c r="F60" s="398"/>
      <c r="G60" s="398"/>
      <c r="H60" s="416"/>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row>
    <row r="61" spans="1:44" outlineLevel="1" x14ac:dyDescent="0.2">
      <c r="A61" s="404"/>
      <c r="B61" s="404"/>
      <c r="C61" s="399" t="s">
        <v>5248</v>
      </c>
      <c r="D61" s="401"/>
      <c r="E61" s="400">
        <v>240.12</v>
      </c>
      <c r="F61" s="398"/>
      <c r="G61" s="398"/>
      <c r="H61" s="416"/>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row>
    <row r="62" spans="1:44" outlineLevel="1" x14ac:dyDescent="0.2">
      <c r="A62" s="404"/>
      <c r="B62" s="404"/>
      <c r="C62" s="399" t="s">
        <v>5228</v>
      </c>
      <c r="D62" s="401"/>
      <c r="E62" s="400"/>
      <c r="F62" s="398"/>
      <c r="G62" s="398"/>
      <c r="H62" s="416"/>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row>
    <row r="63" spans="1:44" outlineLevel="1" x14ac:dyDescent="0.2">
      <c r="A63" s="404"/>
      <c r="B63" s="404"/>
      <c r="C63" s="399" t="s">
        <v>5249</v>
      </c>
      <c r="D63" s="401"/>
      <c r="E63" s="400">
        <v>51</v>
      </c>
      <c r="F63" s="398"/>
      <c r="G63" s="398"/>
      <c r="H63" s="416"/>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row>
    <row r="64" spans="1:44" outlineLevel="1" x14ac:dyDescent="0.2">
      <c r="A64" s="404"/>
      <c r="B64" s="404"/>
      <c r="C64" s="399" t="s">
        <v>5250</v>
      </c>
      <c r="D64" s="401"/>
      <c r="E64" s="400">
        <v>40.799999999999997</v>
      </c>
      <c r="F64" s="398"/>
      <c r="G64" s="398"/>
      <c r="H64" s="416"/>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row>
    <row r="65" spans="1:44" outlineLevel="1" x14ac:dyDescent="0.2">
      <c r="A65" s="404" t="s">
        <v>5252</v>
      </c>
      <c r="B65" s="404" t="s">
        <v>154</v>
      </c>
      <c r="C65" s="402" t="s">
        <v>155</v>
      </c>
      <c r="D65" s="405" t="s">
        <v>138</v>
      </c>
      <c r="E65" s="398">
        <v>391.32</v>
      </c>
      <c r="F65" s="398"/>
      <c r="G65" s="398">
        <f t="shared" ref="G65" si="5">ROUND(E65*F65,2)</f>
        <v>0</v>
      </c>
      <c r="H65" s="406" t="s">
        <v>1624</v>
      </c>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row>
    <row r="66" spans="1:44" outlineLevel="1" x14ac:dyDescent="0.2">
      <c r="A66" s="404"/>
      <c r="B66" s="404"/>
      <c r="C66" s="399" t="s">
        <v>5224</v>
      </c>
      <c r="D66" s="401"/>
      <c r="E66" s="400"/>
      <c r="F66" s="398"/>
      <c r="G66" s="398"/>
      <c r="H66" s="416"/>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row>
    <row r="67" spans="1:44" outlineLevel="1" x14ac:dyDescent="0.2">
      <c r="A67" s="404"/>
      <c r="B67" s="404"/>
      <c r="C67" s="399" t="s">
        <v>5253</v>
      </c>
      <c r="D67" s="401"/>
      <c r="E67" s="400">
        <v>61</v>
      </c>
      <c r="F67" s="398"/>
      <c r="G67" s="398"/>
      <c r="H67" s="416"/>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row>
    <row r="68" spans="1:44" outlineLevel="1" x14ac:dyDescent="0.2">
      <c r="A68" s="404"/>
      <c r="B68" s="404"/>
      <c r="C68" s="399" t="s">
        <v>5254</v>
      </c>
      <c r="D68" s="401"/>
      <c r="E68" s="400">
        <v>181.8</v>
      </c>
      <c r="F68" s="398"/>
      <c r="G68" s="398"/>
      <c r="H68" s="416"/>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row>
    <row r="69" spans="1:44" outlineLevel="1" x14ac:dyDescent="0.2">
      <c r="A69" s="404"/>
      <c r="B69" s="404"/>
      <c r="C69" s="399" t="s">
        <v>5255</v>
      </c>
      <c r="D69" s="401"/>
      <c r="E69" s="400">
        <v>75.209999999999994</v>
      </c>
      <c r="F69" s="398"/>
      <c r="G69" s="398"/>
      <c r="H69" s="416"/>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row>
    <row r="70" spans="1:44" outlineLevel="1" x14ac:dyDescent="0.2">
      <c r="A70" s="404"/>
      <c r="B70" s="404"/>
      <c r="C70" s="399" t="s">
        <v>5228</v>
      </c>
      <c r="D70" s="401"/>
      <c r="E70" s="400"/>
      <c r="F70" s="398"/>
      <c r="G70" s="398"/>
      <c r="H70" s="416"/>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row>
    <row r="71" spans="1:44" outlineLevel="1" x14ac:dyDescent="0.2">
      <c r="A71" s="404"/>
      <c r="B71" s="404"/>
      <c r="C71" s="399" t="s">
        <v>5256</v>
      </c>
      <c r="D71" s="401"/>
      <c r="E71" s="400">
        <v>6.5</v>
      </c>
      <c r="F71" s="398"/>
      <c r="G71" s="398"/>
      <c r="H71" s="416"/>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row>
    <row r="72" spans="1:44" outlineLevel="1" x14ac:dyDescent="0.2">
      <c r="A72" s="404"/>
      <c r="B72" s="404"/>
      <c r="C72" s="399" t="s">
        <v>5257</v>
      </c>
      <c r="D72" s="401"/>
      <c r="E72" s="400">
        <v>14.45</v>
      </c>
      <c r="F72" s="398"/>
      <c r="G72" s="398"/>
      <c r="H72" s="416"/>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row>
    <row r="73" spans="1:44" outlineLevel="1" x14ac:dyDescent="0.2">
      <c r="A73" s="404"/>
      <c r="B73" s="404"/>
      <c r="C73" s="399" t="s">
        <v>5258</v>
      </c>
      <c r="D73" s="401"/>
      <c r="E73" s="400">
        <v>39.76</v>
      </c>
      <c r="F73" s="398"/>
      <c r="G73" s="398"/>
      <c r="H73" s="416"/>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row>
    <row r="74" spans="1:44" outlineLevel="1" x14ac:dyDescent="0.2">
      <c r="A74" s="404"/>
      <c r="B74" s="404"/>
      <c r="C74" s="399" t="s">
        <v>5259</v>
      </c>
      <c r="D74" s="401"/>
      <c r="E74" s="400">
        <v>12.6</v>
      </c>
      <c r="F74" s="398"/>
      <c r="G74" s="398"/>
      <c r="H74" s="416"/>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row>
    <row r="75" spans="1:44" outlineLevel="1" x14ac:dyDescent="0.2">
      <c r="A75" s="404" t="s">
        <v>5260</v>
      </c>
      <c r="B75" s="404" t="s">
        <v>158</v>
      </c>
      <c r="C75" s="402" t="s">
        <v>159</v>
      </c>
      <c r="D75" s="405" t="s">
        <v>138</v>
      </c>
      <c r="E75" s="398">
        <v>668.87</v>
      </c>
      <c r="F75" s="398"/>
      <c r="G75" s="398">
        <f t="shared" ref="G75" si="6">ROUND(E75*F75,2)</f>
        <v>0</v>
      </c>
      <c r="H75" s="406" t="s">
        <v>1624</v>
      </c>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row>
    <row r="76" spans="1:44" outlineLevel="1" x14ac:dyDescent="0.2">
      <c r="A76" s="404"/>
      <c r="B76" s="404"/>
      <c r="C76" s="399" t="s">
        <v>5261</v>
      </c>
      <c r="D76" s="401"/>
      <c r="E76" s="400">
        <v>668.87</v>
      </c>
      <c r="F76" s="398"/>
      <c r="G76" s="398"/>
      <c r="H76" s="416"/>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row>
    <row r="77" spans="1:44" outlineLevel="1" x14ac:dyDescent="0.2">
      <c r="A77" s="404" t="s">
        <v>5262</v>
      </c>
      <c r="B77" s="404" t="s">
        <v>161</v>
      </c>
      <c r="C77" s="402" t="s">
        <v>5263</v>
      </c>
      <c r="D77" s="405" t="s">
        <v>138</v>
      </c>
      <c r="E77" s="398">
        <v>668.87</v>
      </c>
      <c r="F77" s="398"/>
      <c r="G77" s="398">
        <f t="shared" ref="G77" si="7">ROUND(E77*F77,2)</f>
        <v>0</v>
      </c>
      <c r="H77" s="406" t="s">
        <v>1624</v>
      </c>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row>
    <row r="78" spans="1:44" outlineLevel="1" x14ac:dyDescent="0.2">
      <c r="A78" s="404"/>
      <c r="B78" s="404"/>
      <c r="C78" s="399" t="s">
        <v>5264</v>
      </c>
      <c r="D78" s="401"/>
      <c r="E78" s="400">
        <v>391.32</v>
      </c>
      <c r="F78" s="398"/>
      <c r="G78" s="398"/>
      <c r="H78" s="416"/>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row>
    <row r="79" spans="1:44" outlineLevel="1" x14ac:dyDescent="0.2">
      <c r="A79" s="404"/>
      <c r="B79" s="404"/>
      <c r="C79" s="399" t="s">
        <v>5265</v>
      </c>
      <c r="D79" s="401"/>
      <c r="E79" s="400">
        <v>277.55</v>
      </c>
      <c r="F79" s="398"/>
      <c r="G79" s="398"/>
      <c r="H79" s="416"/>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row>
    <row r="80" spans="1:44" outlineLevel="1" x14ac:dyDescent="0.2">
      <c r="A80" s="404" t="s">
        <v>5266</v>
      </c>
      <c r="B80" s="404" t="s">
        <v>165</v>
      </c>
      <c r="C80" s="402" t="s">
        <v>166</v>
      </c>
      <c r="D80" s="405" t="s">
        <v>138</v>
      </c>
      <c r="E80" s="398">
        <v>1060.19</v>
      </c>
      <c r="F80" s="398"/>
      <c r="G80" s="398">
        <f t="shared" ref="G80" si="8">ROUND(E80*F80,2)</f>
        <v>0</v>
      </c>
      <c r="H80" s="406" t="s">
        <v>1624</v>
      </c>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row>
    <row r="81" spans="1:44" outlineLevel="1" x14ac:dyDescent="0.2">
      <c r="A81" s="404"/>
      <c r="B81" s="404"/>
      <c r="C81" s="399" t="s">
        <v>5261</v>
      </c>
      <c r="D81" s="401"/>
      <c r="E81" s="400">
        <v>668.87</v>
      </c>
      <c r="F81" s="398"/>
      <c r="G81" s="398"/>
      <c r="H81" s="416"/>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row>
    <row r="82" spans="1:44" outlineLevel="1" x14ac:dyDescent="0.2">
      <c r="A82" s="404"/>
      <c r="B82" s="404"/>
      <c r="C82" s="399" t="s">
        <v>5264</v>
      </c>
      <c r="D82" s="401"/>
      <c r="E82" s="400">
        <v>391.32</v>
      </c>
      <c r="F82" s="398"/>
      <c r="G82" s="398"/>
      <c r="H82" s="416"/>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row>
    <row r="83" spans="1:44" outlineLevel="1" x14ac:dyDescent="0.2">
      <c r="A83" s="404" t="s">
        <v>5267</v>
      </c>
      <c r="B83" s="404" t="s">
        <v>168</v>
      </c>
      <c r="C83" s="402" t="s">
        <v>169</v>
      </c>
      <c r="D83" s="405" t="s">
        <v>138</v>
      </c>
      <c r="E83" s="398">
        <v>277.55</v>
      </c>
      <c r="F83" s="398"/>
      <c r="G83" s="398">
        <f t="shared" ref="G83" si="9">ROUND(E83*F83,2)</f>
        <v>0</v>
      </c>
      <c r="H83" s="406" t="s">
        <v>1624</v>
      </c>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row>
    <row r="84" spans="1:44" outlineLevel="1" x14ac:dyDescent="0.2">
      <c r="A84" s="404"/>
      <c r="B84" s="404"/>
      <c r="C84" s="399" t="s">
        <v>5265</v>
      </c>
      <c r="D84" s="401"/>
      <c r="E84" s="400">
        <v>277.55</v>
      </c>
      <c r="F84" s="398"/>
      <c r="G84" s="398"/>
      <c r="H84" s="416"/>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row>
    <row r="85" spans="1:44" outlineLevel="1" x14ac:dyDescent="0.2">
      <c r="A85" s="404" t="s">
        <v>5268</v>
      </c>
      <c r="B85" s="404" t="s">
        <v>170</v>
      </c>
      <c r="C85" s="402" t="s">
        <v>171</v>
      </c>
      <c r="D85" s="405" t="s">
        <v>138</v>
      </c>
      <c r="E85" s="398">
        <v>2775.5</v>
      </c>
      <c r="F85" s="398"/>
      <c r="G85" s="398">
        <f t="shared" ref="G85" si="10">ROUND(E85*F85,2)</f>
        <v>0</v>
      </c>
      <c r="H85" s="406" t="s">
        <v>1624</v>
      </c>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row>
    <row r="86" spans="1:44" outlineLevel="1" x14ac:dyDescent="0.2">
      <c r="A86" s="404"/>
      <c r="B86" s="404"/>
      <c r="C86" s="399" t="s">
        <v>5269</v>
      </c>
      <c r="D86" s="401"/>
      <c r="E86" s="400">
        <v>2775.5</v>
      </c>
      <c r="F86" s="398"/>
      <c r="G86" s="398"/>
      <c r="H86" s="416"/>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row>
    <row r="87" spans="1:44" outlineLevel="1" x14ac:dyDescent="0.2">
      <c r="A87" s="404" t="s">
        <v>5270</v>
      </c>
      <c r="B87" s="404" t="s">
        <v>173</v>
      </c>
      <c r="C87" s="402" t="s">
        <v>5271</v>
      </c>
      <c r="D87" s="405" t="s">
        <v>138</v>
      </c>
      <c r="E87" s="398">
        <v>277.55</v>
      </c>
      <c r="F87" s="398"/>
      <c r="G87" s="398">
        <f t="shared" ref="G87" si="11">ROUND(E87*F87,2)</f>
        <v>0</v>
      </c>
      <c r="H87" s="406" t="s">
        <v>1624</v>
      </c>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row>
    <row r="88" spans="1:44" outlineLevel="1" x14ac:dyDescent="0.2">
      <c r="A88" s="404"/>
      <c r="B88" s="404"/>
      <c r="C88" s="399" t="s">
        <v>5265</v>
      </c>
      <c r="D88" s="401"/>
      <c r="E88" s="400">
        <v>277.55</v>
      </c>
      <c r="F88" s="398"/>
      <c r="G88" s="398"/>
      <c r="H88" s="416"/>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row>
    <row r="89" spans="1:44" outlineLevel="1" x14ac:dyDescent="0.2">
      <c r="A89" s="404" t="s">
        <v>5272</v>
      </c>
      <c r="B89" s="404" t="s">
        <v>5273</v>
      </c>
      <c r="C89" s="402" t="s">
        <v>5274</v>
      </c>
      <c r="D89" s="405" t="s">
        <v>138</v>
      </c>
      <c r="E89" s="398">
        <v>64.05</v>
      </c>
      <c r="F89" s="398"/>
      <c r="G89" s="398">
        <f t="shared" ref="G89" si="12">ROUND(E89*F89,2)</f>
        <v>0</v>
      </c>
      <c r="H89" s="406" t="s">
        <v>1624</v>
      </c>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row>
    <row r="90" spans="1:44" outlineLevel="1" x14ac:dyDescent="0.2">
      <c r="A90" s="404"/>
      <c r="B90" s="404"/>
      <c r="C90" s="399" t="s">
        <v>5224</v>
      </c>
      <c r="D90" s="401"/>
      <c r="E90" s="400"/>
      <c r="F90" s="398"/>
      <c r="G90" s="398"/>
      <c r="H90" s="416"/>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row>
    <row r="91" spans="1:44" outlineLevel="1" x14ac:dyDescent="0.2">
      <c r="A91" s="404"/>
      <c r="B91" s="404"/>
      <c r="C91" s="399" t="s">
        <v>5275</v>
      </c>
      <c r="D91" s="401"/>
      <c r="E91" s="400">
        <v>9.15</v>
      </c>
      <c r="F91" s="398"/>
      <c r="G91" s="398"/>
      <c r="H91" s="416"/>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row>
    <row r="92" spans="1:44" outlineLevel="1" x14ac:dyDescent="0.2">
      <c r="A92" s="404"/>
      <c r="B92" s="404"/>
      <c r="C92" s="399" t="s">
        <v>5276</v>
      </c>
      <c r="D92" s="401"/>
      <c r="E92" s="400">
        <v>30.3</v>
      </c>
      <c r="F92" s="398"/>
      <c r="G92" s="398"/>
      <c r="H92" s="416"/>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row>
    <row r="93" spans="1:44" outlineLevel="1" x14ac:dyDescent="0.2">
      <c r="A93" s="404"/>
      <c r="B93" s="404"/>
      <c r="C93" s="399" t="s">
        <v>5277</v>
      </c>
      <c r="D93" s="401"/>
      <c r="E93" s="400">
        <v>10.35</v>
      </c>
      <c r="F93" s="398"/>
      <c r="G93" s="398"/>
      <c r="H93" s="416"/>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row>
    <row r="94" spans="1:44" outlineLevel="1" x14ac:dyDescent="0.2">
      <c r="A94" s="404"/>
      <c r="B94" s="404"/>
      <c r="C94" s="399" t="s">
        <v>5228</v>
      </c>
      <c r="D94" s="401"/>
      <c r="E94" s="400"/>
      <c r="F94" s="398"/>
      <c r="G94" s="398"/>
      <c r="H94" s="416"/>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row>
    <row r="95" spans="1:44" outlineLevel="1" x14ac:dyDescent="0.2">
      <c r="A95" s="404"/>
      <c r="B95" s="404"/>
      <c r="C95" s="399" t="s">
        <v>5278</v>
      </c>
      <c r="D95" s="401"/>
      <c r="E95" s="400">
        <v>1.5</v>
      </c>
      <c r="F95" s="398"/>
      <c r="G95" s="398"/>
      <c r="H95" s="416"/>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row>
    <row r="96" spans="1:44" outlineLevel="1" x14ac:dyDescent="0.2">
      <c r="A96" s="404"/>
      <c r="B96" s="404"/>
      <c r="C96" s="399" t="s">
        <v>5279</v>
      </c>
      <c r="D96" s="401"/>
      <c r="E96" s="400">
        <v>2.5499999999999998</v>
      </c>
      <c r="F96" s="398"/>
      <c r="G96" s="398"/>
      <c r="H96" s="416"/>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row>
    <row r="97" spans="1:44" outlineLevel="1" x14ac:dyDescent="0.2">
      <c r="A97" s="404"/>
      <c r="B97" s="404"/>
      <c r="C97" s="399" t="s">
        <v>5280</v>
      </c>
      <c r="D97" s="401"/>
      <c r="E97" s="400">
        <v>8.4</v>
      </c>
      <c r="F97" s="398"/>
      <c r="G97" s="398"/>
      <c r="H97" s="416"/>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row>
    <row r="98" spans="1:44" outlineLevel="1" x14ac:dyDescent="0.2">
      <c r="A98" s="404"/>
      <c r="B98" s="404"/>
      <c r="C98" s="399" t="s">
        <v>5281</v>
      </c>
      <c r="D98" s="401"/>
      <c r="E98" s="400">
        <v>1.8</v>
      </c>
      <c r="F98" s="398"/>
      <c r="G98" s="398"/>
      <c r="H98" s="416"/>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row>
    <row r="99" spans="1:44" ht="22.5" outlineLevel="1" x14ac:dyDescent="0.2">
      <c r="A99" s="404" t="s">
        <v>5282</v>
      </c>
      <c r="B99" s="404" t="s">
        <v>4816</v>
      </c>
      <c r="C99" s="402" t="s">
        <v>5283</v>
      </c>
      <c r="D99" s="405" t="s">
        <v>138</v>
      </c>
      <c r="E99" s="398">
        <v>213.5</v>
      </c>
      <c r="F99" s="398"/>
      <c r="G99" s="398">
        <f t="shared" ref="G99" si="13">ROUND(E99*F99,2)</f>
        <v>0</v>
      </c>
      <c r="H99" s="406" t="s">
        <v>1624</v>
      </c>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row>
    <row r="100" spans="1:44" outlineLevel="1" x14ac:dyDescent="0.2">
      <c r="A100" s="404"/>
      <c r="B100" s="404"/>
      <c r="C100" s="399" t="s">
        <v>5224</v>
      </c>
      <c r="D100" s="401"/>
      <c r="E100" s="400"/>
      <c r="F100" s="398"/>
      <c r="G100" s="398"/>
      <c r="H100" s="416"/>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row>
    <row r="101" spans="1:44" outlineLevel="1" x14ac:dyDescent="0.2">
      <c r="A101" s="404"/>
      <c r="B101" s="404"/>
      <c r="C101" s="399" t="s">
        <v>5284</v>
      </c>
      <c r="D101" s="401"/>
      <c r="E101" s="400">
        <v>30.5</v>
      </c>
      <c r="F101" s="398"/>
      <c r="G101" s="398"/>
      <c r="H101" s="416"/>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row>
    <row r="102" spans="1:44" outlineLevel="1" x14ac:dyDescent="0.2">
      <c r="A102" s="404"/>
      <c r="B102" s="404"/>
      <c r="C102" s="399" t="s">
        <v>5285</v>
      </c>
      <c r="D102" s="401"/>
      <c r="E102" s="400">
        <v>101</v>
      </c>
      <c r="F102" s="398"/>
      <c r="G102" s="398"/>
      <c r="H102" s="416"/>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row>
    <row r="103" spans="1:44" outlineLevel="1" x14ac:dyDescent="0.2">
      <c r="A103" s="404"/>
      <c r="B103" s="404"/>
      <c r="C103" s="399" t="s">
        <v>5286</v>
      </c>
      <c r="D103" s="401"/>
      <c r="E103" s="400">
        <v>34.5</v>
      </c>
      <c r="F103" s="398"/>
      <c r="G103" s="398"/>
      <c r="H103" s="416"/>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row>
    <row r="104" spans="1:44" outlineLevel="1" x14ac:dyDescent="0.2">
      <c r="A104" s="404"/>
      <c r="B104" s="404"/>
      <c r="C104" s="399" t="s">
        <v>5228</v>
      </c>
      <c r="D104" s="401"/>
      <c r="E104" s="400"/>
      <c r="F104" s="398"/>
      <c r="G104" s="398"/>
      <c r="H104" s="416"/>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row>
    <row r="105" spans="1:44" outlineLevel="1" x14ac:dyDescent="0.2">
      <c r="A105" s="404"/>
      <c r="B105" s="404"/>
      <c r="C105" s="399" t="s">
        <v>5287</v>
      </c>
      <c r="D105" s="401"/>
      <c r="E105" s="400">
        <v>5</v>
      </c>
      <c r="F105" s="398"/>
      <c r="G105" s="398"/>
      <c r="H105" s="416"/>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row>
    <row r="106" spans="1:44" outlineLevel="1" x14ac:dyDescent="0.2">
      <c r="A106" s="404"/>
      <c r="B106" s="404"/>
      <c r="C106" s="399" t="s">
        <v>5288</v>
      </c>
      <c r="D106" s="401"/>
      <c r="E106" s="400">
        <v>8.5</v>
      </c>
      <c r="F106" s="398"/>
      <c r="G106" s="398"/>
      <c r="H106" s="416"/>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row>
    <row r="107" spans="1:44" outlineLevel="1" x14ac:dyDescent="0.2">
      <c r="A107" s="404"/>
      <c r="B107" s="404"/>
      <c r="C107" s="399" t="s">
        <v>5289</v>
      </c>
      <c r="D107" s="401"/>
      <c r="E107" s="400">
        <v>28</v>
      </c>
      <c r="F107" s="398"/>
      <c r="G107" s="398"/>
      <c r="H107" s="416"/>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row>
    <row r="108" spans="1:44" outlineLevel="1" x14ac:dyDescent="0.2">
      <c r="A108" s="404"/>
      <c r="B108" s="404"/>
      <c r="C108" s="399" t="s">
        <v>5290</v>
      </c>
      <c r="D108" s="401"/>
      <c r="E108" s="400">
        <v>6</v>
      </c>
      <c r="F108" s="398"/>
      <c r="G108" s="398"/>
      <c r="H108" s="416"/>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row>
    <row r="109" spans="1:44" outlineLevel="1" x14ac:dyDescent="0.2">
      <c r="A109" s="404" t="s">
        <v>5291</v>
      </c>
      <c r="B109" s="404" t="s">
        <v>5292</v>
      </c>
      <c r="C109" s="402" t="s">
        <v>5293</v>
      </c>
      <c r="D109" s="405" t="s">
        <v>240</v>
      </c>
      <c r="E109" s="398">
        <v>427</v>
      </c>
      <c r="F109" s="398"/>
      <c r="G109" s="398">
        <f t="shared" ref="G109" si="14">ROUND(E109*F109,2)</f>
        <v>0</v>
      </c>
      <c r="H109" s="406" t="s">
        <v>1624</v>
      </c>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row>
    <row r="110" spans="1:44" outlineLevel="1" x14ac:dyDescent="0.2">
      <c r="A110" s="404"/>
      <c r="B110" s="404"/>
      <c r="C110" s="399" t="s">
        <v>5224</v>
      </c>
      <c r="D110" s="401"/>
      <c r="E110" s="400"/>
      <c r="F110" s="398"/>
      <c r="G110" s="398"/>
      <c r="H110" s="416"/>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row>
    <row r="111" spans="1:44" outlineLevel="1" x14ac:dyDescent="0.2">
      <c r="A111" s="404"/>
      <c r="B111" s="404"/>
      <c r="C111" s="399" t="s">
        <v>5294</v>
      </c>
      <c r="D111" s="401"/>
      <c r="E111" s="400">
        <v>61</v>
      </c>
      <c r="F111" s="398"/>
      <c r="G111" s="398"/>
      <c r="H111" s="416"/>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row>
    <row r="112" spans="1:44" outlineLevel="1" x14ac:dyDescent="0.2">
      <c r="A112" s="404"/>
      <c r="B112" s="404"/>
      <c r="C112" s="399" t="s">
        <v>5295</v>
      </c>
      <c r="D112" s="401"/>
      <c r="E112" s="400">
        <v>202</v>
      </c>
      <c r="F112" s="398"/>
      <c r="G112" s="398"/>
      <c r="H112" s="416"/>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row>
    <row r="113" spans="1:44" outlineLevel="1" x14ac:dyDescent="0.2">
      <c r="A113" s="404"/>
      <c r="B113" s="404"/>
      <c r="C113" s="399" t="s">
        <v>5296</v>
      </c>
      <c r="D113" s="401"/>
      <c r="E113" s="400">
        <v>69</v>
      </c>
      <c r="F113" s="398"/>
      <c r="G113" s="398"/>
      <c r="H113" s="416"/>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row>
    <row r="114" spans="1:44" outlineLevel="1" x14ac:dyDescent="0.2">
      <c r="A114" s="404"/>
      <c r="B114" s="404"/>
      <c r="C114" s="399" t="s">
        <v>5228</v>
      </c>
      <c r="D114" s="401"/>
      <c r="E114" s="400"/>
      <c r="F114" s="398"/>
      <c r="G114" s="398"/>
      <c r="H114" s="416"/>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row>
    <row r="115" spans="1:44" outlineLevel="1" x14ac:dyDescent="0.2">
      <c r="A115" s="404"/>
      <c r="B115" s="404"/>
      <c r="C115" s="399" t="s">
        <v>5297</v>
      </c>
      <c r="D115" s="401"/>
      <c r="E115" s="400">
        <v>10</v>
      </c>
      <c r="F115" s="398"/>
      <c r="G115" s="398"/>
      <c r="H115" s="416"/>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row>
    <row r="116" spans="1:44" outlineLevel="1" x14ac:dyDescent="0.2">
      <c r="A116" s="404"/>
      <c r="B116" s="404"/>
      <c r="C116" s="399" t="s">
        <v>5298</v>
      </c>
      <c r="D116" s="401"/>
      <c r="E116" s="400">
        <v>17</v>
      </c>
      <c r="F116" s="398"/>
      <c r="G116" s="398"/>
      <c r="H116" s="416"/>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row>
    <row r="117" spans="1:44" outlineLevel="1" x14ac:dyDescent="0.2">
      <c r="A117" s="404"/>
      <c r="B117" s="404"/>
      <c r="C117" s="399" t="s">
        <v>5299</v>
      </c>
      <c r="D117" s="401"/>
      <c r="E117" s="400">
        <v>56</v>
      </c>
      <c r="F117" s="398"/>
      <c r="G117" s="398"/>
      <c r="H117" s="416"/>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row>
    <row r="118" spans="1:44" outlineLevel="1" x14ac:dyDescent="0.2">
      <c r="A118" s="404"/>
      <c r="B118" s="404"/>
      <c r="C118" s="399" t="s">
        <v>5300</v>
      </c>
      <c r="D118" s="401"/>
      <c r="E118" s="400">
        <v>12</v>
      </c>
      <c r="F118" s="398"/>
      <c r="G118" s="398"/>
      <c r="H118" s="416"/>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row>
    <row r="119" spans="1:44" outlineLevel="1" x14ac:dyDescent="0.2">
      <c r="A119" s="404" t="s">
        <v>5301</v>
      </c>
      <c r="B119" s="404" t="s">
        <v>4860</v>
      </c>
      <c r="C119" s="402" t="s">
        <v>4861</v>
      </c>
      <c r="D119" s="405" t="s">
        <v>240</v>
      </c>
      <c r="E119" s="398">
        <v>427</v>
      </c>
      <c r="F119" s="398"/>
      <c r="G119" s="398">
        <f t="shared" ref="G119" si="15">ROUND(E119*F119,2)</f>
        <v>0</v>
      </c>
      <c r="H119" s="406" t="s">
        <v>1624</v>
      </c>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row>
    <row r="120" spans="1:44" outlineLevel="1" x14ac:dyDescent="0.2">
      <c r="A120" s="404"/>
      <c r="B120" s="404"/>
      <c r="C120" s="399" t="s">
        <v>5224</v>
      </c>
      <c r="D120" s="401"/>
      <c r="E120" s="400"/>
      <c r="F120" s="398"/>
      <c r="G120" s="398"/>
      <c r="H120" s="416"/>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row>
    <row r="121" spans="1:44" outlineLevel="1" x14ac:dyDescent="0.2">
      <c r="A121" s="404"/>
      <c r="B121" s="404"/>
      <c r="C121" s="399" t="s">
        <v>5294</v>
      </c>
      <c r="D121" s="401"/>
      <c r="E121" s="400">
        <v>61</v>
      </c>
      <c r="F121" s="398"/>
      <c r="G121" s="398"/>
      <c r="H121" s="416"/>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row>
    <row r="122" spans="1:44" outlineLevel="1" x14ac:dyDescent="0.2">
      <c r="A122" s="404"/>
      <c r="B122" s="404"/>
      <c r="C122" s="399" t="s">
        <v>5295</v>
      </c>
      <c r="D122" s="401"/>
      <c r="E122" s="400">
        <v>202</v>
      </c>
      <c r="F122" s="398"/>
      <c r="G122" s="398"/>
      <c r="H122" s="416"/>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row>
    <row r="123" spans="1:44" outlineLevel="1" x14ac:dyDescent="0.2">
      <c r="A123" s="404"/>
      <c r="B123" s="404"/>
      <c r="C123" s="399" t="s">
        <v>5296</v>
      </c>
      <c r="D123" s="401"/>
      <c r="E123" s="400">
        <v>69</v>
      </c>
      <c r="F123" s="398"/>
      <c r="G123" s="398"/>
      <c r="H123" s="416"/>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row>
    <row r="124" spans="1:44" outlineLevel="1" x14ac:dyDescent="0.2">
      <c r="A124" s="404"/>
      <c r="B124" s="404"/>
      <c r="C124" s="399" t="s">
        <v>5228</v>
      </c>
      <c r="D124" s="401"/>
      <c r="E124" s="400"/>
      <c r="F124" s="398"/>
      <c r="G124" s="398"/>
      <c r="H124" s="416"/>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row>
    <row r="125" spans="1:44" outlineLevel="1" x14ac:dyDescent="0.2">
      <c r="A125" s="404"/>
      <c r="B125" s="404"/>
      <c r="C125" s="399" t="s">
        <v>5297</v>
      </c>
      <c r="D125" s="401"/>
      <c r="E125" s="400">
        <v>10</v>
      </c>
      <c r="F125" s="398"/>
      <c r="G125" s="398"/>
      <c r="H125" s="416"/>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row>
    <row r="126" spans="1:44" outlineLevel="1" x14ac:dyDescent="0.2">
      <c r="A126" s="404"/>
      <c r="B126" s="404"/>
      <c r="C126" s="399" t="s">
        <v>5298</v>
      </c>
      <c r="D126" s="401"/>
      <c r="E126" s="400">
        <v>17</v>
      </c>
      <c r="F126" s="398"/>
      <c r="G126" s="398"/>
      <c r="H126" s="416"/>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row>
    <row r="127" spans="1:44" outlineLevel="1" x14ac:dyDescent="0.2">
      <c r="A127" s="404"/>
      <c r="B127" s="404"/>
      <c r="C127" s="399" t="s">
        <v>5299</v>
      </c>
      <c r="D127" s="401"/>
      <c r="E127" s="400">
        <v>56</v>
      </c>
      <c r="F127" s="398"/>
      <c r="G127" s="398"/>
      <c r="H127" s="416"/>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row>
    <row r="128" spans="1:44" outlineLevel="1" x14ac:dyDescent="0.2">
      <c r="A128" s="404"/>
      <c r="B128" s="404"/>
      <c r="C128" s="399" t="s">
        <v>5300</v>
      </c>
      <c r="D128" s="401"/>
      <c r="E128" s="400">
        <v>12</v>
      </c>
      <c r="F128" s="398"/>
      <c r="G128" s="398"/>
      <c r="H128" s="416"/>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row>
    <row r="129" spans="1:44" outlineLevel="1" x14ac:dyDescent="0.2">
      <c r="A129" s="404" t="s">
        <v>5302</v>
      </c>
      <c r="B129" s="404" t="s">
        <v>4552</v>
      </c>
      <c r="C129" s="402" t="s">
        <v>5303</v>
      </c>
      <c r="D129" s="405" t="s">
        <v>240</v>
      </c>
      <c r="E129" s="398">
        <v>61</v>
      </c>
      <c r="F129" s="398"/>
      <c r="G129" s="398">
        <f t="shared" ref="G129" si="16">ROUND(E129*F129,2)</f>
        <v>0</v>
      </c>
      <c r="H129" s="406" t="s">
        <v>1624</v>
      </c>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row>
    <row r="130" spans="1:44" outlineLevel="1" x14ac:dyDescent="0.2">
      <c r="A130" s="404"/>
      <c r="B130" s="404"/>
      <c r="C130" s="399" t="s">
        <v>5224</v>
      </c>
      <c r="D130" s="401"/>
      <c r="E130" s="400"/>
      <c r="F130" s="398"/>
      <c r="G130" s="398"/>
      <c r="H130" s="416"/>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row>
    <row r="131" spans="1:44" outlineLevel="1" x14ac:dyDescent="0.2">
      <c r="A131" s="404"/>
      <c r="B131" s="404"/>
      <c r="C131" s="399" t="s">
        <v>5294</v>
      </c>
      <c r="D131" s="401"/>
      <c r="E131" s="400">
        <v>61</v>
      </c>
      <c r="F131" s="398"/>
      <c r="G131" s="398"/>
      <c r="H131" s="416"/>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row>
    <row r="132" spans="1:44" outlineLevel="1" x14ac:dyDescent="0.2">
      <c r="A132" s="404" t="s">
        <v>5304</v>
      </c>
      <c r="B132" s="404" t="s">
        <v>5305</v>
      </c>
      <c r="C132" s="402" t="s">
        <v>5306</v>
      </c>
      <c r="D132" s="405" t="s">
        <v>240</v>
      </c>
      <c r="E132" s="398">
        <v>202</v>
      </c>
      <c r="F132" s="398"/>
      <c r="G132" s="398">
        <f t="shared" ref="G132" si="17">ROUND(E132*F132,2)</f>
        <v>0</v>
      </c>
      <c r="H132" s="406" t="s">
        <v>1624</v>
      </c>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row>
    <row r="133" spans="1:44" outlineLevel="1" x14ac:dyDescent="0.2">
      <c r="A133" s="404"/>
      <c r="B133" s="404"/>
      <c r="C133" s="399" t="s">
        <v>5224</v>
      </c>
      <c r="D133" s="401"/>
      <c r="E133" s="400"/>
      <c r="F133" s="398"/>
      <c r="G133" s="398"/>
      <c r="H133" s="416"/>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row>
    <row r="134" spans="1:44" outlineLevel="1" x14ac:dyDescent="0.2">
      <c r="A134" s="404"/>
      <c r="B134" s="404"/>
      <c r="C134" s="399" t="s">
        <v>5295</v>
      </c>
      <c r="D134" s="401"/>
      <c r="E134" s="400">
        <v>202</v>
      </c>
      <c r="F134" s="398"/>
      <c r="G134" s="398"/>
      <c r="H134" s="416"/>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row>
    <row r="135" spans="1:44" outlineLevel="1" x14ac:dyDescent="0.2">
      <c r="A135" s="404" t="s">
        <v>5307</v>
      </c>
      <c r="B135" s="404" t="s">
        <v>5308</v>
      </c>
      <c r="C135" s="402" t="s">
        <v>5309</v>
      </c>
      <c r="D135" s="405" t="s">
        <v>240</v>
      </c>
      <c r="E135" s="398">
        <v>69</v>
      </c>
      <c r="F135" s="398"/>
      <c r="G135" s="398">
        <f t="shared" ref="G135" si="18">ROUND(E135*F135,2)</f>
        <v>0</v>
      </c>
      <c r="H135" s="406" t="s">
        <v>1624</v>
      </c>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row>
    <row r="136" spans="1:44" outlineLevel="1" x14ac:dyDescent="0.2">
      <c r="A136" s="404"/>
      <c r="B136" s="404"/>
      <c r="C136" s="399" t="s">
        <v>5224</v>
      </c>
      <c r="D136" s="401"/>
      <c r="E136" s="400"/>
      <c r="F136" s="398"/>
      <c r="G136" s="398"/>
      <c r="H136" s="416"/>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row>
    <row r="137" spans="1:44" outlineLevel="1" x14ac:dyDescent="0.2">
      <c r="A137" s="404"/>
      <c r="B137" s="404"/>
      <c r="C137" s="399" t="s">
        <v>5296</v>
      </c>
      <c r="D137" s="401"/>
      <c r="E137" s="400">
        <v>69</v>
      </c>
      <c r="F137" s="398"/>
      <c r="G137" s="398"/>
      <c r="H137" s="416"/>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row>
    <row r="138" spans="1:44" outlineLevel="1" x14ac:dyDescent="0.2">
      <c r="A138" s="404" t="s">
        <v>5310</v>
      </c>
      <c r="B138" s="404" t="s">
        <v>5311</v>
      </c>
      <c r="C138" s="402" t="s">
        <v>5312</v>
      </c>
      <c r="D138" s="405" t="s">
        <v>240</v>
      </c>
      <c r="E138" s="398">
        <v>10</v>
      </c>
      <c r="F138" s="398"/>
      <c r="G138" s="398">
        <f t="shared" ref="G138" si="19">ROUND(E138*F138,2)</f>
        <v>0</v>
      </c>
      <c r="H138" s="406" t="s">
        <v>1624</v>
      </c>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row>
    <row r="139" spans="1:44" outlineLevel="1" x14ac:dyDescent="0.2">
      <c r="A139" s="404"/>
      <c r="B139" s="404"/>
      <c r="C139" s="399" t="s">
        <v>5228</v>
      </c>
      <c r="D139" s="401"/>
      <c r="E139" s="400"/>
      <c r="F139" s="398"/>
      <c r="G139" s="398"/>
      <c r="H139" s="416"/>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row>
    <row r="140" spans="1:44" outlineLevel="1" x14ac:dyDescent="0.2">
      <c r="A140" s="404"/>
      <c r="B140" s="404"/>
      <c r="C140" s="399" t="s">
        <v>5297</v>
      </c>
      <c r="D140" s="401"/>
      <c r="E140" s="400">
        <v>10</v>
      </c>
      <c r="F140" s="398"/>
      <c r="G140" s="398"/>
      <c r="H140" s="416"/>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row>
    <row r="141" spans="1:44" outlineLevel="1" x14ac:dyDescent="0.2">
      <c r="A141" s="404" t="s">
        <v>5313</v>
      </c>
      <c r="B141" s="404" t="s">
        <v>5314</v>
      </c>
      <c r="C141" s="402" t="s">
        <v>5315</v>
      </c>
      <c r="D141" s="405" t="s">
        <v>240</v>
      </c>
      <c r="E141" s="398">
        <v>17</v>
      </c>
      <c r="F141" s="398"/>
      <c r="G141" s="398">
        <f t="shared" ref="G141" si="20">ROUND(E141*F141,2)</f>
        <v>0</v>
      </c>
      <c r="H141" s="406" t="s">
        <v>1624</v>
      </c>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row>
    <row r="142" spans="1:44" outlineLevel="1" x14ac:dyDescent="0.2">
      <c r="A142" s="404"/>
      <c r="B142" s="404"/>
      <c r="C142" s="399" t="s">
        <v>5228</v>
      </c>
      <c r="D142" s="401"/>
      <c r="E142" s="400"/>
      <c r="F142" s="398"/>
      <c r="G142" s="398"/>
      <c r="H142" s="416"/>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row>
    <row r="143" spans="1:44" outlineLevel="1" x14ac:dyDescent="0.2">
      <c r="A143" s="404"/>
      <c r="B143" s="404"/>
      <c r="C143" s="399" t="s">
        <v>5298</v>
      </c>
      <c r="D143" s="401"/>
      <c r="E143" s="400">
        <v>17</v>
      </c>
      <c r="F143" s="398"/>
      <c r="G143" s="398"/>
      <c r="H143" s="416"/>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row>
    <row r="144" spans="1:44" outlineLevel="1" x14ac:dyDescent="0.2">
      <c r="A144" s="404" t="s">
        <v>5316</v>
      </c>
      <c r="B144" s="404" t="s">
        <v>5317</v>
      </c>
      <c r="C144" s="402" t="s">
        <v>5318</v>
      </c>
      <c r="D144" s="405" t="s">
        <v>240</v>
      </c>
      <c r="E144" s="398">
        <v>12</v>
      </c>
      <c r="F144" s="398"/>
      <c r="G144" s="398">
        <f t="shared" ref="G144" si="21">ROUND(E144*F144,2)</f>
        <v>0</v>
      </c>
      <c r="H144" s="406" t="s">
        <v>4525</v>
      </c>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row>
    <row r="145" spans="1:44" outlineLevel="1" x14ac:dyDescent="0.2">
      <c r="A145" s="404"/>
      <c r="B145" s="404"/>
      <c r="C145" s="399" t="s">
        <v>5228</v>
      </c>
      <c r="D145" s="401"/>
      <c r="E145" s="400"/>
      <c r="F145" s="398"/>
      <c r="G145" s="398"/>
      <c r="H145" s="416"/>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row>
    <row r="146" spans="1:44" outlineLevel="1" x14ac:dyDescent="0.2">
      <c r="A146" s="404"/>
      <c r="B146" s="404"/>
      <c r="C146" s="399" t="s">
        <v>5300</v>
      </c>
      <c r="D146" s="401"/>
      <c r="E146" s="400">
        <v>12</v>
      </c>
      <c r="F146" s="398"/>
      <c r="G146" s="398"/>
      <c r="H146" s="416"/>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row>
    <row r="147" spans="1:44" outlineLevel="1" x14ac:dyDescent="0.2">
      <c r="A147" s="404" t="s">
        <v>5319</v>
      </c>
      <c r="B147" s="404" t="s">
        <v>5320</v>
      </c>
      <c r="C147" s="402" t="s">
        <v>5321</v>
      </c>
      <c r="D147" s="405" t="s">
        <v>240</v>
      </c>
      <c r="E147" s="398">
        <v>56</v>
      </c>
      <c r="F147" s="398"/>
      <c r="G147" s="398">
        <f t="shared" ref="G147" si="22">ROUND(E147*F147,2)</f>
        <v>0</v>
      </c>
      <c r="H147" s="406" t="s">
        <v>4525</v>
      </c>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row>
    <row r="148" spans="1:44" outlineLevel="1" x14ac:dyDescent="0.2">
      <c r="A148" s="404"/>
      <c r="B148" s="404"/>
      <c r="C148" s="399" t="s">
        <v>5228</v>
      </c>
      <c r="D148" s="401"/>
      <c r="E148" s="400"/>
      <c r="F148" s="398"/>
      <c r="G148" s="398"/>
      <c r="H148" s="416"/>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row>
    <row r="149" spans="1:44" outlineLevel="1" x14ac:dyDescent="0.2">
      <c r="A149" s="404"/>
      <c r="B149" s="404"/>
      <c r="C149" s="399" t="s">
        <v>5299</v>
      </c>
      <c r="D149" s="401"/>
      <c r="E149" s="400">
        <v>56</v>
      </c>
      <c r="F149" s="398"/>
      <c r="G149" s="398"/>
      <c r="H149" s="416"/>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row>
    <row r="150" spans="1:44" outlineLevel="1" x14ac:dyDescent="0.2">
      <c r="A150" s="404" t="s">
        <v>5322</v>
      </c>
      <c r="B150" s="404" t="s">
        <v>4868</v>
      </c>
      <c r="C150" s="402" t="s">
        <v>4869</v>
      </c>
      <c r="D150" s="405" t="s">
        <v>201</v>
      </c>
      <c r="E150" s="398">
        <v>486.58071999999999</v>
      </c>
      <c r="F150" s="398"/>
      <c r="G150" s="398">
        <f t="shared" ref="G150" si="23">ROUND(E150*F150,2)</f>
        <v>0</v>
      </c>
      <c r="H150" s="406" t="s">
        <v>1624</v>
      </c>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row>
    <row r="151" spans="1:44" x14ac:dyDescent="0.2">
      <c r="A151" s="124" t="s">
        <v>128</v>
      </c>
      <c r="B151" s="188" t="s">
        <v>4533</v>
      </c>
      <c r="C151" s="139" t="s">
        <v>4534</v>
      </c>
      <c r="D151" s="162"/>
      <c r="E151" s="126"/>
      <c r="F151" s="126"/>
      <c r="G151" s="126">
        <f>SUMIF(Q152:Q196,"&lt;&gt;NOR",G152:G196)</f>
        <v>0</v>
      </c>
      <c r="H151" s="199"/>
      <c r="Q151" t="s">
        <v>129</v>
      </c>
    </row>
    <row r="152" spans="1:44" outlineLevel="1" x14ac:dyDescent="0.2">
      <c r="A152" s="302">
        <v>8</v>
      </c>
      <c r="B152" s="303" t="s">
        <v>4535</v>
      </c>
      <c r="C152" s="304" t="s">
        <v>4536</v>
      </c>
      <c r="D152" s="305" t="s">
        <v>240</v>
      </c>
      <c r="E152" s="328">
        <v>125</v>
      </c>
      <c r="F152" s="306"/>
      <c r="G152" s="306">
        <f>ROUND(E152*F152,2)</f>
        <v>0</v>
      </c>
      <c r="H152" s="320" t="s">
        <v>1624</v>
      </c>
      <c r="I152" s="122"/>
      <c r="J152" s="122"/>
      <c r="K152" s="122"/>
      <c r="L152" s="122"/>
      <c r="M152" s="122"/>
      <c r="N152" s="122"/>
      <c r="O152" s="122"/>
      <c r="P152" s="122"/>
      <c r="Q152" s="122" t="s">
        <v>4537</v>
      </c>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row>
    <row r="153" spans="1:44" outlineLevel="1" x14ac:dyDescent="0.2">
      <c r="A153" s="182"/>
      <c r="B153" s="307"/>
      <c r="C153" s="316" t="s">
        <v>4538</v>
      </c>
      <c r="D153" s="317"/>
      <c r="E153" s="329"/>
      <c r="F153" s="317"/>
      <c r="G153" s="317"/>
      <c r="H153" s="321"/>
      <c r="I153" s="122"/>
      <c r="J153" s="122"/>
      <c r="K153" s="122"/>
      <c r="L153" s="122"/>
      <c r="M153" s="122"/>
      <c r="N153" s="122"/>
      <c r="O153" s="122"/>
      <c r="P153" s="122"/>
      <c r="Q153" s="122" t="s">
        <v>4539</v>
      </c>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row>
    <row r="154" spans="1:44" outlineLevel="1" x14ac:dyDescent="0.2">
      <c r="A154" s="302">
        <v>9</v>
      </c>
      <c r="B154" s="303" t="s">
        <v>4540</v>
      </c>
      <c r="C154" s="304" t="s">
        <v>4541</v>
      </c>
      <c r="D154" s="305" t="s">
        <v>240</v>
      </c>
      <c r="E154" s="328">
        <v>55</v>
      </c>
      <c r="F154" s="306"/>
      <c r="G154" s="306">
        <f>ROUND(E154*F154,2)</f>
        <v>0</v>
      </c>
      <c r="H154" s="320" t="s">
        <v>1624</v>
      </c>
      <c r="I154" s="122"/>
      <c r="J154" s="122"/>
      <c r="K154" s="122"/>
      <c r="L154" s="122"/>
      <c r="M154" s="122"/>
      <c r="N154" s="122"/>
      <c r="O154" s="122"/>
      <c r="P154" s="122"/>
      <c r="Q154" s="122" t="s">
        <v>4537</v>
      </c>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row>
    <row r="155" spans="1:44" outlineLevel="1" x14ac:dyDescent="0.2">
      <c r="A155" s="182"/>
      <c r="B155" s="307"/>
      <c r="C155" s="316" t="s">
        <v>4538</v>
      </c>
      <c r="D155" s="317"/>
      <c r="E155" s="329"/>
      <c r="F155" s="317"/>
      <c r="G155" s="317"/>
      <c r="H155" s="321"/>
      <c r="I155" s="122"/>
      <c r="J155" s="122"/>
      <c r="K155" s="122"/>
      <c r="L155" s="122"/>
      <c r="M155" s="122"/>
      <c r="N155" s="122"/>
      <c r="O155" s="122"/>
      <c r="P155" s="122"/>
      <c r="Q155" s="122" t="s">
        <v>4539</v>
      </c>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row>
    <row r="156" spans="1:44" outlineLevel="1" x14ac:dyDescent="0.2">
      <c r="A156" s="302">
        <v>10</v>
      </c>
      <c r="B156" s="303" t="s">
        <v>4542</v>
      </c>
      <c r="C156" s="304" t="s">
        <v>4543</v>
      </c>
      <c r="D156" s="305" t="s">
        <v>240</v>
      </c>
      <c r="E156" s="328">
        <v>12</v>
      </c>
      <c r="F156" s="306"/>
      <c r="G156" s="306">
        <f>ROUND(E156*F156,2)</f>
        <v>0</v>
      </c>
      <c r="H156" s="320" t="s">
        <v>1624</v>
      </c>
      <c r="I156" s="122"/>
      <c r="J156" s="122"/>
      <c r="K156" s="122"/>
      <c r="L156" s="122"/>
      <c r="M156" s="122"/>
      <c r="N156" s="122"/>
      <c r="O156" s="122"/>
      <c r="P156" s="122"/>
      <c r="Q156" s="122" t="s">
        <v>4537</v>
      </c>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row>
    <row r="157" spans="1:44" outlineLevel="1" x14ac:dyDescent="0.2">
      <c r="A157" s="182"/>
      <c r="B157" s="307"/>
      <c r="C157" s="316" t="s">
        <v>4538</v>
      </c>
      <c r="D157" s="317"/>
      <c r="E157" s="329"/>
      <c r="F157" s="317"/>
      <c r="G157" s="317"/>
      <c r="H157" s="321"/>
      <c r="I157" s="122"/>
      <c r="J157" s="122"/>
      <c r="K157" s="122"/>
      <c r="L157" s="122"/>
      <c r="M157" s="122"/>
      <c r="N157" s="122"/>
      <c r="O157" s="122"/>
      <c r="P157" s="122"/>
      <c r="Q157" s="122" t="s">
        <v>4539</v>
      </c>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row>
    <row r="158" spans="1:44" outlineLevel="1" x14ac:dyDescent="0.2">
      <c r="A158" s="302">
        <v>11</v>
      </c>
      <c r="B158" s="303" t="s">
        <v>4544</v>
      </c>
      <c r="C158" s="304" t="s">
        <v>4545</v>
      </c>
      <c r="D158" s="305" t="s">
        <v>240</v>
      </c>
      <c r="E158" s="328">
        <v>42</v>
      </c>
      <c r="F158" s="306"/>
      <c r="G158" s="306">
        <f>ROUND(E158*F158,2)</f>
        <v>0</v>
      </c>
      <c r="H158" s="320" t="s">
        <v>1624</v>
      </c>
      <c r="I158" s="122"/>
      <c r="J158" s="122"/>
      <c r="K158" s="122"/>
      <c r="L158" s="122"/>
      <c r="M158" s="122"/>
      <c r="N158" s="122"/>
      <c r="O158" s="122"/>
      <c r="P158" s="122"/>
      <c r="Q158" s="122" t="s">
        <v>4537</v>
      </c>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row>
    <row r="159" spans="1:44" ht="22.5" outlineLevel="1" x14ac:dyDescent="0.2">
      <c r="A159" s="182"/>
      <c r="B159" s="307"/>
      <c r="C159" s="316" t="s">
        <v>4546</v>
      </c>
      <c r="D159" s="317"/>
      <c r="E159" s="329"/>
      <c r="F159" s="317"/>
      <c r="G159" s="317"/>
      <c r="H159" s="321"/>
      <c r="I159" s="122"/>
      <c r="J159" s="122"/>
      <c r="K159" s="122"/>
      <c r="L159" s="122"/>
      <c r="M159" s="122"/>
      <c r="N159" s="122"/>
      <c r="O159" s="122"/>
      <c r="P159" s="122"/>
      <c r="Q159" s="122" t="s">
        <v>4539</v>
      </c>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row>
    <row r="160" spans="1:44" outlineLevel="1" x14ac:dyDescent="0.2">
      <c r="A160" s="182"/>
      <c r="B160" s="307"/>
      <c r="C160" s="274" t="s">
        <v>4547</v>
      </c>
      <c r="D160" s="318"/>
      <c r="E160" s="277"/>
      <c r="F160" s="318"/>
      <c r="G160" s="318"/>
      <c r="H160" s="322"/>
      <c r="I160" s="122"/>
      <c r="J160" s="122"/>
      <c r="K160" s="122"/>
      <c r="L160" s="122"/>
      <c r="M160" s="122"/>
      <c r="N160" s="122"/>
      <c r="O160" s="122"/>
      <c r="P160" s="122"/>
      <c r="Q160" s="122" t="s">
        <v>4539</v>
      </c>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row>
    <row r="161" spans="1:44" outlineLevel="1" x14ac:dyDescent="0.2">
      <c r="A161" s="302">
        <v>12</v>
      </c>
      <c r="B161" s="303" t="s">
        <v>4548</v>
      </c>
      <c r="C161" s="304" t="s">
        <v>4549</v>
      </c>
      <c r="D161" s="305" t="s">
        <v>240</v>
      </c>
      <c r="E161" s="328">
        <v>37</v>
      </c>
      <c r="F161" s="306"/>
      <c r="G161" s="306">
        <f>ROUND(E161*F161,2)</f>
        <v>0</v>
      </c>
      <c r="H161" s="320" t="s">
        <v>1624</v>
      </c>
      <c r="I161" s="122"/>
      <c r="J161" s="122"/>
      <c r="K161" s="122"/>
      <c r="L161" s="122"/>
      <c r="M161" s="122"/>
      <c r="N161" s="122"/>
      <c r="O161" s="122"/>
      <c r="P161" s="122"/>
      <c r="Q161" s="122" t="s">
        <v>4537</v>
      </c>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row>
    <row r="162" spans="1:44" outlineLevel="1" x14ac:dyDescent="0.2">
      <c r="A162" s="182"/>
      <c r="B162" s="307"/>
      <c r="C162" s="316" t="s">
        <v>4538</v>
      </c>
      <c r="D162" s="317"/>
      <c r="E162" s="329"/>
      <c r="F162" s="317"/>
      <c r="G162" s="317"/>
      <c r="H162" s="321"/>
      <c r="I162" s="122"/>
      <c r="J162" s="122"/>
      <c r="K162" s="122"/>
      <c r="L162" s="122"/>
      <c r="M162" s="122"/>
      <c r="N162" s="122"/>
      <c r="O162" s="122"/>
      <c r="P162" s="122"/>
      <c r="Q162" s="122" t="s">
        <v>4539</v>
      </c>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row>
    <row r="163" spans="1:44" outlineLevel="1" x14ac:dyDescent="0.2">
      <c r="A163" s="302">
        <v>13</v>
      </c>
      <c r="B163" s="303" t="s">
        <v>4550</v>
      </c>
      <c r="C163" s="304" t="s">
        <v>4551</v>
      </c>
      <c r="D163" s="305" t="s">
        <v>240</v>
      </c>
      <c r="E163" s="328">
        <v>112</v>
      </c>
      <c r="F163" s="306"/>
      <c r="G163" s="306">
        <f>ROUND(E163*F163,2)</f>
        <v>0</v>
      </c>
      <c r="H163" s="320" t="s">
        <v>1624</v>
      </c>
      <c r="I163" s="122"/>
      <c r="J163" s="122"/>
      <c r="K163" s="122"/>
      <c r="L163" s="122"/>
      <c r="M163" s="122"/>
      <c r="N163" s="122"/>
      <c r="O163" s="122"/>
      <c r="P163" s="122"/>
      <c r="Q163" s="122" t="s">
        <v>4537</v>
      </c>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row>
    <row r="164" spans="1:44" ht="22.5" outlineLevel="1" x14ac:dyDescent="0.2">
      <c r="A164" s="182"/>
      <c r="B164" s="307"/>
      <c r="C164" s="316" t="s">
        <v>4546</v>
      </c>
      <c r="D164" s="317"/>
      <c r="E164" s="329"/>
      <c r="F164" s="317"/>
      <c r="G164" s="317"/>
      <c r="H164" s="321"/>
      <c r="I164" s="122"/>
      <c r="J164" s="122"/>
      <c r="K164" s="122"/>
      <c r="L164" s="122"/>
      <c r="M164" s="122"/>
      <c r="N164" s="122"/>
      <c r="O164" s="122"/>
      <c r="P164" s="122"/>
      <c r="Q164" s="122" t="s">
        <v>4539</v>
      </c>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row>
    <row r="165" spans="1:44" outlineLevel="1" x14ac:dyDescent="0.2">
      <c r="A165" s="182"/>
      <c r="B165" s="307"/>
      <c r="C165" s="274" t="s">
        <v>4547</v>
      </c>
      <c r="D165" s="318"/>
      <c r="E165" s="277"/>
      <c r="F165" s="318"/>
      <c r="G165" s="318"/>
      <c r="H165" s="322"/>
      <c r="I165" s="122"/>
      <c r="J165" s="122"/>
      <c r="K165" s="122"/>
      <c r="L165" s="122"/>
      <c r="M165" s="122"/>
      <c r="N165" s="122"/>
      <c r="O165" s="122"/>
      <c r="P165" s="122"/>
      <c r="Q165" s="122" t="s">
        <v>4539</v>
      </c>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row>
    <row r="166" spans="1:44" outlineLevel="1" x14ac:dyDescent="0.2">
      <c r="A166" s="302">
        <v>14</v>
      </c>
      <c r="B166" s="303" t="s">
        <v>4552</v>
      </c>
      <c r="C166" s="304" t="s">
        <v>4553</v>
      </c>
      <c r="D166" s="305" t="s">
        <v>240</v>
      </c>
      <c r="E166" s="328">
        <v>8</v>
      </c>
      <c r="F166" s="306"/>
      <c r="G166" s="306">
        <f>ROUND(E166*F166,2)</f>
        <v>0</v>
      </c>
      <c r="H166" s="320" t="s">
        <v>1624</v>
      </c>
      <c r="I166" s="122"/>
      <c r="J166" s="122"/>
      <c r="K166" s="122"/>
      <c r="L166" s="122"/>
      <c r="M166" s="122"/>
      <c r="N166" s="122"/>
      <c r="O166" s="122"/>
      <c r="P166" s="122"/>
      <c r="Q166" s="122" t="s">
        <v>4537</v>
      </c>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row>
    <row r="167" spans="1:44" outlineLevel="1" x14ac:dyDescent="0.2">
      <c r="A167" s="182"/>
      <c r="B167" s="307"/>
      <c r="C167" s="316" t="s">
        <v>4538</v>
      </c>
      <c r="D167" s="317"/>
      <c r="E167" s="329"/>
      <c r="F167" s="317"/>
      <c r="G167" s="317"/>
      <c r="H167" s="321"/>
      <c r="I167" s="122"/>
      <c r="J167" s="122"/>
      <c r="K167" s="122"/>
      <c r="L167" s="122"/>
      <c r="M167" s="122"/>
      <c r="N167" s="122"/>
      <c r="O167" s="122"/>
      <c r="P167" s="122"/>
      <c r="Q167" s="122" t="s">
        <v>4539</v>
      </c>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row>
    <row r="168" spans="1:44" outlineLevel="1" x14ac:dyDescent="0.2">
      <c r="A168" s="376">
        <v>133</v>
      </c>
      <c r="B168" s="377" t="s">
        <v>5136</v>
      </c>
      <c r="C168" s="349" t="s">
        <v>5137</v>
      </c>
      <c r="D168" s="378" t="s">
        <v>240</v>
      </c>
      <c r="E168" s="379">
        <v>27.75</v>
      </c>
      <c r="F168" s="380"/>
      <c r="G168" s="380">
        <f>ROUND(E168*F168,2)</f>
        <v>0</v>
      </c>
      <c r="H168" s="381" t="s">
        <v>1624</v>
      </c>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row>
    <row r="169" spans="1:44" ht="22.5" outlineLevel="1" x14ac:dyDescent="0.2">
      <c r="A169" s="382"/>
      <c r="B169" s="383"/>
      <c r="C169" s="384" t="s">
        <v>4546</v>
      </c>
      <c r="D169" s="385"/>
      <c r="E169" s="386"/>
      <c r="F169" s="385"/>
      <c r="G169" s="385"/>
      <c r="H169" s="387"/>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row>
    <row r="170" spans="1:44" outlineLevel="1" x14ac:dyDescent="0.2">
      <c r="A170" s="382"/>
      <c r="B170" s="383"/>
      <c r="C170" s="388" t="s">
        <v>4547</v>
      </c>
      <c r="D170" s="389"/>
      <c r="E170" s="390"/>
      <c r="F170" s="389"/>
      <c r="G170" s="389"/>
      <c r="H170" s="391"/>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row>
    <row r="171" spans="1:44" outlineLevel="1" x14ac:dyDescent="0.2">
      <c r="A171" s="302">
        <v>15</v>
      </c>
      <c r="B171" s="303" t="s">
        <v>4554</v>
      </c>
      <c r="C171" s="304" t="s">
        <v>4555</v>
      </c>
      <c r="D171" s="305" t="s">
        <v>240</v>
      </c>
      <c r="E171" s="328">
        <v>8</v>
      </c>
      <c r="F171" s="306"/>
      <c r="G171" s="306">
        <f>ROUND(E171*F171,2)</f>
        <v>0</v>
      </c>
      <c r="H171" s="320" t="s">
        <v>1624</v>
      </c>
      <c r="I171" s="122"/>
      <c r="J171" s="122"/>
      <c r="K171" s="122"/>
      <c r="L171" s="122"/>
      <c r="M171" s="122"/>
      <c r="N171" s="122"/>
      <c r="O171" s="122"/>
      <c r="P171" s="122"/>
      <c r="Q171" s="122" t="s">
        <v>4537</v>
      </c>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row>
    <row r="172" spans="1:44" ht="22.5" outlineLevel="1" x14ac:dyDescent="0.2">
      <c r="A172" s="182"/>
      <c r="B172" s="307"/>
      <c r="C172" s="316" t="s">
        <v>4546</v>
      </c>
      <c r="D172" s="317"/>
      <c r="E172" s="329"/>
      <c r="F172" s="317"/>
      <c r="G172" s="317"/>
      <c r="H172" s="321"/>
      <c r="I172" s="122"/>
      <c r="J172" s="122"/>
      <c r="K172" s="122"/>
      <c r="L172" s="122"/>
      <c r="M172" s="122"/>
      <c r="N172" s="122"/>
      <c r="O172" s="122"/>
      <c r="P172" s="122"/>
      <c r="Q172" s="122" t="s">
        <v>4539</v>
      </c>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row>
    <row r="173" spans="1:44" outlineLevel="1" x14ac:dyDescent="0.2">
      <c r="A173" s="182"/>
      <c r="B173" s="307"/>
      <c r="C173" s="274" t="s">
        <v>4547</v>
      </c>
      <c r="D173" s="318"/>
      <c r="E173" s="277"/>
      <c r="F173" s="318"/>
      <c r="G173" s="318"/>
      <c r="H173" s="322"/>
      <c r="I173" s="122"/>
      <c r="J173" s="122"/>
      <c r="K173" s="122"/>
      <c r="L173" s="122"/>
      <c r="M173" s="122"/>
      <c r="N173" s="122"/>
      <c r="O173" s="122"/>
      <c r="P173" s="122"/>
      <c r="Q173" s="122" t="s">
        <v>4539</v>
      </c>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row>
    <row r="174" spans="1:44" outlineLevel="1" x14ac:dyDescent="0.2">
      <c r="A174" s="302">
        <v>16</v>
      </c>
      <c r="B174" s="303" t="s">
        <v>4556</v>
      </c>
      <c r="C174" s="304" t="s">
        <v>4557</v>
      </c>
      <c r="D174" s="305" t="s">
        <v>240</v>
      </c>
      <c r="E174" s="328">
        <v>12</v>
      </c>
      <c r="F174" s="306"/>
      <c r="G174" s="306">
        <f>ROUND(E174*F174,2)</f>
        <v>0</v>
      </c>
      <c r="H174" s="320" t="s">
        <v>1624</v>
      </c>
      <c r="I174" s="122"/>
      <c r="J174" s="122"/>
      <c r="K174" s="122"/>
      <c r="L174" s="122"/>
      <c r="M174" s="122"/>
      <c r="N174" s="122"/>
      <c r="O174" s="122"/>
      <c r="P174" s="122"/>
      <c r="Q174" s="122" t="s">
        <v>4537</v>
      </c>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row>
    <row r="175" spans="1:44" ht="22.5" outlineLevel="1" x14ac:dyDescent="0.2">
      <c r="A175" s="182"/>
      <c r="B175" s="307"/>
      <c r="C175" s="316" t="s">
        <v>4546</v>
      </c>
      <c r="D175" s="317"/>
      <c r="E175" s="329"/>
      <c r="F175" s="317"/>
      <c r="G175" s="317"/>
      <c r="H175" s="321"/>
      <c r="I175" s="122"/>
      <c r="J175" s="122"/>
      <c r="K175" s="122"/>
      <c r="L175" s="122"/>
      <c r="M175" s="122"/>
      <c r="N175" s="122"/>
      <c r="O175" s="122"/>
      <c r="P175" s="122"/>
      <c r="Q175" s="122" t="s">
        <v>4539</v>
      </c>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row>
    <row r="176" spans="1:44" outlineLevel="1" x14ac:dyDescent="0.2">
      <c r="A176" s="182"/>
      <c r="B176" s="307"/>
      <c r="C176" s="274" t="s">
        <v>4547</v>
      </c>
      <c r="D176" s="318"/>
      <c r="E176" s="277"/>
      <c r="F176" s="318"/>
      <c r="G176" s="318"/>
      <c r="H176" s="322"/>
      <c r="I176" s="122"/>
      <c r="J176" s="122"/>
      <c r="K176" s="122"/>
      <c r="L176" s="122"/>
      <c r="M176" s="122"/>
      <c r="N176" s="122"/>
      <c r="O176" s="122"/>
      <c r="P176" s="122"/>
      <c r="Q176" s="122" t="s">
        <v>4539</v>
      </c>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row>
    <row r="177" spans="1:44" outlineLevel="1" x14ac:dyDescent="0.2">
      <c r="A177" s="302">
        <v>17</v>
      </c>
      <c r="B177" s="303" t="s">
        <v>4558</v>
      </c>
      <c r="C177" s="304" t="s">
        <v>4764</v>
      </c>
      <c r="D177" s="305" t="s">
        <v>240</v>
      </c>
      <c r="E177" s="328">
        <v>18</v>
      </c>
      <c r="F177" s="306"/>
      <c r="G177" s="306">
        <f>ROUND(E177*F177,2)</f>
        <v>0</v>
      </c>
      <c r="H177" s="320" t="s">
        <v>1624</v>
      </c>
      <c r="I177" s="122"/>
      <c r="J177" s="122"/>
      <c r="K177" s="122"/>
      <c r="L177" s="122"/>
      <c r="M177" s="122"/>
      <c r="N177" s="122"/>
      <c r="O177" s="122"/>
      <c r="P177" s="122"/>
      <c r="Q177" s="122" t="s">
        <v>4537</v>
      </c>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row>
    <row r="178" spans="1:44" ht="22.5" outlineLevel="1" x14ac:dyDescent="0.2">
      <c r="A178" s="182"/>
      <c r="B178" s="307"/>
      <c r="C178" s="316" t="s">
        <v>4559</v>
      </c>
      <c r="D178" s="317"/>
      <c r="E178" s="329"/>
      <c r="F178" s="317"/>
      <c r="G178" s="317"/>
      <c r="H178" s="321"/>
      <c r="I178" s="122"/>
      <c r="J178" s="122"/>
      <c r="K178" s="122"/>
      <c r="L178" s="122"/>
      <c r="M178" s="122"/>
      <c r="N178" s="122"/>
      <c r="O178" s="122"/>
      <c r="P178" s="122"/>
      <c r="Q178" s="122" t="s">
        <v>4539</v>
      </c>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row>
    <row r="179" spans="1:44" outlineLevel="1" x14ac:dyDescent="0.2">
      <c r="A179" s="182"/>
      <c r="B179" s="307"/>
      <c r="C179" s="308" t="s">
        <v>212</v>
      </c>
      <c r="D179" s="309"/>
      <c r="E179" s="310"/>
      <c r="F179" s="310"/>
      <c r="G179" s="310"/>
      <c r="H179" s="323"/>
      <c r="I179" s="122"/>
      <c r="J179" s="122"/>
      <c r="K179" s="122"/>
      <c r="L179" s="122"/>
      <c r="M179" s="122"/>
      <c r="N179" s="122"/>
      <c r="O179" s="122"/>
      <c r="P179" s="122"/>
      <c r="Q179" s="122" t="s">
        <v>4539</v>
      </c>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row>
    <row r="180" spans="1:44" ht="22.5" outlineLevel="1" x14ac:dyDescent="0.2">
      <c r="A180" s="182"/>
      <c r="B180" s="307"/>
      <c r="C180" s="274" t="s">
        <v>4560</v>
      </c>
      <c r="D180" s="318"/>
      <c r="E180" s="277"/>
      <c r="F180" s="318"/>
      <c r="G180" s="318"/>
      <c r="H180" s="322"/>
      <c r="I180" s="122"/>
      <c r="J180" s="122"/>
      <c r="K180" s="122"/>
      <c r="L180" s="122"/>
      <c r="M180" s="122"/>
      <c r="N180" s="122"/>
      <c r="O180" s="122"/>
      <c r="P180" s="122"/>
      <c r="Q180" s="122" t="s">
        <v>4539</v>
      </c>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row>
    <row r="181" spans="1:44" outlineLevel="1" x14ac:dyDescent="0.2">
      <c r="A181" s="302">
        <v>18</v>
      </c>
      <c r="B181" s="303" t="s">
        <v>4561</v>
      </c>
      <c r="C181" s="304" t="s">
        <v>4765</v>
      </c>
      <c r="D181" s="305" t="s">
        <v>240</v>
      </c>
      <c r="E181" s="328">
        <v>20</v>
      </c>
      <c r="F181" s="306"/>
      <c r="G181" s="306">
        <f>ROUND(E181*F181,2)</f>
        <v>0</v>
      </c>
      <c r="H181" s="320" t="s">
        <v>1624</v>
      </c>
      <c r="I181" s="122"/>
      <c r="J181" s="122"/>
      <c r="K181" s="122"/>
      <c r="L181" s="122"/>
      <c r="M181" s="122"/>
      <c r="N181" s="122"/>
      <c r="O181" s="122"/>
      <c r="P181" s="122"/>
      <c r="Q181" s="122" t="s">
        <v>4537</v>
      </c>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row>
    <row r="182" spans="1:44" ht="22.5" outlineLevel="1" x14ac:dyDescent="0.2">
      <c r="A182" s="182"/>
      <c r="B182" s="307"/>
      <c r="C182" s="316" t="s">
        <v>4559</v>
      </c>
      <c r="D182" s="317"/>
      <c r="E182" s="329"/>
      <c r="F182" s="317"/>
      <c r="G182" s="317"/>
      <c r="H182" s="321"/>
      <c r="I182" s="122"/>
      <c r="J182" s="122"/>
      <c r="K182" s="122"/>
      <c r="L182" s="122"/>
      <c r="M182" s="122"/>
      <c r="N182" s="122"/>
      <c r="O182" s="122"/>
      <c r="P182" s="122"/>
      <c r="Q182" s="122" t="s">
        <v>4539</v>
      </c>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row>
    <row r="183" spans="1:44" ht="22.5" outlineLevel="1" x14ac:dyDescent="0.2">
      <c r="A183" s="182"/>
      <c r="B183" s="307"/>
      <c r="C183" s="274" t="s">
        <v>4560</v>
      </c>
      <c r="D183" s="318"/>
      <c r="E183" s="277"/>
      <c r="F183" s="318"/>
      <c r="G183" s="318"/>
      <c r="H183" s="322"/>
      <c r="I183" s="122"/>
      <c r="J183" s="122"/>
      <c r="K183" s="122"/>
      <c r="L183" s="122"/>
      <c r="M183" s="122"/>
      <c r="N183" s="122"/>
      <c r="O183" s="122"/>
      <c r="P183" s="122"/>
      <c r="Q183" s="122" t="s">
        <v>4539</v>
      </c>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row>
    <row r="184" spans="1:44" outlineLevel="1" x14ac:dyDescent="0.2">
      <c r="A184" s="297">
        <v>19</v>
      </c>
      <c r="B184" s="298" t="s">
        <v>4562</v>
      </c>
      <c r="C184" s="299" t="s">
        <v>4766</v>
      </c>
      <c r="D184" s="300" t="s">
        <v>4563</v>
      </c>
      <c r="E184" s="327">
        <v>24</v>
      </c>
      <c r="F184" s="301"/>
      <c r="G184" s="301">
        <f t="shared" ref="G184:G196" si="24">ROUND(E184*F184,2)</f>
        <v>0</v>
      </c>
      <c r="H184" s="319" t="s">
        <v>4525</v>
      </c>
      <c r="I184" s="122"/>
      <c r="J184" s="122"/>
      <c r="K184" s="122"/>
      <c r="L184" s="122"/>
      <c r="M184" s="122"/>
      <c r="N184" s="122"/>
      <c r="O184" s="122"/>
      <c r="P184" s="122"/>
      <c r="Q184" s="122" t="s">
        <v>4537</v>
      </c>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row>
    <row r="185" spans="1:44" outlineLevel="1" x14ac:dyDescent="0.2">
      <c r="A185" s="297">
        <v>20</v>
      </c>
      <c r="B185" s="298" t="s">
        <v>4564</v>
      </c>
      <c r="C185" s="299" t="s">
        <v>4767</v>
      </c>
      <c r="D185" s="300" t="s">
        <v>4563</v>
      </c>
      <c r="E185" s="327">
        <v>10</v>
      </c>
      <c r="F185" s="301"/>
      <c r="G185" s="301">
        <f t="shared" si="24"/>
        <v>0</v>
      </c>
      <c r="H185" s="319" t="s">
        <v>4525</v>
      </c>
      <c r="I185" s="122"/>
      <c r="J185" s="122"/>
      <c r="K185" s="122"/>
      <c r="L185" s="122"/>
      <c r="M185" s="122"/>
      <c r="N185" s="122"/>
      <c r="O185" s="122"/>
      <c r="P185" s="122"/>
      <c r="Q185" s="122" t="s">
        <v>4537</v>
      </c>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row>
    <row r="186" spans="1:44" outlineLevel="1" x14ac:dyDescent="0.2">
      <c r="A186" s="297">
        <v>21</v>
      </c>
      <c r="B186" s="298" t="s">
        <v>4565</v>
      </c>
      <c r="C186" s="299" t="s">
        <v>4768</v>
      </c>
      <c r="D186" s="300" t="s">
        <v>4563</v>
      </c>
      <c r="E186" s="327">
        <v>2</v>
      </c>
      <c r="F186" s="301"/>
      <c r="G186" s="301">
        <f t="shared" si="24"/>
        <v>0</v>
      </c>
      <c r="H186" s="319" t="s">
        <v>4525</v>
      </c>
      <c r="I186" s="122"/>
      <c r="J186" s="122"/>
      <c r="K186" s="122"/>
      <c r="L186" s="122"/>
      <c r="M186" s="122"/>
      <c r="N186" s="122"/>
      <c r="O186" s="122"/>
      <c r="P186" s="122"/>
      <c r="Q186" s="122" t="s">
        <v>4537</v>
      </c>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row>
    <row r="187" spans="1:44" outlineLevel="1" x14ac:dyDescent="0.2">
      <c r="A187" s="297">
        <v>22</v>
      </c>
      <c r="B187" s="298" t="s">
        <v>4566</v>
      </c>
      <c r="C187" s="299" t="s">
        <v>4567</v>
      </c>
      <c r="D187" s="300" t="s">
        <v>132</v>
      </c>
      <c r="E187" s="327">
        <v>11</v>
      </c>
      <c r="F187" s="301"/>
      <c r="G187" s="301">
        <f t="shared" si="24"/>
        <v>0</v>
      </c>
      <c r="H187" s="319" t="s">
        <v>1624</v>
      </c>
      <c r="I187" s="122"/>
      <c r="J187" s="122"/>
      <c r="K187" s="122"/>
      <c r="L187" s="122"/>
      <c r="M187" s="122"/>
      <c r="N187" s="122"/>
      <c r="O187" s="122"/>
      <c r="P187" s="122"/>
      <c r="Q187" s="122" t="s">
        <v>4537</v>
      </c>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row>
    <row r="188" spans="1:44" outlineLevel="1" x14ac:dyDescent="0.2">
      <c r="A188" s="297">
        <v>23</v>
      </c>
      <c r="B188" s="298" t="s">
        <v>4568</v>
      </c>
      <c r="C188" s="299" t="s">
        <v>4569</v>
      </c>
      <c r="D188" s="300" t="s">
        <v>132</v>
      </c>
      <c r="E188" s="327">
        <v>16</v>
      </c>
      <c r="F188" s="301"/>
      <c r="G188" s="301">
        <f t="shared" si="24"/>
        <v>0</v>
      </c>
      <c r="H188" s="319" t="s">
        <v>1624</v>
      </c>
      <c r="I188" s="122"/>
      <c r="J188" s="122"/>
      <c r="K188" s="122"/>
      <c r="L188" s="122"/>
      <c r="M188" s="122"/>
      <c r="N188" s="122"/>
      <c r="O188" s="122"/>
      <c r="P188" s="122"/>
      <c r="Q188" s="122" t="s">
        <v>4537</v>
      </c>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row>
    <row r="189" spans="1:44" ht="22.5" outlineLevel="1" x14ac:dyDescent="0.2">
      <c r="A189" s="297">
        <v>24</v>
      </c>
      <c r="B189" s="298" t="s">
        <v>4570</v>
      </c>
      <c r="C189" s="299" t="s">
        <v>4571</v>
      </c>
      <c r="D189" s="300" t="s">
        <v>132</v>
      </c>
      <c r="E189" s="327">
        <v>11</v>
      </c>
      <c r="F189" s="301"/>
      <c r="G189" s="301">
        <f t="shared" si="24"/>
        <v>0</v>
      </c>
      <c r="H189" s="319" t="s">
        <v>1624</v>
      </c>
      <c r="I189" s="122"/>
      <c r="J189" s="122"/>
      <c r="K189" s="122"/>
      <c r="L189" s="122"/>
      <c r="M189" s="122"/>
      <c r="N189" s="122"/>
      <c r="O189" s="122"/>
      <c r="P189" s="122"/>
      <c r="Q189" s="122" t="s">
        <v>4537</v>
      </c>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row>
    <row r="190" spans="1:44" ht="22.5" outlineLevel="1" x14ac:dyDescent="0.2">
      <c r="A190" s="297">
        <v>25</v>
      </c>
      <c r="B190" s="298" t="s">
        <v>4572</v>
      </c>
      <c r="C190" s="299" t="s">
        <v>4573</v>
      </c>
      <c r="D190" s="300" t="s">
        <v>132</v>
      </c>
      <c r="E190" s="327">
        <v>12</v>
      </c>
      <c r="F190" s="301"/>
      <c r="G190" s="301">
        <f t="shared" si="24"/>
        <v>0</v>
      </c>
      <c r="H190" s="319" t="s">
        <v>1624</v>
      </c>
      <c r="I190" s="122"/>
      <c r="J190" s="122"/>
      <c r="K190" s="122"/>
      <c r="L190" s="122"/>
      <c r="M190" s="122"/>
      <c r="N190" s="122"/>
      <c r="O190" s="122"/>
      <c r="P190" s="122"/>
      <c r="Q190" s="122" t="s">
        <v>4537</v>
      </c>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row>
    <row r="191" spans="1:44" ht="22.5" outlineLevel="1" x14ac:dyDescent="0.2">
      <c r="A191" s="297">
        <v>26</v>
      </c>
      <c r="B191" s="298" t="s">
        <v>4574</v>
      </c>
      <c r="C191" s="299" t="s">
        <v>4575</v>
      </c>
      <c r="D191" s="300" t="s">
        <v>132</v>
      </c>
      <c r="E191" s="327">
        <v>1</v>
      </c>
      <c r="F191" s="301"/>
      <c r="G191" s="301">
        <f t="shared" si="24"/>
        <v>0</v>
      </c>
      <c r="H191" s="319" t="s">
        <v>1624</v>
      </c>
      <c r="I191" s="122"/>
      <c r="J191" s="122"/>
      <c r="K191" s="122"/>
      <c r="L191" s="122"/>
      <c r="M191" s="122"/>
      <c r="N191" s="122"/>
      <c r="O191" s="122"/>
      <c r="P191" s="122"/>
      <c r="Q191" s="122" t="s">
        <v>4537</v>
      </c>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row>
    <row r="192" spans="1:44" outlineLevel="1" x14ac:dyDescent="0.2">
      <c r="A192" s="297">
        <v>27</v>
      </c>
      <c r="B192" s="298" t="s">
        <v>4576</v>
      </c>
      <c r="C192" s="299" t="s">
        <v>4577</v>
      </c>
      <c r="D192" s="300" t="s">
        <v>132</v>
      </c>
      <c r="E192" s="327">
        <v>13</v>
      </c>
      <c r="F192" s="301"/>
      <c r="G192" s="301">
        <f t="shared" si="24"/>
        <v>0</v>
      </c>
      <c r="H192" s="319" t="s">
        <v>4525</v>
      </c>
      <c r="I192" s="122"/>
      <c r="J192" s="122"/>
      <c r="K192" s="122"/>
      <c r="L192" s="122"/>
      <c r="M192" s="122"/>
      <c r="N192" s="122"/>
      <c r="O192" s="122"/>
      <c r="P192" s="122"/>
      <c r="Q192" s="122" t="s">
        <v>4537</v>
      </c>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row>
    <row r="193" spans="1:44" ht="22.5" outlineLevel="1" x14ac:dyDescent="0.2">
      <c r="A193" s="297">
        <v>28</v>
      </c>
      <c r="B193" s="298" t="s">
        <v>4578</v>
      </c>
      <c r="C193" s="365" t="s">
        <v>5125</v>
      </c>
      <c r="D193" s="366"/>
      <c r="E193" s="367"/>
      <c r="F193" s="368"/>
      <c r="G193" s="368"/>
      <c r="H193" s="369"/>
      <c r="I193" s="122"/>
      <c r="J193" s="122"/>
      <c r="K193" s="122"/>
      <c r="L193" s="122"/>
      <c r="M193" s="122"/>
      <c r="N193" s="122"/>
      <c r="O193" s="122"/>
      <c r="P193" s="122"/>
      <c r="Q193" s="122" t="s">
        <v>4537</v>
      </c>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row>
    <row r="194" spans="1:44" outlineLevel="1" x14ac:dyDescent="0.2">
      <c r="A194" s="297">
        <v>29</v>
      </c>
      <c r="B194" s="298" t="s">
        <v>4579</v>
      </c>
      <c r="C194" s="299" t="s">
        <v>4769</v>
      </c>
      <c r="D194" s="300" t="s">
        <v>132</v>
      </c>
      <c r="E194" s="327">
        <v>1</v>
      </c>
      <c r="F194" s="301"/>
      <c r="G194" s="301">
        <f t="shared" si="24"/>
        <v>0</v>
      </c>
      <c r="H194" s="319" t="s">
        <v>4525</v>
      </c>
      <c r="I194" s="122"/>
      <c r="J194" s="122"/>
      <c r="K194" s="122"/>
      <c r="L194" s="122"/>
      <c r="M194" s="122"/>
      <c r="N194" s="122"/>
      <c r="O194" s="122"/>
      <c r="P194" s="122"/>
      <c r="Q194" s="122" t="s">
        <v>4537</v>
      </c>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row>
    <row r="195" spans="1:44" outlineLevel="1" x14ac:dyDescent="0.2">
      <c r="A195" s="297">
        <v>30</v>
      </c>
      <c r="B195" s="298" t="s">
        <v>4580</v>
      </c>
      <c r="C195" s="299" t="s">
        <v>4581</v>
      </c>
      <c r="D195" s="300" t="s">
        <v>0</v>
      </c>
      <c r="E195" s="327">
        <v>4895.82</v>
      </c>
      <c r="F195" s="301"/>
      <c r="G195" s="301">
        <f t="shared" si="24"/>
        <v>0</v>
      </c>
      <c r="H195" s="319" t="s">
        <v>1624</v>
      </c>
      <c r="I195" s="122"/>
      <c r="J195" s="122"/>
      <c r="K195" s="122"/>
      <c r="L195" s="122"/>
      <c r="M195" s="122"/>
      <c r="N195" s="122"/>
      <c r="O195" s="122"/>
      <c r="P195" s="122"/>
      <c r="Q195" s="122" t="s">
        <v>4582</v>
      </c>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row>
    <row r="196" spans="1:44" outlineLevel="1" x14ac:dyDescent="0.2">
      <c r="A196" s="297">
        <v>31</v>
      </c>
      <c r="B196" s="298" t="s">
        <v>4583</v>
      </c>
      <c r="C196" s="299" t="s">
        <v>4584</v>
      </c>
      <c r="D196" s="300" t="s">
        <v>0</v>
      </c>
      <c r="E196" s="327">
        <v>4895.82</v>
      </c>
      <c r="F196" s="301"/>
      <c r="G196" s="301">
        <f t="shared" si="24"/>
        <v>0</v>
      </c>
      <c r="H196" s="319" t="s">
        <v>1624</v>
      </c>
      <c r="I196" s="122"/>
      <c r="J196" s="122"/>
      <c r="K196" s="122"/>
      <c r="L196" s="122"/>
      <c r="M196" s="122"/>
      <c r="N196" s="122"/>
      <c r="O196" s="122"/>
      <c r="P196" s="122"/>
      <c r="Q196" s="122" t="s">
        <v>4582</v>
      </c>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row>
    <row r="197" spans="1:44" x14ac:dyDescent="0.2">
      <c r="A197" s="124" t="s">
        <v>128</v>
      </c>
      <c r="B197" s="188" t="s">
        <v>4585</v>
      </c>
      <c r="C197" s="139" t="s">
        <v>4586</v>
      </c>
      <c r="D197" s="162"/>
      <c r="E197" s="126"/>
      <c r="F197" s="126"/>
      <c r="G197" s="126">
        <f>SUMIF(Q198:Q280,"&lt;&gt;NOR",G198:G280)</f>
        <v>0</v>
      </c>
      <c r="H197" s="199"/>
      <c r="Q197" t="s">
        <v>129</v>
      </c>
    </row>
    <row r="198" spans="1:44" outlineLevel="1" x14ac:dyDescent="0.2">
      <c r="A198" s="302">
        <v>32</v>
      </c>
      <c r="B198" s="303" t="s">
        <v>4587</v>
      </c>
      <c r="C198" s="304" t="s">
        <v>4588</v>
      </c>
      <c r="D198" s="305" t="s">
        <v>240</v>
      </c>
      <c r="E198" s="328">
        <v>900</v>
      </c>
      <c r="F198" s="306"/>
      <c r="G198" s="306">
        <f>ROUND(E198*F198,2)</f>
        <v>0</v>
      </c>
      <c r="H198" s="320" t="s">
        <v>1624</v>
      </c>
      <c r="I198" s="122"/>
      <c r="J198" s="122"/>
      <c r="K198" s="122"/>
      <c r="L198" s="122"/>
      <c r="M198" s="122"/>
      <c r="N198" s="122"/>
      <c r="O198" s="122"/>
      <c r="P198" s="122"/>
      <c r="Q198" s="122" t="s">
        <v>4537</v>
      </c>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row>
    <row r="199" spans="1:44" ht="33.75" outlineLevel="1" x14ac:dyDescent="0.2">
      <c r="A199" s="182"/>
      <c r="B199" s="307"/>
      <c r="C199" s="316" t="s">
        <v>4589</v>
      </c>
      <c r="D199" s="317"/>
      <c r="E199" s="329"/>
      <c r="F199" s="317"/>
      <c r="G199" s="317"/>
      <c r="H199" s="321"/>
      <c r="I199" s="122"/>
      <c r="J199" s="122"/>
      <c r="K199" s="122"/>
      <c r="L199" s="122"/>
      <c r="M199" s="122"/>
      <c r="N199" s="122"/>
      <c r="O199" s="122"/>
      <c r="P199" s="122"/>
      <c r="Q199" s="122" t="s">
        <v>4539</v>
      </c>
      <c r="R199" s="122"/>
      <c r="S199" s="122"/>
      <c r="T199" s="122"/>
      <c r="U199" s="122"/>
      <c r="V199" s="122"/>
      <c r="W199" s="122"/>
      <c r="X199" s="122"/>
      <c r="Y199" s="122"/>
      <c r="Z199" s="122"/>
      <c r="AA199" s="122"/>
      <c r="AB199" s="122"/>
      <c r="AC199" s="122"/>
      <c r="AD199" s="122"/>
      <c r="AE199" s="122"/>
      <c r="AF199" s="122"/>
      <c r="AG199" s="122"/>
      <c r="AH199" s="122"/>
      <c r="AI199" s="122"/>
      <c r="AJ199" s="122"/>
      <c r="AK199" s="311" t="str">
        <f>C199</f>
        <v>V položkách jsou započteny 3 svary na 1m délky rozvodu, náklady na montáž tvarovek, bez dodávky potrubí, tvarovek a závěsů. Včetně zednických výpomocí.</v>
      </c>
      <c r="AL199" s="122"/>
      <c r="AM199" s="122"/>
      <c r="AN199" s="122"/>
      <c r="AO199" s="122"/>
      <c r="AP199" s="122"/>
      <c r="AQ199" s="122"/>
      <c r="AR199" s="122"/>
    </row>
    <row r="200" spans="1:44" ht="22.5" outlineLevel="1" x14ac:dyDescent="0.2">
      <c r="A200" s="182"/>
      <c r="B200" s="307"/>
      <c r="C200" s="274" t="s">
        <v>4560</v>
      </c>
      <c r="D200" s="318"/>
      <c r="E200" s="277"/>
      <c r="F200" s="318"/>
      <c r="G200" s="318"/>
      <c r="H200" s="322"/>
      <c r="I200" s="122"/>
      <c r="J200" s="122"/>
      <c r="K200" s="122"/>
      <c r="L200" s="122"/>
      <c r="M200" s="122"/>
      <c r="N200" s="122"/>
      <c r="O200" s="122"/>
      <c r="P200" s="122"/>
      <c r="Q200" s="122" t="s">
        <v>4539</v>
      </c>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row>
    <row r="201" spans="1:44" outlineLevel="1" x14ac:dyDescent="0.2">
      <c r="A201" s="302">
        <v>33</v>
      </c>
      <c r="B201" s="303" t="s">
        <v>4590</v>
      </c>
      <c r="C201" s="304" t="s">
        <v>4591</v>
      </c>
      <c r="D201" s="305" t="s">
        <v>240</v>
      </c>
      <c r="E201" s="328">
        <v>125</v>
      </c>
      <c r="F201" s="306"/>
      <c r="G201" s="306">
        <f>ROUND(E201*F201,2)</f>
        <v>0</v>
      </c>
      <c r="H201" s="320" t="s">
        <v>1624</v>
      </c>
      <c r="I201" s="122"/>
      <c r="J201" s="122"/>
      <c r="K201" s="122"/>
      <c r="L201" s="122"/>
      <c r="M201" s="122"/>
      <c r="N201" s="122"/>
      <c r="O201" s="122"/>
      <c r="P201" s="122"/>
      <c r="Q201" s="122" t="s">
        <v>4537</v>
      </c>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row>
    <row r="202" spans="1:44" ht="33.75" outlineLevel="1" x14ac:dyDescent="0.2">
      <c r="A202" s="182"/>
      <c r="B202" s="307"/>
      <c r="C202" s="316" t="s">
        <v>4589</v>
      </c>
      <c r="D202" s="317"/>
      <c r="E202" s="329"/>
      <c r="F202" s="317"/>
      <c r="G202" s="317"/>
      <c r="H202" s="321"/>
      <c r="I202" s="122"/>
      <c r="J202" s="122"/>
      <c r="K202" s="122"/>
      <c r="L202" s="122"/>
      <c r="M202" s="122"/>
      <c r="N202" s="122"/>
      <c r="O202" s="122"/>
      <c r="P202" s="122"/>
      <c r="Q202" s="122" t="s">
        <v>4539</v>
      </c>
      <c r="R202" s="122"/>
      <c r="S202" s="122"/>
      <c r="T202" s="122"/>
      <c r="U202" s="122"/>
      <c r="V202" s="122"/>
      <c r="W202" s="122"/>
      <c r="X202" s="122"/>
      <c r="Y202" s="122"/>
      <c r="Z202" s="122"/>
      <c r="AA202" s="122"/>
      <c r="AB202" s="122"/>
      <c r="AC202" s="122"/>
      <c r="AD202" s="122"/>
      <c r="AE202" s="122"/>
      <c r="AF202" s="122"/>
      <c r="AG202" s="122"/>
      <c r="AH202" s="122"/>
      <c r="AI202" s="122"/>
      <c r="AJ202" s="122"/>
      <c r="AK202" s="311" t="str">
        <f>C202</f>
        <v>V položkách jsou započteny 3 svary na 1m délky rozvodu, náklady na montáž tvarovek, bez dodávky potrubí, tvarovek a závěsů. Včetně zednických výpomocí.</v>
      </c>
      <c r="AL202" s="122"/>
      <c r="AM202" s="122"/>
      <c r="AN202" s="122"/>
      <c r="AO202" s="122"/>
      <c r="AP202" s="122"/>
      <c r="AQ202" s="122"/>
      <c r="AR202" s="122"/>
    </row>
    <row r="203" spans="1:44" ht="22.5" outlineLevel="1" x14ac:dyDescent="0.2">
      <c r="A203" s="182"/>
      <c r="B203" s="307"/>
      <c r="C203" s="274" t="s">
        <v>4560</v>
      </c>
      <c r="D203" s="318"/>
      <c r="E203" s="277"/>
      <c r="F203" s="318"/>
      <c r="G203" s="318"/>
      <c r="H203" s="322"/>
      <c r="I203" s="122"/>
      <c r="J203" s="122"/>
      <c r="K203" s="122"/>
      <c r="L203" s="122"/>
      <c r="M203" s="122"/>
      <c r="N203" s="122"/>
      <c r="O203" s="122"/>
      <c r="P203" s="122"/>
      <c r="Q203" s="122" t="s">
        <v>4539</v>
      </c>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row>
    <row r="204" spans="1:44" outlineLevel="1" x14ac:dyDescent="0.2">
      <c r="A204" s="302">
        <v>34</v>
      </c>
      <c r="B204" s="303" t="s">
        <v>4592</v>
      </c>
      <c r="C204" s="304" t="s">
        <v>4593</v>
      </c>
      <c r="D204" s="305" t="s">
        <v>240</v>
      </c>
      <c r="E204" s="328">
        <v>135</v>
      </c>
      <c r="F204" s="306"/>
      <c r="G204" s="306">
        <f>ROUND(E204*F204,2)</f>
        <v>0</v>
      </c>
      <c r="H204" s="320" t="s">
        <v>1624</v>
      </c>
      <c r="I204" s="122"/>
      <c r="J204" s="122"/>
      <c r="K204" s="122"/>
      <c r="L204" s="122"/>
      <c r="M204" s="122"/>
      <c r="N204" s="122"/>
      <c r="O204" s="122"/>
      <c r="P204" s="122"/>
      <c r="Q204" s="122" t="s">
        <v>4537</v>
      </c>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row>
    <row r="205" spans="1:44" ht="33.75" outlineLevel="1" x14ac:dyDescent="0.2">
      <c r="A205" s="182"/>
      <c r="B205" s="307"/>
      <c r="C205" s="316" t="s">
        <v>4589</v>
      </c>
      <c r="D205" s="317"/>
      <c r="E205" s="329"/>
      <c r="F205" s="317"/>
      <c r="G205" s="317"/>
      <c r="H205" s="321"/>
      <c r="I205" s="122"/>
      <c r="J205" s="122"/>
      <c r="K205" s="122"/>
      <c r="L205" s="122"/>
      <c r="M205" s="122"/>
      <c r="N205" s="122"/>
      <c r="O205" s="122"/>
      <c r="P205" s="122"/>
      <c r="Q205" s="122" t="s">
        <v>4539</v>
      </c>
      <c r="R205" s="122"/>
      <c r="S205" s="122"/>
      <c r="T205" s="122"/>
      <c r="U205" s="122"/>
      <c r="V205" s="122"/>
      <c r="W205" s="122"/>
      <c r="X205" s="122"/>
      <c r="Y205" s="122"/>
      <c r="Z205" s="122"/>
      <c r="AA205" s="122"/>
      <c r="AB205" s="122"/>
      <c r="AC205" s="122"/>
      <c r="AD205" s="122"/>
      <c r="AE205" s="122"/>
      <c r="AF205" s="122"/>
      <c r="AG205" s="122"/>
      <c r="AH205" s="122"/>
      <c r="AI205" s="122"/>
      <c r="AJ205" s="122"/>
      <c r="AK205" s="311" t="str">
        <f>C205</f>
        <v>V položkách jsou započteny 3 svary na 1m délky rozvodu, náklady na montáž tvarovek, bez dodávky potrubí, tvarovek a závěsů. Včetně zednických výpomocí.</v>
      </c>
      <c r="AL205" s="122"/>
      <c r="AM205" s="122"/>
      <c r="AN205" s="122"/>
      <c r="AO205" s="122"/>
      <c r="AP205" s="122"/>
      <c r="AQ205" s="122"/>
      <c r="AR205" s="122"/>
    </row>
    <row r="206" spans="1:44" ht="22.5" outlineLevel="1" x14ac:dyDescent="0.2">
      <c r="A206" s="182"/>
      <c r="B206" s="307"/>
      <c r="C206" s="274" t="s">
        <v>4560</v>
      </c>
      <c r="D206" s="318"/>
      <c r="E206" s="277"/>
      <c r="F206" s="318"/>
      <c r="G206" s="318"/>
      <c r="H206" s="322"/>
      <c r="I206" s="122"/>
      <c r="J206" s="122"/>
      <c r="K206" s="122"/>
      <c r="L206" s="122"/>
      <c r="M206" s="122"/>
      <c r="N206" s="122"/>
      <c r="O206" s="122"/>
      <c r="P206" s="122"/>
      <c r="Q206" s="122" t="s">
        <v>4539</v>
      </c>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row>
    <row r="207" spans="1:44" outlineLevel="1" x14ac:dyDescent="0.2">
      <c r="A207" s="302">
        <v>35</v>
      </c>
      <c r="B207" s="303" t="s">
        <v>4594</v>
      </c>
      <c r="C207" s="304" t="s">
        <v>4595</v>
      </c>
      <c r="D207" s="305" t="s">
        <v>240</v>
      </c>
      <c r="E207" s="328">
        <v>40</v>
      </c>
      <c r="F207" s="306"/>
      <c r="G207" s="306">
        <f>ROUND(E207*F207,2)</f>
        <v>0</v>
      </c>
      <c r="H207" s="320" t="s">
        <v>1624</v>
      </c>
      <c r="I207" s="122"/>
      <c r="J207" s="122"/>
      <c r="K207" s="122"/>
      <c r="L207" s="122"/>
      <c r="M207" s="122"/>
      <c r="N207" s="122"/>
      <c r="O207" s="122"/>
      <c r="P207" s="122"/>
      <c r="Q207" s="122" t="s">
        <v>4537</v>
      </c>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row>
    <row r="208" spans="1:44" ht="33.75" outlineLevel="1" x14ac:dyDescent="0.2">
      <c r="A208" s="182"/>
      <c r="B208" s="307"/>
      <c r="C208" s="316" t="s">
        <v>4589</v>
      </c>
      <c r="D208" s="317"/>
      <c r="E208" s="329"/>
      <c r="F208" s="317"/>
      <c r="G208" s="317"/>
      <c r="H208" s="321"/>
      <c r="I208" s="122"/>
      <c r="J208" s="122"/>
      <c r="K208" s="122"/>
      <c r="L208" s="122"/>
      <c r="M208" s="122"/>
      <c r="N208" s="122"/>
      <c r="O208" s="122"/>
      <c r="P208" s="122"/>
      <c r="Q208" s="122" t="s">
        <v>4539</v>
      </c>
      <c r="R208" s="122"/>
      <c r="S208" s="122"/>
      <c r="T208" s="122"/>
      <c r="U208" s="122"/>
      <c r="V208" s="122"/>
      <c r="W208" s="122"/>
      <c r="X208" s="122"/>
      <c r="Y208" s="122"/>
      <c r="Z208" s="122"/>
      <c r="AA208" s="122"/>
      <c r="AB208" s="122"/>
      <c r="AC208" s="122"/>
      <c r="AD208" s="122"/>
      <c r="AE208" s="122"/>
      <c r="AF208" s="122"/>
      <c r="AG208" s="122"/>
      <c r="AH208" s="122"/>
      <c r="AI208" s="122"/>
      <c r="AJ208" s="122"/>
      <c r="AK208" s="311" t="str">
        <f>C208</f>
        <v>V položkách jsou započteny 3 svary na 1m délky rozvodu, náklady na montáž tvarovek, bez dodávky potrubí, tvarovek a závěsů. Včetně zednických výpomocí.</v>
      </c>
      <c r="AL208" s="122"/>
      <c r="AM208" s="122"/>
      <c r="AN208" s="122"/>
      <c r="AO208" s="122"/>
      <c r="AP208" s="122"/>
      <c r="AQ208" s="122"/>
      <c r="AR208" s="122"/>
    </row>
    <row r="209" spans="1:44" ht="22.5" outlineLevel="1" x14ac:dyDescent="0.2">
      <c r="A209" s="182"/>
      <c r="B209" s="307"/>
      <c r="C209" s="274" t="s">
        <v>4560</v>
      </c>
      <c r="D209" s="318"/>
      <c r="E209" s="277"/>
      <c r="F209" s="318"/>
      <c r="G209" s="318"/>
      <c r="H209" s="322"/>
      <c r="I209" s="122"/>
      <c r="J209" s="122"/>
      <c r="K209" s="122"/>
      <c r="L209" s="122"/>
      <c r="M209" s="122"/>
      <c r="N209" s="122"/>
      <c r="O209" s="122"/>
      <c r="P209" s="122"/>
      <c r="Q209" s="122" t="s">
        <v>4539</v>
      </c>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row>
    <row r="210" spans="1:44" outlineLevel="1" x14ac:dyDescent="0.2">
      <c r="A210" s="302">
        <v>36</v>
      </c>
      <c r="B210" s="303" t="s">
        <v>4596</v>
      </c>
      <c r="C210" s="304" t="s">
        <v>4597</v>
      </c>
      <c r="D210" s="305" t="s">
        <v>240</v>
      </c>
      <c r="E210" s="328">
        <v>35</v>
      </c>
      <c r="F210" s="306"/>
      <c r="G210" s="306">
        <f>ROUND(E210*F210,2)</f>
        <v>0</v>
      </c>
      <c r="H210" s="320" t="s">
        <v>1624</v>
      </c>
      <c r="I210" s="122"/>
      <c r="J210" s="122"/>
      <c r="K210" s="122"/>
      <c r="L210" s="122"/>
      <c r="M210" s="122"/>
      <c r="N210" s="122"/>
      <c r="O210" s="122"/>
      <c r="P210" s="122"/>
      <c r="Q210" s="122" t="s">
        <v>4537</v>
      </c>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row>
    <row r="211" spans="1:44" ht="33.75" outlineLevel="1" x14ac:dyDescent="0.2">
      <c r="A211" s="182"/>
      <c r="B211" s="307"/>
      <c r="C211" s="316" t="s">
        <v>4589</v>
      </c>
      <c r="D211" s="317"/>
      <c r="E211" s="329"/>
      <c r="F211" s="317"/>
      <c r="G211" s="317"/>
      <c r="H211" s="321"/>
      <c r="I211" s="122"/>
      <c r="J211" s="122"/>
      <c r="K211" s="122"/>
      <c r="L211" s="122"/>
      <c r="M211" s="122"/>
      <c r="N211" s="122"/>
      <c r="O211" s="122"/>
      <c r="P211" s="122"/>
      <c r="Q211" s="122" t="s">
        <v>4539</v>
      </c>
      <c r="R211" s="122"/>
      <c r="S211" s="122"/>
      <c r="T211" s="122"/>
      <c r="U211" s="122"/>
      <c r="V211" s="122"/>
      <c r="W211" s="122"/>
      <c r="X211" s="122"/>
      <c r="Y211" s="122"/>
      <c r="Z211" s="122"/>
      <c r="AA211" s="122"/>
      <c r="AB211" s="122"/>
      <c r="AC211" s="122"/>
      <c r="AD211" s="122"/>
      <c r="AE211" s="122"/>
      <c r="AF211" s="122"/>
      <c r="AG211" s="122"/>
      <c r="AH211" s="122"/>
      <c r="AI211" s="122"/>
      <c r="AJ211" s="122"/>
      <c r="AK211" s="311" t="str">
        <f>C211</f>
        <v>V položkách jsou započteny 3 svary na 1m délky rozvodu, náklady na montáž tvarovek, bez dodávky potrubí, tvarovek a závěsů. Včetně zednických výpomocí.</v>
      </c>
      <c r="AL211" s="122"/>
      <c r="AM211" s="122"/>
      <c r="AN211" s="122"/>
      <c r="AO211" s="122"/>
      <c r="AP211" s="122"/>
      <c r="AQ211" s="122"/>
      <c r="AR211" s="122"/>
    </row>
    <row r="212" spans="1:44" ht="22.5" outlineLevel="1" x14ac:dyDescent="0.2">
      <c r="A212" s="182"/>
      <c r="B212" s="307"/>
      <c r="C212" s="274" t="s">
        <v>4560</v>
      </c>
      <c r="D212" s="318"/>
      <c r="E212" s="277"/>
      <c r="F212" s="318"/>
      <c r="G212" s="318"/>
      <c r="H212" s="322"/>
      <c r="I212" s="122"/>
      <c r="J212" s="122"/>
      <c r="K212" s="122"/>
      <c r="L212" s="122"/>
      <c r="M212" s="122"/>
      <c r="N212" s="122"/>
      <c r="O212" s="122"/>
      <c r="P212" s="122"/>
      <c r="Q212" s="122" t="s">
        <v>4539</v>
      </c>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row>
    <row r="213" spans="1:44" outlineLevel="1" x14ac:dyDescent="0.2">
      <c r="A213" s="302">
        <v>37</v>
      </c>
      <c r="B213" s="303" t="s">
        <v>4598</v>
      </c>
      <c r="C213" s="304" t="s">
        <v>4599</v>
      </c>
      <c r="D213" s="305" t="s">
        <v>240</v>
      </c>
      <c r="E213" s="328">
        <v>5</v>
      </c>
      <c r="F213" s="306"/>
      <c r="G213" s="306">
        <f>ROUND(E213*F213,2)</f>
        <v>0</v>
      </c>
      <c r="H213" s="320" t="s">
        <v>1624</v>
      </c>
      <c r="I213" s="122"/>
      <c r="J213" s="122"/>
      <c r="K213" s="122"/>
      <c r="L213" s="122"/>
      <c r="M213" s="122"/>
      <c r="N213" s="122"/>
      <c r="O213" s="122"/>
      <c r="P213" s="122"/>
      <c r="Q213" s="122" t="s">
        <v>4537</v>
      </c>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row>
    <row r="214" spans="1:44" ht="33.75" outlineLevel="1" x14ac:dyDescent="0.2">
      <c r="A214" s="182"/>
      <c r="B214" s="307"/>
      <c r="C214" s="316" t="s">
        <v>4589</v>
      </c>
      <c r="D214" s="317"/>
      <c r="E214" s="329"/>
      <c r="F214" s="317"/>
      <c r="G214" s="317"/>
      <c r="H214" s="321"/>
      <c r="I214" s="122"/>
      <c r="J214" s="122"/>
      <c r="K214" s="122"/>
      <c r="L214" s="122"/>
      <c r="M214" s="122"/>
      <c r="N214" s="122"/>
      <c r="O214" s="122"/>
      <c r="P214" s="122"/>
      <c r="Q214" s="122" t="s">
        <v>4539</v>
      </c>
      <c r="R214" s="122"/>
      <c r="S214" s="122"/>
      <c r="T214" s="122"/>
      <c r="U214" s="122"/>
      <c r="V214" s="122"/>
      <c r="W214" s="122"/>
      <c r="X214" s="122"/>
      <c r="Y214" s="122"/>
      <c r="Z214" s="122"/>
      <c r="AA214" s="122"/>
      <c r="AB214" s="122"/>
      <c r="AC214" s="122"/>
      <c r="AD214" s="122"/>
      <c r="AE214" s="122"/>
      <c r="AF214" s="122"/>
      <c r="AG214" s="122"/>
      <c r="AH214" s="122"/>
      <c r="AI214" s="122"/>
      <c r="AJ214" s="122"/>
      <c r="AK214" s="311" t="str">
        <f>C214</f>
        <v>V položkách jsou započteny 3 svary na 1m délky rozvodu, náklady na montáž tvarovek, bez dodávky potrubí, tvarovek a závěsů. Včetně zednických výpomocí.</v>
      </c>
      <c r="AL214" s="122"/>
      <c r="AM214" s="122"/>
      <c r="AN214" s="122"/>
      <c r="AO214" s="122"/>
      <c r="AP214" s="122"/>
      <c r="AQ214" s="122"/>
      <c r="AR214" s="122"/>
    </row>
    <row r="215" spans="1:44" ht="22.5" outlineLevel="1" x14ac:dyDescent="0.2">
      <c r="A215" s="182"/>
      <c r="B215" s="307"/>
      <c r="C215" s="274" t="s">
        <v>4560</v>
      </c>
      <c r="D215" s="318"/>
      <c r="E215" s="277"/>
      <c r="F215" s="318"/>
      <c r="G215" s="318"/>
      <c r="H215" s="322"/>
      <c r="I215" s="122"/>
      <c r="J215" s="122"/>
      <c r="K215" s="122"/>
      <c r="L215" s="122"/>
      <c r="M215" s="122"/>
      <c r="N215" s="122"/>
      <c r="O215" s="122"/>
      <c r="P215" s="122"/>
      <c r="Q215" s="122" t="s">
        <v>4539</v>
      </c>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row>
    <row r="216" spans="1:44" outlineLevel="1" x14ac:dyDescent="0.2">
      <c r="A216" s="302">
        <v>38</v>
      </c>
      <c r="B216" s="303" t="s">
        <v>4600</v>
      </c>
      <c r="C216" s="304" t="s">
        <v>4601</v>
      </c>
      <c r="D216" s="305" t="s">
        <v>240</v>
      </c>
      <c r="E216" s="328">
        <v>900</v>
      </c>
      <c r="F216" s="306"/>
      <c r="G216" s="306">
        <f>ROUND(E216*F216,2)</f>
        <v>0</v>
      </c>
      <c r="H216" s="320" t="s">
        <v>1624</v>
      </c>
      <c r="I216" s="122"/>
      <c r="J216" s="122"/>
      <c r="K216" s="122"/>
      <c r="L216" s="122"/>
      <c r="M216" s="122"/>
      <c r="N216" s="122"/>
      <c r="O216" s="122"/>
      <c r="P216" s="122"/>
      <c r="Q216" s="122" t="s">
        <v>4602</v>
      </c>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row>
    <row r="217" spans="1:44" outlineLevel="1" x14ac:dyDescent="0.2">
      <c r="A217" s="182"/>
      <c r="B217" s="307"/>
      <c r="C217" s="312" t="s">
        <v>4603</v>
      </c>
      <c r="D217" s="313"/>
      <c r="E217" s="330">
        <v>900</v>
      </c>
      <c r="F217" s="185"/>
      <c r="G217" s="185"/>
      <c r="H217" s="315"/>
      <c r="I217" s="122"/>
      <c r="J217" s="122"/>
      <c r="K217" s="122"/>
      <c r="L217" s="122"/>
      <c r="M217" s="122"/>
      <c r="N217" s="122"/>
      <c r="O217" s="122"/>
      <c r="P217" s="122"/>
      <c r="Q217" s="122" t="s">
        <v>135</v>
      </c>
      <c r="R217" s="122">
        <v>5</v>
      </c>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row>
    <row r="218" spans="1:44" outlineLevel="1" x14ac:dyDescent="0.2">
      <c r="A218" s="302">
        <v>39</v>
      </c>
      <c r="B218" s="303" t="s">
        <v>4604</v>
      </c>
      <c r="C218" s="304" t="s">
        <v>4605</v>
      </c>
      <c r="D218" s="305" t="s">
        <v>240</v>
      </c>
      <c r="E218" s="328">
        <v>125</v>
      </c>
      <c r="F218" s="306"/>
      <c r="G218" s="306">
        <f>ROUND(E218*F218,2)</f>
        <v>0</v>
      </c>
      <c r="H218" s="320" t="s">
        <v>1624</v>
      </c>
      <c r="I218" s="122"/>
      <c r="J218" s="122"/>
      <c r="K218" s="122"/>
      <c r="L218" s="122"/>
      <c r="M218" s="122"/>
      <c r="N218" s="122"/>
      <c r="O218" s="122"/>
      <c r="P218" s="122"/>
      <c r="Q218" s="122" t="s">
        <v>4602</v>
      </c>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row>
    <row r="219" spans="1:44" outlineLevel="1" x14ac:dyDescent="0.2">
      <c r="A219" s="182"/>
      <c r="B219" s="307"/>
      <c r="C219" s="312" t="s">
        <v>4606</v>
      </c>
      <c r="D219" s="313"/>
      <c r="E219" s="330">
        <v>125</v>
      </c>
      <c r="F219" s="185"/>
      <c r="G219" s="185"/>
      <c r="H219" s="315"/>
      <c r="I219" s="122"/>
      <c r="J219" s="122"/>
      <c r="K219" s="122"/>
      <c r="L219" s="122"/>
      <c r="M219" s="122"/>
      <c r="N219" s="122"/>
      <c r="O219" s="122"/>
      <c r="P219" s="122"/>
      <c r="Q219" s="122" t="s">
        <v>135</v>
      </c>
      <c r="R219" s="122">
        <v>5</v>
      </c>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row>
    <row r="220" spans="1:44" outlineLevel="1" x14ac:dyDescent="0.2">
      <c r="A220" s="302">
        <v>40</v>
      </c>
      <c r="B220" s="303" t="s">
        <v>4607</v>
      </c>
      <c r="C220" s="304" t="s">
        <v>4608</v>
      </c>
      <c r="D220" s="305" t="s">
        <v>240</v>
      </c>
      <c r="E220" s="328">
        <v>135</v>
      </c>
      <c r="F220" s="306"/>
      <c r="G220" s="306">
        <f>ROUND(E220*F220,2)</f>
        <v>0</v>
      </c>
      <c r="H220" s="320" t="s">
        <v>1624</v>
      </c>
      <c r="I220" s="122"/>
      <c r="J220" s="122"/>
      <c r="K220" s="122"/>
      <c r="L220" s="122"/>
      <c r="M220" s="122"/>
      <c r="N220" s="122"/>
      <c r="O220" s="122"/>
      <c r="P220" s="122"/>
      <c r="Q220" s="122" t="s">
        <v>4602</v>
      </c>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row>
    <row r="221" spans="1:44" outlineLevel="1" x14ac:dyDescent="0.2">
      <c r="A221" s="182"/>
      <c r="B221" s="307"/>
      <c r="C221" s="312" t="s">
        <v>4609</v>
      </c>
      <c r="D221" s="313"/>
      <c r="E221" s="330">
        <v>135</v>
      </c>
      <c r="F221" s="185"/>
      <c r="G221" s="185"/>
      <c r="H221" s="315"/>
      <c r="I221" s="122"/>
      <c r="J221" s="122"/>
      <c r="K221" s="122"/>
      <c r="L221" s="122"/>
      <c r="M221" s="122"/>
      <c r="N221" s="122"/>
      <c r="O221" s="122"/>
      <c r="P221" s="122"/>
      <c r="Q221" s="122" t="s">
        <v>135</v>
      </c>
      <c r="R221" s="122">
        <v>5</v>
      </c>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row>
    <row r="222" spans="1:44" outlineLevel="1" x14ac:dyDescent="0.2">
      <c r="A222" s="302">
        <v>41</v>
      </c>
      <c r="B222" s="303" t="s">
        <v>4610</v>
      </c>
      <c r="C222" s="304" t="s">
        <v>4611</v>
      </c>
      <c r="D222" s="305" t="s">
        <v>240</v>
      </c>
      <c r="E222" s="328">
        <v>40</v>
      </c>
      <c r="F222" s="306"/>
      <c r="G222" s="306">
        <f>ROUND(E222*F222,2)</f>
        <v>0</v>
      </c>
      <c r="H222" s="320" t="s">
        <v>1624</v>
      </c>
      <c r="I222" s="122"/>
      <c r="J222" s="122"/>
      <c r="K222" s="122"/>
      <c r="L222" s="122"/>
      <c r="M222" s="122"/>
      <c r="N222" s="122"/>
      <c r="O222" s="122"/>
      <c r="P222" s="122"/>
      <c r="Q222" s="122" t="s">
        <v>4602</v>
      </c>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row>
    <row r="223" spans="1:44" outlineLevel="1" x14ac:dyDescent="0.2">
      <c r="A223" s="182"/>
      <c r="B223" s="307"/>
      <c r="C223" s="312" t="s">
        <v>4612</v>
      </c>
      <c r="D223" s="313"/>
      <c r="E223" s="330">
        <v>40</v>
      </c>
      <c r="F223" s="185"/>
      <c r="G223" s="185"/>
      <c r="H223" s="315"/>
      <c r="I223" s="122"/>
      <c r="J223" s="122"/>
      <c r="K223" s="122"/>
      <c r="L223" s="122"/>
      <c r="M223" s="122"/>
      <c r="N223" s="122"/>
      <c r="O223" s="122"/>
      <c r="P223" s="122"/>
      <c r="Q223" s="122" t="s">
        <v>135</v>
      </c>
      <c r="R223" s="122">
        <v>5</v>
      </c>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row>
    <row r="224" spans="1:44" outlineLevel="1" x14ac:dyDescent="0.2">
      <c r="A224" s="302">
        <v>42</v>
      </c>
      <c r="B224" s="303" t="s">
        <v>4613</v>
      </c>
      <c r="C224" s="304" t="s">
        <v>4614</v>
      </c>
      <c r="D224" s="305" t="s">
        <v>240</v>
      </c>
      <c r="E224" s="328">
        <v>35</v>
      </c>
      <c r="F224" s="306"/>
      <c r="G224" s="306">
        <f>ROUND(E224*F224,2)</f>
        <v>0</v>
      </c>
      <c r="H224" s="320" t="s">
        <v>1624</v>
      </c>
      <c r="I224" s="122"/>
      <c r="J224" s="122"/>
      <c r="K224" s="122"/>
      <c r="L224" s="122"/>
      <c r="M224" s="122"/>
      <c r="N224" s="122"/>
      <c r="O224" s="122"/>
      <c r="P224" s="122"/>
      <c r="Q224" s="122" t="s">
        <v>4602</v>
      </c>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row>
    <row r="225" spans="1:44" outlineLevel="1" x14ac:dyDescent="0.2">
      <c r="A225" s="182"/>
      <c r="B225" s="307"/>
      <c r="C225" s="312" t="s">
        <v>4615</v>
      </c>
      <c r="D225" s="313"/>
      <c r="E225" s="330">
        <v>35</v>
      </c>
      <c r="F225" s="185"/>
      <c r="G225" s="185"/>
      <c r="H225" s="315"/>
      <c r="I225" s="122"/>
      <c r="J225" s="122"/>
      <c r="K225" s="122"/>
      <c r="L225" s="122"/>
      <c r="M225" s="122"/>
      <c r="N225" s="122"/>
      <c r="O225" s="122"/>
      <c r="P225" s="122"/>
      <c r="Q225" s="122" t="s">
        <v>135</v>
      </c>
      <c r="R225" s="122">
        <v>5</v>
      </c>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row>
    <row r="226" spans="1:44" outlineLevel="1" x14ac:dyDescent="0.2">
      <c r="A226" s="302">
        <v>43</v>
      </c>
      <c r="B226" s="303" t="s">
        <v>4616</v>
      </c>
      <c r="C226" s="304" t="s">
        <v>4617</v>
      </c>
      <c r="D226" s="305" t="s">
        <v>240</v>
      </c>
      <c r="E226" s="328">
        <v>5</v>
      </c>
      <c r="F226" s="306"/>
      <c r="G226" s="306">
        <f>ROUND(E226*F226,2)</f>
        <v>0</v>
      </c>
      <c r="H226" s="320" t="s">
        <v>1624</v>
      </c>
      <c r="I226" s="122"/>
      <c r="J226" s="122"/>
      <c r="K226" s="122"/>
      <c r="L226" s="122"/>
      <c r="M226" s="122"/>
      <c r="N226" s="122"/>
      <c r="O226" s="122"/>
      <c r="P226" s="122"/>
      <c r="Q226" s="122" t="s">
        <v>4602</v>
      </c>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row>
    <row r="227" spans="1:44" outlineLevel="1" x14ac:dyDescent="0.2">
      <c r="A227" s="182"/>
      <c r="B227" s="307"/>
      <c r="C227" s="312" t="s">
        <v>4618</v>
      </c>
      <c r="D227" s="313"/>
      <c r="E227" s="330">
        <v>5</v>
      </c>
      <c r="F227" s="185"/>
      <c r="G227" s="185"/>
      <c r="H227" s="315"/>
      <c r="I227" s="122"/>
      <c r="J227" s="122"/>
      <c r="K227" s="122"/>
      <c r="L227" s="122"/>
      <c r="M227" s="122"/>
      <c r="N227" s="122"/>
      <c r="O227" s="122"/>
      <c r="P227" s="122"/>
      <c r="Q227" s="122" t="s">
        <v>135</v>
      </c>
      <c r="R227" s="122">
        <v>5</v>
      </c>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row>
    <row r="228" spans="1:44" ht="22.5" outlineLevel="1" x14ac:dyDescent="0.2">
      <c r="A228" s="302">
        <v>44</v>
      </c>
      <c r="B228" s="303" t="s">
        <v>4619</v>
      </c>
      <c r="C228" s="304" t="s">
        <v>4770</v>
      </c>
      <c r="D228" s="305" t="s">
        <v>240</v>
      </c>
      <c r="E228" s="328">
        <v>900</v>
      </c>
      <c r="F228" s="306"/>
      <c r="G228" s="306">
        <f>ROUND(E228*F228,2)</f>
        <v>0</v>
      </c>
      <c r="H228" s="320" t="s">
        <v>1624</v>
      </c>
      <c r="I228" s="122"/>
      <c r="J228" s="122"/>
      <c r="K228" s="122"/>
      <c r="L228" s="122"/>
      <c r="M228" s="122"/>
      <c r="N228" s="122"/>
      <c r="O228" s="122"/>
      <c r="P228" s="122"/>
      <c r="Q228" s="122" t="s">
        <v>4602</v>
      </c>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row>
    <row r="229" spans="1:44" outlineLevel="1" x14ac:dyDescent="0.2">
      <c r="A229" s="182"/>
      <c r="B229" s="307"/>
      <c r="C229" s="312" t="s">
        <v>4603</v>
      </c>
      <c r="D229" s="313"/>
      <c r="E229" s="330">
        <v>900</v>
      </c>
      <c r="F229" s="185"/>
      <c r="G229" s="185"/>
      <c r="H229" s="315"/>
      <c r="I229" s="122"/>
      <c r="J229" s="122"/>
      <c r="K229" s="122"/>
      <c r="L229" s="122"/>
      <c r="M229" s="122"/>
      <c r="N229" s="122"/>
      <c r="O229" s="122"/>
      <c r="P229" s="122"/>
      <c r="Q229" s="122" t="s">
        <v>135</v>
      </c>
      <c r="R229" s="122">
        <v>5</v>
      </c>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row>
    <row r="230" spans="1:44" ht="22.5" outlineLevel="1" x14ac:dyDescent="0.2">
      <c r="A230" s="302">
        <v>45</v>
      </c>
      <c r="B230" s="303" t="s">
        <v>4620</v>
      </c>
      <c r="C230" s="304" t="s">
        <v>4771</v>
      </c>
      <c r="D230" s="305" t="s">
        <v>240</v>
      </c>
      <c r="E230" s="328">
        <v>125</v>
      </c>
      <c r="F230" s="306"/>
      <c r="G230" s="306">
        <f>ROUND(E230*F230,2)</f>
        <v>0</v>
      </c>
      <c r="H230" s="320" t="s">
        <v>1624</v>
      </c>
      <c r="I230" s="122"/>
      <c r="J230" s="122"/>
      <c r="K230" s="122"/>
      <c r="L230" s="122"/>
      <c r="M230" s="122"/>
      <c r="N230" s="122"/>
      <c r="O230" s="122"/>
      <c r="P230" s="122"/>
      <c r="Q230" s="122" t="s">
        <v>4602</v>
      </c>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row>
    <row r="231" spans="1:44" outlineLevel="1" x14ac:dyDescent="0.2">
      <c r="A231" s="182"/>
      <c r="B231" s="307"/>
      <c r="C231" s="312" t="s">
        <v>4606</v>
      </c>
      <c r="D231" s="313"/>
      <c r="E231" s="330">
        <v>125</v>
      </c>
      <c r="F231" s="185"/>
      <c r="G231" s="185"/>
      <c r="H231" s="315"/>
      <c r="I231" s="122"/>
      <c r="J231" s="122"/>
      <c r="K231" s="122"/>
      <c r="L231" s="122"/>
      <c r="M231" s="122"/>
      <c r="N231" s="122"/>
      <c r="O231" s="122"/>
      <c r="P231" s="122"/>
      <c r="Q231" s="122" t="s">
        <v>135</v>
      </c>
      <c r="R231" s="122">
        <v>5</v>
      </c>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row>
    <row r="232" spans="1:44" ht="22.5" outlineLevel="1" x14ac:dyDescent="0.2">
      <c r="A232" s="302">
        <v>46</v>
      </c>
      <c r="B232" s="303" t="s">
        <v>4621</v>
      </c>
      <c r="C232" s="304" t="s">
        <v>4772</v>
      </c>
      <c r="D232" s="305" t="s">
        <v>240</v>
      </c>
      <c r="E232" s="328">
        <v>135</v>
      </c>
      <c r="F232" s="306"/>
      <c r="G232" s="306">
        <f>ROUND(E232*F232,2)</f>
        <v>0</v>
      </c>
      <c r="H232" s="320" t="s">
        <v>1624</v>
      </c>
      <c r="I232" s="122"/>
      <c r="J232" s="122"/>
      <c r="K232" s="122"/>
      <c r="L232" s="122"/>
      <c r="M232" s="122"/>
      <c r="N232" s="122"/>
      <c r="O232" s="122"/>
      <c r="P232" s="122"/>
      <c r="Q232" s="122" t="s">
        <v>4602</v>
      </c>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row>
    <row r="233" spans="1:44" outlineLevel="1" x14ac:dyDescent="0.2">
      <c r="A233" s="182"/>
      <c r="B233" s="307"/>
      <c r="C233" s="312" t="s">
        <v>4609</v>
      </c>
      <c r="D233" s="313"/>
      <c r="E233" s="330">
        <v>135</v>
      </c>
      <c r="F233" s="185"/>
      <c r="G233" s="185"/>
      <c r="H233" s="315"/>
      <c r="I233" s="122"/>
      <c r="J233" s="122"/>
      <c r="K233" s="122"/>
      <c r="L233" s="122"/>
      <c r="M233" s="122"/>
      <c r="N233" s="122"/>
      <c r="O233" s="122"/>
      <c r="P233" s="122"/>
      <c r="Q233" s="122" t="s">
        <v>135</v>
      </c>
      <c r="R233" s="122">
        <v>5</v>
      </c>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row>
    <row r="234" spans="1:44" ht="22.5" outlineLevel="1" x14ac:dyDescent="0.2">
      <c r="A234" s="297">
        <v>47</v>
      </c>
      <c r="B234" s="298" t="s">
        <v>4622</v>
      </c>
      <c r="C234" s="299" t="s">
        <v>4773</v>
      </c>
      <c r="D234" s="300" t="s">
        <v>240</v>
      </c>
      <c r="E234" s="327">
        <v>25</v>
      </c>
      <c r="F234" s="301"/>
      <c r="G234" s="301">
        <f>ROUND(E234*F234,2)</f>
        <v>0</v>
      </c>
      <c r="H234" s="319" t="s">
        <v>1624</v>
      </c>
      <c r="I234" s="122"/>
      <c r="J234" s="122"/>
      <c r="K234" s="122"/>
      <c r="L234" s="122"/>
      <c r="M234" s="122"/>
      <c r="N234" s="122"/>
      <c r="O234" s="122"/>
      <c r="P234" s="122"/>
      <c r="Q234" s="122" t="s">
        <v>4602</v>
      </c>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row>
    <row r="235" spans="1:44" ht="22.5" outlineLevel="1" x14ac:dyDescent="0.2">
      <c r="A235" s="302">
        <v>48</v>
      </c>
      <c r="B235" s="303" t="s">
        <v>4623</v>
      </c>
      <c r="C235" s="304" t="s">
        <v>4624</v>
      </c>
      <c r="D235" s="305" t="s">
        <v>240</v>
      </c>
      <c r="E235" s="328">
        <v>15</v>
      </c>
      <c r="F235" s="306"/>
      <c r="G235" s="306">
        <f>ROUND(E235*F235,2)</f>
        <v>0</v>
      </c>
      <c r="H235" s="320" t="s">
        <v>1624</v>
      </c>
      <c r="I235" s="122"/>
      <c r="J235" s="122"/>
      <c r="K235" s="122"/>
      <c r="L235" s="122"/>
      <c r="M235" s="122"/>
      <c r="N235" s="122"/>
      <c r="O235" s="122"/>
      <c r="P235" s="122"/>
      <c r="Q235" s="122" t="s">
        <v>4602</v>
      </c>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row>
    <row r="236" spans="1:44" outlineLevel="1" x14ac:dyDescent="0.2">
      <c r="A236" s="182"/>
      <c r="B236" s="307"/>
      <c r="C236" s="312" t="s">
        <v>4612</v>
      </c>
      <c r="D236" s="313"/>
      <c r="E236" s="330">
        <v>40</v>
      </c>
      <c r="F236" s="185"/>
      <c r="G236" s="185"/>
      <c r="H236" s="315"/>
      <c r="I236" s="122"/>
      <c r="J236" s="122"/>
      <c r="K236" s="122"/>
      <c r="L236" s="122"/>
      <c r="M236" s="122"/>
      <c r="N236" s="122"/>
      <c r="O236" s="122"/>
      <c r="P236" s="122"/>
      <c r="Q236" s="122" t="s">
        <v>135</v>
      </c>
      <c r="R236" s="122">
        <v>5</v>
      </c>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row>
    <row r="237" spans="1:44" outlineLevel="1" x14ac:dyDescent="0.2">
      <c r="A237" s="182"/>
      <c r="B237" s="307"/>
      <c r="C237" s="312" t="s">
        <v>4625</v>
      </c>
      <c r="D237" s="313"/>
      <c r="E237" s="330">
        <v>-25</v>
      </c>
      <c r="F237" s="185"/>
      <c r="G237" s="185"/>
      <c r="H237" s="315"/>
      <c r="I237" s="122"/>
      <c r="J237" s="122"/>
      <c r="K237" s="122"/>
      <c r="L237" s="122"/>
      <c r="M237" s="122"/>
      <c r="N237" s="122"/>
      <c r="O237" s="122"/>
      <c r="P237" s="122"/>
      <c r="Q237" s="122" t="s">
        <v>135</v>
      </c>
      <c r="R237" s="122">
        <v>5</v>
      </c>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row>
    <row r="238" spans="1:44" ht="22.5" outlineLevel="1" x14ac:dyDescent="0.2">
      <c r="A238" s="302">
        <v>49</v>
      </c>
      <c r="B238" s="303" t="s">
        <v>4626</v>
      </c>
      <c r="C238" s="304" t="s">
        <v>4774</v>
      </c>
      <c r="D238" s="305" t="s">
        <v>240</v>
      </c>
      <c r="E238" s="328">
        <v>35</v>
      </c>
      <c r="F238" s="306"/>
      <c r="G238" s="306">
        <f>ROUND(E238*F238,2)</f>
        <v>0</v>
      </c>
      <c r="H238" s="320" t="s">
        <v>1624</v>
      </c>
      <c r="I238" s="122"/>
      <c r="J238" s="122"/>
      <c r="K238" s="122"/>
      <c r="L238" s="122"/>
      <c r="M238" s="122"/>
      <c r="N238" s="122"/>
      <c r="O238" s="122"/>
      <c r="P238" s="122"/>
      <c r="Q238" s="122" t="s">
        <v>4602</v>
      </c>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row>
    <row r="239" spans="1:44" outlineLevel="1" x14ac:dyDescent="0.2">
      <c r="A239" s="182"/>
      <c r="B239" s="307"/>
      <c r="C239" s="312" t="s">
        <v>4615</v>
      </c>
      <c r="D239" s="313"/>
      <c r="E239" s="330">
        <v>35</v>
      </c>
      <c r="F239" s="185"/>
      <c r="G239" s="185"/>
      <c r="H239" s="315"/>
      <c r="I239" s="122"/>
      <c r="J239" s="122"/>
      <c r="K239" s="122"/>
      <c r="L239" s="122"/>
      <c r="M239" s="122"/>
      <c r="N239" s="122"/>
      <c r="O239" s="122"/>
      <c r="P239" s="122"/>
      <c r="Q239" s="122" t="s">
        <v>135</v>
      </c>
      <c r="R239" s="122">
        <v>5</v>
      </c>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row>
    <row r="240" spans="1:44" ht="22.5" outlineLevel="1" x14ac:dyDescent="0.2">
      <c r="A240" s="302">
        <v>50</v>
      </c>
      <c r="B240" s="303" t="s">
        <v>4627</v>
      </c>
      <c r="C240" s="304" t="s">
        <v>4775</v>
      </c>
      <c r="D240" s="305" t="s">
        <v>240</v>
      </c>
      <c r="E240" s="328">
        <v>5</v>
      </c>
      <c r="F240" s="306"/>
      <c r="G240" s="306">
        <f>ROUND(E240*F240,2)</f>
        <v>0</v>
      </c>
      <c r="H240" s="320" t="s">
        <v>1624</v>
      </c>
      <c r="I240" s="122"/>
      <c r="J240" s="122"/>
      <c r="K240" s="122"/>
      <c r="L240" s="122"/>
      <c r="M240" s="122"/>
      <c r="N240" s="122"/>
      <c r="O240" s="122"/>
      <c r="P240" s="122"/>
      <c r="Q240" s="122" t="s">
        <v>4602</v>
      </c>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row>
    <row r="241" spans="1:44" outlineLevel="1" x14ac:dyDescent="0.2">
      <c r="A241" s="182"/>
      <c r="B241" s="307"/>
      <c r="C241" s="312" t="s">
        <v>4618</v>
      </c>
      <c r="D241" s="313"/>
      <c r="E241" s="330">
        <v>5</v>
      </c>
      <c r="F241" s="185"/>
      <c r="G241" s="185"/>
      <c r="H241" s="315"/>
      <c r="I241" s="122"/>
      <c r="J241" s="122"/>
      <c r="K241" s="122"/>
      <c r="L241" s="122"/>
      <c r="M241" s="122"/>
      <c r="N241" s="122"/>
      <c r="O241" s="122"/>
      <c r="P241" s="122"/>
      <c r="Q241" s="122" t="s">
        <v>135</v>
      </c>
      <c r="R241" s="122">
        <v>5</v>
      </c>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row>
    <row r="242" spans="1:44" outlineLevel="1" x14ac:dyDescent="0.2">
      <c r="A242" s="302">
        <v>51</v>
      </c>
      <c r="B242" s="303" t="s">
        <v>4628</v>
      </c>
      <c r="C242" s="304" t="s">
        <v>4629</v>
      </c>
      <c r="D242" s="305" t="s">
        <v>4563</v>
      </c>
      <c r="E242" s="328">
        <v>1240</v>
      </c>
      <c r="F242" s="306"/>
      <c r="G242" s="306">
        <f>ROUND(E242*F242,2)</f>
        <v>0</v>
      </c>
      <c r="H242" s="320" t="s">
        <v>4525</v>
      </c>
      <c r="I242" s="122"/>
      <c r="J242" s="122"/>
      <c r="K242" s="122"/>
      <c r="L242" s="122"/>
      <c r="M242" s="122"/>
      <c r="N242" s="122"/>
      <c r="O242" s="122"/>
      <c r="P242" s="122"/>
      <c r="Q242" s="122" t="s">
        <v>4537</v>
      </c>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row>
    <row r="243" spans="1:44" outlineLevel="1" x14ac:dyDescent="0.2">
      <c r="A243" s="182"/>
      <c r="B243" s="307"/>
      <c r="C243" s="312" t="s">
        <v>4630</v>
      </c>
      <c r="D243" s="313"/>
      <c r="E243" s="330">
        <v>900</v>
      </c>
      <c r="F243" s="185"/>
      <c r="G243" s="185"/>
      <c r="H243" s="315"/>
      <c r="I243" s="122"/>
      <c r="J243" s="122"/>
      <c r="K243" s="122"/>
      <c r="L243" s="122"/>
      <c r="M243" s="122"/>
      <c r="N243" s="122"/>
      <c r="O243" s="122"/>
      <c r="P243" s="122"/>
      <c r="Q243" s="122" t="s">
        <v>135</v>
      </c>
      <c r="R243" s="122">
        <v>5</v>
      </c>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row>
    <row r="244" spans="1:44" outlineLevel="1" x14ac:dyDescent="0.2">
      <c r="A244" s="182"/>
      <c r="B244" s="307"/>
      <c r="C244" s="312" t="s">
        <v>4631</v>
      </c>
      <c r="D244" s="313"/>
      <c r="E244" s="330">
        <v>125</v>
      </c>
      <c r="F244" s="185"/>
      <c r="G244" s="185"/>
      <c r="H244" s="315"/>
      <c r="I244" s="122"/>
      <c r="J244" s="122"/>
      <c r="K244" s="122"/>
      <c r="L244" s="122"/>
      <c r="M244" s="122"/>
      <c r="N244" s="122"/>
      <c r="O244" s="122"/>
      <c r="P244" s="122"/>
      <c r="Q244" s="122" t="s">
        <v>135</v>
      </c>
      <c r="R244" s="122">
        <v>5</v>
      </c>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row>
    <row r="245" spans="1:44" outlineLevel="1" x14ac:dyDescent="0.2">
      <c r="A245" s="182"/>
      <c r="B245" s="307"/>
      <c r="C245" s="312" t="s">
        <v>4632</v>
      </c>
      <c r="D245" s="313"/>
      <c r="E245" s="330">
        <v>135</v>
      </c>
      <c r="F245" s="185"/>
      <c r="G245" s="185"/>
      <c r="H245" s="315"/>
      <c r="I245" s="122"/>
      <c r="J245" s="122"/>
      <c r="K245" s="122"/>
      <c r="L245" s="122"/>
      <c r="M245" s="122"/>
      <c r="N245" s="122"/>
      <c r="O245" s="122"/>
      <c r="P245" s="122"/>
      <c r="Q245" s="122" t="s">
        <v>135</v>
      </c>
      <c r="R245" s="122">
        <v>5</v>
      </c>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row>
    <row r="246" spans="1:44" outlineLevel="1" x14ac:dyDescent="0.2">
      <c r="A246" s="182"/>
      <c r="B246" s="307"/>
      <c r="C246" s="312" t="s">
        <v>4633</v>
      </c>
      <c r="D246" s="313"/>
      <c r="E246" s="330">
        <v>25</v>
      </c>
      <c r="F246" s="185"/>
      <c r="G246" s="185"/>
      <c r="H246" s="315"/>
      <c r="I246" s="122"/>
      <c r="J246" s="122"/>
      <c r="K246" s="122"/>
      <c r="L246" s="122"/>
      <c r="M246" s="122"/>
      <c r="N246" s="122"/>
      <c r="O246" s="122"/>
      <c r="P246" s="122"/>
      <c r="Q246" s="122" t="s">
        <v>135</v>
      </c>
      <c r="R246" s="122">
        <v>5</v>
      </c>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row>
    <row r="247" spans="1:44" outlineLevel="1" x14ac:dyDescent="0.2">
      <c r="A247" s="182"/>
      <c r="B247" s="307"/>
      <c r="C247" s="312" t="s">
        <v>4634</v>
      </c>
      <c r="D247" s="313"/>
      <c r="E247" s="330">
        <v>15</v>
      </c>
      <c r="F247" s="185"/>
      <c r="G247" s="185"/>
      <c r="H247" s="315"/>
      <c r="I247" s="122"/>
      <c r="J247" s="122"/>
      <c r="K247" s="122"/>
      <c r="L247" s="122"/>
      <c r="M247" s="122"/>
      <c r="N247" s="122"/>
      <c r="O247" s="122"/>
      <c r="P247" s="122"/>
      <c r="Q247" s="122" t="s">
        <v>135</v>
      </c>
      <c r="R247" s="122">
        <v>5</v>
      </c>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row>
    <row r="248" spans="1:44" outlineLevel="1" x14ac:dyDescent="0.2">
      <c r="A248" s="182"/>
      <c r="B248" s="307"/>
      <c r="C248" s="312" t="s">
        <v>4635</v>
      </c>
      <c r="D248" s="313"/>
      <c r="E248" s="330">
        <v>35</v>
      </c>
      <c r="F248" s="185"/>
      <c r="G248" s="185"/>
      <c r="H248" s="315"/>
      <c r="I248" s="122"/>
      <c r="J248" s="122"/>
      <c r="K248" s="122"/>
      <c r="L248" s="122"/>
      <c r="M248" s="122"/>
      <c r="N248" s="122"/>
      <c r="O248" s="122"/>
      <c r="P248" s="122"/>
      <c r="Q248" s="122" t="s">
        <v>135</v>
      </c>
      <c r="R248" s="122">
        <v>5</v>
      </c>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row>
    <row r="249" spans="1:44" outlineLevel="1" x14ac:dyDescent="0.2">
      <c r="A249" s="182"/>
      <c r="B249" s="307"/>
      <c r="C249" s="312" t="s">
        <v>4636</v>
      </c>
      <c r="D249" s="313"/>
      <c r="E249" s="330">
        <v>5</v>
      </c>
      <c r="F249" s="185"/>
      <c r="G249" s="185"/>
      <c r="H249" s="315"/>
      <c r="I249" s="122"/>
      <c r="J249" s="122"/>
      <c r="K249" s="122"/>
      <c r="L249" s="122"/>
      <c r="M249" s="122"/>
      <c r="N249" s="122"/>
      <c r="O249" s="122"/>
      <c r="P249" s="122"/>
      <c r="Q249" s="122" t="s">
        <v>135</v>
      </c>
      <c r="R249" s="122">
        <v>5</v>
      </c>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row>
    <row r="250" spans="1:44" outlineLevel="1" x14ac:dyDescent="0.2">
      <c r="A250" s="297">
        <v>52</v>
      </c>
      <c r="B250" s="298" t="s">
        <v>4637</v>
      </c>
      <c r="C250" s="299" t="s">
        <v>4638</v>
      </c>
      <c r="D250" s="300" t="s">
        <v>132</v>
      </c>
      <c r="E250" s="327">
        <v>1</v>
      </c>
      <c r="F250" s="301"/>
      <c r="G250" s="301">
        <f t="shared" ref="G250:G280" si="25">ROUND(E250*F250,2)</f>
        <v>0</v>
      </c>
      <c r="H250" s="319" t="s">
        <v>4525</v>
      </c>
      <c r="I250" s="122"/>
      <c r="J250" s="122"/>
      <c r="K250" s="122"/>
      <c r="L250" s="122"/>
      <c r="M250" s="122"/>
      <c r="N250" s="122"/>
      <c r="O250" s="122"/>
      <c r="P250" s="122"/>
      <c r="Q250" s="122" t="s">
        <v>4537</v>
      </c>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row>
    <row r="251" spans="1:44" outlineLevel="1" x14ac:dyDescent="0.2">
      <c r="A251" s="297">
        <v>53</v>
      </c>
      <c r="B251" s="298" t="s">
        <v>4639</v>
      </c>
      <c r="C251" s="299" t="s">
        <v>4640</v>
      </c>
      <c r="D251" s="300" t="s">
        <v>132</v>
      </c>
      <c r="E251" s="327">
        <v>1</v>
      </c>
      <c r="F251" s="301"/>
      <c r="G251" s="301">
        <f t="shared" si="25"/>
        <v>0</v>
      </c>
      <c r="H251" s="319" t="s">
        <v>4525</v>
      </c>
      <c r="I251" s="122"/>
      <c r="J251" s="122"/>
      <c r="K251" s="122"/>
      <c r="L251" s="122"/>
      <c r="M251" s="122"/>
      <c r="N251" s="122"/>
      <c r="O251" s="122"/>
      <c r="P251" s="122"/>
      <c r="Q251" s="122" t="s">
        <v>4537</v>
      </c>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row>
    <row r="252" spans="1:44" outlineLevel="1" x14ac:dyDescent="0.2">
      <c r="A252" s="297">
        <v>54</v>
      </c>
      <c r="B252" s="298" t="s">
        <v>4641</v>
      </c>
      <c r="C252" s="299" t="s">
        <v>4776</v>
      </c>
      <c r="D252" s="300" t="s">
        <v>132</v>
      </c>
      <c r="E252" s="327">
        <v>1</v>
      </c>
      <c r="F252" s="301"/>
      <c r="G252" s="301">
        <f t="shared" si="25"/>
        <v>0</v>
      </c>
      <c r="H252" s="319" t="s">
        <v>1624</v>
      </c>
      <c r="I252" s="122"/>
      <c r="J252" s="122"/>
      <c r="K252" s="122"/>
      <c r="L252" s="122"/>
      <c r="M252" s="122"/>
      <c r="N252" s="122"/>
      <c r="O252" s="122"/>
      <c r="P252" s="122"/>
      <c r="Q252" s="122" t="s">
        <v>4537</v>
      </c>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row>
    <row r="253" spans="1:44" outlineLevel="1" x14ac:dyDescent="0.2">
      <c r="A253" s="297">
        <v>55</v>
      </c>
      <c r="B253" s="298" t="s">
        <v>4642</v>
      </c>
      <c r="C253" s="299" t="s">
        <v>4777</v>
      </c>
      <c r="D253" s="300" t="s">
        <v>132</v>
      </c>
      <c r="E253" s="327">
        <v>2</v>
      </c>
      <c r="F253" s="301"/>
      <c r="G253" s="301">
        <f t="shared" si="25"/>
        <v>0</v>
      </c>
      <c r="H253" s="319" t="s">
        <v>1624</v>
      </c>
      <c r="I253" s="122"/>
      <c r="J253" s="122"/>
      <c r="K253" s="122"/>
      <c r="L253" s="122"/>
      <c r="M253" s="122"/>
      <c r="N253" s="122"/>
      <c r="O253" s="122"/>
      <c r="P253" s="122"/>
      <c r="Q253" s="122" t="s">
        <v>4537</v>
      </c>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row>
    <row r="254" spans="1:44" outlineLevel="1" x14ac:dyDescent="0.2">
      <c r="A254" s="297">
        <v>56</v>
      </c>
      <c r="B254" s="298" t="s">
        <v>4643</v>
      </c>
      <c r="C254" s="299" t="s">
        <v>4778</v>
      </c>
      <c r="D254" s="300" t="s">
        <v>132</v>
      </c>
      <c r="E254" s="327">
        <v>2</v>
      </c>
      <c r="F254" s="301"/>
      <c r="G254" s="301">
        <f t="shared" si="25"/>
        <v>0</v>
      </c>
      <c r="H254" s="319" t="s">
        <v>1624</v>
      </c>
      <c r="I254" s="122"/>
      <c r="J254" s="122"/>
      <c r="K254" s="122"/>
      <c r="L254" s="122"/>
      <c r="M254" s="122"/>
      <c r="N254" s="122"/>
      <c r="O254" s="122"/>
      <c r="P254" s="122"/>
      <c r="Q254" s="122" t="s">
        <v>4537</v>
      </c>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row>
    <row r="255" spans="1:44" outlineLevel="1" x14ac:dyDescent="0.2">
      <c r="A255" s="297">
        <v>57</v>
      </c>
      <c r="B255" s="298" t="s">
        <v>4644</v>
      </c>
      <c r="C255" s="299" t="s">
        <v>4779</v>
      </c>
      <c r="D255" s="300" t="s">
        <v>132</v>
      </c>
      <c r="E255" s="327">
        <v>7</v>
      </c>
      <c r="F255" s="301"/>
      <c r="G255" s="301">
        <f t="shared" si="25"/>
        <v>0</v>
      </c>
      <c r="H255" s="319" t="s">
        <v>1624</v>
      </c>
      <c r="I255" s="122"/>
      <c r="J255" s="122"/>
      <c r="K255" s="122"/>
      <c r="L255" s="122"/>
      <c r="M255" s="122"/>
      <c r="N255" s="122"/>
      <c r="O255" s="122"/>
      <c r="P255" s="122"/>
      <c r="Q255" s="122" t="s">
        <v>4537</v>
      </c>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row>
    <row r="256" spans="1:44" outlineLevel="1" x14ac:dyDescent="0.2">
      <c r="A256" s="297">
        <v>58</v>
      </c>
      <c r="B256" s="298" t="s">
        <v>4645</v>
      </c>
      <c r="C256" s="299" t="s">
        <v>4780</v>
      </c>
      <c r="D256" s="300" t="s">
        <v>132</v>
      </c>
      <c r="E256" s="327">
        <v>11</v>
      </c>
      <c r="F256" s="301"/>
      <c r="G256" s="301">
        <f t="shared" si="25"/>
        <v>0</v>
      </c>
      <c r="H256" s="319" t="s">
        <v>1624</v>
      </c>
      <c r="I256" s="122"/>
      <c r="J256" s="122"/>
      <c r="K256" s="122"/>
      <c r="L256" s="122"/>
      <c r="M256" s="122"/>
      <c r="N256" s="122"/>
      <c r="O256" s="122"/>
      <c r="P256" s="122"/>
      <c r="Q256" s="122" t="s">
        <v>4537</v>
      </c>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row>
    <row r="257" spans="1:44" outlineLevel="1" x14ac:dyDescent="0.2">
      <c r="A257" s="297">
        <v>59</v>
      </c>
      <c r="B257" s="298" t="s">
        <v>4646</v>
      </c>
      <c r="C257" s="299" t="s">
        <v>4647</v>
      </c>
      <c r="D257" s="300" t="s">
        <v>132</v>
      </c>
      <c r="E257" s="327">
        <v>4</v>
      </c>
      <c r="F257" s="301"/>
      <c r="G257" s="301">
        <f t="shared" si="25"/>
        <v>0</v>
      </c>
      <c r="H257" s="319" t="s">
        <v>4525</v>
      </c>
      <c r="I257" s="122"/>
      <c r="J257" s="122"/>
      <c r="K257" s="122"/>
      <c r="L257" s="122"/>
      <c r="M257" s="122"/>
      <c r="N257" s="122"/>
      <c r="O257" s="122"/>
      <c r="P257" s="122"/>
      <c r="Q257" s="122" t="s">
        <v>4537</v>
      </c>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row>
    <row r="258" spans="1:44" outlineLevel="1" x14ac:dyDescent="0.2">
      <c r="A258" s="297">
        <v>60</v>
      </c>
      <c r="B258" s="298" t="s">
        <v>4648</v>
      </c>
      <c r="C258" s="299" t="s">
        <v>4781</v>
      </c>
      <c r="D258" s="300" t="s">
        <v>132</v>
      </c>
      <c r="E258" s="327">
        <v>6</v>
      </c>
      <c r="F258" s="301"/>
      <c r="G258" s="301">
        <f t="shared" si="25"/>
        <v>0</v>
      </c>
      <c r="H258" s="319" t="s">
        <v>1624</v>
      </c>
      <c r="I258" s="122"/>
      <c r="J258" s="122"/>
      <c r="K258" s="122"/>
      <c r="L258" s="122"/>
      <c r="M258" s="122"/>
      <c r="N258" s="122"/>
      <c r="O258" s="122"/>
      <c r="P258" s="122"/>
      <c r="Q258" s="122" t="s">
        <v>4537</v>
      </c>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row>
    <row r="259" spans="1:44" outlineLevel="1" x14ac:dyDescent="0.2">
      <c r="A259" s="297">
        <v>61</v>
      </c>
      <c r="B259" s="298" t="s">
        <v>4649</v>
      </c>
      <c r="C259" s="299" t="s">
        <v>4782</v>
      </c>
      <c r="D259" s="300" t="s">
        <v>132</v>
      </c>
      <c r="E259" s="327">
        <v>2</v>
      </c>
      <c r="F259" s="301"/>
      <c r="G259" s="301">
        <f t="shared" si="25"/>
        <v>0</v>
      </c>
      <c r="H259" s="319" t="s">
        <v>1624</v>
      </c>
      <c r="I259" s="122"/>
      <c r="J259" s="122"/>
      <c r="K259" s="122"/>
      <c r="L259" s="122"/>
      <c r="M259" s="122"/>
      <c r="N259" s="122"/>
      <c r="O259" s="122"/>
      <c r="P259" s="122"/>
      <c r="Q259" s="122" t="s">
        <v>4537</v>
      </c>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row>
    <row r="260" spans="1:44" outlineLevel="1" x14ac:dyDescent="0.2">
      <c r="A260" s="297">
        <v>62</v>
      </c>
      <c r="B260" s="298" t="s">
        <v>4650</v>
      </c>
      <c r="C260" s="299" t="s">
        <v>4783</v>
      </c>
      <c r="D260" s="300" t="s">
        <v>132</v>
      </c>
      <c r="E260" s="327">
        <v>1</v>
      </c>
      <c r="F260" s="301"/>
      <c r="G260" s="301">
        <f t="shared" si="25"/>
        <v>0</v>
      </c>
      <c r="H260" s="319" t="s">
        <v>1624</v>
      </c>
      <c r="I260" s="122"/>
      <c r="J260" s="122"/>
      <c r="K260" s="122"/>
      <c r="L260" s="122"/>
      <c r="M260" s="122"/>
      <c r="N260" s="122"/>
      <c r="O260" s="122"/>
      <c r="P260" s="122"/>
      <c r="Q260" s="122" t="s">
        <v>4537</v>
      </c>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row>
    <row r="261" spans="1:44" outlineLevel="1" x14ac:dyDescent="0.2">
      <c r="A261" s="297">
        <v>63</v>
      </c>
      <c r="B261" s="298" t="s">
        <v>4651</v>
      </c>
      <c r="C261" s="299" t="s">
        <v>4652</v>
      </c>
      <c r="D261" s="300" t="s">
        <v>132</v>
      </c>
      <c r="E261" s="327">
        <v>6</v>
      </c>
      <c r="F261" s="301"/>
      <c r="G261" s="301">
        <f t="shared" si="25"/>
        <v>0</v>
      </c>
      <c r="H261" s="319" t="s">
        <v>4525</v>
      </c>
      <c r="I261" s="122"/>
      <c r="J261" s="122"/>
      <c r="K261" s="122"/>
      <c r="L261" s="122"/>
      <c r="M261" s="122"/>
      <c r="N261" s="122"/>
      <c r="O261" s="122"/>
      <c r="P261" s="122"/>
      <c r="Q261" s="122" t="s">
        <v>4537</v>
      </c>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row>
    <row r="262" spans="1:44" outlineLevel="1" x14ac:dyDescent="0.2">
      <c r="A262" s="297">
        <v>64</v>
      </c>
      <c r="B262" s="298" t="s">
        <v>4653</v>
      </c>
      <c r="C262" s="299" t="s">
        <v>4784</v>
      </c>
      <c r="D262" s="300" t="s">
        <v>132</v>
      </c>
      <c r="E262" s="327">
        <v>1</v>
      </c>
      <c r="F262" s="301"/>
      <c r="G262" s="301">
        <f t="shared" si="25"/>
        <v>0</v>
      </c>
      <c r="H262" s="319" t="s">
        <v>1624</v>
      </c>
      <c r="I262" s="122"/>
      <c r="J262" s="122"/>
      <c r="K262" s="122"/>
      <c r="L262" s="122"/>
      <c r="M262" s="122"/>
      <c r="N262" s="122"/>
      <c r="O262" s="122"/>
      <c r="P262" s="122"/>
      <c r="Q262" s="122" t="s">
        <v>4537</v>
      </c>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row>
    <row r="263" spans="1:44" outlineLevel="1" x14ac:dyDescent="0.2">
      <c r="A263" s="297">
        <v>65</v>
      </c>
      <c r="B263" s="298" t="s">
        <v>4654</v>
      </c>
      <c r="C263" s="299" t="s">
        <v>4788</v>
      </c>
      <c r="D263" s="300" t="s">
        <v>132</v>
      </c>
      <c r="E263" s="327">
        <v>1</v>
      </c>
      <c r="F263" s="301"/>
      <c r="G263" s="301">
        <f t="shared" si="25"/>
        <v>0</v>
      </c>
      <c r="H263" s="319" t="s">
        <v>1624</v>
      </c>
      <c r="I263" s="122"/>
      <c r="J263" s="122"/>
      <c r="K263" s="122"/>
      <c r="L263" s="122"/>
      <c r="M263" s="122"/>
      <c r="N263" s="122"/>
      <c r="O263" s="122"/>
      <c r="P263" s="122"/>
      <c r="Q263" s="122" t="s">
        <v>4537</v>
      </c>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row>
    <row r="264" spans="1:44" outlineLevel="1" x14ac:dyDescent="0.2">
      <c r="A264" s="297">
        <v>66</v>
      </c>
      <c r="B264" s="298" t="s">
        <v>4655</v>
      </c>
      <c r="C264" s="299" t="s">
        <v>4785</v>
      </c>
      <c r="D264" s="300" t="s">
        <v>132</v>
      </c>
      <c r="E264" s="327">
        <v>1</v>
      </c>
      <c r="F264" s="301"/>
      <c r="G264" s="301">
        <f t="shared" si="25"/>
        <v>0</v>
      </c>
      <c r="H264" s="319" t="s">
        <v>1624</v>
      </c>
      <c r="I264" s="122"/>
      <c r="J264" s="122"/>
      <c r="K264" s="122"/>
      <c r="L264" s="122"/>
      <c r="M264" s="122"/>
      <c r="N264" s="122"/>
      <c r="O264" s="122"/>
      <c r="P264" s="122"/>
      <c r="Q264" s="122" t="s">
        <v>4537</v>
      </c>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row>
    <row r="265" spans="1:44" outlineLevel="1" x14ac:dyDescent="0.2">
      <c r="A265" s="297">
        <v>67</v>
      </c>
      <c r="B265" s="298" t="s">
        <v>4656</v>
      </c>
      <c r="C265" s="299" t="s">
        <v>4657</v>
      </c>
      <c r="D265" s="300" t="s">
        <v>132</v>
      </c>
      <c r="E265" s="327">
        <v>1</v>
      </c>
      <c r="F265" s="301"/>
      <c r="G265" s="301">
        <f t="shared" si="25"/>
        <v>0</v>
      </c>
      <c r="H265" s="319" t="s">
        <v>1624</v>
      </c>
      <c r="I265" s="122"/>
      <c r="J265" s="122"/>
      <c r="K265" s="122"/>
      <c r="L265" s="122"/>
      <c r="M265" s="122"/>
      <c r="N265" s="122"/>
      <c r="O265" s="122"/>
      <c r="P265" s="122"/>
      <c r="Q265" s="122" t="s">
        <v>4537</v>
      </c>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row>
    <row r="266" spans="1:44" outlineLevel="1" x14ac:dyDescent="0.2">
      <c r="A266" s="297">
        <v>68</v>
      </c>
      <c r="B266" s="298" t="s">
        <v>4658</v>
      </c>
      <c r="C266" s="299" t="s">
        <v>4659</v>
      </c>
      <c r="D266" s="300" t="s">
        <v>132</v>
      </c>
      <c r="E266" s="327">
        <v>1</v>
      </c>
      <c r="F266" s="301"/>
      <c r="G266" s="301">
        <f t="shared" si="25"/>
        <v>0</v>
      </c>
      <c r="H266" s="319" t="s">
        <v>1624</v>
      </c>
      <c r="I266" s="122"/>
      <c r="J266" s="122"/>
      <c r="K266" s="122"/>
      <c r="L266" s="122"/>
      <c r="M266" s="122"/>
      <c r="N266" s="122"/>
      <c r="O266" s="122"/>
      <c r="P266" s="122"/>
      <c r="Q266" s="122" t="s">
        <v>4537</v>
      </c>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row>
    <row r="267" spans="1:44" outlineLevel="1" x14ac:dyDescent="0.2">
      <c r="A267" s="297">
        <v>69</v>
      </c>
      <c r="B267" s="298" t="s">
        <v>4660</v>
      </c>
      <c r="C267" s="299" t="s">
        <v>4786</v>
      </c>
      <c r="D267" s="300" t="s">
        <v>132</v>
      </c>
      <c r="E267" s="327">
        <v>1</v>
      </c>
      <c r="F267" s="301"/>
      <c r="G267" s="301">
        <f t="shared" si="25"/>
        <v>0</v>
      </c>
      <c r="H267" s="319" t="s">
        <v>1624</v>
      </c>
      <c r="I267" s="122"/>
      <c r="J267" s="122"/>
      <c r="K267" s="122"/>
      <c r="L267" s="122"/>
      <c r="M267" s="122"/>
      <c r="N267" s="122"/>
      <c r="O267" s="122"/>
      <c r="P267" s="122"/>
      <c r="Q267" s="122" t="s">
        <v>4537</v>
      </c>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row>
    <row r="268" spans="1:44" outlineLevel="1" x14ac:dyDescent="0.2">
      <c r="A268" s="297">
        <v>70</v>
      </c>
      <c r="B268" s="298" t="s">
        <v>4661</v>
      </c>
      <c r="C268" s="299" t="s">
        <v>4789</v>
      </c>
      <c r="D268" s="300" t="s">
        <v>132</v>
      </c>
      <c r="E268" s="327">
        <v>1</v>
      </c>
      <c r="F268" s="301"/>
      <c r="G268" s="301">
        <f t="shared" si="25"/>
        <v>0</v>
      </c>
      <c r="H268" s="319" t="s">
        <v>1624</v>
      </c>
      <c r="I268" s="122"/>
      <c r="J268" s="122"/>
      <c r="K268" s="122"/>
      <c r="L268" s="122"/>
      <c r="M268" s="122"/>
      <c r="N268" s="122"/>
      <c r="O268" s="122"/>
      <c r="P268" s="122"/>
      <c r="Q268" s="122" t="s">
        <v>4537</v>
      </c>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row>
    <row r="269" spans="1:44" outlineLevel="1" x14ac:dyDescent="0.2">
      <c r="A269" s="297">
        <v>71</v>
      </c>
      <c r="B269" s="298" t="s">
        <v>4662</v>
      </c>
      <c r="C269" s="299" t="s">
        <v>4787</v>
      </c>
      <c r="D269" s="300" t="s">
        <v>132</v>
      </c>
      <c r="E269" s="327">
        <v>1</v>
      </c>
      <c r="F269" s="301"/>
      <c r="G269" s="301">
        <f t="shared" si="25"/>
        <v>0</v>
      </c>
      <c r="H269" s="319" t="s">
        <v>1624</v>
      </c>
      <c r="I269" s="122"/>
      <c r="J269" s="122"/>
      <c r="K269" s="122"/>
      <c r="L269" s="122"/>
      <c r="M269" s="122"/>
      <c r="N269" s="122"/>
      <c r="O269" s="122"/>
      <c r="P269" s="122"/>
      <c r="Q269" s="122" t="s">
        <v>4537</v>
      </c>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row>
    <row r="270" spans="1:44" outlineLevel="1" x14ac:dyDescent="0.2">
      <c r="A270" s="297">
        <v>72</v>
      </c>
      <c r="B270" s="298" t="s">
        <v>4663</v>
      </c>
      <c r="C270" s="299" t="s">
        <v>4790</v>
      </c>
      <c r="D270" s="300" t="s">
        <v>132</v>
      </c>
      <c r="E270" s="327">
        <v>1</v>
      </c>
      <c r="F270" s="301"/>
      <c r="G270" s="301">
        <f t="shared" si="25"/>
        <v>0</v>
      </c>
      <c r="H270" s="319" t="s">
        <v>4525</v>
      </c>
      <c r="I270" s="122"/>
      <c r="J270" s="122"/>
      <c r="K270" s="122"/>
      <c r="L270" s="122"/>
      <c r="M270" s="122"/>
      <c r="N270" s="122"/>
      <c r="O270" s="122"/>
      <c r="P270" s="122"/>
      <c r="Q270" s="122" t="s">
        <v>4537</v>
      </c>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row>
    <row r="271" spans="1:44" outlineLevel="1" x14ac:dyDescent="0.2">
      <c r="A271" s="297">
        <v>73</v>
      </c>
      <c r="B271" s="298" t="s">
        <v>4664</v>
      </c>
      <c r="C271" s="299" t="s">
        <v>4665</v>
      </c>
      <c r="D271" s="300" t="s">
        <v>132</v>
      </c>
      <c r="E271" s="327">
        <v>1</v>
      </c>
      <c r="F271" s="301"/>
      <c r="G271" s="301">
        <f t="shared" si="25"/>
        <v>0</v>
      </c>
      <c r="H271" s="319" t="s">
        <v>4525</v>
      </c>
      <c r="I271" s="122"/>
      <c r="J271" s="122"/>
      <c r="K271" s="122"/>
      <c r="L271" s="122"/>
      <c r="M271" s="122"/>
      <c r="N271" s="122"/>
      <c r="O271" s="122"/>
      <c r="P271" s="122"/>
      <c r="Q271" s="122" t="s">
        <v>4537</v>
      </c>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row>
    <row r="272" spans="1:44" outlineLevel="1" x14ac:dyDescent="0.2">
      <c r="A272" s="297">
        <v>74</v>
      </c>
      <c r="B272" s="298" t="s">
        <v>4666</v>
      </c>
      <c r="C272" s="299" t="s">
        <v>4667</v>
      </c>
      <c r="D272" s="300" t="s">
        <v>132</v>
      </c>
      <c r="E272" s="327">
        <v>1</v>
      </c>
      <c r="F272" s="301"/>
      <c r="G272" s="301">
        <f t="shared" si="25"/>
        <v>0</v>
      </c>
      <c r="H272" s="319" t="s">
        <v>4525</v>
      </c>
      <c r="I272" s="122"/>
      <c r="J272" s="122"/>
      <c r="K272" s="122"/>
      <c r="L272" s="122"/>
      <c r="M272" s="122"/>
      <c r="N272" s="122"/>
      <c r="O272" s="122"/>
      <c r="P272" s="122"/>
      <c r="Q272" s="122" t="s">
        <v>4537</v>
      </c>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row>
    <row r="273" spans="1:44" outlineLevel="1" x14ac:dyDescent="0.2">
      <c r="A273" s="297">
        <v>75</v>
      </c>
      <c r="B273" s="298" t="s">
        <v>4668</v>
      </c>
      <c r="C273" s="299" t="s">
        <v>4669</v>
      </c>
      <c r="D273" s="300" t="s">
        <v>0</v>
      </c>
      <c r="E273" s="327">
        <v>6741.2650000000003</v>
      </c>
      <c r="F273" s="301"/>
      <c r="G273" s="301">
        <f t="shared" si="25"/>
        <v>0</v>
      </c>
      <c r="H273" s="319" t="s">
        <v>1624</v>
      </c>
      <c r="I273" s="122"/>
      <c r="J273" s="122"/>
      <c r="K273" s="122"/>
      <c r="L273" s="122"/>
      <c r="M273" s="122"/>
      <c r="N273" s="122"/>
      <c r="O273" s="122"/>
      <c r="P273" s="122"/>
      <c r="Q273" s="122" t="s">
        <v>4582</v>
      </c>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row>
    <row r="274" spans="1:44" outlineLevel="1" x14ac:dyDescent="0.2">
      <c r="A274" s="297">
        <v>76</v>
      </c>
      <c r="B274" s="298" t="s">
        <v>4670</v>
      </c>
      <c r="C274" s="299" t="s">
        <v>4671</v>
      </c>
      <c r="D274" s="300" t="s">
        <v>0</v>
      </c>
      <c r="E274" s="327">
        <v>6741.2650000000003</v>
      </c>
      <c r="F274" s="301"/>
      <c r="G274" s="301">
        <f t="shared" si="25"/>
        <v>0</v>
      </c>
      <c r="H274" s="319" t="s">
        <v>1624</v>
      </c>
      <c r="I274" s="122"/>
      <c r="J274" s="122"/>
      <c r="K274" s="122"/>
      <c r="L274" s="122"/>
      <c r="M274" s="122"/>
      <c r="N274" s="122"/>
      <c r="O274" s="122"/>
      <c r="P274" s="122"/>
      <c r="Q274" s="122" t="s">
        <v>4582</v>
      </c>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row>
    <row r="275" spans="1:44" outlineLevel="1" x14ac:dyDescent="0.2">
      <c r="A275" s="373" t="s">
        <v>5209</v>
      </c>
      <c r="B275" s="374" t="s">
        <v>4644</v>
      </c>
      <c r="C275" s="365" t="s">
        <v>4779</v>
      </c>
      <c r="D275" s="366" t="s">
        <v>132</v>
      </c>
      <c r="E275" s="367">
        <v>5</v>
      </c>
      <c r="F275" s="368"/>
      <c r="G275" s="368">
        <f t="shared" si="25"/>
        <v>0</v>
      </c>
      <c r="H275" s="369" t="s">
        <v>1624</v>
      </c>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row>
    <row r="276" spans="1:44" outlineLevel="1" x14ac:dyDescent="0.2">
      <c r="A276" s="373" t="s">
        <v>5210</v>
      </c>
      <c r="B276" s="374" t="s">
        <v>4872</v>
      </c>
      <c r="C276" s="365" t="s">
        <v>5033</v>
      </c>
      <c r="D276" s="366" t="s">
        <v>132</v>
      </c>
      <c r="E276" s="367">
        <v>1</v>
      </c>
      <c r="F276" s="368"/>
      <c r="G276" s="368">
        <f t="shared" si="25"/>
        <v>0</v>
      </c>
      <c r="H276" s="369" t="s">
        <v>1624</v>
      </c>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row>
    <row r="277" spans="1:44" outlineLevel="1" x14ac:dyDescent="0.2">
      <c r="A277" s="373" t="s">
        <v>5211</v>
      </c>
      <c r="B277" s="374" t="s">
        <v>4871</v>
      </c>
      <c r="C277" s="365" t="s">
        <v>5032</v>
      </c>
      <c r="D277" s="366" t="s">
        <v>132</v>
      </c>
      <c r="E277" s="367">
        <v>3</v>
      </c>
      <c r="F277" s="368"/>
      <c r="G277" s="368">
        <f t="shared" si="25"/>
        <v>0</v>
      </c>
      <c r="H277" s="369" t="s">
        <v>1624</v>
      </c>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row>
    <row r="278" spans="1:44" outlineLevel="1" x14ac:dyDescent="0.2">
      <c r="A278" s="373" t="s">
        <v>5212</v>
      </c>
      <c r="B278" s="374" t="s">
        <v>4910</v>
      </c>
      <c r="C278" s="365" t="s">
        <v>5035</v>
      </c>
      <c r="D278" s="366" t="s">
        <v>132</v>
      </c>
      <c r="E278" s="367">
        <v>1</v>
      </c>
      <c r="F278" s="368"/>
      <c r="G278" s="368">
        <f t="shared" si="25"/>
        <v>0</v>
      </c>
      <c r="H278" s="369" t="s">
        <v>1624</v>
      </c>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row>
    <row r="279" spans="1:44" outlineLevel="1" x14ac:dyDescent="0.2">
      <c r="A279" s="373" t="s">
        <v>5213</v>
      </c>
      <c r="B279" s="374" t="s">
        <v>4911</v>
      </c>
      <c r="C279" s="365" t="s">
        <v>4912</v>
      </c>
      <c r="D279" s="366" t="s">
        <v>132</v>
      </c>
      <c r="E279" s="367">
        <v>1</v>
      </c>
      <c r="F279" s="368"/>
      <c r="G279" s="368">
        <f t="shared" si="25"/>
        <v>0</v>
      </c>
      <c r="H279" s="369" t="s">
        <v>1624</v>
      </c>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row>
    <row r="280" spans="1:44" outlineLevel="1" x14ac:dyDescent="0.2">
      <c r="A280" s="373" t="s">
        <v>5214</v>
      </c>
      <c r="B280" s="374" t="s">
        <v>4913</v>
      </c>
      <c r="C280" s="365" t="s">
        <v>4914</v>
      </c>
      <c r="D280" s="366" t="s">
        <v>132</v>
      </c>
      <c r="E280" s="367">
        <v>1</v>
      </c>
      <c r="F280" s="368"/>
      <c r="G280" s="368">
        <f t="shared" si="25"/>
        <v>0</v>
      </c>
      <c r="H280" s="369" t="s">
        <v>1624</v>
      </c>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row>
    <row r="281" spans="1:44" x14ac:dyDescent="0.2">
      <c r="A281" s="124" t="s">
        <v>128</v>
      </c>
      <c r="B281" s="188" t="s">
        <v>4672</v>
      </c>
      <c r="C281" s="139" t="s">
        <v>4673</v>
      </c>
      <c r="D281" s="162"/>
      <c r="E281" s="126"/>
      <c r="F281" s="126"/>
      <c r="G281" s="126">
        <f>SUMIF(Q282:Q326,"&lt;&gt;NOR",G282:G326)</f>
        <v>0</v>
      </c>
      <c r="H281" s="199"/>
      <c r="Q281" t="s">
        <v>129</v>
      </c>
    </row>
    <row r="282" spans="1:44" outlineLevel="1" x14ac:dyDescent="0.2">
      <c r="A282" s="297">
        <v>77</v>
      </c>
      <c r="B282" s="298" t="s">
        <v>4674</v>
      </c>
      <c r="C282" s="299" t="s">
        <v>4675</v>
      </c>
      <c r="D282" s="300" t="s">
        <v>132</v>
      </c>
      <c r="E282" s="327">
        <v>17</v>
      </c>
      <c r="F282" s="301"/>
      <c r="G282" s="301">
        <f t="shared" ref="G282:G326" si="26">ROUND(E282*F282,2)</f>
        <v>0</v>
      </c>
      <c r="H282" s="319" t="s">
        <v>4525</v>
      </c>
      <c r="I282" s="122"/>
      <c r="J282" s="122"/>
      <c r="K282" s="122"/>
      <c r="L282" s="122"/>
      <c r="M282" s="122"/>
      <c r="N282" s="122"/>
      <c r="O282" s="122"/>
      <c r="P282" s="122"/>
      <c r="Q282" s="122" t="s">
        <v>4537</v>
      </c>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row>
    <row r="283" spans="1:44" outlineLevel="1" x14ac:dyDescent="0.2">
      <c r="A283" s="297">
        <v>78</v>
      </c>
      <c r="B283" s="298" t="s">
        <v>4676</v>
      </c>
      <c r="C283" s="299" t="s">
        <v>4677</v>
      </c>
      <c r="D283" s="300" t="s">
        <v>132</v>
      </c>
      <c r="E283" s="327">
        <v>2</v>
      </c>
      <c r="F283" s="301"/>
      <c r="G283" s="301">
        <f t="shared" si="26"/>
        <v>0</v>
      </c>
      <c r="H283" s="319" t="s">
        <v>1624</v>
      </c>
      <c r="I283" s="122"/>
      <c r="J283" s="122"/>
      <c r="K283" s="122"/>
      <c r="L283" s="122"/>
      <c r="M283" s="122"/>
      <c r="N283" s="122"/>
      <c r="O283" s="122"/>
      <c r="P283" s="122"/>
      <c r="Q283" s="122" t="s">
        <v>4537</v>
      </c>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row>
    <row r="284" spans="1:44" outlineLevel="1" x14ac:dyDescent="0.2">
      <c r="A284" s="297">
        <v>79</v>
      </c>
      <c r="B284" s="298" t="s">
        <v>4678</v>
      </c>
      <c r="C284" s="299" t="s">
        <v>4679</v>
      </c>
      <c r="D284" s="300" t="s">
        <v>132</v>
      </c>
      <c r="E284" s="327">
        <v>2</v>
      </c>
      <c r="F284" s="301"/>
      <c r="G284" s="301">
        <f t="shared" si="26"/>
        <v>0</v>
      </c>
      <c r="H284" s="319" t="s">
        <v>1624</v>
      </c>
      <c r="I284" s="122"/>
      <c r="J284" s="122"/>
      <c r="K284" s="122"/>
      <c r="L284" s="122"/>
      <c r="M284" s="122"/>
      <c r="N284" s="122"/>
      <c r="O284" s="122"/>
      <c r="P284" s="122"/>
      <c r="Q284" s="122" t="s">
        <v>4537</v>
      </c>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row>
    <row r="285" spans="1:44" outlineLevel="1" x14ac:dyDescent="0.2">
      <c r="A285" s="297">
        <v>80</v>
      </c>
      <c r="B285" s="298" t="s">
        <v>4680</v>
      </c>
      <c r="C285" s="299" t="s">
        <v>4681</v>
      </c>
      <c r="D285" s="300" t="s">
        <v>132</v>
      </c>
      <c r="E285" s="327">
        <v>2</v>
      </c>
      <c r="F285" s="301"/>
      <c r="G285" s="301">
        <f t="shared" si="26"/>
        <v>0</v>
      </c>
      <c r="H285" s="319" t="s">
        <v>1624</v>
      </c>
      <c r="I285" s="122"/>
      <c r="J285" s="122"/>
      <c r="K285" s="122"/>
      <c r="L285" s="122"/>
      <c r="M285" s="122"/>
      <c r="N285" s="122"/>
      <c r="O285" s="122"/>
      <c r="P285" s="122"/>
      <c r="Q285" s="122" t="s">
        <v>4537</v>
      </c>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row>
    <row r="286" spans="1:44" ht="22.5" outlineLevel="1" x14ac:dyDescent="0.2">
      <c r="A286" s="297">
        <v>81</v>
      </c>
      <c r="B286" s="298" t="s">
        <v>4682</v>
      </c>
      <c r="C286" s="299" t="s">
        <v>4683</v>
      </c>
      <c r="D286" s="300" t="s">
        <v>132</v>
      </c>
      <c r="E286" s="327">
        <v>2</v>
      </c>
      <c r="F286" s="301"/>
      <c r="G286" s="301">
        <f t="shared" si="26"/>
        <v>0</v>
      </c>
      <c r="H286" s="319" t="s">
        <v>1624</v>
      </c>
      <c r="I286" s="122"/>
      <c r="J286" s="122"/>
      <c r="K286" s="122"/>
      <c r="L286" s="122"/>
      <c r="M286" s="122"/>
      <c r="N286" s="122"/>
      <c r="O286" s="122"/>
      <c r="P286" s="122"/>
      <c r="Q286" s="122" t="s">
        <v>4537</v>
      </c>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row>
    <row r="287" spans="1:44" outlineLevel="1" x14ac:dyDescent="0.2">
      <c r="A287" s="297">
        <v>82</v>
      </c>
      <c r="B287" s="298" t="s">
        <v>4684</v>
      </c>
      <c r="C287" s="299" t="s">
        <v>4685</v>
      </c>
      <c r="D287" s="300" t="s">
        <v>132</v>
      </c>
      <c r="E287" s="345">
        <v>92</v>
      </c>
      <c r="F287" s="301"/>
      <c r="G287" s="301">
        <f t="shared" si="26"/>
        <v>0</v>
      </c>
      <c r="H287" s="319" t="s">
        <v>1624</v>
      </c>
      <c r="I287" s="122"/>
      <c r="J287" s="122"/>
      <c r="K287" s="122"/>
      <c r="L287" s="122"/>
      <c r="M287" s="122"/>
      <c r="N287" s="122"/>
      <c r="O287" s="122"/>
      <c r="P287" s="122"/>
      <c r="Q287" s="122" t="s">
        <v>4537</v>
      </c>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row>
    <row r="288" spans="1:44" outlineLevel="1" x14ac:dyDescent="0.2">
      <c r="A288" s="297">
        <v>83</v>
      </c>
      <c r="B288" s="298" t="s">
        <v>4686</v>
      </c>
      <c r="C288" s="299" t="s">
        <v>4687</v>
      </c>
      <c r="D288" s="300" t="s">
        <v>132</v>
      </c>
      <c r="E288" s="327">
        <v>12</v>
      </c>
      <c r="F288" s="301"/>
      <c r="G288" s="301">
        <f t="shared" si="26"/>
        <v>0</v>
      </c>
      <c r="H288" s="319" t="s">
        <v>4525</v>
      </c>
      <c r="I288" s="122"/>
      <c r="J288" s="122"/>
      <c r="K288" s="122"/>
      <c r="L288" s="122"/>
      <c r="M288" s="122"/>
      <c r="N288" s="122"/>
      <c r="O288" s="122"/>
      <c r="P288" s="122"/>
      <c r="Q288" s="122" t="s">
        <v>4537</v>
      </c>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row>
    <row r="289" spans="1:44" outlineLevel="1" x14ac:dyDescent="0.2">
      <c r="A289" s="297">
        <v>84</v>
      </c>
      <c r="B289" s="298" t="s">
        <v>4688</v>
      </c>
      <c r="C289" s="299" t="s">
        <v>4689</v>
      </c>
      <c r="D289" s="300" t="s">
        <v>132</v>
      </c>
      <c r="E289" s="327">
        <v>2</v>
      </c>
      <c r="F289" s="301"/>
      <c r="G289" s="301">
        <f t="shared" si="26"/>
        <v>0</v>
      </c>
      <c r="H289" s="319" t="s">
        <v>1624</v>
      </c>
      <c r="I289" s="122"/>
      <c r="J289" s="122"/>
      <c r="K289" s="122"/>
      <c r="L289" s="122"/>
      <c r="M289" s="122"/>
      <c r="N289" s="122"/>
      <c r="O289" s="122"/>
      <c r="P289" s="122"/>
      <c r="Q289" s="122" t="s">
        <v>4537</v>
      </c>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row>
    <row r="290" spans="1:44" ht="22.5" outlineLevel="1" x14ac:dyDescent="0.2">
      <c r="A290" s="297">
        <v>85</v>
      </c>
      <c r="B290" s="298" t="s">
        <v>4690</v>
      </c>
      <c r="C290" s="299" t="s">
        <v>4691</v>
      </c>
      <c r="D290" s="300" t="s">
        <v>132</v>
      </c>
      <c r="E290" s="327">
        <v>2</v>
      </c>
      <c r="F290" s="301"/>
      <c r="G290" s="301">
        <f t="shared" si="26"/>
        <v>0</v>
      </c>
      <c r="H290" s="319" t="s">
        <v>1624</v>
      </c>
      <c r="I290" s="122"/>
      <c r="J290" s="122"/>
      <c r="K290" s="122"/>
      <c r="L290" s="122"/>
      <c r="M290" s="122"/>
      <c r="N290" s="122"/>
      <c r="O290" s="122"/>
      <c r="P290" s="122"/>
      <c r="Q290" s="122" t="s">
        <v>4537</v>
      </c>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row>
    <row r="291" spans="1:44" outlineLevel="1" x14ac:dyDescent="0.2">
      <c r="A291" s="297">
        <v>86</v>
      </c>
      <c r="B291" s="298" t="s">
        <v>4692</v>
      </c>
      <c r="C291" s="299" t="s">
        <v>4693</v>
      </c>
      <c r="D291" s="300" t="s">
        <v>132</v>
      </c>
      <c r="E291" s="327">
        <v>12</v>
      </c>
      <c r="F291" s="301"/>
      <c r="G291" s="301">
        <f t="shared" si="26"/>
        <v>0</v>
      </c>
      <c r="H291" s="319" t="s">
        <v>4525</v>
      </c>
      <c r="I291" s="122"/>
      <c r="J291" s="122"/>
      <c r="K291" s="122"/>
      <c r="L291" s="122"/>
      <c r="M291" s="122"/>
      <c r="N291" s="122"/>
      <c r="O291" s="122"/>
      <c r="P291" s="122"/>
      <c r="Q291" s="122" t="s">
        <v>4537</v>
      </c>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row>
    <row r="292" spans="1:44" ht="22.5" outlineLevel="1" x14ac:dyDescent="0.2">
      <c r="A292" s="297">
        <v>87</v>
      </c>
      <c r="B292" s="298" t="s">
        <v>4694</v>
      </c>
      <c r="C292" s="299" t="s">
        <v>4695</v>
      </c>
      <c r="D292" s="300" t="s">
        <v>132</v>
      </c>
      <c r="E292" s="327">
        <v>12</v>
      </c>
      <c r="F292" s="301"/>
      <c r="G292" s="301">
        <f t="shared" si="26"/>
        <v>0</v>
      </c>
      <c r="H292" s="319" t="s">
        <v>1624</v>
      </c>
      <c r="I292" s="122"/>
      <c r="J292" s="122"/>
      <c r="K292" s="122"/>
      <c r="L292" s="122"/>
      <c r="M292" s="122"/>
      <c r="N292" s="122"/>
      <c r="O292" s="122"/>
      <c r="P292" s="122"/>
      <c r="Q292" s="122" t="s">
        <v>4537</v>
      </c>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row>
    <row r="293" spans="1:44" ht="22.5" outlineLevel="1" x14ac:dyDescent="0.2">
      <c r="A293" s="297">
        <v>88</v>
      </c>
      <c r="B293" s="298" t="s">
        <v>4690</v>
      </c>
      <c r="C293" s="299" t="s">
        <v>4691</v>
      </c>
      <c r="D293" s="300" t="s">
        <v>132</v>
      </c>
      <c r="E293" s="327">
        <v>1</v>
      </c>
      <c r="F293" s="301"/>
      <c r="G293" s="301">
        <f t="shared" si="26"/>
        <v>0</v>
      </c>
      <c r="H293" s="319" t="s">
        <v>1624</v>
      </c>
      <c r="I293" s="122"/>
      <c r="J293" s="122"/>
      <c r="K293" s="122"/>
      <c r="L293" s="122"/>
      <c r="M293" s="122"/>
      <c r="N293" s="122"/>
      <c r="O293" s="122"/>
      <c r="P293" s="122"/>
      <c r="Q293" s="122" t="s">
        <v>4537</v>
      </c>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row>
    <row r="294" spans="1:44" outlineLevel="1" x14ac:dyDescent="0.2">
      <c r="A294" s="297">
        <v>89</v>
      </c>
      <c r="B294" s="298" t="s">
        <v>4696</v>
      </c>
      <c r="C294" s="365" t="s">
        <v>5120</v>
      </c>
      <c r="D294" s="366"/>
      <c r="E294" s="367"/>
      <c r="F294" s="368"/>
      <c r="G294" s="368"/>
      <c r="H294" s="369"/>
      <c r="I294" s="122"/>
      <c r="J294" s="122"/>
      <c r="K294" s="122"/>
      <c r="L294" s="122"/>
      <c r="M294" s="122"/>
      <c r="N294" s="122"/>
      <c r="O294" s="122"/>
      <c r="P294" s="122"/>
      <c r="Q294" s="122" t="s">
        <v>4537</v>
      </c>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row>
    <row r="295" spans="1:44" outlineLevel="1" x14ac:dyDescent="0.2">
      <c r="A295" s="297">
        <v>90</v>
      </c>
      <c r="B295" s="298" t="s">
        <v>4697</v>
      </c>
      <c r="C295" s="365" t="s">
        <v>5121</v>
      </c>
      <c r="D295" s="366"/>
      <c r="E295" s="367"/>
      <c r="F295" s="368"/>
      <c r="G295" s="368"/>
      <c r="H295" s="369"/>
      <c r="I295" s="122"/>
      <c r="J295" s="122"/>
      <c r="K295" s="122"/>
      <c r="L295" s="122"/>
      <c r="M295" s="122"/>
      <c r="N295" s="122"/>
      <c r="O295" s="122"/>
      <c r="P295" s="122"/>
      <c r="Q295" s="122" t="s">
        <v>4537</v>
      </c>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row>
    <row r="296" spans="1:44" outlineLevel="1" x14ac:dyDescent="0.2">
      <c r="A296" s="297">
        <v>91</v>
      </c>
      <c r="B296" s="298" t="s">
        <v>4698</v>
      </c>
      <c r="C296" s="365" t="s">
        <v>5122</v>
      </c>
      <c r="D296" s="366"/>
      <c r="E296" s="367"/>
      <c r="F296" s="368"/>
      <c r="G296" s="368"/>
      <c r="H296" s="369"/>
      <c r="I296" s="122"/>
      <c r="J296" s="122"/>
      <c r="K296" s="122"/>
      <c r="L296" s="122"/>
      <c r="M296" s="122"/>
      <c r="N296" s="122"/>
      <c r="O296" s="122"/>
      <c r="P296" s="122"/>
      <c r="Q296" s="122" t="s">
        <v>4602</v>
      </c>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row>
    <row r="297" spans="1:44" outlineLevel="1" x14ac:dyDescent="0.2">
      <c r="A297" s="297">
        <v>92</v>
      </c>
      <c r="B297" s="298" t="s">
        <v>4699</v>
      </c>
      <c r="C297" s="365" t="s">
        <v>5123</v>
      </c>
      <c r="D297" s="366"/>
      <c r="E297" s="367"/>
      <c r="F297" s="368"/>
      <c r="G297" s="368"/>
      <c r="H297" s="369"/>
      <c r="I297" s="122"/>
      <c r="J297" s="122"/>
      <c r="K297" s="122"/>
      <c r="L297" s="122"/>
      <c r="M297" s="122"/>
      <c r="N297" s="122"/>
      <c r="O297" s="122"/>
      <c r="P297" s="122"/>
      <c r="Q297" s="122" t="s">
        <v>4602</v>
      </c>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row>
    <row r="298" spans="1:44" ht="22.5" outlineLevel="1" x14ac:dyDescent="0.2">
      <c r="A298" s="297">
        <v>93</v>
      </c>
      <c r="B298" s="298" t="s">
        <v>4700</v>
      </c>
      <c r="C298" s="299" t="s">
        <v>4701</v>
      </c>
      <c r="D298" s="300" t="s">
        <v>132</v>
      </c>
      <c r="E298" s="327">
        <v>1</v>
      </c>
      <c r="F298" s="301"/>
      <c r="G298" s="301">
        <f t="shared" si="26"/>
        <v>0</v>
      </c>
      <c r="H298" s="319" t="s">
        <v>1624</v>
      </c>
      <c r="I298" s="122"/>
      <c r="J298" s="122"/>
      <c r="K298" s="122"/>
      <c r="L298" s="122"/>
      <c r="M298" s="122"/>
      <c r="N298" s="122"/>
      <c r="O298" s="122"/>
      <c r="P298" s="122"/>
      <c r="Q298" s="122" t="s">
        <v>4537</v>
      </c>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row>
    <row r="299" spans="1:44" outlineLevel="1" x14ac:dyDescent="0.2">
      <c r="A299" s="297">
        <v>94</v>
      </c>
      <c r="B299" s="298" t="s">
        <v>4702</v>
      </c>
      <c r="C299" s="299" t="s">
        <v>4703</v>
      </c>
      <c r="D299" s="300" t="s">
        <v>132</v>
      </c>
      <c r="E299" s="327">
        <v>1</v>
      </c>
      <c r="F299" s="301"/>
      <c r="G299" s="301">
        <f t="shared" si="26"/>
        <v>0</v>
      </c>
      <c r="H299" s="319" t="s">
        <v>1624</v>
      </c>
      <c r="I299" s="122"/>
      <c r="J299" s="122"/>
      <c r="K299" s="122"/>
      <c r="L299" s="122"/>
      <c r="M299" s="122"/>
      <c r="N299" s="122"/>
      <c r="O299" s="122"/>
      <c r="P299" s="122"/>
      <c r="Q299" s="122" t="s">
        <v>4537</v>
      </c>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row>
    <row r="300" spans="1:44" outlineLevel="1" x14ac:dyDescent="0.2">
      <c r="A300" s="297">
        <v>95</v>
      </c>
      <c r="B300" s="298" t="s">
        <v>4704</v>
      </c>
      <c r="C300" s="299" t="s">
        <v>4705</v>
      </c>
      <c r="D300" s="300" t="s">
        <v>132</v>
      </c>
      <c r="E300" s="327">
        <v>1</v>
      </c>
      <c r="F300" s="301"/>
      <c r="G300" s="301">
        <f t="shared" si="26"/>
        <v>0</v>
      </c>
      <c r="H300" s="319" t="s">
        <v>4525</v>
      </c>
      <c r="I300" s="122"/>
      <c r="J300" s="122"/>
      <c r="K300" s="122"/>
      <c r="L300" s="122"/>
      <c r="M300" s="122"/>
      <c r="N300" s="122"/>
      <c r="O300" s="122"/>
      <c r="P300" s="122"/>
      <c r="Q300" s="122" t="s">
        <v>4602</v>
      </c>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row>
    <row r="301" spans="1:44" outlineLevel="1" x14ac:dyDescent="0.2">
      <c r="A301" s="297">
        <v>96</v>
      </c>
      <c r="B301" s="298" t="s">
        <v>4706</v>
      </c>
      <c r="C301" s="344" t="s">
        <v>5042</v>
      </c>
      <c r="D301" s="346"/>
      <c r="E301" s="345"/>
      <c r="F301" s="347"/>
      <c r="G301" s="347"/>
      <c r="H301" s="348"/>
      <c r="I301" s="122"/>
      <c r="J301" s="122"/>
      <c r="K301" s="122"/>
      <c r="L301" s="122"/>
      <c r="M301" s="122"/>
      <c r="N301" s="122"/>
      <c r="O301" s="122"/>
      <c r="P301" s="122"/>
      <c r="Q301" s="122" t="s">
        <v>4537</v>
      </c>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row>
    <row r="302" spans="1:44" outlineLevel="1" x14ac:dyDescent="0.2">
      <c r="A302" s="297">
        <v>97</v>
      </c>
      <c r="B302" s="298" t="s">
        <v>4707</v>
      </c>
      <c r="C302" s="344" t="s">
        <v>5043</v>
      </c>
      <c r="D302" s="346"/>
      <c r="E302" s="345"/>
      <c r="F302" s="347"/>
      <c r="G302" s="347"/>
      <c r="H302" s="348"/>
      <c r="I302" s="122"/>
      <c r="J302" s="122"/>
      <c r="K302" s="122"/>
      <c r="L302" s="122"/>
      <c r="M302" s="122"/>
      <c r="N302" s="122"/>
      <c r="O302" s="122"/>
      <c r="P302" s="122"/>
      <c r="Q302" s="122" t="s">
        <v>4537</v>
      </c>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row>
    <row r="303" spans="1:44" outlineLevel="1" x14ac:dyDescent="0.2">
      <c r="A303" s="297">
        <v>98</v>
      </c>
      <c r="B303" s="298" t="s">
        <v>4708</v>
      </c>
      <c r="C303" s="299" t="s">
        <v>4709</v>
      </c>
      <c r="D303" s="300" t="s">
        <v>132</v>
      </c>
      <c r="E303" s="327">
        <v>4</v>
      </c>
      <c r="F303" s="301"/>
      <c r="G303" s="301">
        <f t="shared" si="26"/>
        <v>0</v>
      </c>
      <c r="H303" s="319" t="s">
        <v>1624</v>
      </c>
      <c r="I303" s="122"/>
      <c r="J303" s="122"/>
      <c r="K303" s="122"/>
      <c r="L303" s="122"/>
      <c r="M303" s="122"/>
      <c r="N303" s="122"/>
      <c r="O303" s="122"/>
      <c r="P303" s="122"/>
      <c r="Q303" s="122" t="s">
        <v>4537</v>
      </c>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row>
    <row r="304" spans="1:44" outlineLevel="1" x14ac:dyDescent="0.2">
      <c r="A304" s="297">
        <v>99</v>
      </c>
      <c r="B304" s="298" t="s">
        <v>4704</v>
      </c>
      <c r="C304" s="299" t="s">
        <v>4705</v>
      </c>
      <c r="D304" s="300" t="s">
        <v>132</v>
      </c>
      <c r="E304" s="327">
        <v>4</v>
      </c>
      <c r="F304" s="301"/>
      <c r="G304" s="301">
        <f t="shared" si="26"/>
        <v>0</v>
      </c>
      <c r="H304" s="319" t="s">
        <v>4525</v>
      </c>
      <c r="I304" s="122"/>
      <c r="J304" s="122"/>
      <c r="K304" s="122"/>
      <c r="L304" s="122"/>
      <c r="M304" s="122"/>
      <c r="N304" s="122"/>
      <c r="O304" s="122"/>
      <c r="P304" s="122"/>
      <c r="Q304" s="122" t="s">
        <v>4602</v>
      </c>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row>
    <row r="305" spans="1:44" outlineLevel="1" x14ac:dyDescent="0.2">
      <c r="A305" s="297">
        <v>100</v>
      </c>
      <c r="B305" s="298" t="s">
        <v>4710</v>
      </c>
      <c r="C305" s="299" t="s">
        <v>4711</v>
      </c>
      <c r="D305" s="300" t="s">
        <v>132</v>
      </c>
      <c r="E305" s="327">
        <v>18</v>
      </c>
      <c r="F305" s="301"/>
      <c r="G305" s="301">
        <f t="shared" si="26"/>
        <v>0</v>
      </c>
      <c r="H305" s="319" t="s">
        <v>4525</v>
      </c>
      <c r="I305" s="122"/>
      <c r="J305" s="122"/>
      <c r="K305" s="122"/>
      <c r="L305" s="122"/>
      <c r="M305" s="122"/>
      <c r="N305" s="122"/>
      <c r="O305" s="122"/>
      <c r="P305" s="122"/>
      <c r="Q305" s="122" t="s">
        <v>4537</v>
      </c>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row>
    <row r="306" spans="1:44" outlineLevel="1" x14ac:dyDescent="0.2">
      <c r="A306" s="297">
        <v>101</v>
      </c>
      <c r="B306" s="298" t="s">
        <v>4712</v>
      </c>
      <c r="C306" s="299" t="s">
        <v>4713</v>
      </c>
      <c r="D306" s="300" t="s">
        <v>132</v>
      </c>
      <c r="E306" s="327">
        <v>18</v>
      </c>
      <c r="F306" s="301"/>
      <c r="G306" s="301">
        <f t="shared" si="26"/>
        <v>0</v>
      </c>
      <c r="H306" s="319" t="s">
        <v>1624</v>
      </c>
      <c r="I306" s="122"/>
      <c r="J306" s="122"/>
      <c r="K306" s="122"/>
      <c r="L306" s="122"/>
      <c r="M306" s="122"/>
      <c r="N306" s="122"/>
      <c r="O306" s="122"/>
      <c r="P306" s="122"/>
      <c r="Q306" s="122" t="s">
        <v>4537</v>
      </c>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row>
    <row r="307" spans="1:44" outlineLevel="1" x14ac:dyDescent="0.2">
      <c r="A307" s="297">
        <v>102</v>
      </c>
      <c r="B307" s="298" t="s">
        <v>4714</v>
      </c>
      <c r="C307" s="299" t="s">
        <v>4715</v>
      </c>
      <c r="D307" s="300" t="s">
        <v>132</v>
      </c>
      <c r="E307" s="327">
        <v>18</v>
      </c>
      <c r="F307" s="301"/>
      <c r="G307" s="301">
        <f t="shared" si="26"/>
        <v>0</v>
      </c>
      <c r="H307" s="319" t="s">
        <v>1624</v>
      </c>
      <c r="I307" s="122"/>
      <c r="J307" s="122"/>
      <c r="K307" s="122"/>
      <c r="L307" s="122"/>
      <c r="M307" s="122"/>
      <c r="N307" s="122"/>
      <c r="O307" s="122"/>
      <c r="P307" s="122"/>
      <c r="Q307" s="122" t="s">
        <v>4537</v>
      </c>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row>
    <row r="308" spans="1:44" outlineLevel="1" x14ac:dyDescent="0.2">
      <c r="A308" s="297">
        <v>103</v>
      </c>
      <c r="B308" s="298" t="s">
        <v>4716</v>
      </c>
      <c r="C308" s="299" t="s">
        <v>4717</v>
      </c>
      <c r="D308" s="300" t="s">
        <v>132</v>
      </c>
      <c r="E308" s="327">
        <v>18</v>
      </c>
      <c r="F308" s="301"/>
      <c r="G308" s="301">
        <f t="shared" si="26"/>
        <v>0</v>
      </c>
      <c r="H308" s="319" t="s">
        <v>1624</v>
      </c>
      <c r="I308" s="122"/>
      <c r="J308" s="122"/>
      <c r="K308" s="122"/>
      <c r="L308" s="122"/>
      <c r="M308" s="122"/>
      <c r="N308" s="122"/>
      <c r="O308" s="122"/>
      <c r="P308" s="122"/>
      <c r="Q308" s="122" t="s">
        <v>4537</v>
      </c>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row>
    <row r="309" spans="1:44" outlineLevel="1" x14ac:dyDescent="0.2">
      <c r="A309" s="297">
        <v>104</v>
      </c>
      <c r="B309" s="298" t="s">
        <v>4718</v>
      </c>
      <c r="C309" s="299" t="s">
        <v>4719</v>
      </c>
      <c r="D309" s="300" t="s">
        <v>132</v>
      </c>
      <c r="E309" s="327">
        <v>24</v>
      </c>
      <c r="F309" s="301"/>
      <c r="G309" s="301">
        <f t="shared" si="26"/>
        <v>0</v>
      </c>
      <c r="H309" s="319" t="s">
        <v>4525</v>
      </c>
      <c r="I309" s="122"/>
      <c r="J309" s="122"/>
      <c r="K309" s="122"/>
      <c r="L309" s="122"/>
      <c r="M309" s="122"/>
      <c r="N309" s="122"/>
      <c r="O309" s="122"/>
      <c r="P309" s="122"/>
      <c r="Q309" s="122" t="s">
        <v>4537</v>
      </c>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row>
    <row r="310" spans="1:44" outlineLevel="1" x14ac:dyDescent="0.2">
      <c r="A310" s="297">
        <v>105</v>
      </c>
      <c r="B310" s="298" t="s">
        <v>4712</v>
      </c>
      <c r="C310" s="299" t="s">
        <v>4713</v>
      </c>
      <c r="D310" s="300" t="s">
        <v>132</v>
      </c>
      <c r="E310" s="327">
        <v>24</v>
      </c>
      <c r="F310" s="301"/>
      <c r="G310" s="301">
        <f t="shared" si="26"/>
        <v>0</v>
      </c>
      <c r="H310" s="319" t="s">
        <v>1624</v>
      </c>
      <c r="I310" s="122"/>
      <c r="J310" s="122"/>
      <c r="K310" s="122"/>
      <c r="L310" s="122"/>
      <c r="M310" s="122"/>
      <c r="N310" s="122"/>
      <c r="O310" s="122"/>
      <c r="P310" s="122"/>
      <c r="Q310" s="122" t="s">
        <v>4537</v>
      </c>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row>
    <row r="311" spans="1:44" outlineLevel="1" x14ac:dyDescent="0.2">
      <c r="A311" s="297">
        <v>106</v>
      </c>
      <c r="B311" s="298" t="s">
        <v>4714</v>
      </c>
      <c r="C311" s="299" t="s">
        <v>4715</v>
      </c>
      <c r="D311" s="300" t="s">
        <v>132</v>
      </c>
      <c r="E311" s="327">
        <v>24</v>
      </c>
      <c r="F311" s="301"/>
      <c r="G311" s="301">
        <f t="shared" si="26"/>
        <v>0</v>
      </c>
      <c r="H311" s="319" t="s">
        <v>1624</v>
      </c>
      <c r="I311" s="122"/>
      <c r="J311" s="122"/>
      <c r="K311" s="122"/>
      <c r="L311" s="122"/>
      <c r="M311" s="122"/>
      <c r="N311" s="122"/>
      <c r="O311" s="122"/>
      <c r="P311" s="122"/>
      <c r="Q311" s="122" t="s">
        <v>4537</v>
      </c>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row>
    <row r="312" spans="1:44" outlineLevel="1" x14ac:dyDescent="0.2">
      <c r="A312" s="297">
        <v>107</v>
      </c>
      <c r="B312" s="298" t="s">
        <v>4716</v>
      </c>
      <c r="C312" s="299" t="s">
        <v>4717</v>
      </c>
      <c r="D312" s="300" t="s">
        <v>132</v>
      </c>
      <c r="E312" s="327">
        <v>24</v>
      </c>
      <c r="F312" s="301"/>
      <c r="G312" s="301">
        <f t="shared" si="26"/>
        <v>0</v>
      </c>
      <c r="H312" s="319" t="s">
        <v>1624</v>
      </c>
      <c r="I312" s="122"/>
      <c r="J312" s="122"/>
      <c r="K312" s="122"/>
      <c r="L312" s="122"/>
      <c r="M312" s="122"/>
      <c r="N312" s="122"/>
      <c r="O312" s="122"/>
      <c r="P312" s="122"/>
      <c r="Q312" s="122" t="s">
        <v>4537</v>
      </c>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row>
    <row r="313" spans="1:44" outlineLevel="1" x14ac:dyDescent="0.2">
      <c r="A313" s="297">
        <v>108</v>
      </c>
      <c r="B313" s="298" t="s">
        <v>4720</v>
      </c>
      <c r="C313" s="299" t="s">
        <v>4721</v>
      </c>
      <c r="D313" s="300" t="s">
        <v>132</v>
      </c>
      <c r="E313" s="327">
        <v>2</v>
      </c>
      <c r="F313" s="301"/>
      <c r="G313" s="301">
        <f t="shared" si="26"/>
        <v>0</v>
      </c>
      <c r="H313" s="319" t="s">
        <v>4525</v>
      </c>
      <c r="I313" s="122"/>
      <c r="J313" s="122"/>
      <c r="K313" s="122"/>
      <c r="L313" s="122"/>
      <c r="M313" s="122"/>
      <c r="N313" s="122"/>
      <c r="O313" s="122"/>
      <c r="P313" s="122"/>
      <c r="Q313" s="122" t="s">
        <v>4537</v>
      </c>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row>
    <row r="314" spans="1:44" outlineLevel="1" x14ac:dyDescent="0.2">
      <c r="A314" s="297">
        <v>109</v>
      </c>
      <c r="B314" s="298" t="s">
        <v>4712</v>
      </c>
      <c r="C314" s="299" t="s">
        <v>4792</v>
      </c>
      <c r="D314" s="300" t="s">
        <v>132</v>
      </c>
      <c r="E314" s="327">
        <v>2</v>
      </c>
      <c r="F314" s="301"/>
      <c r="G314" s="301">
        <f t="shared" si="26"/>
        <v>0</v>
      </c>
      <c r="H314" s="319" t="s">
        <v>1624</v>
      </c>
      <c r="I314" s="122"/>
      <c r="J314" s="122"/>
      <c r="K314" s="122"/>
      <c r="L314" s="122"/>
      <c r="M314" s="122"/>
      <c r="N314" s="122"/>
      <c r="O314" s="122"/>
      <c r="P314" s="122"/>
      <c r="Q314" s="122" t="s">
        <v>4537</v>
      </c>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row>
    <row r="315" spans="1:44" outlineLevel="1" x14ac:dyDescent="0.2">
      <c r="A315" s="297">
        <v>110</v>
      </c>
      <c r="B315" s="298" t="s">
        <v>4714</v>
      </c>
      <c r="C315" s="299" t="s">
        <v>4715</v>
      </c>
      <c r="D315" s="300" t="s">
        <v>132</v>
      </c>
      <c r="E315" s="327">
        <v>2</v>
      </c>
      <c r="F315" s="301"/>
      <c r="G315" s="301">
        <f t="shared" si="26"/>
        <v>0</v>
      </c>
      <c r="H315" s="319" t="s">
        <v>1624</v>
      </c>
      <c r="I315" s="122"/>
      <c r="J315" s="122"/>
      <c r="K315" s="122"/>
      <c r="L315" s="122"/>
      <c r="M315" s="122"/>
      <c r="N315" s="122"/>
      <c r="O315" s="122"/>
      <c r="P315" s="122"/>
      <c r="Q315" s="122" t="s">
        <v>4537</v>
      </c>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row>
    <row r="316" spans="1:44" outlineLevel="1" x14ac:dyDescent="0.2">
      <c r="A316" s="297">
        <v>111</v>
      </c>
      <c r="B316" s="298" t="s">
        <v>4716</v>
      </c>
      <c r="C316" s="299" t="s">
        <v>4717</v>
      </c>
      <c r="D316" s="300" t="s">
        <v>132</v>
      </c>
      <c r="E316" s="327">
        <v>2</v>
      </c>
      <c r="F316" s="301"/>
      <c r="G316" s="301">
        <f t="shared" si="26"/>
        <v>0</v>
      </c>
      <c r="H316" s="319" t="s">
        <v>1624</v>
      </c>
      <c r="I316" s="122"/>
      <c r="J316" s="122"/>
      <c r="K316" s="122"/>
      <c r="L316" s="122"/>
      <c r="M316" s="122"/>
      <c r="N316" s="122"/>
      <c r="O316" s="122"/>
      <c r="P316" s="122"/>
      <c r="Q316" s="122" t="s">
        <v>4537</v>
      </c>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row>
    <row r="317" spans="1:44" outlineLevel="1" x14ac:dyDescent="0.2">
      <c r="A317" s="297">
        <v>112</v>
      </c>
      <c r="B317" s="298" t="s">
        <v>4722</v>
      </c>
      <c r="C317" s="344" t="s">
        <v>5044</v>
      </c>
      <c r="D317" s="300" t="s">
        <v>132</v>
      </c>
      <c r="E317" s="327">
        <v>1</v>
      </c>
      <c r="F317" s="301"/>
      <c r="G317" s="301">
        <f t="shared" si="26"/>
        <v>0</v>
      </c>
      <c r="H317" s="319" t="s">
        <v>4525</v>
      </c>
      <c r="I317" s="122"/>
      <c r="J317" s="122"/>
      <c r="K317" s="122"/>
      <c r="L317" s="122"/>
      <c r="M317" s="122"/>
      <c r="N317" s="122"/>
      <c r="O317" s="122"/>
      <c r="P317" s="122"/>
      <c r="Q317" s="122" t="s">
        <v>4537</v>
      </c>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row>
    <row r="318" spans="1:44" outlineLevel="1" x14ac:dyDescent="0.2">
      <c r="A318" s="297">
        <v>113</v>
      </c>
      <c r="B318" s="298" t="s">
        <v>4723</v>
      </c>
      <c r="C318" s="299" t="s">
        <v>4724</v>
      </c>
      <c r="D318" s="300" t="s">
        <v>132</v>
      </c>
      <c r="E318" s="327">
        <v>1</v>
      </c>
      <c r="F318" s="301"/>
      <c r="G318" s="301">
        <f t="shared" si="26"/>
        <v>0</v>
      </c>
      <c r="H318" s="319" t="s">
        <v>1624</v>
      </c>
      <c r="I318" s="122"/>
      <c r="J318" s="122"/>
      <c r="K318" s="122"/>
      <c r="L318" s="122"/>
      <c r="M318" s="122"/>
      <c r="N318" s="122"/>
      <c r="O318" s="122"/>
      <c r="P318" s="122"/>
      <c r="Q318" s="122" t="s">
        <v>4537</v>
      </c>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row>
    <row r="319" spans="1:44" outlineLevel="1" x14ac:dyDescent="0.2">
      <c r="A319" s="297">
        <v>114</v>
      </c>
      <c r="B319" s="298" t="s">
        <v>4704</v>
      </c>
      <c r="C319" s="299" t="s">
        <v>4705</v>
      </c>
      <c r="D319" s="300" t="s">
        <v>132</v>
      </c>
      <c r="E319" s="327">
        <v>1</v>
      </c>
      <c r="F319" s="301"/>
      <c r="G319" s="301">
        <f t="shared" si="26"/>
        <v>0</v>
      </c>
      <c r="H319" s="319" t="s">
        <v>4525</v>
      </c>
      <c r="I319" s="122"/>
      <c r="J319" s="122"/>
      <c r="K319" s="122"/>
      <c r="L319" s="122"/>
      <c r="M319" s="122"/>
      <c r="N319" s="122"/>
      <c r="O319" s="122"/>
      <c r="P319" s="122"/>
      <c r="Q319" s="122" t="s">
        <v>4602</v>
      </c>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row>
    <row r="320" spans="1:44" ht="22.5" outlineLevel="1" x14ac:dyDescent="0.2">
      <c r="A320" s="297">
        <v>115</v>
      </c>
      <c r="B320" s="298" t="s">
        <v>4725</v>
      </c>
      <c r="C320" s="299" t="s">
        <v>4726</v>
      </c>
      <c r="D320" s="300" t="s">
        <v>132</v>
      </c>
      <c r="E320" s="327">
        <v>1</v>
      </c>
      <c r="F320" s="301"/>
      <c r="G320" s="301">
        <f t="shared" si="26"/>
        <v>0</v>
      </c>
      <c r="H320" s="319" t="s">
        <v>1624</v>
      </c>
      <c r="I320" s="122"/>
      <c r="J320" s="122"/>
      <c r="K320" s="122"/>
      <c r="L320" s="122"/>
      <c r="M320" s="122"/>
      <c r="N320" s="122"/>
      <c r="O320" s="122"/>
      <c r="P320" s="122"/>
      <c r="Q320" s="122" t="s">
        <v>4537</v>
      </c>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row>
    <row r="321" spans="1:44" outlineLevel="1" x14ac:dyDescent="0.2">
      <c r="A321" s="297">
        <v>116</v>
      </c>
      <c r="B321" s="298" t="s">
        <v>4727</v>
      </c>
      <c r="C321" s="299" t="s">
        <v>4791</v>
      </c>
      <c r="D321" s="300" t="s">
        <v>132</v>
      </c>
      <c r="E321" s="327">
        <v>2</v>
      </c>
      <c r="F321" s="301"/>
      <c r="G321" s="301">
        <f t="shared" si="26"/>
        <v>0</v>
      </c>
      <c r="H321" s="319" t="s">
        <v>1624</v>
      </c>
      <c r="I321" s="122"/>
      <c r="J321" s="122"/>
      <c r="K321" s="122"/>
      <c r="L321" s="122"/>
      <c r="M321" s="122"/>
      <c r="N321" s="122"/>
      <c r="O321" s="122"/>
      <c r="P321" s="122"/>
      <c r="Q321" s="122" t="s">
        <v>4537</v>
      </c>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row>
    <row r="322" spans="1:44" outlineLevel="1" x14ac:dyDescent="0.2">
      <c r="A322" s="297">
        <v>117</v>
      </c>
      <c r="B322" s="298" t="s">
        <v>4728</v>
      </c>
      <c r="C322" s="299" t="s">
        <v>4729</v>
      </c>
      <c r="D322" s="300" t="s">
        <v>132</v>
      </c>
      <c r="E322" s="327">
        <v>1</v>
      </c>
      <c r="F322" s="301"/>
      <c r="G322" s="301">
        <f t="shared" si="26"/>
        <v>0</v>
      </c>
      <c r="H322" s="319" t="s">
        <v>1624</v>
      </c>
      <c r="I322" s="122"/>
      <c r="J322" s="122"/>
      <c r="K322" s="122"/>
      <c r="L322" s="122"/>
      <c r="M322" s="122"/>
      <c r="N322" s="122"/>
      <c r="O322" s="122"/>
      <c r="P322" s="122"/>
      <c r="Q322" s="122" t="s">
        <v>4537</v>
      </c>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row>
    <row r="323" spans="1:44" outlineLevel="1" x14ac:dyDescent="0.2">
      <c r="A323" s="297">
        <v>118</v>
      </c>
      <c r="B323" s="298" t="s">
        <v>4730</v>
      </c>
      <c r="C323" s="299" t="s">
        <v>4731</v>
      </c>
      <c r="D323" s="300" t="s">
        <v>132</v>
      </c>
      <c r="E323" s="327">
        <v>11</v>
      </c>
      <c r="F323" s="301"/>
      <c r="G323" s="301">
        <f t="shared" si="26"/>
        <v>0</v>
      </c>
      <c r="H323" s="319" t="s">
        <v>4525</v>
      </c>
      <c r="I323" s="122"/>
      <c r="J323" s="122"/>
      <c r="K323" s="122"/>
      <c r="L323" s="122"/>
      <c r="M323" s="122"/>
      <c r="N323" s="122"/>
      <c r="O323" s="122"/>
      <c r="P323" s="122"/>
      <c r="Q323" s="122" t="s">
        <v>4537</v>
      </c>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row>
    <row r="324" spans="1:44" outlineLevel="1" x14ac:dyDescent="0.2">
      <c r="A324" s="297">
        <v>119</v>
      </c>
      <c r="B324" s="298" t="s">
        <v>4732</v>
      </c>
      <c r="C324" s="299" t="s">
        <v>4733</v>
      </c>
      <c r="D324" s="300" t="s">
        <v>132</v>
      </c>
      <c r="E324" s="327">
        <v>16</v>
      </c>
      <c r="F324" s="301"/>
      <c r="G324" s="301">
        <f t="shared" si="26"/>
        <v>0</v>
      </c>
      <c r="H324" s="319" t="s">
        <v>4525</v>
      </c>
      <c r="I324" s="122"/>
      <c r="J324" s="122"/>
      <c r="K324" s="122"/>
      <c r="L324" s="122"/>
      <c r="M324" s="122"/>
      <c r="N324" s="122"/>
      <c r="O324" s="122"/>
      <c r="P324" s="122"/>
      <c r="Q324" s="122" t="s">
        <v>4537</v>
      </c>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row>
    <row r="325" spans="1:44" outlineLevel="1" x14ac:dyDescent="0.2">
      <c r="A325" s="297">
        <v>120</v>
      </c>
      <c r="B325" s="298" t="s">
        <v>4734</v>
      </c>
      <c r="C325" s="299" t="s">
        <v>4735</v>
      </c>
      <c r="D325" s="300" t="s">
        <v>0</v>
      </c>
      <c r="E325" s="327">
        <v>8011.9863999999998</v>
      </c>
      <c r="F325" s="301"/>
      <c r="G325" s="301">
        <f t="shared" si="26"/>
        <v>0</v>
      </c>
      <c r="H325" s="319" t="s">
        <v>1624</v>
      </c>
      <c r="I325" s="122"/>
      <c r="J325" s="122"/>
      <c r="K325" s="122"/>
      <c r="L325" s="122"/>
      <c r="M325" s="122"/>
      <c r="N325" s="122"/>
      <c r="O325" s="122"/>
      <c r="P325" s="122"/>
      <c r="Q325" s="122" t="s">
        <v>4582</v>
      </c>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row>
    <row r="326" spans="1:44" outlineLevel="1" x14ac:dyDescent="0.2">
      <c r="A326" s="297">
        <v>121</v>
      </c>
      <c r="B326" s="298" t="s">
        <v>4736</v>
      </c>
      <c r="C326" s="299" t="s">
        <v>4737</v>
      </c>
      <c r="D326" s="300" t="s">
        <v>0</v>
      </c>
      <c r="E326" s="327">
        <v>8011.9863999999998</v>
      </c>
      <c r="F326" s="301"/>
      <c r="G326" s="301">
        <f t="shared" si="26"/>
        <v>0</v>
      </c>
      <c r="H326" s="319" t="s">
        <v>1624</v>
      </c>
      <c r="I326" s="122"/>
      <c r="J326" s="122"/>
      <c r="K326" s="122"/>
      <c r="L326" s="122"/>
      <c r="M326" s="122"/>
      <c r="N326" s="122"/>
      <c r="O326" s="122"/>
      <c r="P326" s="122"/>
      <c r="Q326" s="122" t="s">
        <v>4582</v>
      </c>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row>
    <row r="327" spans="1:44" x14ac:dyDescent="0.2">
      <c r="A327" s="124" t="s">
        <v>128</v>
      </c>
      <c r="B327" s="188" t="s">
        <v>4738</v>
      </c>
      <c r="C327" s="139" t="s">
        <v>4739</v>
      </c>
      <c r="D327" s="162"/>
      <c r="E327" s="126"/>
      <c r="F327" s="126"/>
      <c r="G327" s="126">
        <f>SUMIF(Q328:Q336,"&lt;&gt;NOR",G328:G336)</f>
        <v>0</v>
      </c>
      <c r="H327" s="199"/>
      <c r="Q327" t="s">
        <v>129</v>
      </c>
    </row>
    <row r="328" spans="1:44" outlineLevel="1" x14ac:dyDescent="0.2">
      <c r="A328" s="302">
        <v>122</v>
      </c>
      <c r="B328" s="303" t="s">
        <v>4740</v>
      </c>
      <c r="C328" s="304" t="s">
        <v>4793</v>
      </c>
      <c r="D328" s="305" t="s">
        <v>132</v>
      </c>
      <c r="E328" s="328">
        <v>1</v>
      </c>
      <c r="F328" s="306"/>
      <c r="G328" s="306">
        <f>ROUND(E328*F328,2)</f>
        <v>0</v>
      </c>
      <c r="H328" s="320" t="s">
        <v>4525</v>
      </c>
      <c r="I328" s="122"/>
      <c r="J328" s="122"/>
      <c r="K328" s="122"/>
      <c r="L328" s="122"/>
      <c r="M328" s="122"/>
      <c r="N328" s="122"/>
      <c r="O328" s="122"/>
      <c r="P328" s="122"/>
      <c r="Q328" s="122" t="s">
        <v>4537</v>
      </c>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row>
    <row r="329" spans="1:44" ht="22.5" outlineLevel="1" x14ac:dyDescent="0.2">
      <c r="A329" s="182"/>
      <c r="B329" s="307"/>
      <c r="C329" s="316" t="s">
        <v>4741</v>
      </c>
      <c r="D329" s="317"/>
      <c r="E329" s="329"/>
      <c r="F329" s="317"/>
      <c r="G329" s="317"/>
      <c r="H329" s="321"/>
      <c r="I329" s="122"/>
      <c r="J329" s="122"/>
      <c r="K329" s="122"/>
      <c r="L329" s="122"/>
      <c r="M329" s="122"/>
      <c r="N329" s="122"/>
      <c r="O329" s="122"/>
      <c r="P329" s="122"/>
      <c r="Q329" s="122" t="s">
        <v>4539</v>
      </c>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row>
    <row r="330" spans="1:44" outlineLevel="1" x14ac:dyDescent="0.2">
      <c r="A330" s="302">
        <v>123</v>
      </c>
      <c r="B330" s="303" t="s">
        <v>4742</v>
      </c>
      <c r="C330" s="349" t="s">
        <v>5045</v>
      </c>
      <c r="D330" s="305" t="s">
        <v>132</v>
      </c>
      <c r="E330" s="328">
        <v>2</v>
      </c>
      <c r="F330" s="306"/>
      <c r="G330" s="306">
        <f>ROUND(E330*F330,2)</f>
        <v>0</v>
      </c>
      <c r="H330" s="320" t="s">
        <v>1624</v>
      </c>
      <c r="I330" s="122"/>
      <c r="J330" s="122"/>
      <c r="K330" s="122"/>
      <c r="L330" s="122"/>
      <c r="M330" s="122"/>
      <c r="N330" s="122"/>
      <c r="O330" s="122"/>
      <c r="P330" s="122"/>
      <c r="Q330" s="122" t="s">
        <v>4537</v>
      </c>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row>
    <row r="331" spans="1:44" ht="22.5" outlineLevel="1" x14ac:dyDescent="0.2">
      <c r="A331" s="182"/>
      <c r="B331" s="307"/>
      <c r="C331" s="316" t="s">
        <v>4741</v>
      </c>
      <c r="D331" s="317"/>
      <c r="E331" s="329"/>
      <c r="F331" s="317"/>
      <c r="G331" s="317"/>
      <c r="H331" s="321"/>
      <c r="I331" s="122"/>
      <c r="J331" s="122"/>
      <c r="K331" s="122"/>
      <c r="L331" s="122"/>
      <c r="M331" s="122"/>
      <c r="N331" s="122"/>
      <c r="O331" s="122"/>
      <c r="P331" s="122"/>
      <c r="Q331" s="122" t="s">
        <v>4539</v>
      </c>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row>
    <row r="332" spans="1:44" outlineLevel="1" x14ac:dyDescent="0.2">
      <c r="A332" s="302">
        <v>124</v>
      </c>
      <c r="B332" s="303" t="s">
        <v>4743</v>
      </c>
      <c r="C332" s="349" t="s">
        <v>5046</v>
      </c>
      <c r="D332" s="305" t="s">
        <v>132</v>
      </c>
      <c r="E332" s="328">
        <v>11</v>
      </c>
      <c r="F332" s="306"/>
      <c r="G332" s="306">
        <f>ROUND(E332*F332,2)</f>
        <v>0</v>
      </c>
      <c r="H332" s="320" t="s">
        <v>1624</v>
      </c>
      <c r="I332" s="122"/>
      <c r="J332" s="122"/>
      <c r="K332" s="122"/>
      <c r="L332" s="122"/>
      <c r="M332" s="122"/>
      <c r="N332" s="122"/>
      <c r="O332" s="122"/>
      <c r="P332" s="122"/>
      <c r="Q332" s="122" t="s">
        <v>4537</v>
      </c>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row>
    <row r="333" spans="1:44" ht="22.5" outlineLevel="1" x14ac:dyDescent="0.2">
      <c r="A333" s="182"/>
      <c r="B333" s="307"/>
      <c r="C333" s="316" t="s">
        <v>4741</v>
      </c>
      <c r="D333" s="317"/>
      <c r="E333" s="329"/>
      <c r="F333" s="317"/>
      <c r="G333" s="317"/>
      <c r="H333" s="321"/>
      <c r="I333" s="122"/>
      <c r="J333" s="122"/>
      <c r="K333" s="122"/>
      <c r="L333" s="122"/>
      <c r="M333" s="122"/>
      <c r="N333" s="122"/>
      <c r="O333" s="122"/>
      <c r="P333" s="122"/>
      <c r="Q333" s="122" t="s">
        <v>4539</v>
      </c>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row>
    <row r="334" spans="1:44" outlineLevel="1" x14ac:dyDescent="0.2">
      <c r="A334" s="302">
        <v>125</v>
      </c>
      <c r="B334" s="303" t="s">
        <v>4744</v>
      </c>
      <c r="C334" s="349" t="s">
        <v>5047</v>
      </c>
      <c r="D334" s="305" t="s">
        <v>132</v>
      </c>
      <c r="E334" s="328">
        <v>16</v>
      </c>
      <c r="F334" s="306"/>
      <c r="G334" s="306">
        <f>ROUND(E334*F334,2)</f>
        <v>0</v>
      </c>
      <c r="H334" s="320" t="s">
        <v>1624</v>
      </c>
      <c r="I334" s="122"/>
      <c r="J334" s="122"/>
      <c r="K334" s="122"/>
      <c r="L334" s="122"/>
      <c r="M334" s="122"/>
      <c r="N334" s="122"/>
      <c r="O334" s="122"/>
      <c r="P334" s="122"/>
      <c r="Q334" s="122" t="s">
        <v>4537</v>
      </c>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row>
    <row r="335" spans="1:44" ht="22.5" outlineLevel="1" x14ac:dyDescent="0.2">
      <c r="A335" s="182"/>
      <c r="B335" s="307"/>
      <c r="C335" s="316" t="s">
        <v>4741</v>
      </c>
      <c r="D335" s="317"/>
      <c r="E335" s="329"/>
      <c r="F335" s="317"/>
      <c r="G335" s="317"/>
      <c r="H335" s="321"/>
      <c r="I335" s="122"/>
      <c r="J335" s="122"/>
      <c r="K335" s="122"/>
      <c r="L335" s="122"/>
      <c r="M335" s="122"/>
      <c r="N335" s="122"/>
      <c r="O335" s="122"/>
      <c r="P335" s="122"/>
      <c r="Q335" s="122" t="s">
        <v>4539</v>
      </c>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row>
    <row r="336" spans="1:44" outlineLevel="1" x14ac:dyDescent="0.2">
      <c r="A336" s="297">
        <v>126</v>
      </c>
      <c r="B336" s="298" t="s">
        <v>4745</v>
      </c>
      <c r="C336" s="299" t="s">
        <v>4746</v>
      </c>
      <c r="D336" s="300" t="s">
        <v>0</v>
      </c>
      <c r="E336" s="327">
        <v>3536.7728000000002</v>
      </c>
      <c r="F336" s="301"/>
      <c r="G336" s="301">
        <f>ROUND(E336*F336,2)</f>
        <v>0</v>
      </c>
      <c r="H336" s="319" t="s">
        <v>1624</v>
      </c>
      <c r="I336" s="122"/>
      <c r="J336" s="122"/>
      <c r="K336" s="122"/>
      <c r="L336" s="122"/>
      <c r="M336" s="122"/>
      <c r="N336" s="122"/>
      <c r="O336" s="122"/>
      <c r="P336" s="122"/>
      <c r="Q336" s="122" t="s">
        <v>4582</v>
      </c>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row>
    <row r="337" spans="1:44" x14ac:dyDescent="0.2">
      <c r="A337" s="124" t="s">
        <v>128</v>
      </c>
      <c r="B337" s="188" t="s">
        <v>113</v>
      </c>
      <c r="C337" s="139" t="s">
        <v>27</v>
      </c>
      <c r="D337" s="162"/>
      <c r="E337" s="126"/>
      <c r="F337" s="126"/>
      <c r="G337" s="126">
        <f>SUMIF(Q338:Q352,"&lt;&gt;NOR",G338:G352)</f>
        <v>0</v>
      </c>
      <c r="H337" s="199"/>
      <c r="Q337" t="s">
        <v>129</v>
      </c>
    </row>
    <row r="338" spans="1:44" outlineLevel="1" x14ac:dyDescent="0.2">
      <c r="A338" s="302">
        <v>127</v>
      </c>
      <c r="B338" s="303" t="s">
        <v>4747</v>
      </c>
      <c r="C338" s="304" t="s">
        <v>4748</v>
      </c>
      <c r="D338" s="305" t="s">
        <v>240</v>
      </c>
      <c r="E338" s="328">
        <v>1240</v>
      </c>
      <c r="F338" s="306"/>
      <c r="G338" s="306">
        <f>ROUND(E338*F338,2)</f>
        <v>0</v>
      </c>
      <c r="H338" s="320" t="s">
        <v>1624</v>
      </c>
      <c r="I338" s="122"/>
      <c r="J338" s="122"/>
      <c r="K338" s="122"/>
      <c r="L338" s="122"/>
      <c r="M338" s="122"/>
      <c r="N338" s="122"/>
      <c r="O338" s="122"/>
      <c r="P338" s="122"/>
      <c r="Q338" s="122" t="s">
        <v>4537</v>
      </c>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row>
    <row r="339" spans="1:44" outlineLevel="1" x14ac:dyDescent="0.2">
      <c r="A339" s="182"/>
      <c r="B339" s="307"/>
      <c r="C339" s="316" t="s">
        <v>4749</v>
      </c>
      <c r="D339" s="317"/>
      <c r="E339" s="329"/>
      <c r="F339" s="317"/>
      <c r="G339" s="317"/>
      <c r="H339" s="321"/>
      <c r="I339" s="122"/>
      <c r="J339" s="122"/>
      <c r="K339" s="122"/>
      <c r="L339" s="122"/>
      <c r="M339" s="122"/>
      <c r="N339" s="122"/>
      <c r="O339" s="122"/>
      <c r="P339" s="122"/>
      <c r="Q339" s="122" t="s">
        <v>4539</v>
      </c>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row>
    <row r="340" spans="1:44" outlineLevel="1" x14ac:dyDescent="0.2">
      <c r="A340" s="182"/>
      <c r="B340" s="307"/>
      <c r="C340" s="312" t="s">
        <v>4603</v>
      </c>
      <c r="D340" s="313"/>
      <c r="E340" s="330">
        <v>900</v>
      </c>
      <c r="F340" s="185"/>
      <c r="G340" s="185"/>
      <c r="H340" s="315"/>
      <c r="I340" s="122"/>
      <c r="J340" s="122"/>
      <c r="K340" s="122"/>
      <c r="L340" s="122"/>
      <c r="M340" s="122"/>
      <c r="N340" s="122"/>
      <c r="O340" s="122"/>
      <c r="P340" s="122"/>
      <c r="Q340" s="122" t="s">
        <v>135</v>
      </c>
      <c r="R340" s="122">
        <v>5</v>
      </c>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row>
    <row r="341" spans="1:44" outlineLevel="1" x14ac:dyDescent="0.2">
      <c r="A341" s="182"/>
      <c r="B341" s="307"/>
      <c r="C341" s="312" t="s">
        <v>4606</v>
      </c>
      <c r="D341" s="313"/>
      <c r="E341" s="330">
        <v>125</v>
      </c>
      <c r="F341" s="185"/>
      <c r="G341" s="185"/>
      <c r="H341" s="315"/>
      <c r="I341" s="122"/>
      <c r="J341" s="122"/>
      <c r="K341" s="122"/>
      <c r="L341" s="122"/>
      <c r="M341" s="122"/>
      <c r="N341" s="122"/>
      <c r="O341" s="122"/>
      <c r="P341" s="122"/>
      <c r="Q341" s="122" t="s">
        <v>135</v>
      </c>
      <c r="R341" s="122">
        <v>5</v>
      </c>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row>
    <row r="342" spans="1:44" outlineLevel="1" x14ac:dyDescent="0.2">
      <c r="A342" s="182"/>
      <c r="B342" s="307"/>
      <c r="C342" s="312" t="s">
        <v>4609</v>
      </c>
      <c r="D342" s="313"/>
      <c r="E342" s="330">
        <v>135</v>
      </c>
      <c r="F342" s="185"/>
      <c r="G342" s="185"/>
      <c r="H342" s="315"/>
      <c r="I342" s="122"/>
      <c r="J342" s="122"/>
      <c r="K342" s="122"/>
      <c r="L342" s="122"/>
      <c r="M342" s="122"/>
      <c r="N342" s="122"/>
      <c r="O342" s="122"/>
      <c r="P342" s="122"/>
      <c r="Q342" s="122" t="s">
        <v>135</v>
      </c>
      <c r="R342" s="122">
        <v>5</v>
      </c>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row>
    <row r="343" spans="1:44" outlineLevel="1" x14ac:dyDescent="0.2">
      <c r="A343" s="182"/>
      <c r="B343" s="307"/>
      <c r="C343" s="312" t="s">
        <v>4612</v>
      </c>
      <c r="D343" s="313"/>
      <c r="E343" s="330">
        <v>40</v>
      </c>
      <c r="F343" s="185"/>
      <c r="G343" s="185"/>
      <c r="H343" s="315"/>
      <c r="I343" s="122"/>
      <c r="J343" s="122"/>
      <c r="K343" s="122"/>
      <c r="L343" s="122"/>
      <c r="M343" s="122"/>
      <c r="N343" s="122"/>
      <c r="O343" s="122"/>
      <c r="P343" s="122"/>
      <c r="Q343" s="122" t="s">
        <v>135</v>
      </c>
      <c r="R343" s="122">
        <v>5</v>
      </c>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row>
    <row r="344" spans="1:44" outlineLevel="1" x14ac:dyDescent="0.2">
      <c r="A344" s="182"/>
      <c r="B344" s="307"/>
      <c r="C344" s="312" t="s">
        <v>4615</v>
      </c>
      <c r="D344" s="313"/>
      <c r="E344" s="330">
        <v>35</v>
      </c>
      <c r="F344" s="185"/>
      <c r="G344" s="185"/>
      <c r="H344" s="315"/>
      <c r="I344" s="122"/>
      <c r="J344" s="122"/>
      <c r="K344" s="122"/>
      <c r="L344" s="122"/>
      <c r="M344" s="122"/>
      <c r="N344" s="122"/>
      <c r="O344" s="122"/>
      <c r="P344" s="122"/>
      <c r="Q344" s="122" t="s">
        <v>135</v>
      </c>
      <c r="R344" s="122">
        <v>5</v>
      </c>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row>
    <row r="345" spans="1:44" outlineLevel="1" x14ac:dyDescent="0.2">
      <c r="A345" s="182"/>
      <c r="B345" s="307"/>
      <c r="C345" s="312" t="s">
        <v>4618</v>
      </c>
      <c r="D345" s="313"/>
      <c r="E345" s="330">
        <v>5</v>
      </c>
      <c r="F345" s="185"/>
      <c r="G345" s="185"/>
      <c r="H345" s="315"/>
      <c r="I345" s="122"/>
      <c r="J345" s="122"/>
      <c r="K345" s="122"/>
      <c r="L345" s="122"/>
      <c r="M345" s="122"/>
      <c r="N345" s="122"/>
      <c r="O345" s="122"/>
      <c r="P345" s="122"/>
      <c r="Q345" s="122" t="s">
        <v>135</v>
      </c>
      <c r="R345" s="122">
        <v>5</v>
      </c>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row>
    <row r="346" spans="1:44" outlineLevel="1" x14ac:dyDescent="0.2">
      <c r="A346" s="302">
        <v>128</v>
      </c>
      <c r="B346" s="303" t="s">
        <v>4750</v>
      </c>
      <c r="C346" s="304" t="s">
        <v>4751</v>
      </c>
      <c r="D346" s="305" t="s">
        <v>240</v>
      </c>
      <c r="E346" s="328">
        <v>1240</v>
      </c>
      <c r="F346" s="306"/>
      <c r="G346" s="306">
        <f>ROUND(E346*F346,2)</f>
        <v>0</v>
      </c>
      <c r="H346" s="320" t="s">
        <v>1624</v>
      </c>
      <c r="I346" s="122"/>
      <c r="J346" s="122"/>
      <c r="K346" s="122"/>
      <c r="L346" s="122"/>
      <c r="M346" s="122"/>
      <c r="N346" s="122"/>
      <c r="O346" s="122"/>
      <c r="P346" s="122"/>
      <c r="Q346" s="122" t="s">
        <v>4537</v>
      </c>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row>
    <row r="347" spans="1:44" outlineLevel="1" x14ac:dyDescent="0.2">
      <c r="A347" s="182"/>
      <c r="B347" s="307"/>
      <c r="C347" s="316" t="s">
        <v>4752</v>
      </c>
      <c r="D347" s="317"/>
      <c r="E347" s="329"/>
      <c r="F347" s="317"/>
      <c r="G347" s="317"/>
      <c r="H347" s="321"/>
      <c r="I347" s="122"/>
      <c r="J347" s="122"/>
      <c r="K347" s="122"/>
      <c r="L347" s="122"/>
      <c r="M347" s="122"/>
      <c r="N347" s="122"/>
      <c r="O347" s="122"/>
      <c r="P347" s="122"/>
      <c r="Q347" s="122" t="s">
        <v>4539</v>
      </c>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row>
    <row r="348" spans="1:44" outlineLevel="1" x14ac:dyDescent="0.2">
      <c r="A348" s="182"/>
      <c r="B348" s="307"/>
      <c r="C348" s="312" t="s">
        <v>4753</v>
      </c>
      <c r="D348" s="313"/>
      <c r="E348" s="330">
        <v>1240</v>
      </c>
      <c r="F348" s="185"/>
      <c r="G348" s="185"/>
      <c r="H348" s="315"/>
      <c r="I348" s="122"/>
      <c r="J348" s="122"/>
      <c r="K348" s="122"/>
      <c r="L348" s="122"/>
      <c r="M348" s="122"/>
      <c r="N348" s="122"/>
      <c r="O348" s="122"/>
      <c r="P348" s="122"/>
      <c r="Q348" s="122" t="s">
        <v>135</v>
      </c>
      <c r="R348" s="122">
        <v>5</v>
      </c>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row>
    <row r="349" spans="1:44" outlineLevel="1" x14ac:dyDescent="0.2">
      <c r="A349" s="297">
        <v>129</v>
      </c>
      <c r="B349" s="298" t="s">
        <v>4754</v>
      </c>
      <c r="C349" s="299" t="s">
        <v>4755</v>
      </c>
      <c r="D349" s="300" t="s">
        <v>132</v>
      </c>
      <c r="E349" s="327">
        <v>1</v>
      </c>
      <c r="F349" s="301"/>
      <c r="G349" s="301">
        <f>ROUND(E349*F349,2)</f>
        <v>0</v>
      </c>
      <c r="H349" s="319" t="s">
        <v>4525</v>
      </c>
      <c r="I349" s="122"/>
      <c r="J349" s="122"/>
      <c r="K349" s="122"/>
      <c r="L349" s="122"/>
      <c r="M349" s="122"/>
      <c r="N349" s="122"/>
      <c r="O349" s="122"/>
      <c r="P349" s="122"/>
      <c r="Q349" s="122" t="s">
        <v>4537</v>
      </c>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row>
    <row r="350" spans="1:44" outlineLevel="1" x14ac:dyDescent="0.2">
      <c r="A350" s="297">
        <v>130</v>
      </c>
      <c r="B350" s="298" t="s">
        <v>4756</v>
      </c>
      <c r="C350" s="299" t="s">
        <v>4757</v>
      </c>
      <c r="D350" s="300" t="s">
        <v>132</v>
      </c>
      <c r="E350" s="327">
        <v>1</v>
      </c>
      <c r="F350" s="301"/>
      <c r="G350" s="301">
        <f>ROUND(E350*F350,2)</f>
        <v>0</v>
      </c>
      <c r="H350" s="319" t="s">
        <v>4525</v>
      </c>
      <c r="I350" s="122"/>
      <c r="J350" s="122"/>
      <c r="K350" s="122"/>
      <c r="L350" s="122"/>
      <c r="M350" s="122"/>
      <c r="N350" s="122"/>
      <c r="O350" s="122"/>
      <c r="P350" s="122"/>
      <c r="Q350" s="122" t="s">
        <v>4537</v>
      </c>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row>
    <row r="351" spans="1:44" outlineLevel="1" x14ac:dyDescent="0.2">
      <c r="A351" s="297">
        <v>131</v>
      </c>
      <c r="B351" s="298" t="s">
        <v>4758</v>
      </c>
      <c r="C351" s="299" t="s">
        <v>4759</v>
      </c>
      <c r="D351" s="300" t="s">
        <v>132</v>
      </c>
      <c r="E351" s="327">
        <v>1</v>
      </c>
      <c r="F351" s="301"/>
      <c r="G351" s="301">
        <f>ROUND(E351*F351,2)</f>
        <v>0</v>
      </c>
      <c r="H351" s="319" t="s">
        <v>4525</v>
      </c>
      <c r="I351" s="122"/>
      <c r="J351" s="122"/>
      <c r="K351" s="122"/>
      <c r="L351" s="122"/>
      <c r="M351" s="122"/>
      <c r="N351" s="122"/>
      <c r="O351" s="122"/>
      <c r="P351" s="122"/>
      <c r="Q351" s="122" t="s">
        <v>4537</v>
      </c>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row>
    <row r="352" spans="1:44" outlineLevel="1" x14ac:dyDescent="0.2">
      <c r="A352" s="302">
        <v>132</v>
      </c>
      <c r="B352" s="303" t="s">
        <v>4760</v>
      </c>
      <c r="C352" s="304" t="s">
        <v>4761</v>
      </c>
      <c r="D352" s="305" t="s">
        <v>132</v>
      </c>
      <c r="E352" s="328">
        <v>1</v>
      </c>
      <c r="F352" s="306"/>
      <c r="G352" s="306">
        <f>ROUND(E352*F352,2)</f>
        <v>0</v>
      </c>
      <c r="H352" s="320" t="s">
        <v>4525</v>
      </c>
      <c r="I352" s="122"/>
      <c r="J352" s="122"/>
      <c r="K352" s="122"/>
      <c r="L352" s="122"/>
      <c r="M352" s="122"/>
      <c r="N352" s="122"/>
      <c r="O352" s="122"/>
      <c r="P352" s="122"/>
      <c r="Q352" s="122" t="s">
        <v>4762</v>
      </c>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row>
    <row r="353" spans="1:17" x14ac:dyDescent="0.2">
      <c r="A353" s="4"/>
      <c r="B353" s="5"/>
      <c r="C353" s="143"/>
      <c r="D353" s="7"/>
      <c r="E353" s="155"/>
      <c r="F353" s="4"/>
      <c r="G353" s="4"/>
      <c r="H353" s="7"/>
      <c r="O353">
        <v>15</v>
      </c>
      <c r="P353">
        <v>21</v>
      </c>
      <c r="Q353" t="s">
        <v>4522</v>
      </c>
    </row>
    <row r="354" spans="1:17" x14ac:dyDescent="0.2">
      <c r="A354" s="134"/>
      <c r="B354" s="174" t="s">
        <v>28</v>
      </c>
      <c r="C354" s="144"/>
      <c r="D354" s="165"/>
      <c r="E354" s="156"/>
      <c r="F354" s="135"/>
      <c r="G354" s="136">
        <f>G8+G151+G197+G281+G327+G337</f>
        <v>0</v>
      </c>
      <c r="H354" s="7"/>
      <c r="O354" t="e">
        <f>SUMIF(#REF!,O353,G7:G352)</f>
        <v>#REF!</v>
      </c>
      <c r="P354" t="e">
        <f>SUMIF(#REF!,P353,G7:G352)</f>
        <v>#REF!</v>
      </c>
      <c r="Q354" t="s">
        <v>1456</v>
      </c>
    </row>
    <row r="355" spans="1:17" x14ac:dyDescent="0.2">
      <c r="A355" s="4"/>
      <c r="B355" s="5"/>
      <c r="C355" s="143"/>
      <c r="D355" s="7"/>
      <c r="E355" s="155"/>
      <c r="F355" s="4"/>
      <c r="G355" s="4"/>
      <c r="H355" s="7"/>
    </row>
    <row r="356" spans="1:17" x14ac:dyDescent="0.2">
      <c r="B356" s="341"/>
      <c r="C356" s="5" t="s">
        <v>5039</v>
      </c>
      <c r="D356" s="11"/>
      <c r="Q356" t="s">
        <v>4763</v>
      </c>
    </row>
    <row r="357" spans="1:17" x14ac:dyDescent="0.2">
      <c r="B357" s="363"/>
      <c r="C357" s="5" t="s">
        <v>5118</v>
      </c>
      <c r="D357" s="11"/>
    </row>
    <row r="358" spans="1:17" x14ac:dyDescent="0.2">
      <c r="B358" s="421"/>
      <c r="C358" s="5" t="s">
        <v>5323</v>
      </c>
      <c r="D358" s="11"/>
    </row>
    <row r="359" spans="1:17" x14ac:dyDescent="0.2">
      <c r="D359" s="11"/>
    </row>
    <row r="360" spans="1:17" x14ac:dyDescent="0.2">
      <c r="D360" s="11"/>
    </row>
    <row r="361" spans="1:17" x14ac:dyDescent="0.2">
      <c r="D361" s="11"/>
    </row>
    <row r="362" spans="1:17" x14ac:dyDescent="0.2">
      <c r="D362" s="11"/>
    </row>
    <row r="363" spans="1:17" x14ac:dyDescent="0.2">
      <c r="D363" s="11"/>
    </row>
    <row r="364" spans="1:17" x14ac:dyDescent="0.2">
      <c r="D364" s="11"/>
    </row>
    <row r="365" spans="1:17" x14ac:dyDescent="0.2">
      <c r="D365" s="11"/>
    </row>
    <row r="366" spans="1:17" x14ac:dyDescent="0.2">
      <c r="D366" s="11"/>
    </row>
    <row r="367" spans="1:17" x14ac:dyDescent="0.2">
      <c r="D367" s="11"/>
    </row>
    <row r="368" spans="1:17" x14ac:dyDescent="0.2">
      <c r="D368" s="11"/>
    </row>
    <row r="369" spans="4:4" x14ac:dyDescent="0.2">
      <c r="D369" s="11"/>
    </row>
    <row r="370" spans="4:4" x14ac:dyDescent="0.2">
      <c r="D370" s="11"/>
    </row>
    <row r="371" spans="4:4" x14ac:dyDescent="0.2">
      <c r="D371" s="11"/>
    </row>
    <row r="372" spans="4:4" x14ac:dyDescent="0.2">
      <c r="D372" s="11"/>
    </row>
    <row r="373" spans="4:4" x14ac:dyDescent="0.2">
      <c r="D373" s="11"/>
    </row>
    <row r="374" spans="4:4" x14ac:dyDescent="0.2">
      <c r="D374" s="11"/>
    </row>
    <row r="375" spans="4:4" x14ac:dyDescent="0.2">
      <c r="D375" s="11"/>
    </row>
    <row r="376" spans="4:4" x14ac:dyDescent="0.2">
      <c r="D376" s="11"/>
    </row>
    <row r="377" spans="4:4" x14ac:dyDescent="0.2">
      <c r="D377" s="11"/>
    </row>
    <row r="378" spans="4:4" x14ac:dyDescent="0.2">
      <c r="D378" s="11"/>
    </row>
    <row r="379" spans="4:4" x14ac:dyDescent="0.2">
      <c r="D379" s="11"/>
    </row>
    <row r="380" spans="4:4" x14ac:dyDescent="0.2">
      <c r="D380" s="11"/>
    </row>
    <row r="381" spans="4:4" x14ac:dyDescent="0.2">
      <c r="D381" s="11"/>
    </row>
    <row r="382" spans="4:4" x14ac:dyDescent="0.2">
      <c r="D382" s="11"/>
    </row>
    <row r="383" spans="4:4" x14ac:dyDescent="0.2">
      <c r="D383" s="11"/>
    </row>
    <row r="384" spans="4:4" x14ac:dyDescent="0.2">
      <c r="D384" s="11"/>
    </row>
    <row r="385" spans="4:4" x14ac:dyDescent="0.2">
      <c r="D385" s="11"/>
    </row>
    <row r="386" spans="4:4" x14ac:dyDescent="0.2">
      <c r="D386" s="11"/>
    </row>
    <row r="387" spans="4:4" x14ac:dyDescent="0.2">
      <c r="D387" s="11"/>
    </row>
    <row r="388" spans="4:4" x14ac:dyDescent="0.2">
      <c r="D388" s="11"/>
    </row>
    <row r="389" spans="4:4" x14ac:dyDescent="0.2">
      <c r="D389" s="11"/>
    </row>
    <row r="390" spans="4:4" x14ac:dyDescent="0.2">
      <c r="D390" s="11"/>
    </row>
    <row r="391" spans="4:4" x14ac:dyDescent="0.2">
      <c r="D391" s="11"/>
    </row>
    <row r="392" spans="4:4" x14ac:dyDescent="0.2">
      <c r="D392" s="11"/>
    </row>
    <row r="393" spans="4:4" x14ac:dyDescent="0.2">
      <c r="D393" s="11"/>
    </row>
    <row r="394" spans="4:4" x14ac:dyDescent="0.2">
      <c r="D394" s="11"/>
    </row>
    <row r="395" spans="4:4" x14ac:dyDescent="0.2">
      <c r="D395" s="11"/>
    </row>
    <row r="396" spans="4:4" x14ac:dyDescent="0.2">
      <c r="D396" s="11"/>
    </row>
    <row r="397" spans="4:4" x14ac:dyDescent="0.2">
      <c r="D397" s="11"/>
    </row>
    <row r="398" spans="4:4" x14ac:dyDescent="0.2">
      <c r="D398" s="11"/>
    </row>
    <row r="399" spans="4:4" x14ac:dyDescent="0.2">
      <c r="D399" s="11"/>
    </row>
    <row r="400" spans="4:4" x14ac:dyDescent="0.2">
      <c r="D400" s="11"/>
    </row>
    <row r="401" spans="4:4" x14ac:dyDescent="0.2">
      <c r="D401" s="11"/>
    </row>
    <row r="402" spans="4:4" x14ac:dyDescent="0.2">
      <c r="D402" s="11"/>
    </row>
    <row r="403" spans="4:4" x14ac:dyDescent="0.2">
      <c r="D403" s="11"/>
    </row>
    <row r="404" spans="4:4" x14ac:dyDescent="0.2">
      <c r="D404" s="11"/>
    </row>
    <row r="405" spans="4:4" x14ac:dyDescent="0.2">
      <c r="D405" s="11"/>
    </row>
    <row r="406" spans="4:4" x14ac:dyDescent="0.2">
      <c r="D406" s="11"/>
    </row>
    <row r="407" spans="4:4" x14ac:dyDescent="0.2">
      <c r="D407" s="11"/>
    </row>
    <row r="408" spans="4:4" x14ac:dyDescent="0.2">
      <c r="D408" s="11"/>
    </row>
    <row r="409" spans="4:4" x14ac:dyDescent="0.2">
      <c r="D409" s="11"/>
    </row>
    <row r="410" spans="4:4" x14ac:dyDescent="0.2">
      <c r="D410" s="11"/>
    </row>
    <row r="411" spans="4:4" x14ac:dyDescent="0.2">
      <c r="D411" s="11"/>
    </row>
    <row r="412" spans="4:4" x14ac:dyDescent="0.2">
      <c r="D412" s="11"/>
    </row>
    <row r="413" spans="4:4" x14ac:dyDescent="0.2">
      <c r="D413" s="11"/>
    </row>
    <row r="414" spans="4:4" x14ac:dyDescent="0.2">
      <c r="D414" s="11"/>
    </row>
    <row r="415" spans="4:4" x14ac:dyDescent="0.2">
      <c r="D415" s="11"/>
    </row>
    <row r="416" spans="4:4" x14ac:dyDescent="0.2">
      <c r="D416" s="11"/>
    </row>
    <row r="417" spans="4:4" x14ac:dyDescent="0.2">
      <c r="D417" s="11"/>
    </row>
    <row r="418" spans="4:4" x14ac:dyDescent="0.2">
      <c r="D418" s="11"/>
    </row>
    <row r="419" spans="4:4" x14ac:dyDescent="0.2">
      <c r="D419" s="11"/>
    </row>
    <row r="420" spans="4:4" x14ac:dyDescent="0.2">
      <c r="D420" s="11"/>
    </row>
    <row r="421" spans="4:4" x14ac:dyDescent="0.2">
      <c r="D421" s="11"/>
    </row>
    <row r="422" spans="4:4" x14ac:dyDescent="0.2">
      <c r="D422" s="11"/>
    </row>
    <row r="423" spans="4:4" x14ac:dyDescent="0.2">
      <c r="D423" s="11"/>
    </row>
    <row r="424" spans="4:4" x14ac:dyDescent="0.2">
      <c r="D424" s="11"/>
    </row>
    <row r="425" spans="4:4" x14ac:dyDescent="0.2">
      <c r="D425" s="11"/>
    </row>
    <row r="426" spans="4:4" x14ac:dyDescent="0.2">
      <c r="D426" s="11"/>
    </row>
    <row r="427" spans="4:4" x14ac:dyDescent="0.2">
      <c r="D427" s="11"/>
    </row>
    <row r="428" spans="4:4" x14ac:dyDescent="0.2">
      <c r="D428" s="11"/>
    </row>
    <row r="429" spans="4:4" x14ac:dyDescent="0.2">
      <c r="D429" s="11"/>
    </row>
    <row r="430" spans="4:4" x14ac:dyDescent="0.2">
      <c r="D430" s="11"/>
    </row>
    <row r="431" spans="4:4" x14ac:dyDescent="0.2">
      <c r="D431" s="11"/>
    </row>
    <row r="432" spans="4:4" x14ac:dyDescent="0.2">
      <c r="D432" s="11"/>
    </row>
    <row r="433" spans="4:4" x14ac:dyDescent="0.2">
      <c r="D433" s="11"/>
    </row>
    <row r="434" spans="4:4" x14ac:dyDescent="0.2">
      <c r="D434" s="11"/>
    </row>
    <row r="435" spans="4:4" x14ac:dyDescent="0.2">
      <c r="D435" s="11"/>
    </row>
    <row r="436" spans="4:4" x14ac:dyDescent="0.2">
      <c r="D436" s="11"/>
    </row>
    <row r="437" spans="4:4" x14ac:dyDescent="0.2">
      <c r="D437" s="11"/>
    </row>
    <row r="438" spans="4:4" x14ac:dyDescent="0.2">
      <c r="D438" s="11"/>
    </row>
    <row r="439" spans="4:4" x14ac:dyDescent="0.2">
      <c r="D439" s="11"/>
    </row>
    <row r="440" spans="4:4" x14ac:dyDescent="0.2">
      <c r="D440" s="11"/>
    </row>
    <row r="441" spans="4:4" x14ac:dyDescent="0.2">
      <c r="D441" s="11"/>
    </row>
    <row r="442" spans="4:4" x14ac:dyDescent="0.2">
      <c r="D442" s="11"/>
    </row>
    <row r="443" spans="4:4" x14ac:dyDescent="0.2">
      <c r="D443" s="11"/>
    </row>
    <row r="444" spans="4:4" x14ac:dyDescent="0.2">
      <c r="D444" s="11"/>
    </row>
    <row r="445" spans="4:4" x14ac:dyDescent="0.2">
      <c r="D445" s="11"/>
    </row>
    <row r="446" spans="4:4" x14ac:dyDescent="0.2">
      <c r="D446" s="11"/>
    </row>
    <row r="447" spans="4:4" x14ac:dyDescent="0.2">
      <c r="D447" s="11"/>
    </row>
    <row r="448" spans="4:4" x14ac:dyDescent="0.2">
      <c r="D448" s="11"/>
    </row>
    <row r="449" spans="4:4" x14ac:dyDescent="0.2">
      <c r="D449" s="11"/>
    </row>
    <row r="450" spans="4:4" x14ac:dyDescent="0.2">
      <c r="D450" s="11"/>
    </row>
    <row r="451" spans="4:4" x14ac:dyDescent="0.2">
      <c r="D451" s="11"/>
    </row>
    <row r="452" spans="4:4" x14ac:dyDescent="0.2">
      <c r="D452" s="11"/>
    </row>
    <row r="453" spans="4:4" x14ac:dyDescent="0.2">
      <c r="D453" s="11"/>
    </row>
    <row r="454" spans="4:4" x14ac:dyDescent="0.2">
      <c r="D454" s="11"/>
    </row>
    <row r="455" spans="4:4" x14ac:dyDescent="0.2">
      <c r="D455" s="11"/>
    </row>
    <row r="456" spans="4:4" x14ac:dyDescent="0.2">
      <c r="D456" s="11"/>
    </row>
    <row r="457" spans="4:4" x14ac:dyDescent="0.2">
      <c r="D457" s="11"/>
    </row>
    <row r="458" spans="4:4" x14ac:dyDescent="0.2">
      <c r="D458" s="11"/>
    </row>
    <row r="459" spans="4:4" x14ac:dyDescent="0.2">
      <c r="D459" s="11"/>
    </row>
    <row r="460" spans="4:4" x14ac:dyDescent="0.2">
      <c r="D460" s="11"/>
    </row>
    <row r="461" spans="4:4" x14ac:dyDescent="0.2">
      <c r="D461" s="11"/>
    </row>
    <row r="462" spans="4:4" x14ac:dyDescent="0.2">
      <c r="D462" s="11"/>
    </row>
    <row r="463" spans="4:4" x14ac:dyDescent="0.2">
      <c r="D463" s="11"/>
    </row>
    <row r="464" spans="4:4" x14ac:dyDescent="0.2">
      <c r="D464" s="11"/>
    </row>
    <row r="465" spans="4:4" x14ac:dyDescent="0.2">
      <c r="D465" s="11"/>
    </row>
    <row r="466" spans="4:4" x14ac:dyDescent="0.2">
      <c r="D466" s="11"/>
    </row>
    <row r="467" spans="4:4" x14ac:dyDescent="0.2">
      <c r="D467" s="11"/>
    </row>
    <row r="468" spans="4:4" x14ac:dyDescent="0.2">
      <c r="D468" s="11"/>
    </row>
    <row r="469" spans="4:4" x14ac:dyDescent="0.2">
      <c r="D469" s="11"/>
    </row>
    <row r="470" spans="4:4" x14ac:dyDescent="0.2">
      <c r="D470" s="11"/>
    </row>
    <row r="471" spans="4:4" x14ac:dyDescent="0.2">
      <c r="D471" s="11"/>
    </row>
    <row r="472" spans="4:4" x14ac:dyDescent="0.2">
      <c r="D472" s="11"/>
    </row>
    <row r="473" spans="4:4" x14ac:dyDescent="0.2">
      <c r="D473" s="11"/>
    </row>
    <row r="474" spans="4:4" x14ac:dyDescent="0.2">
      <c r="D474" s="11"/>
    </row>
    <row r="475" spans="4:4" x14ac:dyDescent="0.2">
      <c r="D475" s="11"/>
    </row>
    <row r="476" spans="4:4" x14ac:dyDescent="0.2">
      <c r="D476" s="11"/>
    </row>
    <row r="477" spans="4:4" x14ac:dyDescent="0.2">
      <c r="D477" s="11"/>
    </row>
    <row r="478" spans="4:4" x14ac:dyDescent="0.2">
      <c r="D478" s="11"/>
    </row>
    <row r="479" spans="4:4" x14ac:dyDescent="0.2">
      <c r="D479" s="11"/>
    </row>
    <row r="480" spans="4:4" x14ac:dyDescent="0.2">
      <c r="D480" s="11"/>
    </row>
    <row r="481" spans="4:4" x14ac:dyDescent="0.2">
      <c r="D481" s="11"/>
    </row>
    <row r="482" spans="4:4" x14ac:dyDescent="0.2">
      <c r="D482" s="11"/>
    </row>
    <row r="483" spans="4:4" x14ac:dyDescent="0.2">
      <c r="D483" s="11"/>
    </row>
    <row r="484" spans="4:4" x14ac:dyDescent="0.2">
      <c r="D484" s="11"/>
    </row>
    <row r="485" spans="4:4" x14ac:dyDescent="0.2">
      <c r="D485" s="11"/>
    </row>
    <row r="486" spans="4:4" x14ac:dyDescent="0.2">
      <c r="D486" s="11"/>
    </row>
    <row r="487" spans="4:4" x14ac:dyDescent="0.2">
      <c r="D487" s="11"/>
    </row>
    <row r="488" spans="4:4" x14ac:dyDescent="0.2">
      <c r="D488" s="11"/>
    </row>
    <row r="489" spans="4:4" x14ac:dyDescent="0.2">
      <c r="D489" s="11"/>
    </row>
    <row r="490" spans="4:4" x14ac:dyDescent="0.2">
      <c r="D490" s="11"/>
    </row>
    <row r="491" spans="4:4" x14ac:dyDescent="0.2">
      <c r="D491" s="11"/>
    </row>
    <row r="492" spans="4:4" x14ac:dyDescent="0.2">
      <c r="D492" s="11"/>
    </row>
    <row r="493" spans="4:4" x14ac:dyDescent="0.2">
      <c r="D493" s="11"/>
    </row>
    <row r="494" spans="4:4" x14ac:dyDescent="0.2">
      <c r="D494" s="11"/>
    </row>
    <row r="495" spans="4:4" x14ac:dyDescent="0.2">
      <c r="D495" s="11"/>
    </row>
    <row r="496" spans="4:4" x14ac:dyDescent="0.2">
      <c r="D496" s="11"/>
    </row>
    <row r="497" spans="4:4" x14ac:dyDescent="0.2">
      <c r="D497" s="11"/>
    </row>
    <row r="498" spans="4:4" x14ac:dyDescent="0.2">
      <c r="D498" s="11"/>
    </row>
    <row r="499" spans="4:4" x14ac:dyDescent="0.2">
      <c r="D499" s="11"/>
    </row>
    <row r="500" spans="4:4" x14ac:dyDescent="0.2">
      <c r="D500" s="11"/>
    </row>
    <row r="501" spans="4:4" x14ac:dyDescent="0.2">
      <c r="D501" s="11"/>
    </row>
    <row r="502" spans="4:4" x14ac:dyDescent="0.2">
      <c r="D502" s="11"/>
    </row>
    <row r="503" spans="4:4" x14ac:dyDescent="0.2">
      <c r="D503" s="11"/>
    </row>
    <row r="504" spans="4:4" x14ac:dyDescent="0.2">
      <c r="D504" s="11"/>
    </row>
    <row r="505" spans="4:4" x14ac:dyDescent="0.2">
      <c r="D505" s="11"/>
    </row>
    <row r="506" spans="4:4" x14ac:dyDescent="0.2">
      <c r="D506" s="11"/>
    </row>
    <row r="507" spans="4:4" x14ac:dyDescent="0.2">
      <c r="D507" s="11"/>
    </row>
    <row r="508" spans="4:4" x14ac:dyDescent="0.2">
      <c r="D508" s="11"/>
    </row>
    <row r="509" spans="4:4" x14ac:dyDescent="0.2">
      <c r="D509" s="11"/>
    </row>
    <row r="510" spans="4:4" x14ac:dyDescent="0.2">
      <c r="D510" s="11"/>
    </row>
    <row r="511" spans="4:4" x14ac:dyDescent="0.2">
      <c r="D511" s="11"/>
    </row>
    <row r="512" spans="4:4" x14ac:dyDescent="0.2">
      <c r="D512" s="11"/>
    </row>
    <row r="513" spans="4:4" x14ac:dyDescent="0.2">
      <c r="D513" s="11"/>
    </row>
    <row r="514" spans="4:4" x14ac:dyDescent="0.2">
      <c r="D514" s="11"/>
    </row>
    <row r="515" spans="4:4" x14ac:dyDescent="0.2">
      <c r="D515" s="11"/>
    </row>
    <row r="516" spans="4:4" x14ac:dyDescent="0.2">
      <c r="D516" s="11"/>
    </row>
    <row r="517" spans="4:4" x14ac:dyDescent="0.2">
      <c r="D517" s="11"/>
    </row>
    <row r="518" spans="4:4" x14ac:dyDescent="0.2">
      <c r="D518" s="11"/>
    </row>
    <row r="519" spans="4:4" x14ac:dyDescent="0.2">
      <c r="D519" s="11"/>
    </row>
    <row r="520" spans="4:4" x14ac:dyDescent="0.2">
      <c r="D520" s="11"/>
    </row>
    <row r="521" spans="4:4" x14ac:dyDescent="0.2">
      <c r="D521" s="11"/>
    </row>
    <row r="522" spans="4:4" x14ac:dyDescent="0.2">
      <c r="D522" s="11"/>
    </row>
    <row r="523" spans="4:4" x14ac:dyDescent="0.2">
      <c r="D523" s="11"/>
    </row>
    <row r="524" spans="4:4" x14ac:dyDescent="0.2">
      <c r="D524" s="11"/>
    </row>
    <row r="525" spans="4:4" x14ac:dyDescent="0.2">
      <c r="D525" s="11"/>
    </row>
    <row r="526" spans="4:4" x14ac:dyDescent="0.2">
      <c r="D526" s="11"/>
    </row>
    <row r="527" spans="4:4" x14ac:dyDescent="0.2">
      <c r="D527" s="11"/>
    </row>
    <row r="528" spans="4:4" x14ac:dyDescent="0.2">
      <c r="D528" s="11"/>
    </row>
    <row r="529" spans="4:4" x14ac:dyDescent="0.2">
      <c r="D529" s="11"/>
    </row>
    <row r="530" spans="4:4" x14ac:dyDescent="0.2">
      <c r="D530" s="11"/>
    </row>
    <row r="531" spans="4:4" x14ac:dyDescent="0.2">
      <c r="D531" s="11"/>
    </row>
    <row r="532" spans="4:4" x14ac:dyDescent="0.2">
      <c r="D532" s="11"/>
    </row>
    <row r="533" spans="4:4" x14ac:dyDescent="0.2">
      <c r="D533" s="11"/>
    </row>
    <row r="534" spans="4:4" x14ac:dyDescent="0.2">
      <c r="D534" s="11"/>
    </row>
    <row r="535" spans="4:4" x14ac:dyDescent="0.2">
      <c r="D535" s="11"/>
    </row>
    <row r="536" spans="4:4" x14ac:dyDescent="0.2">
      <c r="D536" s="11"/>
    </row>
    <row r="537" spans="4:4" x14ac:dyDescent="0.2">
      <c r="D537" s="11"/>
    </row>
    <row r="538" spans="4:4" x14ac:dyDescent="0.2">
      <c r="D538" s="11"/>
    </row>
    <row r="539" spans="4:4" x14ac:dyDescent="0.2">
      <c r="D539" s="11"/>
    </row>
    <row r="540" spans="4:4" x14ac:dyDescent="0.2">
      <c r="D540" s="11"/>
    </row>
    <row r="541" spans="4:4" x14ac:dyDescent="0.2">
      <c r="D541" s="11"/>
    </row>
    <row r="542" spans="4:4" x14ac:dyDescent="0.2">
      <c r="D542" s="11"/>
    </row>
    <row r="543" spans="4:4" x14ac:dyDescent="0.2">
      <c r="D543" s="11"/>
    </row>
    <row r="544" spans="4:4" x14ac:dyDescent="0.2">
      <c r="D544" s="11"/>
    </row>
    <row r="545" spans="4:4" x14ac:dyDescent="0.2">
      <c r="D545" s="11"/>
    </row>
    <row r="546" spans="4:4" x14ac:dyDescent="0.2">
      <c r="D546" s="11"/>
    </row>
    <row r="547" spans="4:4" x14ac:dyDescent="0.2">
      <c r="D547" s="11"/>
    </row>
    <row r="548" spans="4:4" x14ac:dyDescent="0.2">
      <c r="D548" s="11"/>
    </row>
    <row r="549" spans="4:4" x14ac:dyDescent="0.2">
      <c r="D549" s="11"/>
    </row>
    <row r="550" spans="4:4" x14ac:dyDescent="0.2">
      <c r="D550" s="11"/>
    </row>
    <row r="551" spans="4:4" x14ac:dyDescent="0.2">
      <c r="D551" s="11"/>
    </row>
    <row r="552" spans="4:4" x14ac:dyDescent="0.2">
      <c r="D552" s="11"/>
    </row>
    <row r="553" spans="4:4" x14ac:dyDescent="0.2">
      <c r="D553" s="11"/>
    </row>
    <row r="554" spans="4:4" x14ac:dyDescent="0.2">
      <c r="D554" s="11"/>
    </row>
    <row r="555" spans="4:4" x14ac:dyDescent="0.2">
      <c r="D555" s="11"/>
    </row>
    <row r="556" spans="4:4" x14ac:dyDescent="0.2">
      <c r="D556" s="11"/>
    </row>
    <row r="557" spans="4:4" x14ac:dyDescent="0.2">
      <c r="D557" s="11"/>
    </row>
    <row r="558" spans="4:4" x14ac:dyDescent="0.2">
      <c r="D558" s="11"/>
    </row>
    <row r="559" spans="4:4" x14ac:dyDescent="0.2">
      <c r="D559" s="11"/>
    </row>
    <row r="560" spans="4:4" x14ac:dyDescent="0.2">
      <c r="D560" s="11"/>
    </row>
    <row r="561" spans="4:4" x14ac:dyDescent="0.2">
      <c r="D561" s="11"/>
    </row>
    <row r="562" spans="4:4" x14ac:dyDescent="0.2">
      <c r="D562" s="11"/>
    </row>
    <row r="563" spans="4:4" x14ac:dyDescent="0.2">
      <c r="D563" s="11"/>
    </row>
    <row r="564" spans="4:4" x14ac:dyDescent="0.2">
      <c r="D564" s="11"/>
    </row>
    <row r="565" spans="4:4" x14ac:dyDescent="0.2">
      <c r="D565" s="11"/>
    </row>
    <row r="566" spans="4:4" x14ac:dyDescent="0.2">
      <c r="D566" s="11"/>
    </row>
    <row r="567" spans="4:4" x14ac:dyDescent="0.2">
      <c r="D567" s="11"/>
    </row>
    <row r="568" spans="4:4" x14ac:dyDescent="0.2">
      <c r="D568" s="11"/>
    </row>
    <row r="569" spans="4:4" x14ac:dyDescent="0.2">
      <c r="D569" s="11"/>
    </row>
    <row r="570" spans="4:4" x14ac:dyDescent="0.2">
      <c r="D570" s="11"/>
    </row>
    <row r="571" spans="4:4" x14ac:dyDescent="0.2">
      <c r="D571" s="11"/>
    </row>
    <row r="572" spans="4:4" x14ac:dyDescent="0.2">
      <c r="D572" s="11"/>
    </row>
    <row r="573" spans="4:4" x14ac:dyDescent="0.2">
      <c r="D573" s="11"/>
    </row>
    <row r="574" spans="4:4" x14ac:dyDescent="0.2">
      <c r="D574" s="11"/>
    </row>
    <row r="575" spans="4:4" x14ac:dyDescent="0.2">
      <c r="D575" s="11"/>
    </row>
    <row r="576" spans="4:4" x14ac:dyDescent="0.2">
      <c r="D576" s="11"/>
    </row>
    <row r="577" spans="4:4" x14ac:dyDescent="0.2">
      <c r="D577" s="11"/>
    </row>
    <row r="578" spans="4:4" x14ac:dyDescent="0.2">
      <c r="D578" s="11"/>
    </row>
    <row r="579" spans="4:4" x14ac:dyDescent="0.2">
      <c r="D579" s="11"/>
    </row>
    <row r="580" spans="4:4" x14ac:dyDescent="0.2">
      <c r="D580" s="11"/>
    </row>
    <row r="581" spans="4:4" x14ac:dyDescent="0.2">
      <c r="D581" s="11"/>
    </row>
    <row r="582" spans="4:4" x14ac:dyDescent="0.2">
      <c r="D582" s="11"/>
    </row>
    <row r="583" spans="4:4" x14ac:dyDescent="0.2">
      <c r="D583" s="11"/>
    </row>
    <row r="584" spans="4:4" x14ac:dyDescent="0.2">
      <c r="D584" s="11"/>
    </row>
    <row r="585" spans="4:4" x14ac:dyDescent="0.2">
      <c r="D585" s="11"/>
    </row>
    <row r="586" spans="4:4" x14ac:dyDescent="0.2">
      <c r="D586" s="11"/>
    </row>
    <row r="587" spans="4:4" x14ac:dyDescent="0.2">
      <c r="D587" s="11"/>
    </row>
    <row r="588" spans="4:4" x14ac:dyDescent="0.2">
      <c r="D588" s="11"/>
    </row>
    <row r="589" spans="4:4" x14ac:dyDescent="0.2">
      <c r="D589" s="11"/>
    </row>
    <row r="590" spans="4:4" x14ac:dyDescent="0.2">
      <c r="D590" s="11"/>
    </row>
    <row r="591" spans="4:4" x14ac:dyDescent="0.2">
      <c r="D591" s="11"/>
    </row>
    <row r="592" spans="4:4" x14ac:dyDescent="0.2">
      <c r="D592" s="11"/>
    </row>
    <row r="593" spans="4:4" x14ac:dyDescent="0.2">
      <c r="D593" s="11"/>
    </row>
    <row r="594" spans="4:4" x14ac:dyDescent="0.2">
      <c r="D594" s="11"/>
    </row>
    <row r="595" spans="4:4" x14ac:dyDescent="0.2">
      <c r="D595" s="11"/>
    </row>
    <row r="596" spans="4:4" x14ac:dyDescent="0.2">
      <c r="D596" s="11"/>
    </row>
    <row r="597" spans="4:4" x14ac:dyDescent="0.2">
      <c r="D597" s="11"/>
    </row>
    <row r="598" spans="4:4" x14ac:dyDescent="0.2">
      <c r="D598" s="11"/>
    </row>
    <row r="599" spans="4:4" x14ac:dyDescent="0.2">
      <c r="D599" s="11"/>
    </row>
    <row r="600" spans="4:4" x14ac:dyDescent="0.2">
      <c r="D600" s="11"/>
    </row>
    <row r="601" spans="4:4" x14ac:dyDescent="0.2">
      <c r="D601" s="11"/>
    </row>
    <row r="602" spans="4:4" x14ac:dyDescent="0.2">
      <c r="D602" s="11"/>
    </row>
    <row r="603" spans="4:4" x14ac:dyDescent="0.2">
      <c r="D603" s="11"/>
    </row>
    <row r="604" spans="4:4" x14ac:dyDescent="0.2">
      <c r="D604" s="11"/>
    </row>
    <row r="605" spans="4:4" x14ac:dyDescent="0.2">
      <c r="D605" s="11"/>
    </row>
    <row r="606" spans="4:4" x14ac:dyDescent="0.2">
      <c r="D606" s="11"/>
    </row>
    <row r="607" spans="4:4" x14ac:dyDescent="0.2">
      <c r="D607" s="11"/>
    </row>
    <row r="608" spans="4:4" x14ac:dyDescent="0.2">
      <c r="D608" s="11"/>
    </row>
    <row r="609" spans="4:4" x14ac:dyDescent="0.2">
      <c r="D609" s="11"/>
    </row>
    <row r="610" spans="4:4" x14ac:dyDescent="0.2">
      <c r="D610" s="11"/>
    </row>
    <row r="611" spans="4:4" x14ac:dyDescent="0.2">
      <c r="D611" s="11"/>
    </row>
    <row r="612" spans="4:4" x14ac:dyDescent="0.2">
      <c r="D612" s="11"/>
    </row>
    <row r="613" spans="4:4" x14ac:dyDescent="0.2">
      <c r="D613" s="11"/>
    </row>
    <row r="614" spans="4:4" x14ac:dyDescent="0.2">
      <c r="D614" s="11"/>
    </row>
    <row r="615" spans="4:4" x14ac:dyDescent="0.2">
      <c r="D615" s="11"/>
    </row>
    <row r="616" spans="4:4" x14ac:dyDescent="0.2">
      <c r="D616" s="11"/>
    </row>
    <row r="617" spans="4:4" x14ac:dyDescent="0.2">
      <c r="D617" s="11"/>
    </row>
    <row r="618" spans="4:4" x14ac:dyDescent="0.2">
      <c r="D618" s="11"/>
    </row>
    <row r="619" spans="4:4" x14ac:dyDescent="0.2">
      <c r="D619" s="11"/>
    </row>
    <row r="620" spans="4:4" x14ac:dyDescent="0.2">
      <c r="D620" s="11"/>
    </row>
    <row r="621" spans="4:4" x14ac:dyDescent="0.2">
      <c r="D621" s="11"/>
    </row>
    <row r="622" spans="4:4" x14ac:dyDescent="0.2">
      <c r="D622" s="11"/>
    </row>
    <row r="623" spans="4:4" x14ac:dyDescent="0.2">
      <c r="D623" s="11"/>
    </row>
    <row r="624" spans="4:4" x14ac:dyDescent="0.2">
      <c r="D624" s="11"/>
    </row>
    <row r="625" spans="4:4" x14ac:dyDescent="0.2">
      <c r="D625" s="11"/>
    </row>
    <row r="626" spans="4:4" x14ac:dyDescent="0.2">
      <c r="D626" s="11"/>
    </row>
    <row r="627" spans="4:4" x14ac:dyDescent="0.2">
      <c r="D627" s="11"/>
    </row>
    <row r="628" spans="4:4" x14ac:dyDescent="0.2">
      <c r="D628" s="11"/>
    </row>
    <row r="629" spans="4:4" x14ac:dyDescent="0.2">
      <c r="D629" s="11"/>
    </row>
    <row r="630" spans="4:4" x14ac:dyDescent="0.2">
      <c r="D630" s="11"/>
    </row>
    <row r="631" spans="4:4" x14ac:dyDescent="0.2">
      <c r="D631" s="11"/>
    </row>
    <row r="632" spans="4:4" x14ac:dyDescent="0.2">
      <c r="D632" s="11"/>
    </row>
    <row r="633" spans="4:4" x14ac:dyDescent="0.2">
      <c r="D633" s="11"/>
    </row>
    <row r="634" spans="4:4" x14ac:dyDescent="0.2">
      <c r="D634" s="11"/>
    </row>
    <row r="635" spans="4:4" x14ac:dyDescent="0.2">
      <c r="D635" s="11"/>
    </row>
    <row r="636" spans="4:4" x14ac:dyDescent="0.2">
      <c r="D636" s="11"/>
    </row>
    <row r="637" spans="4:4" x14ac:dyDescent="0.2">
      <c r="D637" s="11"/>
    </row>
    <row r="638" spans="4:4" x14ac:dyDescent="0.2">
      <c r="D638" s="11"/>
    </row>
    <row r="639" spans="4:4" x14ac:dyDescent="0.2">
      <c r="D639" s="11"/>
    </row>
    <row r="640" spans="4:4" x14ac:dyDescent="0.2">
      <c r="D640" s="11"/>
    </row>
    <row r="641" spans="4:4" x14ac:dyDescent="0.2">
      <c r="D641" s="11"/>
    </row>
    <row r="642" spans="4:4" x14ac:dyDescent="0.2">
      <c r="D642" s="11"/>
    </row>
    <row r="643" spans="4:4" x14ac:dyDescent="0.2">
      <c r="D643" s="11"/>
    </row>
    <row r="644" spans="4:4" x14ac:dyDescent="0.2">
      <c r="D644" s="11"/>
    </row>
    <row r="645" spans="4:4" x14ac:dyDescent="0.2">
      <c r="D645" s="11"/>
    </row>
    <row r="646" spans="4:4" x14ac:dyDescent="0.2">
      <c r="D646" s="11"/>
    </row>
    <row r="647" spans="4:4" x14ac:dyDescent="0.2">
      <c r="D647" s="11"/>
    </row>
    <row r="648" spans="4:4" x14ac:dyDescent="0.2">
      <c r="D648" s="11"/>
    </row>
    <row r="649" spans="4:4" x14ac:dyDescent="0.2">
      <c r="D649" s="11"/>
    </row>
    <row r="650" spans="4:4" x14ac:dyDescent="0.2">
      <c r="D650" s="11"/>
    </row>
    <row r="651" spans="4:4" x14ac:dyDescent="0.2">
      <c r="D651" s="11"/>
    </row>
    <row r="652" spans="4:4" x14ac:dyDescent="0.2">
      <c r="D652" s="11"/>
    </row>
    <row r="653" spans="4:4" x14ac:dyDescent="0.2">
      <c r="D653" s="11"/>
    </row>
    <row r="654" spans="4:4" x14ac:dyDescent="0.2">
      <c r="D654" s="11"/>
    </row>
    <row r="655" spans="4:4" x14ac:dyDescent="0.2">
      <c r="D655" s="11"/>
    </row>
    <row r="656" spans="4:4" x14ac:dyDescent="0.2">
      <c r="D656" s="11"/>
    </row>
    <row r="657" spans="4:4" x14ac:dyDescent="0.2">
      <c r="D657" s="11"/>
    </row>
    <row r="658" spans="4:4" x14ac:dyDescent="0.2">
      <c r="D658" s="11"/>
    </row>
    <row r="659" spans="4:4" x14ac:dyDescent="0.2">
      <c r="D659" s="11"/>
    </row>
    <row r="660" spans="4:4" x14ac:dyDescent="0.2">
      <c r="D660" s="11"/>
    </row>
    <row r="661" spans="4:4" x14ac:dyDescent="0.2">
      <c r="D661" s="11"/>
    </row>
    <row r="662" spans="4:4" x14ac:dyDescent="0.2">
      <c r="D662" s="11"/>
    </row>
    <row r="663" spans="4:4" x14ac:dyDescent="0.2">
      <c r="D663" s="11"/>
    </row>
    <row r="664" spans="4:4" x14ac:dyDescent="0.2">
      <c r="D664" s="11"/>
    </row>
    <row r="665" spans="4:4" x14ac:dyDescent="0.2">
      <c r="D665" s="11"/>
    </row>
    <row r="666" spans="4:4" x14ac:dyDescent="0.2">
      <c r="D666" s="11"/>
    </row>
    <row r="667" spans="4:4" x14ac:dyDescent="0.2">
      <c r="D667" s="11"/>
    </row>
    <row r="668" spans="4:4" x14ac:dyDescent="0.2">
      <c r="D668" s="11"/>
    </row>
    <row r="669" spans="4:4" x14ac:dyDescent="0.2">
      <c r="D669" s="11"/>
    </row>
    <row r="670" spans="4:4" x14ac:dyDescent="0.2">
      <c r="D670" s="11"/>
    </row>
    <row r="671" spans="4:4" x14ac:dyDescent="0.2">
      <c r="D671" s="11"/>
    </row>
    <row r="672" spans="4:4" x14ac:dyDescent="0.2">
      <c r="D672" s="11"/>
    </row>
    <row r="673" spans="4:4" x14ac:dyDescent="0.2">
      <c r="D673" s="11"/>
    </row>
    <row r="674" spans="4:4" x14ac:dyDescent="0.2">
      <c r="D674" s="11"/>
    </row>
    <row r="675" spans="4:4" x14ac:dyDescent="0.2">
      <c r="D675" s="11"/>
    </row>
    <row r="676" spans="4:4" x14ac:dyDescent="0.2">
      <c r="D676" s="11"/>
    </row>
    <row r="677" spans="4:4" x14ac:dyDescent="0.2">
      <c r="D677" s="11"/>
    </row>
    <row r="678" spans="4:4" x14ac:dyDescent="0.2">
      <c r="D678" s="11"/>
    </row>
    <row r="679" spans="4:4" x14ac:dyDescent="0.2">
      <c r="D679" s="11"/>
    </row>
    <row r="680" spans="4:4" x14ac:dyDescent="0.2">
      <c r="D680" s="11"/>
    </row>
    <row r="681" spans="4:4" x14ac:dyDescent="0.2">
      <c r="D681" s="11"/>
    </row>
    <row r="682" spans="4:4" x14ac:dyDescent="0.2">
      <c r="D682" s="11"/>
    </row>
    <row r="683" spans="4:4" x14ac:dyDescent="0.2">
      <c r="D683" s="11"/>
    </row>
    <row r="684" spans="4:4" x14ac:dyDescent="0.2">
      <c r="D684" s="11"/>
    </row>
    <row r="685" spans="4:4" x14ac:dyDescent="0.2">
      <c r="D685" s="11"/>
    </row>
    <row r="686" spans="4:4" x14ac:dyDescent="0.2">
      <c r="D686" s="11"/>
    </row>
    <row r="687" spans="4:4" x14ac:dyDescent="0.2">
      <c r="D687" s="11"/>
    </row>
    <row r="688" spans="4:4" x14ac:dyDescent="0.2">
      <c r="D688" s="11"/>
    </row>
    <row r="689" spans="4:4" x14ac:dyDescent="0.2">
      <c r="D689" s="11"/>
    </row>
    <row r="690" spans="4:4" x14ac:dyDescent="0.2">
      <c r="D690" s="11"/>
    </row>
    <row r="691" spans="4:4" x14ac:dyDescent="0.2">
      <c r="D691" s="11"/>
    </row>
    <row r="692" spans="4:4" x14ac:dyDescent="0.2">
      <c r="D692" s="11"/>
    </row>
    <row r="693" spans="4:4" x14ac:dyDescent="0.2">
      <c r="D693" s="11"/>
    </row>
    <row r="694" spans="4:4" x14ac:dyDescent="0.2">
      <c r="D694" s="11"/>
    </row>
    <row r="695" spans="4:4" x14ac:dyDescent="0.2">
      <c r="D695" s="11"/>
    </row>
    <row r="696" spans="4:4" x14ac:dyDescent="0.2">
      <c r="D696" s="11"/>
    </row>
    <row r="697" spans="4:4" x14ac:dyDescent="0.2">
      <c r="D697" s="11"/>
    </row>
    <row r="698" spans="4:4" x14ac:dyDescent="0.2">
      <c r="D698" s="11"/>
    </row>
    <row r="699" spans="4:4" x14ac:dyDescent="0.2">
      <c r="D699" s="11"/>
    </row>
    <row r="700" spans="4:4" x14ac:dyDescent="0.2">
      <c r="D700" s="11"/>
    </row>
    <row r="701" spans="4:4" x14ac:dyDescent="0.2">
      <c r="D701" s="11"/>
    </row>
    <row r="702" spans="4:4" x14ac:dyDescent="0.2">
      <c r="D702" s="11"/>
    </row>
    <row r="703" spans="4:4" x14ac:dyDescent="0.2">
      <c r="D703" s="11"/>
    </row>
    <row r="704" spans="4:4" x14ac:dyDescent="0.2">
      <c r="D704" s="11"/>
    </row>
    <row r="705" spans="4:4" x14ac:dyDescent="0.2">
      <c r="D705" s="11"/>
    </row>
    <row r="706" spans="4:4" x14ac:dyDescent="0.2">
      <c r="D706" s="11"/>
    </row>
    <row r="707" spans="4:4" x14ac:dyDescent="0.2">
      <c r="D707" s="11"/>
    </row>
    <row r="708" spans="4:4" x14ac:dyDescent="0.2">
      <c r="D708" s="11"/>
    </row>
    <row r="709" spans="4:4" x14ac:dyDescent="0.2">
      <c r="D709" s="11"/>
    </row>
    <row r="710" spans="4:4" x14ac:dyDescent="0.2">
      <c r="D710" s="11"/>
    </row>
    <row r="711" spans="4:4" x14ac:dyDescent="0.2">
      <c r="D711" s="11"/>
    </row>
    <row r="712" spans="4:4" x14ac:dyDescent="0.2">
      <c r="D712" s="11"/>
    </row>
    <row r="713" spans="4:4" x14ac:dyDescent="0.2">
      <c r="D713" s="11"/>
    </row>
    <row r="714" spans="4:4" x14ac:dyDescent="0.2">
      <c r="D714" s="11"/>
    </row>
    <row r="715" spans="4:4" x14ac:dyDescent="0.2">
      <c r="D715" s="11"/>
    </row>
    <row r="716" spans="4:4" x14ac:dyDescent="0.2">
      <c r="D716" s="11"/>
    </row>
    <row r="717" spans="4:4" x14ac:dyDescent="0.2">
      <c r="D717" s="11"/>
    </row>
    <row r="718" spans="4:4" x14ac:dyDescent="0.2">
      <c r="D718" s="11"/>
    </row>
    <row r="719" spans="4:4" x14ac:dyDescent="0.2">
      <c r="D719" s="11"/>
    </row>
    <row r="720" spans="4:4" x14ac:dyDescent="0.2">
      <c r="D720" s="11"/>
    </row>
    <row r="721" spans="4:4" x14ac:dyDescent="0.2">
      <c r="D721" s="11"/>
    </row>
    <row r="722" spans="4:4" x14ac:dyDescent="0.2">
      <c r="D722" s="11"/>
    </row>
    <row r="723" spans="4:4" x14ac:dyDescent="0.2">
      <c r="D723" s="11"/>
    </row>
    <row r="724" spans="4:4" x14ac:dyDescent="0.2">
      <c r="D724" s="11"/>
    </row>
    <row r="725" spans="4:4" x14ac:dyDescent="0.2">
      <c r="D725" s="11"/>
    </row>
    <row r="726" spans="4:4" x14ac:dyDescent="0.2">
      <c r="D726" s="11"/>
    </row>
    <row r="727" spans="4:4" x14ac:dyDescent="0.2">
      <c r="D727" s="11"/>
    </row>
    <row r="728" spans="4:4" x14ac:dyDescent="0.2">
      <c r="D728" s="11"/>
    </row>
    <row r="729" spans="4:4" x14ac:dyDescent="0.2">
      <c r="D729" s="11"/>
    </row>
    <row r="730" spans="4:4" x14ac:dyDescent="0.2">
      <c r="D730" s="11"/>
    </row>
    <row r="731" spans="4:4" x14ac:dyDescent="0.2">
      <c r="D731" s="11"/>
    </row>
    <row r="732" spans="4:4" x14ac:dyDescent="0.2">
      <c r="D732" s="11"/>
    </row>
    <row r="733" spans="4:4" x14ac:dyDescent="0.2">
      <c r="D733" s="11"/>
    </row>
    <row r="734" spans="4:4" x14ac:dyDescent="0.2">
      <c r="D734" s="11"/>
    </row>
    <row r="735" spans="4:4" x14ac:dyDescent="0.2">
      <c r="D735" s="11"/>
    </row>
    <row r="736" spans="4:4" x14ac:dyDescent="0.2">
      <c r="D736" s="11"/>
    </row>
    <row r="737" spans="4:4" x14ac:dyDescent="0.2">
      <c r="D737" s="11"/>
    </row>
    <row r="738" spans="4:4" x14ac:dyDescent="0.2">
      <c r="D738" s="11"/>
    </row>
    <row r="739" spans="4:4" x14ac:dyDescent="0.2">
      <c r="D739" s="11"/>
    </row>
    <row r="740" spans="4:4" x14ac:dyDescent="0.2">
      <c r="D740" s="11"/>
    </row>
    <row r="741" spans="4:4" x14ac:dyDescent="0.2">
      <c r="D741" s="11"/>
    </row>
    <row r="742" spans="4:4" x14ac:dyDescent="0.2">
      <c r="D742" s="11"/>
    </row>
    <row r="743" spans="4:4" x14ac:dyDescent="0.2">
      <c r="D743" s="11"/>
    </row>
    <row r="744" spans="4:4" x14ac:dyDescent="0.2">
      <c r="D744" s="11"/>
    </row>
    <row r="745" spans="4:4" x14ac:dyDescent="0.2">
      <c r="D745" s="11"/>
    </row>
    <row r="746" spans="4:4" x14ac:dyDescent="0.2">
      <c r="D746" s="11"/>
    </row>
    <row r="747" spans="4:4" x14ac:dyDescent="0.2">
      <c r="D747" s="11"/>
    </row>
    <row r="748" spans="4:4" x14ac:dyDescent="0.2">
      <c r="D748" s="11"/>
    </row>
    <row r="749" spans="4:4" x14ac:dyDescent="0.2">
      <c r="D749" s="11"/>
    </row>
    <row r="750" spans="4:4" x14ac:dyDescent="0.2">
      <c r="D750" s="11"/>
    </row>
    <row r="751" spans="4:4" x14ac:dyDescent="0.2">
      <c r="D751" s="11"/>
    </row>
    <row r="752" spans="4:4" x14ac:dyDescent="0.2">
      <c r="D752" s="11"/>
    </row>
    <row r="753" spans="4:4" x14ac:dyDescent="0.2">
      <c r="D753" s="11"/>
    </row>
    <row r="754" spans="4:4" x14ac:dyDescent="0.2">
      <c r="D754" s="11"/>
    </row>
    <row r="755" spans="4:4" x14ac:dyDescent="0.2">
      <c r="D755" s="11"/>
    </row>
    <row r="756" spans="4:4" x14ac:dyDescent="0.2">
      <c r="D756" s="11"/>
    </row>
    <row r="757" spans="4:4" x14ac:dyDescent="0.2">
      <c r="D757" s="11"/>
    </row>
    <row r="758" spans="4:4" x14ac:dyDescent="0.2">
      <c r="D758" s="11"/>
    </row>
    <row r="759" spans="4:4" x14ac:dyDescent="0.2">
      <c r="D759" s="11"/>
    </row>
    <row r="760" spans="4:4" x14ac:dyDescent="0.2">
      <c r="D760" s="11"/>
    </row>
    <row r="761" spans="4:4" x14ac:dyDescent="0.2">
      <c r="D761" s="11"/>
    </row>
    <row r="762" spans="4:4" x14ac:dyDescent="0.2">
      <c r="D762" s="11"/>
    </row>
    <row r="763" spans="4:4" x14ac:dyDescent="0.2">
      <c r="D763" s="11"/>
    </row>
    <row r="764" spans="4:4" x14ac:dyDescent="0.2">
      <c r="D764" s="11"/>
    </row>
    <row r="765" spans="4:4" x14ac:dyDescent="0.2">
      <c r="D765" s="11"/>
    </row>
    <row r="766" spans="4:4" x14ac:dyDescent="0.2">
      <c r="D766" s="11"/>
    </row>
    <row r="767" spans="4:4" x14ac:dyDescent="0.2">
      <c r="D767" s="11"/>
    </row>
    <row r="768" spans="4:4" x14ac:dyDescent="0.2">
      <c r="D768" s="11"/>
    </row>
    <row r="769" spans="4:4" x14ac:dyDescent="0.2">
      <c r="D769" s="11"/>
    </row>
    <row r="770" spans="4:4" x14ac:dyDescent="0.2">
      <c r="D770" s="11"/>
    </row>
    <row r="771" spans="4:4" x14ac:dyDescent="0.2">
      <c r="D771" s="11"/>
    </row>
    <row r="772" spans="4:4" x14ac:dyDescent="0.2">
      <c r="D772" s="11"/>
    </row>
    <row r="773" spans="4:4" x14ac:dyDescent="0.2">
      <c r="D773" s="11"/>
    </row>
    <row r="774" spans="4:4" x14ac:dyDescent="0.2">
      <c r="D774" s="11"/>
    </row>
    <row r="775" spans="4:4" x14ac:dyDescent="0.2">
      <c r="D775" s="11"/>
    </row>
    <row r="776" spans="4:4" x14ac:dyDescent="0.2">
      <c r="D776" s="11"/>
    </row>
    <row r="777" spans="4:4" x14ac:dyDescent="0.2">
      <c r="D777" s="11"/>
    </row>
    <row r="778" spans="4:4" x14ac:dyDescent="0.2">
      <c r="D778" s="11"/>
    </row>
    <row r="779" spans="4:4" x14ac:dyDescent="0.2">
      <c r="D779" s="11"/>
    </row>
    <row r="780" spans="4:4" x14ac:dyDescent="0.2">
      <c r="D780" s="11"/>
    </row>
    <row r="781" spans="4:4" x14ac:dyDescent="0.2">
      <c r="D781" s="11"/>
    </row>
    <row r="782" spans="4:4" x14ac:dyDescent="0.2">
      <c r="D782" s="11"/>
    </row>
    <row r="783" spans="4:4" x14ac:dyDescent="0.2">
      <c r="D783" s="11"/>
    </row>
    <row r="784" spans="4:4" x14ac:dyDescent="0.2">
      <c r="D784" s="11"/>
    </row>
    <row r="785" spans="4:4" x14ac:dyDescent="0.2">
      <c r="D785" s="11"/>
    </row>
    <row r="786" spans="4:4" x14ac:dyDescent="0.2">
      <c r="D786" s="11"/>
    </row>
    <row r="787" spans="4:4" x14ac:dyDescent="0.2">
      <c r="D787" s="11"/>
    </row>
    <row r="788" spans="4:4" x14ac:dyDescent="0.2">
      <c r="D788" s="11"/>
    </row>
    <row r="789" spans="4:4" x14ac:dyDescent="0.2">
      <c r="D789" s="11"/>
    </row>
    <row r="790" spans="4:4" x14ac:dyDescent="0.2">
      <c r="D790" s="11"/>
    </row>
    <row r="791" spans="4:4" x14ac:dyDescent="0.2">
      <c r="D791" s="11"/>
    </row>
    <row r="792" spans="4:4" x14ac:dyDescent="0.2">
      <c r="D792" s="11"/>
    </row>
    <row r="793" spans="4:4" x14ac:dyDescent="0.2">
      <c r="D793" s="11"/>
    </row>
    <row r="794" spans="4:4" x14ac:dyDescent="0.2">
      <c r="D794" s="11"/>
    </row>
    <row r="795" spans="4:4" x14ac:dyDescent="0.2">
      <c r="D795" s="11"/>
    </row>
    <row r="796" spans="4:4" x14ac:dyDescent="0.2">
      <c r="D796" s="11"/>
    </row>
    <row r="797" spans="4:4" x14ac:dyDescent="0.2">
      <c r="D797" s="11"/>
    </row>
    <row r="798" spans="4:4" x14ac:dyDescent="0.2">
      <c r="D798" s="11"/>
    </row>
    <row r="799" spans="4:4" x14ac:dyDescent="0.2">
      <c r="D799" s="11"/>
    </row>
    <row r="800" spans="4:4" x14ac:dyDescent="0.2">
      <c r="D800" s="11"/>
    </row>
    <row r="801" spans="4:4" x14ac:dyDescent="0.2">
      <c r="D801" s="11"/>
    </row>
    <row r="802" spans="4:4" x14ac:dyDescent="0.2">
      <c r="D802" s="11"/>
    </row>
    <row r="803" spans="4:4" x14ac:dyDescent="0.2">
      <c r="D803" s="11"/>
    </row>
    <row r="804" spans="4:4" x14ac:dyDescent="0.2">
      <c r="D804" s="11"/>
    </row>
    <row r="805" spans="4:4" x14ac:dyDescent="0.2">
      <c r="D805" s="11"/>
    </row>
    <row r="806" spans="4:4" x14ac:dyDescent="0.2">
      <c r="D806" s="11"/>
    </row>
    <row r="807" spans="4:4" x14ac:dyDescent="0.2">
      <c r="D807" s="11"/>
    </row>
    <row r="808" spans="4:4" x14ac:dyDescent="0.2">
      <c r="D808" s="11"/>
    </row>
    <row r="809" spans="4:4" x14ac:dyDescent="0.2">
      <c r="D809" s="11"/>
    </row>
    <row r="810" spans="4:4" x14ac:dyDescent="0.2">
      <c r="D810" s="11"/>
    </row>
    <row r="811" spans="4:4" x14ac:dyDescent="0.2">
      <c r="D811" s="11"/>
    </row>
    <row r="812" spans="4:4" x14ac:dyDescent="0.2">
      <c r="D812" s="11"/>
    </row>
    <row r="813" spans="4:4" x14ac:dyDescent="0.2">
      <c r="D813" s="11"/>
    </row>
    <row r="814" spans="4:4" x14ac:dyDescent="0.2">
      <c r="D814" s="11"/>
    </row>
    <row r="815" spans="4:4" x14ac:dyDescent="0.2">
      <c r="D815" s="11"/>
    </row>
    <row r="816" spans="4:4" x14ac:dyDescent="0.2">
      <c r="D816" s="11"/>
    </row>
    <row r="817" spans="4:4" x14ac:dyDescent="0.2">
      <c r="D817" s="11"/>
    </row>
    <row r="818" spans="4:4" x14ac:dyDescent="0.2">
      <c r="D818" s="11"/>
    </row>
    <row r="819" spans="4:4" x14ac:dyDescent="0.2">
      <c r="D819" s="11"/>
    </row>
    <row r="820" spans="4:4" x14ac:dyDescent="0.2">
      <c r="D820" s="11"/>
    </row>
    <row r="821" spans="4:4" x14ac:dyDescent="0.2">
      <c r="D821" s="11"/>
    </row>
    <row r="822" spans="4:4" x14ac:dyDescent="0.2">
      <c r="D822" s="11"/>
    </row>
    <row r="823" spans="4:4" x14ac:dyDescent="0.2">
      <c r="D823" s="11"/>
    </row>
    <row r="824" spans="4:4" x14ac:dyDescent="0.2">
      <c r="D824" s="11"/>
    </row>
    <row r="825" spans="4:4" x14ac:dyDescent="0.2">
      <c r="D825" s="11"/>
    </row>
    <row r="826" spans="4:4" x14ac:dyDescent="0.2">
      <c r="D826" s="11"/>
    </row>
    <row r="827" spans="4:4" x14ac:dyDescent="0.2">
      <c r="D827" s="11"/>
    </row>
    <row r="828" spans="4:4" x14ac:dyDescent="0.2">
      <c r="D828" s="11"/>
    </row>
    <row r="829" spans="4:4" x14ac:dyDescent="0.2">
      <c r="D829" s="11"/>
    </row>
    <row r="830" spans="4:4" x14ac:dyDescent="0.2">
      <c r="D830" s="11"/>
    </row>
    <row r="831" spans="4:4" x14ac:dyDescent="0.2">
      <c r="D831" s="11"/>
    </row>
    <row r="832" spans="4:4" x14ac:dyDescent="0.2">
      <c r="D832" s="11"/>
    </row>
    <row r="833" spans="4:4" x14ac:dyDescent="0.2">
      <c r="D833" s="11"/>
    </row>
    <row r="834" spans="4:4" x14ac:dyDescent="0.2">
      <c r="D834" s="11"/>
    </row>
    <row r="835" spans="4:4" x14ac:dyDescent="0.2">
      <c r="D835" s="11"/>
    </row>
    <row r="836" spans="4:4" x14ac:dyDescent="0.2">
      <c r="D836" s="11"/>
    </row>
    <row r="837" spans="4:4" x14ac:dyDescent="0.2">
      <c r="D837" s="11"/>
    </row>
    <row r="838" spans="4:4" x14ac:dyDescent="0.2">
      <c r="D838" s="11"/>
    </row>
    <row r="839" spans="4:4" x14ac:dyDescent="0.2">
      <c r="D839" s="11"/>
    </row>
    <row r="840" spans="4:4" x14ac:dyDescent="0.2">
      <c r="D840" s="11"/>
    </row>
    <row r="841" spans="4:4" x14ac:dyDescent="0.2">
      <c r="D841" s="11"/>
    </row>
    <row r="842" spans="4:4" x14ac:dyDescent="0.2">
      <c r="D842" s="11"/>
    </row>
    <row r="843" spans="4:4" x14ac:dyDescent="0.2">
      <c r="D843" s="11"/>
    </row>
    <row r="844" spans="4:4" x14ac:dyDescent="0.2">
      <c r="D844" s="11"/>
    </row>
    <row r="845" spans="4:4" x14ac:dyDescent="0.2">
      <c r="D845" s="11"/>
    </row>
    <row r="846" spans="4:4" x14ac:dyDescent="0.2">
      <c r="D846" s="11"/>
    </row>
    <row r="847" spans="4:4" x14ac:dyDescent="0.2">
      <c r="D847" s="11"/>
    </row>
    <row r="848" spans="4:4" x14ac:dyDescent="0.2">
      <c r="D848" s="11"/>
    </row>
    <row r="849" spans="4:4" x14ac:dyDescent="0.2">
      <c r="D849" s="11"/>
    </row>
    <row r="850" spans="4:4" x14ac:dyDescent="0.2">
      <c r="D850" s="11"/>
    </row>
    <row r="851" spans="4:4" x14ac:dyDescent="0.2">
      <c r="D851" s="11"/>
    </row>
    <row r="852" spans="4:4" x14ac:dyDescent="0.2">
      <c r="D852" s="11"/>
    </row>
    <row r="853" spans="4:4" x14ac:dyDescent="0.2">
      <c r="D853" s="11"/>
    </row>
    <row r="854" spans="4:4" x14ac:dyDescent="0.2">
      <c r="D854" s="11"/>
    </row>
    <row r="855" spans="4:4" x14ac:dyDescent="0.2">
      <c r="D855" s="11"/>
    </row>
    <row r="856" spans="4:4" x14ac:dyDescent="0.2">
      <c r="D856" s="11"/>
    </row>
    <row r="857" spans="4:4" x14ac:dyDescent="0.2">
      <c r="D857" s="11"/>
    </row>
    <row r="858" spans="4:4" x14ac:dyDescent="0.2">
      <c r="D858" s="11"/>
    </row>
    <row r="859" spans="4:4" x14ac:dyDescent="0.2">
      <c r="D859" s="11"/>
    </row>
    <row r="860" spans="4:4" x14ac:dyDescent="0.2">
      <c r="D860" s="11"/>
    </row>
    <row r="861" spans="4:4" x14ac:dyDescent="0.2">
      <c r="D861" s="11"/>
    </row>
    <row r="862" spans="4:4" x14ac:dyDescent="0.2">
      <c r="D862" s="11"/>
    </row>
    <row r="863" spans="4:4" x14ac:dyDescent="0.2">
      <c r="D863" s="11"/>
    </row>
    <row r="864" spans="4:4" x14ac:dyDescent="0.2">
      <c r="D864" s="11"/>
    </row>
    <row r="865" spans="4:4" x14ac:dyDescent="0.2">
      <c r="D865" s="11"/>
    </row>
    <row r="866" spans="4:4" x14ac:dyDescent="0.2">
      <c r="D866" s="11"/>
    </row>
    <row r="867" spans="4:4" x14ac:dyDescent="0.2">
      <c r="D867" s="11"/>
    </row>
    <row r="868" spans="4:4" x14ac:dyDescent="0.2">
      <c r="D868" s="11"/>
    </row>
    <row r="869" spans="4:4" x14ac:dyDescent="0.2">
      <c r="D869" s="11"/>
    </row>
    <row r="870" spans="4:4" x14ac:dyDescent="0.2">
      <c r="D870" s="11"/>
    </row>
    <row r="871" spans="4:4" x14ac:dyDescent="0.2">
      <c r="D871" s="11"/>
    </row>
    <row r="872" spans="4:4" x14ac:dyDescent="0.2">
      <c r="D872" s="11"/>
    </row>
    <row r="873" spans="4:4" x14ac:dyDescent="0.2">
      <c r="D873" s="11"/>
    </row>
    <row r="874" spans="4:4" x14ac:dyDescent="0.2">
      <c r="D874" s="11"/>
    </row>
    <row r="875" spans="4:4" x14ac:dyDescent="0.2">
      <c r="D875" s="11"/>
    </row>
    <row r="876" spans="4:4" x14ac:dyDescent="0.2">
      <c r="D876" s="11"/>
    </row>
    <row r="877" spans="4:4" x14ac:dyDescent="0.2">
      <c r="D877" s="11"/>
    </row>
    <row r="878" spans="4:4" x14ac:dyDescent="0.2">
      <c r="D878" s="11"/>
    </row>
    <row r="879" spans="4:4" x14ac:dyDescent="0.2">
      <c r="D879" s="11"/>
    </row>
    <row r="880" spans="4:4" x14ac:dyDescent="0.2">
      <c r="D880" s="11"/>
    </row>
    <row r="881" spans="4:4" x14ac:dyDescent="0.2">
      <c r="D881" s="11"/>
    </row>
    <row r="882" spans="4:4" x14ac:dyDescent="0.2">
      <c r="D882" s="11"/>
    </row>
    <row r="883" spans="4:4" x14ac:dyDescent="0.2">
      <c r="D883" s="11"/>
    </row>
    <row r="884" spans="4:4" x14ac:dyDescent="0.2">
      <c r="D884" s="11"/>
    </row>
    <row r="885" spans="4:4" x14ac:dyDescent="0.2">
      <c r="D885" s="11"/>
    </row>
    <row r="886" spans="4:4" x14ac:dyDescent="0.2">
      <c r="D886" s="11"/>
    </row>
    <row r="887" spans="4:4" x14ac:dyDescent="0.2">
      <c r="D887" s="11"/>
    </row>
    <row r="888" spans="4:4" x14ac:dyDescent="0.2">
      <c r="D888" s="11"/>
    </row>
    <row r="889" spans="4:4" x14ac:dyDescent="0.2">
      <c r="D889" s="11"/>
    </row>
    <row r="890" spans="4:4" x14ac:dyDescent="0.2">
      <c r="D890" s="11"/>
    </row>
    <row r="891" spans="4:4" x14ac:dyDescent="0.2">
      <c r="D891" s="11"/>
    </row>
    <row r="892" spans="4:4" x14ac:dyDescent="0.2">
      <c r="D892" s="11"/>
    </row>
    <row r="893" spans="4:4" x14ac:dyDescent="0.2">
      <c r="D893" s="11"/>
    </row>
    <row r="894" spans="4:4" x14ac:dyDescent="0.2">
      <c r="D894" s="11"/>
    </row>
    <row r="895" spans="4:4" x14ac:dyDescent="0.2">
      <c r="D895" s="11"/>
    </row>
    <row r="896" spans="4:4" x14ac:dyDescent="0.2">
      <c r="D896" s="11"/>
    </row>
    <row r="897" spans="4:4" x14ac:dyDescent="0.2">
      <c r="D897" s="11"/>
    </row>
    <row r="898" spans="4:4" x14ac:dyDescent="0.2">
      <c r="D898" s="11"/>
    </row>
    <row r="899" spans="4:4" x14ac:dyDescent="0.2">
      <c r="D899" s="11"/>
    </row>
    <row r="900" spans="4:4" x14ac:dyDescent="0.2">
      <c r="D900" s="11"/>
    </row>
    <row r="901" spans="4:4" x14ac:dyDescent="0.2">
      <c r="D901" s="11"/>
    </row>
    <row r="902" spans="4:4" x14ac:dyDescent="0.2">
      <c r="D902" s="11"/>
    </row>
    <row r="903" spans="4:4" x14ac:dyDescent="0.2">
      <c r="D903" s="11"/>
    </row>
    <row r="904" spans="4:4" x14ac:dyDescent="0.2">
      <c r="D904" s="11"/>
    </row>
    <row r="905" spans="4:4" x14ac:dyDescent="0.2">
      <c r="D905" s="11"/>
    </row>
    <row r="906" spans="4:4" x14ac:dyDescent="0.2">
      <c r="D906" s="11"/>
    </row>
    <row r="907" spans="4:4" x14ac:dyDescent="0.2">
      <c r="D907" s="11"/>
    </row>
    <row r="908" spans="4:4" x14ac:dyDescent="0.2">
      <c r="D908" s="11"/>
    </row>
    <row r="909" spans="4:4" x14ac:dyDescent="0.2">
      <c r="D909" s="11"/>
    </row>
    <row r="910" spans="4:4" x14ac:dyDescent="0.2">
      <c r="D910" s="11"/>
    </row>
    <row r="911" spans="4:4" x14ac:dyDescent="0.2">
      <c r="D911" s="11"/>
    </row>
    <row r="912" spans="4:4" x14ac:dyDescent="0.2">
      <c r="D912" s="11"/>
    </row>
    <row r="913" spans="4:4" x14ac:dyDescent="0.2">
      <c r="D913" s="11"/>
    </row>
    <row r="914" spans="4:4" x14ac:dyDescent="0.2">
      <c r="D914" s="11"/>
    </row>
    <row r="915" spans="4:4" x14ac:dyDescent="0.2">
      <c r="D915" s="11"/>
    </row>
    <row r="916" spans="4:4" x14ac:dyDescent="0.2">
      <c r="D916" s="11"/>
    </row>
    <row r="917" spans="4:4" x14ac:dyDescent="0.2">
      <c r="D917" s="11"/>
    </row>
    <row r="918" spans="4:4" x14ac:dyDescent="0.2">
      <c r="D918" s="11"/>
    </row>
    <row r="919" spans="4:4" x14ac:dyDescent="0.2">
      <c r="D919" s="11"/>
    </row>
    <row r="920" spans="4:4" x14ac:dyDescent="0.2">
      <c r="D920" s="11"/>
    </row>
    <row r="921" spans="4:4" x14ac:dyDescent="0.2">
      <c r="D921" s="11"/>
    </row>
    <row r="922" spans="4:4" x14ac:dyDescent="0.2">
      <c r="D922" s="11"/>
    </row>
    <row r="923" spans="4:4" x14ac:dyDescent="0.2">
      <c r="D923" s="11"/>
    </row>
    <row r="924" spans="4:4" x14ac:dyDescent="0.2">
      <c r="D924" s="11"/>
    </row>
    <row r="925" spans="4:4" x14ac:dyDescent="0.2">
      <c r="D925" s="11"/>
    </row>
    <row r="926" spans="4:4" x14ac:dyDescent="0.2">
      <c r="D926" s="11"/>
    </row>
    <row r="927" spans="4:4" x14ac:dyDescent="0.2">
      <c r="D927" s="11"/>
    </row>
    <row r="928" spans="4:4" x14ac:dyDescent="0.2">
      <c r="D928" s="11"/>
    </row>
    <row r="929" spans="4:4" x14ac:dyDescent="0.2">
      <c r="D929" s="11"/>
    </row>
    <row r="930" spans="4:4" x14ac:dyDescent="0.2">
      <c r="D930" s="11"/>
    </row>
    <row r="931" spans="4:4" x14ac:dyDescent="0.2">
      <c r="D931" s="11"/>
    </row>
    <row r="932" spans="4:4" x14ac:dyDescent="0.2">
      <c r="D932" s="11"/>
    </row>
    <row r="933" spans="4:4" x14ac:dyDescent="0.2">
      <c r="D933" s="11"/>
    </row>
    <row r="934" spans="4:4" x14ac:dyDescent="0.2">
      <c r="D934" s="11"/>
    </row>
    <row r="935" spans="4:4" x14ac:dyDescent="0.2">
      <c r="D935" s="11"/>
    </row>
    <row r="936" spans="4:4" x14ac:dyDescent="0.2">
      <c r="D936" s="11"/>
    </row>
    <row r="937" spans="4:4" x14ac:dyDescent="0.2">
      <c r="D937" s="11"/>
    </row>
    <row r="938" spans="4:4" x14ac:dyDescent="0.2">
      <c r="D938" s="11"/>
    </row>
    <row r="939" spans="4:4" x14ac:dyDescent="0.2">
      <c r="D939" s="11"/>
    </row>
    <row r="940" spans="4:4" x14ac:dyDescent="0.2">
      <c r="D940" s="11"/>
    </row>
    <row r="941" spans="4:4" x14ac:dyDescent="0.2">
      <c r="D941" s="11"/>
    </row>
    <row r="942" spans="4:4" x14ac:dyDescent="0.2">
      <c r="D942" s="11"/>
    </row>
    <row r="943" spans="4:4" x14ac:dyDescent="0.2">
      <c r="D943" s="11"/>
    </row>
    <row r="944" spans="4:4" x14ac:dyDescent="0.2">
      <c r="D944" s="11"/>
    </row>
    <row r="945" spans="4:4" x14ac:dyDescent="0.2">
      <c r="D945" s="11"/>
    </row>
    <row r="946" spans="4:4" x14ac:dyDescent="0.2">
      <c r="D946" s="11"/>
    </row>
    <row r="947" spans="4:4" x14ac:dyDescent="0.2">
      <c r="D947" s="11"/>
    </row>
    <row r="948" spans="4:4" x14ac:dyDescent="0.2">
      <c r="D948" s="11"/>
    </row>
    <row r="949" spans="4:4" x14ac:dyDescent="0.2">
      <c r="D949" s="11"/>
    </row>
    <row r="950" spans="4:4" x14ac:dyDescent="0.2">
      <c r="D950" s="11"/>
    </row>
    <row r="951" spans="4:4" x14ac:dyDescent="0.2">
      <c r="D951" s="11"/>
    </row>
    <row r="952" spans="4:4" x14ac:dyDescent="0.2">
      <c r="D952" s="11"/>
    </row>
    <row r="953" spans="4:4" x14ac:dyDescent="0.2">
      <c r="D953" s="11"/>
    </row>
    <row r="954" spans="4:4" x14ac:dyDescent="0.2">
      <c r="D954" s="11"/>
    </row>
    <row r="955" spans="4:4" x14ac:dyDescent="0.2">
      <c r="D955" s="11"/>
    </row>
    <row r="956" spans="4:4" x14ac:dyDescent="0.2">
      <c r="D956" s="11"/>
    </row>
    <row r="957" spans="4:4" x14ac:dyDescent="0.2">
      <c r="D957" s="11"/>
    </row>
    <row r="958" spans="4:4" x14ac:dyDescent="0.2">
      <c r="D958" s="11"/>
    </row>
    <row r="959" spans="4:4" x14ac:dyDescent="0.2">
      <c r="D959" s="11"/>
    </row>
    <row r="960" spans="4:4" x14ac:dyDescent="0.2">
      <c r="D960" s="11"/>
    </row>
    <row r="961" spans="4:4" x14ac:dyDescent="0.2">
      <c r="D961" s="11"/>
    </row>
    <row r="962" spans="4:4" x14ac:dyDescent="0.2">
      <c r="D962" s="11"/>
    </row>
    <row r="963" spans="4:4" x14ac:dyDescent="0.2">
      <c r="D963" s="11"/>
    </row>
    <row r="964" spans="4:4" x14ac:dyDescent="0.2">
      <c r="D964" s="11"/>
    </row>
    <row r="965" spans="4:4" x14ac:dyDescent="0.2">
      <c r="D965" s="11"/>
    </row>
    <row r="966" spans="4:4" x14ac:dyDescent="0.2">
      <c r="D966" s="11"/>
    </row>
    <row r="967" spans="4:4" x14ac:dyDescent="0.2">
      <c r="D967" s="11"/>
    </row>
    <row r="968" spans="4:4" x14ac:dyDescent="0.2">
      <c r="D968" s="11"/>
    </row>
    <row r="969" spans="4:4" x14ac:dyDescent="0.2">
      <c r="D969" s="11"/>
    </row>
    <row r="970" spans="4:4" x14ac:dyDescent="0.2">
      <c r="D970" s="11"/>
    </row>
    <row r="971" spans="4:4" x14ac:dyDescent="0.2">
      <c r="D971" s="11"/>
    </row>
    <row r="972" spans="4:4" x14ac:dyDescent="0.2">
      <c r="D972" s="11"/>
    </row>
    <row r="973" spans="4:4" x14ac:dyDescent="0.2">
      <c r="D973" s="11"/>
    </row>
    <row r="974" spans="4:4" x14ac:dyDescent="0.2">
      <c r="D974" s="11"/>
    </row>
    <row r="975" spans="4:4" x14ac:dyDescent="0.2">
      <c r="D975" s="11"/>
    </row>
    <row r="976" spans="4:4" x14ac:dyDescent="0.2">
      <c r="D976" s="11"/>
    </row>
    <row r="977" spans="4:4" x14ac:dyDescent="0.2">
      <c r="D977" s="11"/>
    </row>
    <row r="978" spans="4:4" x14ac:dyDescent="0.2">
      <c r="D978" s="11"/>
    </row>
    <row r="979" spans="4:4" x14ac:dyDescent="0.2">
      <c r="D979" s="11"/>
    </row>
    <row r="980" spans="4:4" x14ac:dyDescent="0.2">
      <c r="D980" s="11"/>
    </row>
    <row r="981" spans="4:4" x14ac:dyDescent="0.2">
      <c r="D981" s="11"/>
    </row>
    <row r="982" spans="4:4" x14ac:dyDescent="0.2">
      <c r="D982" s="11"/>
    </row>
    <row r="983" spans="4:4" x14ac:dyDescent="0.2">
      <c r="D983" s="11"/>
    </row>
    <row r="984" spans="4:4" x14ac:dyDescent="0.2">
      <c r="D984" s="11"/>
    </row>
    <row r="985" spans="4:4" x14ac:dyDescent="0.2">
      <c r="D985" s="11"/>
    </row>
    <row r="986" spans="4:4" x14ac:dyDescent="0.2">
      <c r="D986" s="11"/>
    </row>
    <row r="987" spans="4:4" x14ac:dyDescent="0.2">
      <c r="D987" s="11"/>
    </row>
    <row r="988" spans="4:4" x14ac:dyDescent="0.2">
      <c r="D988" s="11"/>
    </row>
    <row r="989" spans="4:4" x14ac:dyDescent="0.2">
      <c r="D989" s="11"/>
    </row>
    <row r="990" spans="4:4" x14ac:dyDescent="0.2">
      <c r="D990" s="11"/>
    </row>
    <row r="991" spans="4:4" x14ac:dyDescent="0.2">
      <c r="D991" s="11"/>
    </row>
    <row r="992" spans="4:4" x14ac:dyDescent="0.2">
      <c r="D992" s="11"/>
    </row>
    <row r="993" spans="4:4" x14ac:dyDescent="0.2">
      <c r="D993" s="11"/>
    </row>
    <row r="994" spans="4:4" x14ac:dyDescent="0.2">
      <c r="D994" s="11"/>
    </row>
    <row r="995" spans="4:4" x14ac:dyDescent="0.2">
      <c r="D995" s="11"/>
    </row>
    <row r="996" spans="4:4" x14ac:dyDescent="0.2">
      <c r="D996" s="11"/>
    </row>
    <row r="997" spans="4:4" x14ac:dyDescent="0.2">
      <c r="D997" s="11"/>
    </row>
    <row r="998" spans="4:4" x14ac:dyDescent="0.2">
      <c r="D998" s="11"/>
    </row>
    <row r="999" spans="4:4" x14ac:dyDescent="0.2">
      <c r="D999" s="11"/>
    </row>
    <row r="1000" spans="4:4" x14ac:dyDescent="0.2">
      <c r="D1000" s="11"/>
    </row>
    <row r="1001" spans="4:4" x14ac:dyDescent="0.2">
      <c r="D1001" s="11"/>
    </row>
    <row r="1002" spans="4:4" x14ac:dyDescent="0.2">
      <c r="D1002" s="11"/>
    </row>
    <row r="1003" spans="4:4" x14ac:dyDescent="0.2">
      <c r="D1003" s="11"/>
    </row>
    <row r="1004" spans="4:4" x14ac:dyDescent="0.2">
      <c r="D1004" s="11"/>
    </row>
    <row r="1005" spans="4:4" x14ac:dyDescent="0.2">
      <c r="D1005" s="11"/>
    </row>
    <row r="1006" spans="4:4" x14ac:dyDescent="0.2">
      <c r="D1006" s="11"/>
    </row>
    <row r="1007" spans="4:4" x14ac:dyDescent="0.2">
      <c r="D1007" s="11"/>
    </row>
    <row r="1008" spans="4:4" x14ac:dyDescent="0.2">
      <c r="D1008" s="11"/>
    </row>
    <row r="1009" spans="4:4" x14ac:dyDescent="0.2">
      <c r="D1009" s="11"/>
    </row>
    <row r="1010" spans="4:4" x14ac:dyDescent="0.2">
      <c r="D1010" s="11"/>
    </row>
    <row r="1011" spans="4:4" x14ac:dyDescent="0.2">
      <c r="D1011" s="11"/>
    </row>
    <row r="1012" spans="4:4" x14ac:dyDescent="0.2">
      <c r="D1012" s="11"/>
    </row>
    <row r="1013" spans="4:4" x14ac:dyDescent="0.2">
      <c r="D1013" s="11"/>
    </row>
    <row r="1014" spans="4:4" x14ac:dyDescent="0.2">
      <c r="D1014" s="11"/>
    </row>
    <row r="1015" spans="4:4" x14ac:dyDescent="0.2">
      <c r="D1015" s="11"/>
    </row>
    <row r="1016" spans="4:4" x14ac:dyDescent="0.2">
      <c r="D1016" s="11"/>
    </row>
    <row r="1017" spans="4:4" x14ac:dyDescent="0.2">
      <c r="D1017" s="11"/>
    </row>
    <row r="1018" spans="4:4" x14ac:dyDescent="0.2">
      <c r="D1018" s="11"/>
    </row>
    <row r="1019" spans="4:4" x14ac:dyDescent="0.2">
      <c r="D1019" s="11"/>
    </row>
    <row r="1020" spans="4:4" x14ac:dyDescent="0.2">
      <c r="D1020" s="11"/>
    </row>
    <row r="1021" spans="4:4" x14ac:dyDescent="0.2">
      <c r="D1021" s="11"/>
    </row>
    <row r="1022" spans="4:4" x14ac:dyDescent="0.2">
      <c r="D1022" s="11"/>
    </row>
    <row r="1023" spans="4:4" x14ac:dyDescent="0.2">
      <c r="D1023" s="11"/>
    </row>
    <row r="1024" spans="4:4" x14ac:dyDescent="0.2">
      <c r="D1024" s="11"/>
    </row>
    <row r="1025" spans="4:4" x14ac:dyDescent="0.2">
      <c r="D1025" s="11"/>
    </row>
    <row r="1026" spans="4:4" x14ac:dyDescent="0.2">
      <c r="D1026" s="11"/>
    </row>
    <row r="1027" spans="4:4" x14ac:dyDescent="0.2">
      <c r="D1027" s="11"/>
    </row>
    <row r="1028" spans="4:4" x14ac:dyDescent="0.2">
      <c r="D1028" s="11"/>
    </row>
    <row r="1029" spans="4:4" x14ac:dyDescent="0.2">
      <c r="D1029" s="11"/>
    </row>
    <row r="1030" spans="4:4" x14ac:dyDescent="0.2">
      <c r="D1030" s="11"/>
    </row>
    <row r="1031" spans="4:4" x14ac:dyDescent="0.2">
      <c r="D1031" s="11"/>
    </row>
    <row r="1032" spans="4:4" x14ac:dyDescent="0.2">
      <c r="D1032" s="11"/>
    </row>
    <row r="1033" spans="4:4" x14ac:dyDescent="0.2">
      <c r="D1033" s="11"/>
    </row>
    <row r="1034" spans="4:4" x14ac:dyDescent="0.2">
      <c r="D1034" s="11"/>
    </row>
    <row r="1035" spans="4:4" x14ac:dyDescent="0.2">
      <c r="D1035" s="11"/>
    </row>
    <row r="1036" spans="4:4" x14ac:dyDescent="0.2">
      <c r="D1036" s="11"/>
    </row>
    <row r="1037" spans="4:4" x14ac:dyDescent="0.2">
      <c r="D1037" s="11"/>
    </row>
    <row r="1038" spans="4:4" x14ac:dyDescent="0.2">
      <c r="D1038" s="11"/>
    </row>
    <row r="1039" spans="4:4" x14ac:dyDescent="0.2">
      <c r="D1039" s="11"/>
    </row>
    <row r="1040" spans="4:4" x14ac:dyDescent="0.2">
      <c r="D1040" s="11"/>
    </row>
    <row r="1041" spans="4:4" x14ac:dyDescent="0.2">
      <c r="D1041" s="11"/>
    </row>
    <row r="1042" spans="4:4" x14ac:dyDescent="0.2">
      <c r="D1042" s="11"/>
    </row>
    <row r="1043" spans="4:4" x14ac:dyDescent="0.2">
      <c r="D1043" s="11"/>
    </row>
    <row r="1044" spans="4:4" x14ac:dyDescent="0.2">
      <c r="D1044" s="11"/>
    </row>
    <row r="1045" spans="4:4" x14ac:dyDescent="0.2">
      <c r="D1045" s="11"/>
    </row>
    <row r="1046" spans="4:4" x14ac:dyDescent="0.2">
      <c r="D1046" s="11"/>
    </row>
    <row r="1047" spans="4:4" x14ac:dyDescent="0.2">
      <c r="D1047" s="11"/>
    </row>
    <row r="1048" spans="4:4" x14ac:dyDescent="0.2">
      <c r="D1048" s="11"/>
    </row>
    <row r="1049" spans="4:4" x14ac:dyDescent="0.2">
      <c r="D1049" s="11"/>
    </row>
    <row r="1050" spans="4:4" x14ac:dyDescent="0.2">
      <c r="D1050" s="11"/>
    </row>
    <row r="1051" spans="4:4" x14ac:dyDescent="0.2">
      <c r="D1051" s="11"/>
    </row>
    <row r="1052" spans="4:4" x14ac:dyDescent="0.2">
      <c r="D1052" s="11"/>
    </row>
    <row r="1053" spans="4:4" x14ac:dyDescent="0.2">
      <c r="D1053" s="11"/>
    </row>
    <row r="1054" spans="4:4" x14ac:dyDescent="0.2">
      <c r="D1054" s="11"/>
    </row>
    <row r="1055" spans="4:4" x14ac:dyDescent="0.2">
      <c r="D1055" s="11"/>
    </row>
    <row r="1056" spans="4:4" x14ac:dyDescent="0.2">
      <c r="D1056" s="11"/>
    </row>
    <row r="1057" spans="4:4" x14ac:dyDescent="0.2">
      <c r="D1057" s="11"/>
    </row>
    <row r="1058" spans="4:4" x14ac:dyDescent="0.2">
      <c r="D1058" s="11"/>
    </row>
    <row r="1059" spans="4:4" x14ac:dyDescent="0.2">
      <c r="D1059" s="11"/>
    </row>
    <row r="1060" spans="4:4" x14ac:dyDescent="0.2">
      <c r="D1060" s="11"/>
    </row>
    <row r="1061" spans="4:4" x14ac:dyDescent="0.2">
      <c r="D1061" s="11"/>
    </row>
    <row r="1062" spans="4:4" x14ac:dyDescent="0.2">
      <c r="D1062" s="11"/>
    </row>
    <row r="1063" spans="4:4" x14ac:dyDescent="0.2">
      <c r="D1063" s="11"/>
    </row>
    <row r="1064" spans="4:4" x14ac:dyDescent="0.2">
      <c r="D1064" s="11"/>
    </row>
    <row r="1065" spans="4:4" x14ac:dyDescent="0.2">
      <c r="D1065" s="11"/>
    </row>
    <row r="1066" spans="4:4" x14ac:dyDescent="0.2">
      <c r="D1066" s="11"/>
    </row>
    <row r="1067" spans="4:4" x14ac:dyDescent="0.2">
      <c r="D1067" s="11"/>
    </row>
    <row r="1068" spans="4:4" x14ac:dyDescent="0.2">
      <c r="D1068" s="11"/>
    </row>
    <row r="1069" spans="4:4" x14ac:dyDescent="0.2">
      <c r="D1069" s="11"/>
    </row>
    <row r="1070" spans="4:4" x14ac:dyDescent="0.2">
      <c r="D1070" s="11"/>
    </row>
    <row r="1071" spans="4:4" x14ac:dyDescent="0.2">
      <c r="D1071" s="11"/>
    </row>
    <row r="1072" spans="4:4" x14ac:dyDescent="0.2">
      <c r="D1072" s="11"/>
    </row>
    <row r="1073" spans="4:4" x14ac:dyDescent="0.2">
      <c r="D1073" s="11"/>
    </row>
    <row r="1074" spans="4:4" x14ac:dyDescent="0.2">
      <c r="D1074" s="11"/>
    </row>
    <row r="1075" spans="4:4" x14ac:dyDescent="0.2">
      <c r="D1075" s="11"/>
    </row>
    <row r="1076" spans="4:4" x14ac:dyDescent="0.2">
      <c r="D1076" s="11"/>
    </row>
    <row r="1077" spans="4:4" x14ac:dyDescent="0.2">
      <c r="D1077" s="11"/>
    </row>
    <row r="1078" spans="4:4" x14ac:dyDescent="0.2">
      <c r="D1078" s="11"/>
    </row>
    <row r="1079" spans="4:4" x14ac:dyDescent="0.2">
      <c r="D1079" s="11"/>
    </row>
    <row r="1080" spans="4:4" x14ac:dyDescent="0.2">
      <c r="D1080" s="11"/>
    </row>
    <row r="1081" spans="4:4" x14ac:dyDescent="0.2">
      <c r="D1081" s="11"/>
    </row>
    <row r="1082" spans="4:4" x14ac:dyDescent="0.2">
      <c r="D1082" s="11"/>
    </row>
    <row r="1083" spans="4:4" x14ac:dyDescent="0.2">
      <c r="D1083" s="11"/>
    </row>
    <row r="1084" spans="4:4" x14ac:dyDescent="0.2">
      <c r="D1084" s="11"/>
    </row>
    <row r="1085" spans="4:4" x14ac:dyDescent="0.2">
      <c r="D1085" s="11"/>
    </row>
    <row r="1086" spans="4:4" x14ac:dyDescent="0.2">
      <c r="D1086" s="11"/>
    </row>
    <row r="1087" spans="4:4" x14ac:dyDescent="0.2">
      <c r="D1087" s="11"/>
    </row>
    <row r="1088" spans="4:4" x14ac:dyDescent="0.2">
      <c r="D1088" s="11"/>
    </row>
    <row r="1089" spans="4:4" x14ac:dyDescent="0.2">
      <c r="D1089" s="11"/>
    </row>
    <row r="1090" spans="4:4" x14ac:dyDescent="0.2">
      <c r="D1090" s="11"/>
    </row>
    <row r="1091" spans="4:4" x14ac:dyDescent="0.2">
      <c r="D1091" s="11"/>
    </row>
    <row r="1092" spans="4:4" x14ac:dyDescent="0.2">
      <c r="D1092" s="11"/>
    </row>
    <row r="1093" spans="4:4" x14ac:dyDescent="0.2">
      <c r="D1093" s="11"/>
    </row>
    <row r="1094" spans="4:4" x14ac:dyDescent="0.2">
      <c r="D1094" s="11"/>
    </row>
    <row r="1095" spans="4:4" x14ac:dyDescent="0.2">
      <c r="D1095" s="11"/>
    </row>
    <row r="1096" spans="4:4" x14ac:dyDescent="0.2">
      <c r="D1096" s="11"/>
    </row>
    <row r="1097" spans="4:4" x14ac:dyDescent="0.2">
      <c r="D1097" s="11"/>
    </row>
    <row r="1098" spans="4:4" x14ac:dyDescent="0.2">
      <c r="D1098" s="11"/>
    </row>
    <row r="1099" spans="4:4" x14ac:dyDescent="0.2">
      <c r="D1099" s="11"/>
    </row>
    <row r="1100" spans="4:4" x14ac:dyDescent="0.2">
      <c r="D1100" s="11"/>
    </row>
    <row r="1101" spans="4:4" x14ac:dyDescent="0.2">
      <c r="D1101" s="11"/>
    </row>
    <row r="1102" spans="4:4" x14ac:dyDescent="0.2">
      <c r="D1102" s="11"/>
    </row>
    <row r="1103" spans="4:4" x14ac:dyDescent="0.2">
      <c r="D1103" s="11"/>
    </row>
    <row r="1104" spans="4:4" x14ac:dyDescent="0.2">
      <c r="D1104" s="11"/>
    </row>
    <row r="1105" spans="4:4" x14ac:dyDescent="0.2">
      <c r="D1105" s="11"/>
    </row>
    <row r="1106" spans="4:4" x14ac:dyDescent="0.2">
      <c r="D1106" s="11"/>
    </row>
    <row r="1107" spans="4:4" x14ac:dyDescent="0.2">
      <c r="D1107" s="11"/>
    </row>
    <row r="1108" spans="4:4" x14ac:dyDescent="0.2">
      <c r="D1108" s="11"/>
    </row>
    <row r="1109" spans="4:4" x14ac:dyDescent="0.2">
      <c r="D1109" s="11"/>
    </row>
    <row r="1110" spans="4:4" x14ac:dyDescent="0.2">
      <c r="D1110" s="11"/>
    </row>
    <row r="1111" spans="4:4" x14ac:dyDescent="0.2">
      <c r="D1111" s="11"/>
    </row>
    <row r="1112" spans="4:4" x14ac:dyDescent="0.2">
      <c r="D1112" s="11"/>
    </row>
    <row r="1113" spans="4:4" x14ac:dyDescent="0.2">
      <c r="D1113" s="11"/>
    </row>
    <row r="1114" spans="4:4" x14ac:dyDescent="0.2">
      <c r="D1114" s="11"/>
    </row>
    <row r="1115" spans="4:4" x14ac:dyDescent="0.2">
      <c r="D1115" s="11"/>
    </row>
    <row r="1116" spans="4:4" x14ac:dyDescent="0.2">
      <c r="D1116" s="11"/>
    </row>
    <row r="1117" spans="4:4" x14ac:dyDescent="0.2">
      <c r="D1117" s="11"/>
    </row>
    <row r="1118" spans="4:4" x14ac:dyDescent="0.2">
      <c r="D1118" s="11"/>
    </row>
    <row r="1119" spans="4:4" x14ac:dyDescent="0.2">
      <c r="D1119" s="11"/>
    </row>
    <row r="1120" spans="4:4" x14ac:dyDescent="0.2">
      <c r="D1120" s="11"/>
    </row>
    <row r="1121" spans="4:4" x14ac:dyDescent="0.2">
      <c r="D1121" s="11"/>
    </row>
    <row r="1122" spans="4:4" x14ac:dyDescent="0.2">
      <c r="D1122" s="11"/>
    </row>
    <row r="1123" spans="4:4" x14ac:dyDescent="0.2">
      <c r="D1123" s="11"/>
    </row>
    <row r="1124" spans="4:4" x14ac:dyDescent="0.2">
      <c r="D1124" s="11"/>
    </row>
    <row r="1125" spans="4:4" x14ac:dyDescent="0.2">
      <c r="D1125" s="11"/>
    </row>
    <row r="1126" spans="4:4" x14ac:dyDescent="0.2">
      <c r="D1126" s="11"/>
    </row>
    <row r="1127" spans="4:4" x14ac:dyDescent="0.2">
      <c r="D1127" s="11"/>
    </row>
    <row r="1128" spans="4:4" x14ac:dyDescent="0.2">
      <c r="D1128" s="11"/>
    </row>
    <row r="1129" spans="4:4" x14ac:dyDescent="0.2">
      <c r="D1129" s="11"/>
    </row>
    <row r="1130" spans="4:4" x14ac:dyDescent="0.2">
      <c r="D1130" s="11"/>
    </row>
    <row r="1131" spans="4:4" x14ac:dyDescent="0.2">
      <c r="D1131" s="11"/>
    </row>
    <row r="1132" spans="4:4" x14ac:dyDescent="0.2">
      <c r="D1132" s="11"/>
    </row>
    <row r="1133" spans="4:4" x14ac:dyDescent="0.2">
      <c r="D1133" s="11"/>
    </row>
    <row r="1134" spans="4:4" x14ac:dyDescent="0.2">
      <c r="D1134" s="11"/>
    </row>
    <row r="1135" spans="4:4" x14ac:dyDescent="0.2">
      <c r="D1135" s="11"/>
    </row>
    <row r="1136" spans="4:4" x14ac:dyDescent="0.2">
      <c r="D1136" s="11"/>
    </row>
    <row r="1137" spans="4:4" x14ac:dyDescent="0.2">
      <c r="D1137" s="11"/>
    </row>
    <row r="1138" spans="4:4" x14ac:dyDescent="0.2">
      <c r="D1138" s="11"/>
    </row>
    <row r="1139" spans="4:4" x14ac:dyDescent="0.2">
      <c r="D1139" s="11"/>
    </row>
    <row r="1140" spans="4:4" x14ac:dyDescent="0.2">
      <c r="D1140" s="11"/>
    </row>
    <row r="1141" spans="4:4" x14ac:dyDescent="0.2">
      <c r="D1141" s="11"/>
    </row>
    <row r="1142" spans="4:4" x14ac:dyDescent="0.2">
      <c r="D1142" s="11"/>
    </row>
    <row r="1143" spans="4:4" x14ac:dyDescent="0.2">
      <c r="D1143" s="11"/>
    </row>
    <row r="1144" spans="4:4" x14ac:dyDescent="0.2">
      <c r="D1144" s="11"/>
    </row>
    <row r="1145" spans="4:4" x14ac:dyDescent="0.2">
      <c r="D1145" s="11"/>
    </row>
    <row r="1146" spans="4:4" x14ac:dyDescent="0.2">
      <c r="D1146" s="11"/>
    </row>
    <row r="1147" spans="4:4" x14ac:dyDescent="0.2">
      <c r="D1147" s="11"/>
    </row>
    <row r="1148" spans="4:4" x14ac:dyDescent="0.2">
      <c r="D1148" s="11"/>
    </row>
    <row r="1149" spans="4:4" x14ac:dyDescent="0.2">
      <c r="D1149" s="11"/>
    </row>
    <row r="1150" spans="4:4" x14ac:dyDescent="0.2">
      <c r="D1150" s="11"/>
    </row>
    <row r="1151" spans="4:4" x14ac:dyDescent="0.2">
      <c r="D1151" s="11"/>
    </row>
    <row r="1152" spans="4:4" x14ac:dyDescent="0.2">
      <c r="D1152" s="11"/>
    </row>
    <row r="1153" spans="4:4" x14ac:dyDescent="0.2">
      <c r="D1153" s="11"/>
    </row>
    <row r="1154" spans="4:4" x14ac:dyDescent="0.2">
      <c r="D1154" s="11"/>
    </row>
    <row r="1155" spans="4:4" x14ac:dyDescent="0.2">
      <c r="D1155" s="11"/>
    </row>
    <row r="1156" spans="4:4" x14ac:dyDescent="0.2">
      <c r="D1156" s="11"/>
    </row>
    <row r="1157" spans="4:4" x14ac:dyDescent="0.2">
      <c r="D1157" s="11"/>
    </row>
    <row r="1158" spans="4:4" x14ac:dyDescent="0.2">
      <c r="D1158" s="11"/>
    </row>
    <row r="1159" spans="4:4" x14ac:dyDescent="0.2">
      <c r="D1159" s="11"/>
    </row>
    <row r="1160" spans="4:4" x14ac:dyDescent="0.2">
      <c r="D1160" s="11"/>
    </row>
    <row r="1161" spans="4:4" x14ac:dyDescent="0.2">
      <c r="D1161" s="11"/>
    </row>
    <row r="1162" spans="4:4" x14ac:dyDescent="0.2">
      <c r="D1162" s="11"/>
    </row>
    <row r="1163" spans="4:4" x14ac:dyDescent="0.2">
      <c r="D1163" s="11"/>
    </row>
    <row r="1164" spans="4:4" x14ac:dyDescent="0.2">
      <c r="D1164" s="11"/>
    </row>
    <row r="1165" spans="4:4" x14ac:dyDescent="0.2">
      <c r="D1165" s="11"/>
    </row>
    <row r="1166" spans="4:4" x14ac:dyDescent="0.2">
      <c r="D1166" s="11"/>
    </row>
    <row r="1167" spans="4:4" x14ac:dyDescent="0.2">
      <c r="D1167" s="11"/>
    </row>
    <row r="1168" spans="4:4" x14ac:dyDescent="0.2">
      <c r="D1168" s="11"/>
    </row>
    <row r="1169" spans="4:4" x14ac:dyDescent="0.2">
      <c r="D1169" s="11"/>
    </row>
    <row r="1170" spans="4:4" x14ac:dyDescent="0.2">
      <c r="D1170" s="11"/>
    </row>
    <row r="1171" spans="4:4" x14ac:dyDescent="0.2">
      <c r="D1171" s="11"/>
    </row>
    <row r="1172" spans="4:4" x14ac:dyDescent="0.2">
      <c r="D1172" s="11"/>
    </row>
    <row r="1173" spans="4:4" x14ac:dyDescent="0.2">
      <c r="D1173" s="11"/>
    </row>
    <row r="1174" spans="4:4" x14ac:dyDescent="0.2">
      <c r="D1174" s="11"/>
    </row>
    <row r="1175" spans="4:4" x14ac:dyDescent="0.2">
      <c r="D1175" s="11"/>
    </row>
    <row r="1176" spans="4:4" x14ac:dyDescent="0.2">
      <c r="D1176" s="11"/>
    </row>
    <row r="1177" spans="4:4" x14ac:dyDescent="0.2">
      <c r="D1177" s="11"/>
    </row>
    <row r="1178" spans="4:4" x14ac:dyDescent="0.2">
      <c r="D1178" s="11"/>
    </row>
    <row r="1179" spans="4:4" x14ac:dyDescent="0.2">
      <c r="D1179" s="11"/>
    </row>
    <row r="1180" spans="4:4" x14ac:dyDescent="0.2">
      <c r="D1180" s="11"/>
    </row>
    <row r="1181" spans="4:4" x14ac:dyDescent="0.2">
      <c r="D1181" s="11"/>
    </row>
    <row r="1182" spans="4:4" x14ac:dyDescent="0.2">
      <c r="D1182" s="11"/>
    </row>
    <row r="1183" spans="4:4" x14ac:dyDescent="0.2">
      <c r="D1183" s="11"/>
    </row>
    <row r="1184" spans="4:4" x14ac:dyDescent="0.2">
      <c r="D1184" s="11"/>
    </row>
    <row r="1185" spans="4:4" x14ac:dyDescent="0.2">
      <c r="D1185" s="11"/>
    </row>
    <row r="1186" spans="4:4" x14ac:dyDescent="0.2">
      <c r="D1186" s="11"/>
    </row>
    <row r="1187" spans="4:4" x14ac:dyDescent="0.2">
      <c r="D1187" s="11"/>
    </row>
    <row r="1188" spans="4:4" x14ac:dyDescent="0.2">
      <c r="D1188" s="11"/>
    </row>
    <row r="1189" spans="4:4" x14ac:dyDescent="0.2">
      <c r="D1189" s="11"/>
    </row>
    <row r="1190" spans="4:4" x14ac:dyDescent="0.2">
      <c r="D1190" s="11"/>
    </row>
    <row r="1191" spans="4:4" x14ac:dyDescent="0.2">
      <c r="D1191" s="11"/>
    </row>
    <row r="1192" spans="4:4" x14ac:dyDescent="0.2">
      <c r="D1192" s="11"/>
    </row>
    <row r="1193" spans="4:4" x14ac:dyDescent="0.2">
      <c r="D1193" s="11"/>
    </row>
    <row r="1194" spans="4:4" x14ac:dyDescent="0.2">
      <c r="D1194" s="11"/>
    </row>
    <row r="1195" spans="4:4" x14ac:dyDescent="0.2">
      <c r="D1195" s="11"/>
    </row>
    <row r="1196" spans="4:4" x14ac:dyDescent="0.2">
      <c r="D1196" s="11"/>
    </row>
    <row r="1197" spans="4:4" x14ac:dyDescent="0.2">
      <c r="D1197" s="11"/>
    </row>
    <row r="1198" spans="4:4" x14ac:dyDescent="0.2">
      <c r="D1198" s="11"/>
    </row>
    <row r="1199" spans="4:4" x14ac:dyDescent="0.2">
      <c r="D1199" s="11"/>
    </row>
    <row r="1200" spans="4:4" x14ac:dyDescent="0.2">
      <c r="D1200" s="11"/>
    </row>
    <row r="1201" spans="4:4" x14ac:dyDescent="0.2">
      <c r="D1201" s="11"/>
    </row>
    <row r="1202" spans="4:4" x14ac:dyDescent="0.2">
      <c r="D1202" s="11"/>
    </row>
    <row r="1203" spans="4:4" x14ac:dyDescent="0.2">
      <c r="D1203" s="11"/>
    </row>
    <row r="1204" spans="4:4" x14ac:dyDescent="0.2">
      <c r="D1204" s="11"/>
    </row>
    <row r="1205" spans="4:4" x14ac:dyDescent="0.2">
      <c r="D1205" s="11"/>
    </row>
    <row r="1206" spans="4:4" x14ac:dyDescent="0.2">
      <c r="D1206" s="11"/>
    </row>
    <row r="1207" spans="4:4" x14ac:dyDescent="0.2">
      <c r="D1207" s="11"/>
    </row>
    <row r="1208" spans="4:4" x14ac:dyDescent="0.2">
      <c r="D1208" s="11"/>
    </row>
    <row r="1209" spans="4:4" x14ac:dyDescent="0.2">
      <c r="D1209" s="11"/>
    </row>
    <row r="1210" spans="4:4" x14ac:dyDescent="0.2">
      <c r="D1210" s="11"/>
    </row>
    <row r="1211" spans="4:4" x14ac:dyDescent="0.2">
      <c r="D1211" s="11"/>
    </row>
    <row r="1212" spans="4:4" x14ac:dyDescent="0.2">
      <c r="D1212" s="11"/>
    </row>
    <row r="1213" spans="4:4" x14ac:dyDescent="0.2">
      <c r="D1213" s="11"/>
    </row>
    <row r="1214" spans="4:4" x14ac:dyDescent="0.2">
      <c r="D1214" s="11"/>
    </row>
    <row r="1215" spans="4:4" x14ac:dyDescent="0.2">
      <c r="D1215" s="11"/>
    </row>
    <row r="1216" spans="4:4" x14ac:dyDescent="0.2">
      <c r="D1216" s="11"/>
    </row>
    <row r="1217" spans="4:4" x14ac:dyDescent="0.2">
      <c r="D1217" s="11"/>
    </row>
    <row r="1218" spans="4:4" x14ac:dyDescent="0.2">
      <c r="D1218" s="11"/>
    </row>
    <row r="1219" spans="4:4" x14ac:dyDescent="0.2">
      <c r="D1219" s="11"/>
    </row>
    <row r="1220" spans="4:4" x14ac:dyDescent="0.2">
      <c r="D1220" s="11"/>
    </row>
    <row r="1221" spans="4:4" x14ac:dyDescent="0.2">
      <c r="D1221" s="11"/>
    </row>
    <row r="1222" spans="4:4" x14ac:dyDescent="0.2">
      <c r="D1222" s="11"/>
    </row>
    <row r="1223" spans="4:4" x14ac:dyDescent="0.2">
      <c r="D1223" s="11"/>
    </row>
    <row r="1224" spans="4:4" x14ac:dyDescent="0.2">
      <c r="D1224" s="11"/>
    </row>
    <row r="1225" spans="4:4" x14ac:dyDescent="0.2">
      <c r="D1225" s="11"/>
    </row>
    <row r="1226" spans="4:4" x14ac:dyDescent="0.2">
      <c r="D1226" s="11"/>
    </row>
    <row r="1227" spans="4:4" x14ac:dyDescent="0.2">
      <c r="D1227" s="11"/>
    </row>
    <row r="1228" spans="4:4" x14ac:dyDescent="0.2">
      <c r="D1228" s="11"/>
    </row>
    <row r="1229" spans="4:4" x14ac:dyDescent="0.2">
      <c r="D1229" s="11"/>
    </row>
    <row r="1230" spans="4:4" x14ac:dyDescent="0.2">
      <c r="D1230" s="11"/>
    </row>
    <row r="1231" spans="4:4" x14ac:dyDescent="0.2">
      <c r="D1231" s="11"/>
    </row>
    <row r="1232" spans="4:4" x14ac:dyDescent="0.2">
      <c r="D1232" s="11"/>
    </row>
    <row r="1233" spans="4:4" x14ac:dyDescent="0.2">
      <c r="D1233" s="11"/>
    </row>
    <row r="1234" spans="4:4" x14ac:dyDescent="0.2">
      <c r="D1234" s="11"/>
    </row>
    <row r="1235" spans="4:4" x14ac:dyDescent="0.2">
      <c r="D1235" s="11"/>
    </row>
    <row r="1236" spans="4:4" x14ac:dyDescent="0.2">
      <c r="D1236" s="11"/>
    </row>
    <row r="1237" spans="4:4" x14ac:dyDescent="0.2">
      <c r="D1237" s="11"/>
    </row>
    <row r="1238" spans="4:4" x14ac:dyDescent="0.2">
      <c r="D1238" s="11"/>
    </row>
    <row r="1239" spans="4:4" x14ac:dyDescent="0.2">
      <c r="D1239" s="11"/>
    </row>
    <row r="1240" spans="4:4" x14ac:dyDescent="0.2">
      <c r="D1240" s="11"/>
    </row>
    <row r="1241" spans="4:4" x14ac:dyDescent="0.2">
      <c r="D1241" s="11"/>
    </row>
    <row r="1242" spans="4:4" x14ac:dyDescent="0.2">
      <c r="D1242" s="11"/>
    </row>
    <row r="1243" spans="4:4" x14ac:dyDescent="0.2">
      <c r="D1243" s="11"/>
    </row>
    <row r="1244" spans="4:4" x14ac:dyDescent="0.2">
      <c r="D1244" s="11"/>
    </row>
    <row r="1245" spans="4:4" x14ac:dyDescent="0.2">
      <c r="D1245" s="11"/>
    </row>
    <row r="1246" spans="4:4" x14ac:dyDescent="0.2">
      <c r="D1246" s="11"/>
    </row>
    <row r="1247" spans="4:4" x14ac:dyDescent="0.2">
      <c r="D1247" s="11"/>
    </row>
    <row r="1248" spans="4:4" x14ac:dyDescent="0.2">
      <c r="D1248" s="11"/>
    </row>
    <row r="1249" spans="4:4" x14ac:dyDescent="0.2">
      <c r="D1249" s="11"/>
    </row>
    <row r="1250" spans="4:4" x14ac:dyDescent="0.2">
      <c r="D1250" s="11"/>
    </row>
    <row r="1251" spans="4:4" x14ac:dyDescent="0.2">
      <c r="D1251" s="11"/>
    </row>
    <row r="1252" spans="4:4" x14ac:dyDescent="0.2">
      <c r="D1252" s="11"/>
    </row>
    <row r="1253" spans="4:4" x14ac:dyDescent="0.2">
      <c r="D1253" s="11"/>
    </row>
    <row r="1254" spans="4:4" x14ac:dyDescent="0.2">
      <c r="D1254" s="11"/>
    </row>
    <row r="1255" spans="4:4" x14ac:dyDescent="0.2">
      <c r="D1255" s="11"/>
    </row>
    <row r="1256" spans="4:4" x14ac:dyDescent="0.2">
      <c r="D1256" s="11"/>
    </row>
    <row r="1257" spans="4:4" x14ac:dyDescent="0.2">
      <c r="D1257" s="11"/>
    </row>
    <row r="1258" spans="4:4" x14ac:dyDescent="0.2">
      <c r="D1258" s="11"/>
    </row>
    <row r="1259" spans="4:4" x14ac:dyDescent="0.2">
      <c r="D1259" s="11"/>
    </row>
    <row r="1260" spans="4:4" x14ac:dyDescent="0.2">
      <c r="D1260" s="11"/>
    </row>
    <row r="1261" spans="4:4" x14ac:dyDescent="0.2">
      <c r="D1261" s="11"/>
    </row>
    <row r="1262" spans="4:4" x14ac:dyDescent="0.2">
      <c r="D1262" s="11"/>
    </row>
    <row r="1263" spans="4:4" x14ac:dyDescent="0.2">
      <c r="D1263" s="11"/>
    </row>
    <row r="1264" spans="4:4" x14ac:dyDescent="0.2">
      <c r="D1264" s="11"/>
    </row>
    <row r="1265" spans="4:4" x14ac:dyDescent="0.2">
      <c r="D1265" s="11"/>
    </row>
    <row r="1266" spans="4:4" x14ac:dyDescent="0.2">
      <c r="D1266" s="11"/>
    </row>
    <row r="1267" spans="4:4" x14ac:dyDescent="0.2">
      <c r="D1267" s="11"/>
    </row>
    <row r="1268" spans="4:4" x14ac:dyDescent="0.2">
      <c r="D1268" s="11"/>
    </row>
    <row r="1269" spans="4:4" x14ac:dyDescent="0.2">
      <c r="D1269" s="11"/>
    </row>
    <row r="1270" spans="4:4" x14ac:dyDescent="0.2">
      <c r="D1270" s="11"/>
    </row>
    <row r="1271" spans="4:4" x14ac:dyDescent="0.2">
      <c r="D1271" s="11"/>
    </row>
    <row r="1272" spans="4:4" x14ac:dyDescent="0.2">
      <c r="D1272" s="11"/>
    </row>
    <row r="1273" spans="4:4" x14ac:dyDescent="0.2">
      <c r="D1273" s="11"/>
    </row>
    <row r="1274" spans="4:4" x14ac:dyDescent="0.2">
      <c r="D1274" s="11"/>
    </row>
    <row r="1275" spans="4:4" x14ac:dyDescent="0.2">
      <c r="D1275" s="11"/>
    </row>
    <row r="1276" spans="4:4" x14ac:dyDescent="0.2">
      <c r="D1276" s="11"/>
    </row>
    <row r="1277" spans="4:4" x14ac:dyDescent="0.2">
      <c r="D1277" s="11"/>
    </row>
    <row r="1278" spans="4:4" x14ac:dyDescent="0.2">
      <c r="D1278" s="11"/>
    </row>
    <row r="1279" spans="4:4" x14ac:dyDescent="0.2">
      <c r="D1279" s="11"/>
    </row>
    <row r="1280" spans="4:4" x14ac:dyDescent="0.2">
      <c r="D1280" s="11"/>
    </row>
    <row r="1281" spans="4:4" x14ac:dyDescent="0.2">
      <c r="D1281" s="11"/>
    </row>
    <row r="1282" spans="4:4" x14ac:dyDescent="0.2">
      <c r="D1282" s="11"/>
    </row>
    <row r="1283" spans="4:4" x14ac:dyDescent="0.2">
      <c r="D1283" s="11"/>
    </row>
    <row r="1284" spans="4:4" x14ac:dyDescent="0.2">
      <c r="D1284" s="11"/>
    </row>
    <row r="1285" spans="4:4" x14ac:dyDescent="0.2">
      <c r="D1285" s="11"/>
    </row>
    <row r="1286" spans="4:4" x14ac:dyDescent="0.2">
      <c r="D1286" s="11"/>
    </row>
    <row r="1287" spans="4:4" x14ac:dyDescent="0.2">
      <c r="D1287" s="11"/>
    </row>
    <row r="1288" spans="4:4" x14ac:dyDescent="0.2">
      <c r="D1288" s="11"/>
    </row>
    <row r="1289" spans="4:4" x14ac:dyDescent="0.2">
      <c r="D1289" s="11"/>
    </row>
    <row r="1290" spans="4:4" x14ac:dyDescent="0.2">
      <c r="D1290" s="11"/>
    </row>
    <row r="1291" spans="4:4" x14ac:dyDescent="0.2">
      <c r="D1291" s="11"/>
    </row>
    <row r="1292" spans="4:4" x14ac:dyDescent="0.2">
      <c r="D1292" s="11"/>
    </row>
    <row r="1293" spans="4:4" x14ac:dyDescent="0.2">
      <c r="D1293" s="11"/>
    </row>
    <row r="1294" spans="4:4" x14ac:dyDescent="0.2">
      <c r="D1294" s="11"/>
    </row>
    <row r="1295" spans="4:4" x14ac:dyDescent="0.2">
      <c r="D1295" s="11"/>
    </row>
    <row r="1296" spans="4:4" x14ac:dyDescent="0.2">
      <c r="D1296" s="11"/>
    </row>
    <row r="1297" spans="4:4" x14ac:dyDescent="0.2">
      <c r="D1297" s="11"/>
    </row>
    <row r="1298" spans="4:4" x14ac:dyDescent="0.2">
      <c r="D1298" s="11"/>
    </row>
    <row r="1299" spans="4:4" x14ac:dyDescent="0.2">
      <c r="D1299" s="11"/>
    </row>
    <row r="1300" spans="4:4" x14ac:dyDescent="0.2">
      <c r="D1300" s="11"/>
    </row>
    <row r="1301" spans="4:4" x14ac:dyDescent="0.2">
      <c r="D1301" s="11"/>
    </row>
    <row r="1302" spans="4:4" x14ac:dyDescent="0.2">
      <c r="D1302" s="11"/>
    </row>
    <row r="1303" spans="4:4" x14ac:dyDescent="0.2">
      <c r="D1303" s="11"/>
    </row>
    <row r="1304" spans="4:4" x14ac:dyDescent="0.2">
      <c r="D1304" s="11"/>
    </row>
    <row r="1305" spans="4:4" x14ac:dyDescent="0.2">
      <c r="D1305" s="11"/>
    </row>
    <row r="1306" spans="4:4" x14ac:dyDescent="0.2">
      <c r="D1306" s="11"/>
    </row>
    <row r="1307" spans="4:4" x14ac:dyDescent="0.2">
      <c r="D1307" s="11"/>
    </row>
    <row r="1308" spans="4:4" x14ac:dyDescent="0.2">
      <c r="D1308" s="11"/>
    </row>
    <row r="1309" spans="4:4" x14ac:dyDescent="0.2">
      <c r="D1309" s="11"/>
    </row>
    <row r="1310" spans="4:4" x14ac:dyDescent="0.2">
      <c r="D1310" s="11"/>
    </row>
    <row r="1311" spans="4:4" x14ac:dyDescent="0.2">
      <c r="D1311" s="11"/>
    </row>
    <row r="1312" spans="4:4" x14ac:dyDescent="0.2">
      <c r="D1312" s="11"/>
    </row>
    <row r="1313" spans="4:4" x14ac:dyDescent="0.2">
      <c r="D1313" s="11"/>
    </row>
    <row r="1314" spans="4:4" x14ac:dyDescent="0.2">
      <c r="D1314" s="11"/>
    </row>
    <row r="1315" spans="4:4" x14ac:dyDescent="0.2">
      <c r="D1315" s="11"/>
    </row>
    <row r="1316" spans="4:4" x14ac:dyDescent="0.2">
      <c r="D1316" s="11"/>
    </row>
    <row r="1317" spans="4:4" x14ac:dyDescent="0.2">
      <c r="D1317" s="11"/>
    </row>
    <row r="1318" spans="4:4" x14ac:dyDescent="0.2">
      <c r="D1318" s="11"/>
    </row>
    <row r="1319" spans="4:4" x14ac:dyDescent="0.2">
      <c r="D1319" s="11"/>
    </row>
    <row r="1320" spans="4:4" x14ac:dyDescent="0.2">
      <c r="D1320" s="11"/>
    </row>
    <row r="1321" spans="4:4" x14ac:dyDescent="0.2">
      <c r="D1321" s="11"/>
    </row>
    <row r="1322" spans="4:4" x14ac:dyDescent="0.2">
      <c r="D1322" s="11"/>
    </row>
    <row r="1323" spans="4:4" x14ac:dyDescent="0.2">
      <c r="D1323" s="11"/>
    </row>
    <row r="1324" spans="4:4" x14ac:dyDescent="0.2">
      <c r="D1324" s="11"/>
    </row>
    <row r="1325" spans="4:4" x14ac:dyDescent="0.2">
      <c r="D1325" s="11"/>
    </row>
    <row r="1326" spans="4:4" x14ac:dyDescent="0.2">
      <c r="D1326" s="11"/>
    </row>
    <row r="1327" spans="4:4" x14ac:dyDescent="0.2">
      <c r="D1327" s="11"/>
    </row>
    <row r="1328" spans="4:4" x14ac:dyDescent="0.2">
      <c r="D1328" s="11"/>
    </row>
    <row r="1329" spans="4:4" x14ac:dyDescent="0.2">
      <c r="D1329" s="11"/>
    </row>
    <row r="1330" spans="4:4" x14ac:dyDescent="0.2">
      <c r="D1330" s="11"/>
    </row>
    <row r="1331" spans="4:4" x14ac:dyDescent="0.2">
      <c r="D1331" s="11"/>
    </row>
    <row r="1332" spans="4:4" x14ac:dyDescent="0.2">
      <c r="D1332" s="11"/>
    </row>
    <row r="1333" spans="4:4" x14ac:dyDescent="0.2">
      <c r="D1333" s="11"/>
    </row>
    <row r="1334" spans="4:4" x14ac:dyDescent="0.2">
      <c r="D1334" s="11"/>
    </row>
    <row r="1335" spans="4:4" x14ac:dyDescent="0.2">
      <c r="D1335" s="11"/>
    </row>
    <row r="1336" spans="4:4" x14ac:dyDescent="0.2">
      <c r="D1336" s="11"/>
    </row>
    <row r="1337" spans="4:4" x14ac:dyDescent="0.2">
      <c r="D1337" s="11"/>
    </row>
    <row r="1338" spans="4:4" x14ac:dyDescent="0.2">
      <c r="D1338" s="11"/>
    </row>
    <row r="1339" spans="4:4" x14ac:dyDescent="0.2">
      <c r="D1339" s="11"/>
    </row>
    <row r="1340" spans="4:4" x14ac:dyDescent="0.2">
      <c r="D1340" s="11"/>
    </row>
    <row r="1341" spans="4:4" x14ac:dyDescent="0.2">
      <c r="D1341" s="11"/>
    </row>
    <row r="1342" spans="4:4" x14ac:dyDescent="0.2">
      <c r="D1342" s="11"/>
    </row>
    <row r="1343" spans="4:4" x14ac:dyDescent="0.2">
      <c r="D1343" s="11"/>
    </row>
    <row r="1344" spans="4:4" x14ac:dyDescent="0.2">
      <c r="D1344" s="11"/>
    </row>
    <row r="1345" spans="4:4" x14ac:dyDescent="0.2">
      <c r="D1345" s="11"/>
    </row>
    <row r="1346" spans="4:4" x14ac:dyDescent="0.2">
      <c r="D1346" s="11"/>
    </row>
    <row r="1347" spans="4:4" x14ac:dyDescent="0.2">
      <c r="D1347" s="11"/>
    </row>
    <row r="1348" spans="4:4" x14ac:dyDescent="0.2">
      <c r="D1348" s="11"/>
    </row>
    <row r="1349" spans="4:4" x14ac:dyDescent="0.2">
      <c r="D1349" s="11"/>
    </row>
    <row r="1350" spans="4:4" x14ac:dyDescent="0.2">
      <c r="D1350" s="11"/>
    </row>
    <row r="1351" spans="4:4" x14ac:dyDescent="0.2">
      <c r="D1351" s="11"/>
    </row>
    <row r="1352" spans="4:4" x14ac:dyDescent="0.2">
      <c r="D1352" s="11"/>
    </row>
    <row r="1353" spans="4:4" x14ac:dyDescent="0.2">
      <c r="D1353" s="11"/>
    </row>
    <row r="1354" spans="4:4" x14ac:dyDescent="0.2">
      <c r="D1354" s="11"/>
    </row>
    <row r="1355" spans="4:4" x14ac:dyDescent="0.2">
      <c r="D1355" s="11"/>
    </row>
    <row r="1356" spans="4:4" x14ac:dyDescent="0.2">
      <c r="D1356" s="11"/>
    </row>
    <row r="1357" spans="4:4" x14ac:dyDescent="0.2">
      <c r="D1357" s="11"/>
    </row>
    <row r="1358" spans="4:4" x14ac:dyDescent="0.2">
      <c r="D1358" s="11"/>
    </row>
    <row r="1359" spans="4:4" x14ac:dyDescent="0.2">
      <c r="D1359" s="11"/>
    </row>
    <row r="1360" spans="4:4" x14ac:dyDescent="0.2">
      <c r="D1360" s="11"/>
    </row>
    <row r="1361" spans="4:4" x14ac:dyDescent="0.2">
      <c r="D1361" s="11"/>
    </row>
    <row r="1362" spans="4:4" x14ac:dyDescent="0.2">
      <c r="D1362" s="11"/>
    </row>
    <row r="1363" spans="4:4" x14ac:dyDescent="0.2">
      <c r="D1363" s="11"/>
    </row>
    <row r="1364" spans="4:4" x14ac:dyDescent="0.2">
      <c r="D1364" s="11"/>
    </row>
    <row r="1365" spans="4:4" x14ac:dyDescent="0.2">
      <c r="D1365" s="11"/>
    </row>
    <row r="1366" spans="4:4" x14ac:dyDescent="0.2">
      <c r="D1366" s="11"/>
    </row>
    <row r="1367" spans="4:4" x14ac:dyDescent="0.2">
      <c r="D1367" s="11"/>
    </row>
    <row r="1368" spans="4:4" x14ac:dyDescent="0.2">
      <c r="D1368" s="11"/>
    </row>
    <row r="1369" spans="4:4" x14ac:dyDescent="0.2">
      <c r="D1369" s="11"/>
    </row>
    <row r="1370" spans="4:4" x14ac:dyDescent="0.2">
      <c r="D1370" s="11"/>
    </row>
    <row r="1371" spans="4:4" x14ac:dyDescent="0.2">
      <c r="D1371" s="11"/>
    </row>
    <row r="1372" spans="4:4" x14ac:dyDescent="0.2">
      <c r="D1372" s="11"/>
    </row>
    <row r="1373" spans="4:4" x14ac:dyDescent="0.2">
      <c r="D1373" s="11"/>
    </row>
    <row r="1374" spans="4:4" x14ac:dyDescent="0.2">
      <c r="D1374" s="11"/>
    </row>
    <row r="1375" spans="4:4" x14ac:dyDescent="0.2">
      <c r="D1375" s="11"/>
    </row>
    <row r="1376" spans="4:4" x14ac:dyDescent="0.2">
      <c r="D1376" s="11"/>
    </row>
    <row r="1377" spans="4:4" x14ac:dyDescent="0.2">
      <c r="D1377" s="11"/>
    </row>
    <row r="1378" spans="4:4" x14ac:dyDescent="0.2">
      <c r="D1378" s="11"/>
    </row>
    <row r="1379" spans="4:4" x14ac:dyDescent="0.2">
      <c r="D1379" s="11"/>
    </row>
    <row r="1380" spans="4:4" x14ac:dyDescent="0.2">
      <c r="D1380" s="11"/>
    </row>
    <row r="1381" spans="4:4" x14ac:dyDescent="0.2">
      <c r="D1381" s="11"/>
    </row>
    <row r="1382" spans="4:4" x14ac:dyDescent="0.2">
      <c r="D1382" s="11"/>
    </row>
    <row r="1383" spans="4:4" x14ac:dyDescent="0.2">
      <c r="D1383" s="11"/>
    </row>
    <row r="1384" spans="4:4" x14ac:dyDescent="0.2">
      <c r="D1384" s="11"/>
    </row>
    <row r="1385" spans="4:4" x14ac:dyDescent="0.2">
      <c r="D1385" s="11"/>
    </row>
    <row r="1386" spans="4:4" x14ac:dyDescent="0.2">
      <c r="D1386" s="11"/>
    </row>
    <row r="1387" spans="4:4" x14ac:dyDescent="0.2">
      <c r="D1387" s="11"/>
    </row>
    <row r="1388" spans="4:4" x14ac:dyDescent="0.2">
      <c r="D1388" s="11"/>
    </row>
    <row r="1389" spans="4:4" x14ac:dyDescent="0.2">
      <c r="D1389" s="11"/>
    </row>
    <row r="1390" spans="4:4" x14ac:dyDescent="0.2">
      <c r="D1390" s="11"/>
    </row>
    <row r="1391" spans="4:4" x14ac:dyDescent="0.2">
      <c r="D1391" s="11"/>
    </row>
    <row r="1392" spans="4:4" x14ac:dyDescent="0.2">
      <c r="D1392" s="11"/>
    </row>
    <row r="1393" spans="4:4" x14ac:dyDescent="0.2">
      <c r="D1393" s="11"/>
    </row>
    <row r="1394" spans="4:4" x14ac:dyDescent="0.2">
      <c r="D1394" s="11"/>
    </row>
    <row r="1395" spans="4:4" x14ac:dyDescent="0.2">
      <c r="D1395" s="11"/>
    </row>
    <row r="1396" spans="4:4" x14ac:dyDescent="0.2">
      <c r="D1396" s="11"/>
    </row>
    <row r="1397" spans="4:4" x14ac:dyDescent="0.2">
      <c r="D1397" s="11"/>
    </row>
    <row r="1398" spans="4:4" x14ac:dyDescent="0.2">
      <c r="D1398" s="11"/>
    </row>
    <row r="1399" spans="4:4" x14ac:dyDescent="0.2">
      <c r="D1399" s="11"/>
    </row>
    <row r="1400" spans="4:4" x14ac:dyDescent="0.2">
      <c r="D1400" s="11"/>
    </row>
    <row r="1401" spans="4:4" x14ac:dyDescent="0.2">
      <c r="D1401" s="11"/>
    </row>
    <row r="1402" spans="4:4" x14ac:dyDescent="0.2">
      <c r="D1402" s="11"/>
    </row>
    <row r="1403" spans="4:4" x14ac:dyDescent="0.2">
      <c r="D1403" s="11"/>
    </row>
    <row r="1404" spans="4:4" x14ac:dyDescent="0.2">
      <c r="D1404" s="11"/>
    </row>
    <row r="1405" spans="4:4" x14ac:dyDescent="0.2">
      <c r="D1405" s="11"/>
    </row>
    <row r="1406" spans="4:4" x14ac:dyDescent="0.2">
      <c r="D1406" s="11"/>
    </row>
    <row r="1407" spans="4:4" x14ac:dyDescent="0.2">
      <c r="D1407" s="11"/>
    </row>
    <row r="1408" spans="4:4" x14ac:dyDescent="0.2">
      <c r="D1408" s="11"/>
    </row>
    <row r="1409" spans="4:4" x14ac:dyDescent="0.2">
      <c r="D1409" s="11"/>
    </row>
    <row r="1410" spans="4:4" x14ac:dyDescent="0.2">
      <c r="D1410" s="11"/>
    </row>
    <row r="1411" spans="4:4" x14ac:dyDescent="0.2">
      <c r="D1411" s="11"/>
    </row>
    <row r="1412" spans="4:4" x14ac:dyDescent="0.2">
      <c r="D1412" s="11"/>
    </row>
    <row r="1413" spans="4:4" x14ac:dyDescent="0.2">
      <c r="D1413" s="11"/>
    </row>
    <row r="1414" spans="4:4" x14ac:dyDescent="0.2">
      <c r="D1414" s="11"/>
    </row>
    <row r="1415" spans="4:4" x14ac:dyDescent="0.2">
      <c r="D1415" s="11"/>
    </row>
    <row r="1416" spans="4:4" x14ac:dyDescent="0.2">
      <c r="D1416" s="11"/>
    </row>
    <row r="1417" spans="4:4" x14ac:dyDescent="0.2">
      <c r="D1417" s="11"/>
    </row>
    <row r="1418" spans="4:4" x14ac:dyDescent="0.2">
      <c r="D1418" s="11"/>
    </row>
    <row r="1419" spans="4:4" x14ac:dyDescent="0.2">
      <c r="D1419" s="11"/>
    </row>
    <row r="1420" spans="4:4" x14ac:dyDescent="0.2">
      <c r="D1420" s="11"/>
    </row>
    <row r="1421" spans="4:4" x14ac:dyDescent="0.2">
      <c r="D1421" s="11"/>
    </row>
    <row r="1422" spans="4:4" x14ac:dyDescent="0.2">
      <c r="D1422" s="11"/>
    </row>
    <row r="1423" spans="4:4" x14ac:dyDescent="0.2">
      <c r="D1423" s="11"/>
    </row>
    <row r="1424" spans="4:4" x14ac:dyDescent="0.2">
      <c r="D1424" s="11"/>
    </row>
    <row r="1425" spans="4:4" x14ac:dyDescent="0.2">
      <c r="D1425" s="11"/>
    </row>
    <row r="1426" spans="4:4" x14ac:dyDescent="0.2">
      <c r="D1426" s="11"/>
    </row>
    <row r="1427" spans="4:4" x14ac:dyDescent="0.2">
      <c r="D1427" s="11"/>
    </row>
    <row r="1428" spans="4:4" x14ac:dyDescent="0.2">
      <c r="D1428" s="11"/>
    </row>
    <row r="1429" spans="4:4" x14ac:dyDescent="0.2">
      <c r="D1429" s="11"/>
    </row>
    <row r="1430" spans="4:4" x14ac:dyDescent="0.2">
      <c r="D1430" s="11"/>
    </row>
    <row r="1431" spans="4:4" x14ac:dyDescent="0.2">
      <c r="D1431" s="11"/>
    </row>
    <row r="1432" spans="4:4" x14ac:dyDescent="0.2">
      <c r="D1432" s="11"/>
    </row>
    <row r="1433" spans="4:4" x14ac:dyDescent="0.2">
      <c r="D1433" s="11"/>
    </row>
    <row r="1434" spans="4:4" x14ac:dyDescent="0.2">
      <c r="D1434" s="11"/>
    </row>
    <row r="1435" spans="4:4" x14ac:dyDescent="0.2">
      <c r="D1435" s="11"/>
    </row>
    <row r="1436" spans="4:4" x14ac:dyDescent="0.2">
      <c r="D1436" s="11"/>
    </row>
    <row r="1437" spans="4:4" x14ac:dyDescent="0.2">
      <c r="D1437" s="11"/>
    </row>
    <row r="1438" spans="4:4" x14ac:dyDescent="0.2">
      <c r="D1438" s="11"/>
    </row>
    <row r="1439" spans="4:4" x14ac:dyDescent="0.2">
      <c r="D1439" s="11"/>
    </row>
    <row r="1440" spans="4:4" x14ac:dyDescent="0.2">
      <c r="D1440" s="11"/>
    </row>
    <row r="1441" spans="4:4" x14ac:dyDescent="0.2">
      <c r="D1441" s="11"/>
    </row>
    <row r="1442" spans="4:4" x14ac:dyDescent="0.2">
      <c r="D1442" s="11"/>
    </row>
    <row r="1443" spans="4:4" x14ac:dyDescent="0.2">
      <c r="D1443" s="11"/>
    </row>
    <row r="1444" spans="4:4" x14ac:dyDescent="0.2">
      <c r="D1444" s="11"/>
    </row>
    <row r="1445" spans="4:4" x14ac:dyDescent="0.2">
      <c r="D1445" s="11"/>
    </row>
    <row r="1446" spans="4:4" x14ac:dyDescent="0.2">
      <c r="D1446" s="11"/>
    </row>
    <row r="1447" spans="4:4" x14ac:dyDescent="0.2">
      <c r="D1447" s="11"/>
    </row>
    <row r="1448" spans="4:4" x14ac:dyDescent="0.2">
      <c r="D1448" s="11"/>
    </row>
    <row r="1449" spans="4:4" x14ac:dyDescent="0.2">
      <c r="D1449" s="11"/>
    </row>
    <row r="1450" spans="4:4" x14ac:dyDescent="0.2">
      <c r="D1450" s="11"/>
    </row>
    <row r="1451" spans="4:4" x14ac:dyDescent="0.2">
      <c r="D1451" s="11"/>
    </row>
    <row r="1452" spans="4:4" x14ac:dyDescent="0.2">
      <c r="D1452" s="11"/>
    </row>
    <row r="1453" spans="4:4" x14ac:dyDescent="0.2">
      <c r="D1453" s="11"/>
    </row>
    <row r="1454" spans="4:4" x14ac:dyDescent="0.2">
      <c r="D1454" s="11"/>
    </row>
    <row r="1455" spans="4:4" x14ac:dyDescent="0.2">
      <c r="D1455" s="11"/>
    </row>
    <row r="1456" spans="4:4" x14ac:dyDescent="0.2">
      <c r="D1456" s="11"/>
    </row>
    <row r="1457" spans="4:4" x14ac:dyDescent="0.2">
      <c r="D1457" s="11"/>
    </row>
    <row r="1458" spans="4:4" x14ac:dyDescent="0.2">
      <c r="D1458" s="11"/>
    </row>
    <row r="1459" spans="4:4" x14ac:dyDescent="0.2">
      <c r="D1459" s="11"/>
    </row>
    <row r="1460" spans="4:4" x14ac:dyDescent="0.2">
      <c r="D1460" s="11"/>
    </row>
    <row r="1461" spans="4:4" x14ac:dyDescent="0.2">
      <c r="D1461" s="11"/>
    </row>
    <row r="1462" spans="4:4" x14ac:dyDescent="0.2">
      <c r="D1462" s="11"/>
    </row>
    <row r="1463" spans="4:4" x14ac:dyDescent="0.2">
      <c r="D1463" s="11"/>
    </row>
    <row r="1464" spans="4:4" x14ac:dyDescent="0.2">
      <c r="D1464" s="11"/>
    </row>
    <row r="1465" spans="4:4" x14ac:dyDescent="0.2">
      <c r="D1465" s="11"/>
    </row>
    <row r="1466" spans="4:4" x14ac:dyDescent="0.2">
      <c r="D1466" s="11"/>
    </row>
    <row r="1467" spans="4:4" x14ac:dyDescent="0.2">
      <c r="D1467" s="11"/>
    </row>
    <row r="1468" spans="4:4" x14ac:dyDescent="0.2">
      <c r="D1468" s="11"/>
    </row>
    <row r="1469" spans="4:4" x14ac:dyDescent="0.2">
      <c r="D1469" s="11"/>
    </row>
    <row r="1470" spans="4:4" x14ac:dyDescent="0.2">
      <c r="D1470" s="11"/>
    </row>
    <row r="1471" spans="4:4" x14ac:dyDescent="0.2">
      <c r="D1471" s="11"/>
    </row>
    <row r="1472" spans="4:4" x14ac:dyDescent="0.2">
      <c r="D1472" s="11"/>
    </row>
    <row r="1473" spans="4:4" x14ac:dyDescent="0.2">
      <c r="D1473" s="11"/>
    </row>
    <row r="1474" spans="4:4" x14ac:dyDescent="0.2">
      <c r="D1474" s="11"/>
    </row>
    <row r="1475" spans="4:4" x14ac:dyDescent="0.2">
      <c r="D1475" s="11"/>
    </row>
    <row r="1476" spans="4:4" x14ac:dyDescent="0.2">
      <c r="D1476" s="11"/>
    </row>
    <row r="1477" spans="4:4" x14ac:dyDescent="0.2">
      <c r="D1477" s="11"/>
    </row>
    <row r="1478" spans="4:4" x14ac:dyDescent="0.2">
      <c r="D1478" s="11"/>
    </row>
    <row r="1479" spans="4:4" x14ac:dyDescent="0.2">
      <c r="D1479" s="11"/>
    </row>
    <row r="1480" spans="4:4" x14ac:dyDescent="0.2">
      <c r="D1480" s="11"/>
    </row>
    <row r="1481" spans="4:4" x14ac:dyDescent="0.2">
      <c r="D1481" s="11"/>
    </row>
    <row r="1482" spans="4:4" x14ac:dyDescent="0.2">
      <c r="D1482" s="11"/>
    </row>
    <row r="1483" spans="4:4" x14ac:dyDescent="0.2">
      <c r="D1483" s="11"/>
    </row>
    <row r="1484" spans="4:4" x14ac:dyDescent="0.2">
      <c r="D1484" s="11"/>
    </row>
    <row r="1485" spans="4:4" x14ac:dyDescent="0.2">
      <c r="D1485" s="11"/>
    </row>
    <row r="1486" spans="4:4" x14ac:dyDescent="0.2">
      <c r="D1486" s="11"/>
    </row>
    <row r="1487" spans="4:4" x14ac:dyDescent="0.2">
      <c r="D1487" s="11"/>
    </row>
    <row r="1488" spans="4:4" x14ac:dyDescent="0.2">
      <c r="D1488" s="11"/>
    </row>
    <row r="1489" spans="4:4" x14ac:dyDescent="0.2">
      <c r="D1489" s="11"/>
    </row>
    <row r="1490" spans="4:4" x14ac:dyDescent="0.2">
      <c r="D1490" s="11"/>
    </row>
    <row r="1491" spans="4:4" x14ac:dyDescent="0.2">
      <c r="D1491" s="11"/>
    </row>
    <row r="1492" spans="4:4" x14ac:dyDescent="0.2">
      <c r="D1492" s="11"/>
    </row>
    <row r="1493" spans="4:4" x14ac:dyDescent="0.2">
      <c r="D1493" s="11"/>
    </row>
    <row r="1494" spans="4:4" x14ac:dyDescent="0.2">
      <c r="D1494" s="11"/>
    </row>
    <row r="1495" spans="4:4" x14ac:dyDescent="0.2">
      <c r="D1495" s="11"/>
    </row>
    <row r="1496" spans="4:4" x14ac:dyDescent="0.2">
      <c r="D1496" s="11"/>
    </row>
    <row r="1497" spans="4:4" x14ac:dyDescent="0.2">
      <c r="D1497" s="11"/>
    </row>
    <row r="1498" spans="4:4" x14ac:dyDescent="0.2">
      <c r="D1498" s="11"/>
    </row>
    <row r="1499" spans="4:4" x14ac:dyDescent="0.2">
      <c r="D1499" s="11"/>
    </row>
    <row r="1500" spans="4:4" x14ac:dyDescent="0.2">
      <c r="D1500" s="11"/>
    </row>
    <row r="1501" spans="4:4" x14ac:dyDescent="0.2">
      <c r="D1501" s="11"/>
    </row>
    <row r="1502" spans="4:4" x14ac:dyDescent="0.2">
      <c r="D1502" s="11"/>
    </row>
    <row r="1503" spans="4:4" x14ac:dyDescent="0.2">
      <c r="D1503" s="11"/>
    </row>
    <row r="1504" spans="4:4" x14ac:dyDescent="0.2">
      <c r="D1504" s="11"/>
    </row>
    <row r="1505" spans="4:4" x14ac:dyDescent="0.2">
      <c r="D1505" s="11"/>
    </row>
    <row r="1506" spans="4:4" x14ac:dyDescent="0.2">
      <c r="D1506" s="11"/>
    </row>
    <row r="1507" spans="4:4" x14ac:dyDescent="0.2">
      <c r="D1507" s="11"/>
    </row>
    <row r="1508" spans="4:4" x14ac:dyDescent="0.2">
      <c r="D1508" s="11"/>
    </row>
    <row r="1509" spans="4:4" x14ac:dyDescent="0.2">
      <c r="D1509" s="11"/>
    </row>
    <row r="1510" spans="4:4" x14ac:dyDescent="0.2">
      <c r="D1510" s="11"/>
    </row>
    <row r="1511" spans="4:4" x14ac:dyDescent="0.2">
      <c r="D1511" s="11"/>
    </row>
    <row r="1512" spans="4:4" x14ac:dyDescent="0.2">
      <c r="D1512" s="11"/>
    </row>
    <row r="1513" spans="4:4" x14ac:dyDescent="0.2">
      <c r="D1513" s="11"/>
    </row>
    <row r="1514" spans="4:4" x14ac:dyDescent="0.2">
      <c r="D1514" s="11"/>
    </row>
    <row r="1515" spans="4:4" x14ac:dyDescent="0.2">
      <c r="D1515" s="11"/>
    </row>
    <row r="1516" spans="4:4" x14ac:dyDescent="0.2">
      <c r="D1516" s="11"/>
    </row>
    <row r="1517" spans="4:4" x14ac:dyDescent="0.2">
      <c r="D1517" s="11"/>
    </row>
    <row r="1518" spans="4:4" x14ac:dyDescent="0.2">
      <c r="D1518" s="11"/>
    </row>
    <row r="1519" spans="4:4" x14ac:dyDescent="0.2">
      <c r="D1519" s="11"/>
    </row>
    <row r="1520" spans="4:4" x14ac:dyDescent="0.2">
      <c r="D1520" s="11"/>
    </row>
    <row r="1521" spans="4:4" x14ac:dyDescent="0.2">
      <c r="D1521" s="11"/>
    </row>
    <row r="1522" spans="4:4" x14ac:dyDescent="0.2">
      <c r="D1522" s="11"/>
    </row>
    <row r="1523" spans="4:4" x14ac:dyDescent="0.2">
      <c r="D1523" s="11"/>
    </row>
    <row r="1524" spans="4:4" x14ac:dyDescent="0.2">
      <c r="D1524" s="11"/>
    </row>
    <row r="1525" spans="4:4" x14ac:dyDescent="0.2">
      <c r="D1525" s="11"/>
    </row>
    <row r="1526" spans="4:4" x14ac:dyDescent="0.2">
      <c r="D1526" s="11"/>
    </row>
    <row r="1527" spans="4:4" x14ac:dyDescent="0.2">
      <c r="D1527" s="11"/>
    </row>
    <row r="1528" spans="4:4" x14ac:dyDescent="0.2">
      <c r="D1528" s="11"/>
    </row>
    <row r="1529" spans="4:4" x14ac:dyDescent="0.2">
      <c r="D1529" s="11"/>
    </row>
    <row r="1530" spans="4:4" x14ac:dyDescent="0.2">
      <c r="D1530" s="11"/>
    </row>
    <row r="1531" spans="4:4" x14ac:dyDescent="0.2">
      <c r="D1531" s="11"/>
    </row>
    <row r="1532" spans="4:4" x14ac:dyDescent="0.2">
      <c r="D1532" s="11"/>
    </row>
    <row r="1533" spans="4:4" x14ac:dyDescent="0.2">
      <c r="D1533" s="11"/>
    </row>
    <row r="1534" spans="4:4" x14ac:dyDescent="0.2">
      <c r="D1534" s="11"/>
    </row>
    <row r="1535" spans="4:4" x14ac:dyDescent="0.2">
      <c r="D1535" s="11"/>
    </row>
    <row r="1536" spans="4:4" x14ac:dyDescent="0.2">
      <c r="D1536" s="11"/>
    </row>
    <row r="1537" spans="4:4" x14ac:dyDescent="0.2">
      <c r="D1537" s="11"/>
    </row>
    <row r="1538" spans="4:4" x14ac:dyDescent="0.2">
      <c r="D1538" s="11"/>
    </row>
    <row r="1539" spans="4:4" x14ac:dyDescent="0.2">
      <c r="D1539" s="11"/>
    </row>
    <row r="1540" spans="4:4" x14ac:dyDescent="0.2">
      <c r="D1540" s="11"/>
    </row>
    <row r="1541" spans="4:4" x14ac:dyDescent="0.2">
      <c r="D1541" s="11"/>
    </row>
    <row r="1542" spans="4:4" x14ac:dyDescent="0.2">
      <c r="D1542" s="11"/>
    </row>
    <row r="1543" spans="4:4" x14ac:dyDescent="0.2">
      <c r="D1543" s="11"/>
    </row>
    <row r="1544" spans="4:4" x14ac:dyDescent="0.2">
      <c r="D1544" s="11"/>
    </row>
    <row r="1545" spans="4:4" x14ac:dyDescent="0.2">
      <c r="D1545" s="11"/>
    </row>
    <row r="1546" spans="4:4" x14ac:dyDescent="0.2">
      <c r="D1546" s="11"/>
    </row>
    <row r="1547" spans="4:4" x14ac:dyDescent="0.2">
      <c r="D1547" s="11"/>
    </row>
    <row r="1548" spans="4:4" x14ac:dyDescent="0.2">
      <c r="D1548" s="11"/>
    </row>
    <row r="1549" spans="4:4" x14ac:dyDescent="0.2">
      <c r="D1549" s="11"/>
    </row>
    <row r="1550" spans="4:4" x14ac:dyDescent="0.2">
      <c r="D1550" s="11"/>
    </row>
    <row r="1551" spans="4:4" x14ac:dyDescent="0.2">
      <c r="D1551" s="11"/>
    </row>
    <row r="1552" spans="4:4" x14ac:dyDescent="0.2">
      <c r="D1552" s="11"/>
    </row>
    <row r="1553" spans="4:4" x14ac:dyDescent="0.2">
      <c r="D1553" s="11"/>
    </row>
    <row r="1554" spans="4:4" x14ac:dyDescent="0.2">
      <c r="D1554" s="11"/>
    </row>
    <row r="1555" spans="4:4" x14ac:dyDescent="0.2">
      <c r="D1555" s="11"/>
    </row>
    <row r="1556" spans="4:4" x14ac:dyDescent="0.2">
      <c r="D1556" s="11"/>
    </row>
    <row r="1557" spans="4:4" x14ac:dyDescent="0.2">
      <c r="D1557" s="11"/>
    </row>
    <row r="1558" spans="4:4" x14ac:dyDescent="0.2">
      <c r="D1558" s="11"/>
    </row>
    <row r="1559" spans="4:4" x14ac:dyDescent="0.2">
      <c r="D1559" s="11"/>
    </row>
    <row r="1560" spans="4:4" x14ac:dyDescent="0.2">
      <c r="D1560" s="11"/>
    </row>
    <row r="1561" spans="4:4" x14ac:dyDescent="0.2">
      <c r="D1561" s="11"/>
    </row>
    <row r="1562" spans="4:4" x14ac:dyDescent="0.2">
      <c r="D1562" s="11"/>
    </row>
    <row r="1563" spans="4:4" x14ac:dyDescent="0.2">
      <c r="D1563" s="11"/>
    </row>
    <row r="1564" spans="4:4" x14ac:dyDescent="0.2">
      <c r="D1564" s="11"/>
    </row>
    <row r="1565" spans="4:4" x14ac:dyDescent="0.2">
      <c r="D1565" s="11"/>
    </row>
    <row r="1566" spans="4:4" x14ac:dyDescent="0.2">
      <c r="D1566" s="11"/>
    </row>
    <row r="1567" spans="4:4" x14ac:dyDescent="0.2">
      <c r="D1567" s="11"/>
    </row>
    <row r="1568" spans="4:4" x14ac:dyDescent="0.2">
      <c r="D1568" s="11"/>
    </row>
    <row r="1569" spans="4:4" x14ac:dyDescent="0.2">
      <c r="D1569" s="11"/>
    </row>
    <row r="1570" spans="4:4" x14ac:dyDescent="0.2">
      <c r="D1570" s="11"/>
    </row>
    <row r="1571" spans="4:4" x14ac:dyDescent="0.2">
      <c r="D1571" s="11"/>
    </row>
    <row r="1572" spans="4:4" x14ac:dyDescent="0.2">
      <c r="D1572" s="11"/>
    </row>
    <row r="1573" spans="4:4" x14ac:dyDescent="0.2">
      <c r="D1573" s="11"/>
    </row>
    <row r="1574" spans="4:4" x14ac:dyDescent="0.2">
      <c r="D1574" s="11"/>
    </row>
    <row r="1575" spans="4:4" x14ac:dyDescent="0.2">
      <c r="D1575" s="11"/>
    </row>
    <row r="1576" spans="4:4" x14ac:dyDescent="0.2">
      <c r="D1576" s="11"/>
    </row>
    <row r="1577" spans="4:4" x14ac:dyDescent="0.2">
      <c r="D1577" s="11"/>
    </row>
    <row r="1578" spans="4:4" x14ac:dyDescent="0.2">
      <c r="D1578" s="11"/>
    </row>
    <row r="1579" spans="4:4" x14ac:dyDescent="0.2">
      <c r="D1579" s="11"/>
    </row>
    <row r="1580" spans="4:4" x14ac:dyDescent="0.2">
      <c r="D1580" s="11"/>
    </row>
    <row r="1581" spans="4:4" x14ac:dyDescent="0.2">
      <c r="D1581" s="11"/>
    </row>
    <row r="1582" spans="4:4" x14ac:dyDescent="0.2">
      <c r="D1582" s="11"/>
    </row>
    <row r="1583" spans="4:4" x14ac:dyDescent="0.2">
      <c r="D1583" s="11"/>
    </row>
    <row r="1584" spans="4:4" x14ac:dyDescent="0.2">
      <c r="D1584" s="11"/>
    </row>
    <row r="1585" spans="4:4" x14ac:dyDescent="0.2">
      <c r="D1585" s="11"/>
    </row>
    <row r="1586" spans="4:4" x14ac:dyDescent="0.2">
      <c r="D1586" s="11"/>
    </row>
    <row r="1587" spans="4:4" x14ac:dyDescent="0.2">
      <c r="D1587" s="11"/>
    </row>
    <row r="1588" spans="4:4" x14ac:dyDescent="0.2">
      <c r="D1588" s="11"/>
    </row>
    <row r="1589" spans="4:4" x14ac:dyDescent="0.2">
      <c r="D1589" s="11"/>
    </row>
    <row r="1590" spans="4:4" x14ac:dyDescent="0.2">
      <c r="D1590" s="11"/>
    </row>
    <row r="1591" spans="4:4" x14ac:dyDescent="0.2">
      <c r="D1591" s="11"/>
    </row>
    <row r="1592" spans="4:4" x14ac:dyDescent="0.2">
      <c r="D1592" s="11"/>
    </row>
    <row r="1593" spans="4:4" x14ac:dyDescent="0.2">
      <c r="D1593" s="11"/>
    </row>
    <row r="1594" spans="4:4" x14ac:dyDescent="0.2">
      <c r="D1594" s="11"/>
    </row>
    <row r="1595" spans="4:4" x14ac:dyDescent="0.2">
      <c r="D1595" s="11"/>
    </row>
    <row r="1596" spans="4:4" x14ac:dyDescent="0.2">
      <c r="D1596" s="11"/>
    </row>
    <row r="1597" spans="4:4" x14ac:dyDescent="0.2">
      <c r="D1597" s="11"/>
    </row>
    <row r="1598" spans="4:4" x14ac:dyDescent="0.2">
      <c r="D1598" s="11"/>
    </row>
    <row r="1599" spans="4:4" x14ac:dyDescent="0.2">
      <c r="D1599" s="11"/>
    </row>
    <row r="1600" spans="4:4" x14ac:dyDescent="0.2">
      <c r="D1600" s="11"/>
    </row>
    <row r="1601" spans="4:4" x14ac:dyDescent="0.2">
      <c r="D1601" s="11"/>
    </row>
    <row r="1602" spans="4:4" x14ac:dyDescent="0.2">
      <c r="D1602" s="11"/>
    </row>
    <row r="1603" spans="4:4" x14ac:dyDescent="0.2">
      <c r="D1603" s="11"/>
    </row>
    <row r="1604" spans="4:4" x14ac:dyDescent="0.2">
      <c r="D1604" s="11"/>
    </row>
    <row r="1605" spans="4:4" x14ac:dyDescent="0.2">
      <c r="D1605" s="11"/>
    </row>
    <row r="1606" spans="4:4" x14ac:dyDescent="0.2">
      <c r="D1606" s="11"/>
    </row>
    <row r="1607" spans="4:4" x14ac:dyDescent="0.2">
      <c r="D1607" s="11"/>
    </row>
    <row r="1608" spans="4:4" x14ac:dyDescent="0.2">
      <c r="D1608" s="11"/>
    </row>
    <row r="1609" spans="4:4" x14ac:dyDescent="0.2">
      <c r="D1609" s="11"/>
    </row>
    <row r="1610" spans="4:4" x14ac:dyDescent="0.2">
      <c r="D1610" s="11"/>
    </row>
    <row r="1611" spans="4:4" x14ac:dyDescent="0.2">
      <c r="D1611" s="11"/>
    </row>
    <row r="1612" spans="4:4" x14ac:dyDescent="0.2">
      <c r="D1612" s="11"/>
    </row>
    <row r="1613" spans="4:4" x14ac:dyDescent="0.2">
      <c r="D1613" s="11"/>
    </row>
    <row r="1614" spans="4:4" x14ac:dyDescent="0.2">
      <c r="D1614" s="11"/>
    </row>
    <row r="1615" spans="4:4" x14ac:dyDescent="0.2">
      <c r="D1615" s="11"/>
    </row>
    <row r="1616" spans="4:4" x14ac:dyDescent="0.2">
      <c r="D1616" s="11"/>
    </row>
    <row r="1617" spans="4:4" x14ac:dyDescent="0.2">
      <c r="D1617" s="11"/>
    </row>
    <row r="1618" spans="4:4" x14ac:dyDescent="0.2">
      <c r="D1618" s="11"/>
    </row>
    <row r="1619" spans="4:4" x14ac:dyDescent="0.2">
      <c r="D1619" s="11"/>
    </row>
    <row r="1620" spans="4:4" x14ac:dyDescent="0.2">
      <c r="D1620" s="11"/>
    </row>
    <row r="1621" spans="4:4" x14ac:dyDescent="0.2">
      <c r="D1621" s="11"/>
    </row>
    <row r="1622" spans="4:4" x14ac:dyDescent="0.2">
      <c r="D1622" s="11"/>
    </row>
    <row r="1623" spans="4:4" x14ac:dyDescent="0.2">
      <c r="D1623" s="11"/>
    </row>
    <row r="1624" spans="4:4" x14ac:dyDescent="0.2">
      <c r="D1624" s="11"/>
    </row>
    <row r="1625" spans="4:4" x14ac:dyDescent="0.2">
      <c r="D1625" s="11"/>
    </row>
    <row r="1626" spans="4:4" x14ac:dyDescent="0.2">
      <c r="D1626" s="11"/>
    </row>
    <row r="1627" spans="4:4" x14ac:dyDescent="0.2">
      <c r="D1627" s="11"/>
    </row>
    <row r="1628" spans="4:4" x14ac:dyDescent="0.2">
      <c r="D1628" s="11"/>
    </row>
    <row r="1629" spans="4:4" x14ac:dyDescent="0.2">
      <c r="D1629" s="11"/>
    </row>
    <row r="1630" spans="4:4" x14ac:dyDescent="0.2">
      <c r="D1630" s="11"/>
    </row>
    <row r="1631" spans="4:4" x14ac:dyDescent="0.2">
      <c r="D1631" s="11"/>
    </row>
    <row r="1632" spans="4:4" x14ac:dyDescent="0.2">
      <c r="D1632" s="11"/>
    </row>
    <row r="1633" spans="4:4" x14ac:dyDescent="0.2">
      <c r="D1633" s="11"/>
    </row>
    <row r="1634" spans="4:4" x14ac:dyDescent="0.2">
      <c r="D1634" s="11"/>
    </row>
    <row r="1635" spans="4:4" x14ac:dyDescent="0.2">
      <c r="D1635" s="11"/>
    </row>
    <row r="1636" spans="4:4" x14ac:dyDescent="0.2">
      <c r="D1636" s="11"/>
    </row>
    <row r="1637" spans="4:4" x14ac:dyDescent="0.2">
      <c r="D1637" s="11"/>
    </row>
    <row r="1638" spans="4:4" x14ac:dyDescent="0.2">
      <c r="D1638" s="11"/>
    </row>
    <row r="1639" spans="4:4" x14ac:dyDescent="0.2">
      <c r="D1639" s="11"/>
    </row>
    <row r="1640" spans="4:4" x14ac:dyDescent="0.2">
      <c r="D1640" s="11"/>
    </row>
    <row r="1641" spans="4:4" x14ac:dyDescent="0.2">
      <c r="D1641" s="11"/>
    </row>
    <row r="1642" spans="4:4" x14ac:dyDescent="0.2">
      <c r="D1642" s="11"/>
    </row>
    <row r="1643" spans="4:4" x14ac:dyDescent="0.2">
      <c r="D1643" s="11"/>
    </row>
    <row r="1644" spans="4:4" x14ac:dyDescent="0.2">
      <c r="D1644" s="11"/>
    </row>
    <row r="1645" spans="4:4" x14ac:dyDescent="0.2">
      <c r="D1645" s="11"/>
    </row>
    <row r="1646" spans="4:4" x14ac:dyDescent="0.2">
      <c r="D1646" s="11"/>
    </row>
    <row r="1647" spans="4:4" x14ac:dyDescent="0.2">
      <c r="D1647" s="11"/>
    </row>
    <row r="1648" spans="4:4" x14ac:dyDescent="0.2">
      <c r="D1648" s="11"/>
    </row>
    <row r="1649" spans="4:4" x14ac:dyDescent="0.2">
      <c r="D1649" s="11"/>
    </row>
    <row r="1650" spans="4:4" x14ac:dyDescent="0.2">
      <c r="D1650" s="11"/>
    </row>
    <row r="1651" spans="4:4" x14ac:dyDescent="0.2">
      <c r="D1651" s="11"/>
    </row>
    <row r="1652" spans="4:4" x14ac:dyDescent="0.2">
      <c r="D1652" s="11"/>
    </row>
    <row r="1653" spans="4:4" x14ac:dyDescent="0.2">
      <c r="D1653" s="11"/>
    </row>
    <row r="1654" spans="4:4" x14ac:dyDescent="0.2">
      <c r="D1654" s="11"/>
    </row>
    <row r="1655" spans="4:4" x14ac:dyDescent="0.2">
      <c r="D1655" s="11"/>
    </row>
    <row r="1656" spans="4:4" x14ac:dyDescent="0.2">
      <c r="D1656" s="11"/>
    </row>
    <row r="1657" spans="4:4" x14ac:dyDescent="0.2">
      <c r="D1657" s="11"/>
    </row>
    <row r="1658" spans="4:4" x14ac:dyDescent="0.2">
      <c r="D1658" s="11"/>
    </row>
    <row r="1659" spans="4:4" x14ac:dyDescent="0.2">
      <c r="D1659" s="11"/>
    </row>
    <row r="1660" spans="4:4" x14ac:dyDescent="0.2">
      <c r="D1660" s="11"/>
    </row>
    <row r="1661" spans="4:4" x14ac:dyDescent="0.2">
      <c r="D1661" s="11"/>
    </row>
    <row r="1662" spans="4:4" x14ac:dyDescent="0.2">
      <c r="D1662" s="11"/>
    </row>
    <row r="1663" spans="4:4" x14ac:dyDescent="0.2">
      <c r="D1663" s="11"/>
    </row>
    <row r="1664" spans="4:4" x14ac:dyDescent="0.2">
      <c r="D1664" s="11"/>
    </row>
    <row r="1665" spans="4:4" x14ac:dyDescent="0.2">
      <c r="D1665" s="11"/>
    </row>
    <row r="1666" spans="4:4" x14ac:dyDescent="0.2">
      <c r="D1666" s="11"/>
    </row>
    <row r="1667" spans="4:4" x14ac:dyDescent="0.2">
      <c r="D1667" s="11"/>
    </row>
    <row r="1668" spans="4:4" x14ac:dyDescent="0.2">
      <c r="D1668" s="11"/>
    </row>
    <row r="1669" spans="4:4" x14ac:dyDescent="0.2">
      <c r="D1669" s="11"/>
    </row>
    <row r="1670" spans="4:4" x14ac:dyDescent="0.2">
      <c r="D1670" s="11"/>
    </row>
    <row r="1671" spans="4:4" x14ac:dyDescent="0.2">
      <c r="D1671" s="11"/>
    </row>
    <row r="1672" spans="4:4" x14ac:dyDescent="0.2">
      <c r="D1672" s="11"/>
    </row>
    <row r="1673" spans="4:4" x14ac:dyDescent="0.2">
      <c r="D1673" s="11"/>
    </row>
    <row r="1674" spans="4:4" x14ac:dyDescent="0.2">
      <c r="D1674" s="11"/>
    </row>
    <row r="1675" spans="4:4" x14ac:dyDescent="0.2">
      <c r="D1675" s="11"/>
    </row>
    <row r="1676" spans="4:4" x14ac:dyDescent="0.2">
      <c r="D1676" s="11"/>
    </row>
    <row r="1677" spans="4:4" x14ac:dyDescent="0.2">
      <c r="D1677" s="11"/>
    </row>
    <row r="1678" spans="4:4" x14ac:dyDescent="0.2">
      <c r="D1678" s="11"/>
    </row>
    <row r="1679" spans="4:4" x14ac:dyDescent="0.2">
      <c r="D1679" s="11"/>
    </row>
    <row r="1680" spans="4:4" x14ac:dyDescent="0.2">
      <c r="D1680" s="11"/>
    </row>
    <row r="1681" spans="4:4" x14ac:dyDescent="0.2">
      <c r="D1681" s="11"/>
    </row>
    <row r="1682" spans="4:4" x14ac:dyDescent="0.2">
      <c r="D1682" s="11"/>
    </row>
    <row r="1683" spans="4:4" x14ac:dyDescent="0.2">
      <c r="D1683" s="11"/>
    </row>
    <row r="1684" spans="4:4" x14ac:dyDescent="0.2">
      <c r="D1684" s="11"/>
    </row>
    <row r="1685" spans="4:4" x14ac:dyDescent="0.2">
      <c r="D1685" s="11"/>
    </row>
    <row r="1686" spans="4:4" x14ac:dyDescent="0.2">
      <c r="D1686" s="11"/>
    </row>
    <row r="1687" spans="4:4" x14ac:dyDescent="0.2">
      <c r="D1687" s="11"/>
    </row>
    <row r="1688" spans="4:4" x14ac:dyDescent="0.2">
      <c r="D1688" s="11"/>
    </row>
    <row r="1689" spans="4:4" x14ac:dyDescent="0.2">
      <c r="D1689" s="11"/>
    </row>
    <row r="1690" spans="4:4" x14ac:dyDescent="0.2">
      <c r="D1690" s="11"/>
    </row>
    <row r="1691" spans="4:4" x14ac:dyDescent="0.2">
      <c r="D1691" s="11"/>
    </row>
    <row r="1692" spans="4:4" x14ac:dyDescent="0.2">
      <c r="D1692" s="11"/>
    </row>
    <row r="1693" spans="4:4" x14ac:dyDescent="0.2">
      <c r="D1693" s="11"/>
    </row>
    <row r="1694" spans="4:4" x14ac:dyDescent="0.2">
      <c r="D1694" s="11"/>
    </row>
    <row r="1695" spans="4:4" x14ac:dyDescent="0.2">
      <c r="D1695" s="11"/>
    </row>
    <row r="1696" spans="4:4" x14ac:dyDescent="0.2">
      <c r="D1696" s="11"/>
    </row>
    <row r="1697" spans="4:4" x14ac:dyDescent="0.2">
      <c r="D1697" s="11"/>
    </row>
    <row r="1698" spans="4:4" x14ac:dyDescent="0.2">
      <c r="D1698" s="11"/>
    </row>
    <row r="1699" spans="4:4" x14ac:dyDescent="0.2">
      <c r="D1699" s="11"/>
    </row>
    <row r="1700" spans="4:4" x14ac:dyDescent="0.2">
      <c r="D1700" s="11"/>
    </row>
    <row r="1701" spans="4:4" x14ac:dyDescent="0.2">
      <c r="D1701" s="11"/>
    </row>
    <row r="1702" spans="4:4" x14ac:dyDescent="0.2">
      <c r="D1702" s="11"/>
    </row>
    <row r="1703" spans="4:4" x14ac:dyDescent="0.2">
      <c r="D1703" s="11"/>
    </row>
    <row r="1704" spans="4:4" x14ac:dyDescent="0.2">
      <c r="D1704" s="11"/>
    </row>
    <row r="1705" spans="4:4" x14ac:dyDescent="0.2">
      <c r="D1705" s="11"/>
    </row>
    <row r="1706" spans="4:4" x14ac:dyDescent="0.2">
      <c r="D1706" s="11"/>
    </row>
    <row r="1707" spans="4:4" x14ac:dyDescent="0.2">
      <c r="D1707" s="11"/>
    </row>
    <row r="1708" spans="4:4" x14ac:dyDescent="0.2">
      <c r="D1708" s="11"/>
    </row>
    <row r="1709" spans="4:4" x14ac:dyDescent="0.2">
      <c r="D1709" s="11"/>
    </row>
    <row r="1710" spans="4:4" x14ac:dyDescent="0.2">
      <c r="D1710" s="11"/>
    </row>
    <row r="1711" spans="4:4" x14ac:dyDescent="0.2">
      <c r="D1711" s="11"/>
    </row>
    <row r="1712" spans="4:4" x14ac:dyDescent="0.2">
      <c r="D1712" s="11"/>
    </row>
    <row r="1713" spans="4:4" x14ac:dyDescent="0.2">
      <c r="D1713" s="11"/>
    </row>
    <row r="1714" spans="4:4" x14ac:dyDescent="0.2">
      <c r="D1714" s="11"/>
    </row>
    <row r="1715" spans="4:4" x14ac:dyDescent="0.2">
      <c r="D1715" s="11"/>
    </row>
    <row r="1716" spans="4:4" x14ac:dyDescent="0.2">
      <c r="D1716" s="11"/>
    </row>
    <row r="1717" spans="4:4" x14ac:dyDescent="0.2">
      <c r="D1717" s="11"/>
    </row>
    <row r="1718" spans="4:4" x14ac:dyDescent="0.2">
      <c r="D1718" s="11"/>
    </row>
    <row r="1719" spans="4:4" x14ac:dyDescent="0.2">
      <c r="D1719" s="11"/>
    </row>
    <row r="1720" spans="4:4" x14ac:dyDescent="0.2">
      <c r="D1720" s="11"/>
    </row>
    <row r="1721" spans="4:4" x14ac:dyDescent="0.2">
      <c r="D1721" s="11"/>
    </row>
    <row r="1722" spans="4:4" x14ac:dyDescent="0.2">
      <c r="D1722" s="11"/>
    </row>
    <row r="1723" spans="4:4" x14ac:dyDescent="0.2">
      <c r="D1723" s="11"/>
    </row>
    <row r="1724" spans="4:4" x14ac:dyDescent="0.2">
      <c r="D1724" s="11"/>
    </row>
    <row r="1725" spans="4:4" x14ac:dyDescent="0.2">
      <c r="D1725" s="11"/>
    </row>
    <row r="1726" spans="4:4" x14ac:dyDescent="0.2">
      <c r="D1726" s="11"/>
    </row>
    <row r="1727" spans="4:4" x14ac:dyDescent="0.2">
      <c r="D1727" s="11"/>
    </row>
    <row r="1728" spans="4:4" x14ac:dyDescent="0.2">
      <c r="D1728" s="11"/>
    </row>
    <row r="1729" spans="4:4" x14ac:dyDescent="0.2">
      <c r="D1729" s="11"/>
    </row>
    <row r="1730" spans="4:4" x14ac:dyDescent="0.2">
      <c r="D1730" s="11"/>
    </row>
    <row r="1731" spans="4:4" x14ac:dyDescent="0.2">
      <c r="D1731" s="11"/>
    </row>
    <row r="1732" spans="4:4" x14ac:dyDescent="0.2">
      <c r="D1732" s="11"/>
    </row>
    <row r="1733" spans="4:4" x14ac:dyDescent="0.2">
      <c r="D1733" s="11"/>
    </row>
    <row r="1734" spans="4:4" x14ac:dyDescent="0.2">
      <c r="D1734" s="11"/>
    </row>
    <row r="1735" spans="4:4" x14ac:dyDescent="0.2">
      <c r="D1735" s="11"/>
    </row>
    <row r="1736" spans="4:4" x14ac:dyDescent="0.2">
      <c r="D1736" s="11"/>
    </row>
    <row r="1737" spans="4:4" x14ac:dyDescent="0.2">
      <c r="D1737" s="11"/>
    </row>
    <row r="1738" spans="4:4" x14ac:dyDescent="0.2">
      <c r="D1738" s="11"/>
    </row>
    <row r="1739" spans="4:4" x14ac:dyDescent="0.2">
      <c r="D1739" s="11"/>
    </row>
    <row r="1740" spans="4:4" x14ac:dyDescent="0.2">
      <c r="D1740" s="11"/>
    </row>
    <row r="1741" spans="4:4" x14ac:dyDescent="0.2">
      <c r="D1741" s="11"/>
    </row>
    <row r="1742" spans="4:4" x14ac:dyDescent="0.2">
      <c r="D1742" s="11"/>
    </row>
    <row r="1743" spans="4:4" x14ac:dyDescent="0.2">
      <c r="D1743" s="11"/>
    </row>
    <row r="1744" spans="4:4" x14ac:dyDescent="0.2">
      <c r="D1744" s="11"/>
    </row>
    <row r="1745" spans="4:4" x14ac:dyDescent="0.2">
      <c r="D1745" s="11"/>
    </row>
    <row r="1746" spans="4:4" x14ac:dyDescent="0.2">
      <c r="D1746" s="11"/>
    </row>
    <row r="1747" spans="4:4" x14ac:dyDescent="0.2">
      <c r="D1747" s="11"/>
    </row>
    <row r="1748" spans="4:4" x14ac:dyDescent="0.2">
      <c r="D1748" s="11"/>
    </row>
    <row r="1749" spans="4:4" x14ac:dyDescent="0.2">
      <c r="D1749" s="11"/>
    </row>
    <row r="1750" spans="4:4" x14ac:dyDescent="0.2">
      <c r="D1750" s="11"/>
    </row>
    <row r="1751" spans="4:4" x14ac:dyDescent="0.2">
      <c r="D1751" s="11"/>
    </row>
    <row r="1752" spans="4:4" x14ac:dyDescent="0.2">
      <c r="D1752" s="11"/>
    </row>
    <row r="1753" spans="4:4" x14ac:dyDescent="0.2">
      <c r="D1753" s="11"/>
    </row>
    <row r="1754" spans="4:4" x14ac:dyDescent="0.2">
      <c r="D1754" s="11"/>
    </row>
    <row r="1755" spans="4:4" x14ac:dyDescent="0.2">
      <c r="D1755" s="11"/>
    </row>
    <row r="1756" spans="4:4" x14ac:dyDescent="0.2">
      <c r="D1756" s="11"/>
    </row>
    <row r="1757" spans="4:4" x14ac:dyDescent="0.2">
      <c r="D1757" s="11"/>
    </row>
    <row r="1758" spans="4:4" x14ac:dyDescent="0.2">
      <c r="D1758" s="11"/>
    </row>
    <row r="1759" spans="4:4" x14ac:dyDescent="0.2">
      <c r="D1759" s="11"/>
    </row>
    <row r="1760" spans="4:4" x14ac:dyDescent="0.2">
      <c r="D1760" s="11"/>
    </row>
    <row r="1761" spans="4:4" x14ac:dyDescent="0.2">
      <c r="D1761" s="11"/>
    </row>
    <row r="1762" spans="4:4" x14ac:dyDescent="0.2">
      <c r="D1762" s="11"/>
    </row>
    <row r="1763" spans="4:4" x14ac:dyDescent="0.2">
      <c r="D1763" s="11"/>
    </row>
    <row r="1764" spans="4:4" x14ac:dyDescent="0.2">
      <c r="D1764" s="11"/>
    </row>
    <row r="1765" spans="4:4" x14ac:dyDescent="0.2">
      <c r="D1765" s="11"/>
    </row>
    <row r="1766" spans="4:4" x14ac:dyDescent="0.2">
      <c r="D1766" s="11"/>
    </row>
    <row r="1767" spans="4:4" x14ac:dyDescent="0.2">
      <c r="D1767" s="11"/>
    </row>
    <row r="1768" spans="4:4" x14ac:dyDescent="0.2">
      <c r="D1768" s="11"/>
    </row>
    <row r="1769" spans="4:4" x14ac:dyDescent="0.2">
      <c r="D1769" s="11"/>
    </row>
    <row r="1770" spans="4:4" x14ac:dyDescent="0.2">
      <c r="D1770" s="11"/>
    </row>
    <row r="1771" spans="4:4" x14ac:dyDescent="0.2">
      <c r="D1771" s="11"/>
    </row>
    <row r="1772" spans="4:4" x14ac:dyDescent="0.2">
      <c r="D1772" s="11"/>
    </row>
    <row r="1773" spans="4:4" x14ac:dyDescent="0.2">
      <c r="D1773" s="11"/>
    </row>
    <row r="1774" spans="4:4" x14ac:dyDescent="0.2">
      <c r="D1774" s="11"/>
    </row>
    <row r="1775" spans="4:4" x14ac:dyDescent="0.2">
      <c r="D1775" s="11"/>
    </row>
    <row r="1776" spans="4:4" x14ac:dyDescent="0.2">
      <c r="D1776" s="11"/>
    </row>
    <row r="1777" spans="4:4" x14ac:dyDescent="0.2">
      <c r="D1777" s="11"/>
    </row>
    <row r="1778" spans="4:4" x14ac:dyDescent="0.2">
      <c r="D1778" s="11"/>
    </row>
    <row r="1779" spans="4:4" x14ac:dyDescent="0.2">
      <c r="D1779" s="11"/>
    </row>
    <row r="1780" spans="4:4" x14ac:dyDescent="0.2">
      <c r="D1780" s="11"/>
    </row>
    <row r="1781" spans="4:4" x14ac:dyDescent="0.2">
      <c r="D1781" s="11"/>
    </row>
    <row r="1782" spans="4:4" x14ac:dyDescent="0.2">
      <c r="D1782" s="11"/>
    </row>
    <row r="1783" spans="4:4" x14ac:dyDescent="0.2">
      <c r="D1783" s="11"/>
    </row>
    <row r="1784" spans="4:4" x14ac:dyDescent="0.2">
      <c r="D1784" s="11"/>
    </row>
    <row r="1785" spans="4:4" x14ac:dyDescent="0.2">
      <c r="D1785" s="11"/>
    </row>
    <row r="1786" spans="4:4" x14ac:dyDescent="0.2">
      <c r="D1786" s="11"/>
    </row>
    <row r="1787" spans="4:4" x14ac:dyDescent="0.2">
      <c r="D1787" s="11"/>
    </row>
    <row r="1788" spans="4:4" x14ac:dyDescent="0.2">
      <c r="D1788" s="11"/>
    </row>
    <row r="1789" spans="4:4" x14ac:dyDescent="0.2">
      <c r="D1789" s="11"/>
    </row>
    <row r="1790" spans="4:4" x14ac:dyDescent="0.2">
      <c r="D1790" s="11"/>
    </row>
    <row r="1791" spans="4:4" x14ac:dyDescent="0.2">
      <c r="D1791" s="11"/>
    </row>
    <row r="1792" spans="4:4" x14ac:dyDescent="0.2">
      <c r="D1792" s="11"/>
    </row>
    <row r="1793" spans="4:4" x14ac:dyDescent="0.2">
      <c r="D1793" s="11"/>
    </row>
    <row r="1794" spans="4:4" x14ac:dyDescent="0.2">
      <c r="D1794" s="11"/>
    </row>
    <row r="1795" spans="4:4" x14ac:dyDescent="0.2">
      <c r="D1795" s="11"/>
    </row>
    <row r="1796" spans="4:4" x14ac:dyDescent="0.2">
      <c r="D1796" s="11"/>
    </row>
    <row r="1797" spans="4:4" x14ac:dyDescent="0.2">
      <c r="D1797" s="11"/>
    </row>
    <row r="1798" spans="4:4" x14ac:dyDescent="0.2">
      <c r="D1798" s="11"/>
    </row>
    <row r="1799" spans="4:4" x14ac:dyDescent="0.2">
      <c r="D1799" s="11"/>
    </row>
    <row r="1800" spans="4:4" x14ac:dyDescent="0.2">
      <c r="D1800" s="11"/>
    </row>
    <row r="1801" spans="4:4" x14ac:dyDescent="0.2">
      <c r="D1801" s="11"/>
    </row>
    <row r="1802" spans="4:4" x14ac:dyDescent="0.2">
      <c r="D1802" s="11"/>
    </row>
    <row r="1803" spans="4:4" x14ac:dyDescent="0.2">
      <c r="D1803" s="11"/>
    </row>
    <row r="1804" spans="4:4" x14ac:dyDescent="0.2">
      <c r="D1804" s="11"/>
    </row>
    <row r="1805" spans="4:4" x14ac:dyDescent="0.2">
      <c r="D1805" s="11"/>
    </row>
    <row r="1806" spans="4:4" x14ac:dyDescent="0.2">
      <c r="D1806" s="11"/>
    </row>
    <row r="1807" spans="4:4" x14ac:dyDescent="0.2">
      <c r="D1807" s="11"/>
    </row>
    <row r="1808" spans="4:4" x14ac:dyDescent="0.2">
      <c r="D1808" s="11"/>
    </row>
    <row r="1809" spans="4:4" x14ac:dyDescent="0.2">
      <c r="D1809" s="11"/>
    </row>
    <row r="1810" spans="4:4" x14ac:dyDescent="0.2">
      <c r="D1810" s="11"/>
    </row>
    <row r="1811" spans="4:4" x14ac:dyDescent="0.2">
      <c r="D1811" s="11"/>
    </row>
    <row r="1812" spans="4:4" x14ac:dyDescent="0.2">
      <c r="D1812" s="11"/>
    </row>
    <row r="1813" spans="4:4" x14ac:dyDescent="0.2">
      <c r="D1813" s="11"/>
    </row>
    <row r="1814" spans="4:4" x14ac:dyDescent="0.2">
      <c r="D1814" s="11"/>
    </row>
    <row r="1815" spans="4:4" x14ac:dyDescent="0.2">
      <c r="D1815" s="11"/>
    </row>
    <row r="1816" spans="4:4" x14ac:dyDescent="0.2">
      <c r="D1816" s="11"/>
    </row>
    <row r="1817" spans="4:4" x14ac:dyDescent="0.2">
      <c r="D1817" s="11"/>
    </row>
    <row r="1818" spans="4:4" x14ac:dyDescent="0.2">
      <c r="D1818" s="11"/>
    </row>
    <row r="1819" spans="4:4" x14ac:dyDescent="0.2">
      <c r="D1819" s="11"/>
    </row>
    <row r="1820" spans="4:4" x14ac:dyDescent="0.2">
      <c r="D1820" s="11"/>
    </row>
    <row r="1821" spans="4:4" x14ac:dyDescent="0.2">
      <c r="D1821" s="11"/>
    </row>
    <row r="1822" spans="4:4" x14ac:dyDescent="0.2">
      <c r="D1822" s="11"/>
    </row>
    <row r="1823" spans="4:4" x14ac:dyDescent="0.2">
      <c r="D1823" s="11"/>
    </row>
    <row r="1824" spans="4:4" x14ac:dyDescent="0.2">
      <c r="D1824" s="11"/>
    </row>
    <row r="1825" spans="4:4" x14ac:dyDescent="0.2">
      <c r="D1825" s="11"/>
    </row>
    <row r="1826" spans="4:4" x14ac:dyDescent="0.2">
      <c r="D1826" s="11"/>
    </row>
    <row r="1827" spans="4:4" x14ac:dyDescent="0.2">
      <c r="D1827" s="11"/>
    </row>
    <row r="1828" spans="4:4" x14ac:dyDescent="0.2">
      <c r="D1828" s="11"/>
    </row>
    <row r="1829" spans="4:4" x14ac:dyDescent="0.2">
      <c r="D1829" s="11"/>
    </row>
    <row r="1830" spans="4:4" x14ac:dyDescent="0.2">
      <c r="D1830" s="11"/>
    </row>
    <row r="1831" spans="4:4" x14ac:dyDescent="0.2">
      <c r="D1831" s="11"/>
    </row>
    <row r="1832" spans="4:4" x14ac:dyDescent="0.2">
      <c r="D1832" s="11"/>
    </row>
    <row r="1833" spans="4:4" x14ac:dyDescent="0.2">
      <c r="D1833" s="11"/>
    </row>
    <row r="1834" spans="4:4" x14ac:dyDescent="0.2">
      <c r="D1834" s="11"/>
    </row>
    <row r="1835" spans="4:4" x14ac:dyDescent="0.2">
      <c r="D1835" s="11"/>
    </row>
    <row r="1836" spans="4:4" x14ac:dyDescent="0.2">
      <c r="D1836" s="11"/>
    </row>
    <row r="1837" spans="4:4" x14ac:dyDescent="0.2">
      <c r="D1837" s="11"/>
    </row>
    <row r="1838" spans="4:4" x14ac:dyDescent="0.2">
      <c r="D1838" s="11"/>
    </row>
    <row r="1839" spans="4:4" x14ac:dyDescent="0.2">
      <c r="D1839" s="11"/>
    </row>
    <row r="1840" spans="4:4" x14ac:dyDescent="0.2">
      <c r="D1840" s="11"/>
    </row>
    <row r="1841" spans="4:4" x14ac:dyDescent="0.2">
      <c r="D1841" s="11"/>
    </row>
    <row r="1842" spans="4:4" x14ac:dyDescent="0.2">
      <c r="D1842" s="11"/>
    </row>
    <row r="1843" spans="4:4" x14ac:dyDescent="0.2">
      <c r="D1843" s="11"/>
    </row>
    <row r="1844" spans="4:4" x14ac:dyDescent="0.2">
      <c r="D1844" s="11"/>
    </row>
    <row r="1845" spans="4:4" x14ac:dyDescent="0.2">
      <c r="D1845" s="11"/>
    </row>
    <row r="1846" spans="4:4" x14ac:dyDescent="0.2">
      <c r="D1846" s="11"/>
    </row>
    <row r="1847" spans="4:4" x14ac:dyDescent="0.2">
      <c r="D1847" s="11"/>
    </row>
    <row r="1848" spans="4:4" x14ac:dyDescent="0.2">
      <c r="D1848" s="11"/>
    </row>
    <row r="1849" spans="4:4" x14ac:dyDescent="0.2">
      <c r="D1849" s="11"/>
    </row>
    <row r="1850" spans="4:4" x14ac:dyDescent="0.2">
      <c r="D1850" s="11"/>
    </row>
    <row r="1851" spans="4:4" x14ac:dyDescent="0.2">
      <c r="D1851" s="11"/>
    </row>
    <row r="1852" spans="4:4" x14ac:dyDescent="0.2">
      <c r="D1852" s="11"/>
    </row>
    <row r="1853" spans="4:4" x14ac:dyDescent="0.2">
      <c r="D1853" s="11"/>
    </row>
    <row r="1854" spans="4:4" x14ac:dyDescent="0.2">
      <c r="D1854" s="11"/>
    </row>
    <row r="1855" spans="4:4" x14ac:dyDescent="0.2">
      <c r="D1855" s="11"/>
    </row>
    <row r="1856" spans="4:4" x14ac:dyDescent="0.2">
      <c r="D1856" s="11"/>
    </row>
    <row r="1857" spans="4:4" x14ac:dyDescent="0.2">
      <c r="D1857" s="11"/>
    </row>
    <row r="1858" spans="4:4" x14ac:dyDescent="0.2">
      <c r="D1858" s="11"/>
    </row>
    <row r="1859" spans="4:4" x14ac:dyDescent="0.2">
      <c r="D1859" s="11"/>
    </row>
    <row r="1860" spans="4:4" x14ac:dyDescent="0.2">
      <c r="D1860" s="11"/>
    </row>
    <row r="1861" spans="4:4" x14ac:dyDescent="0.2">
      <c r="D1861" s="11"/>
    </row>
    <row r="1862" spans="4:4" x14ac:dyDescent="0.2">
      <c r="D1862" s="11"/>
    </row>
    <row r="1863" spans="4:4" x14ac:dyDescent="0.2">
      <c r="D1863" s="11"/>
    </row>
    <row r="1864" spans="4:4" x14ac:dyDescent="0.2">
      <c r="D1864" s="11"/>
    </row>
    <row r="1865" spans="4:4" x14ac:dyDescent="0.2">
      <c r="D1865" s="11"/>
    </row>
    <row r="1866" spans="4:4" x14ac:dyDescent="0.2">
      <c r="D1866" s="11"/>
    </row>
    <row r="1867" spans="4:4" x14ac:dyDescent="0.2">
      <c r="D1867" s="11"/>
    </row>
    <row r="1868" spans="4:4" x14ac:dyDescent="0.2">
      <c r="D1868" s="11"/>
    </row>
    <row r="1869" spans="4:4" x14ac:dyDescent="0.2">
      <c r="D1869" s="11"/>
    </row>
    <row r="1870" spans="4:4" x14ac:dyDescent="0.2">
      <c r="D1870" s="11"/>
    </row>
    <row r="1871" spans="4:4" x14ac:dyDescent="0.2">
      <c r="D1871" s="11"/>
    </row>
    <row r="1872" spans="4:4" x14ac:dyDescent="0.2">
      <c r="D1872" s="11"/>
    </row>
    <row r="1873" spans="4:4" x14ac:dyDescent="0.2">
      <c r="D1873" s="11"/>
    </row>
    <row r="1874" spans="4:4" x14ac:dyDescent="0.2">
      <c r="D1874" s="11"/>
    </row>
    <row r="1875" spans="4:4" x14ac:dyDescent="0.2">
      <c r="D1875" s="11"/>
    </row>
    <row r="1876" spans="4:4" x14ac:dyDescent="0.2">
      <c r="D1876" s="11"/>
    </row>
    <row r="1877" spans="4:4" x14ac:dyDescent="0.2">
      <c r="D1877" s="11"/>
    </row>
    <row r="1878" spans="4:4" x14ac:dyDescent="0.2">
      <c r="D1878" s="11"/>
    </row>
    <row r="1879" spans="4:4" x14ac:dyDescent="0.2">
      <c r="D1879" s="11"/>
    </row>
    <row r="1880" spans="4:4" x14ac:dyDescent="0.2">
      <c r="D1880" s="11"/>
    </row>
    <row r="1881" spans="4:4" x14ac:dyDescent="0.2">
      <c r="D1881" s="11"/>
    </row>
    <row r="1882" spans="4:4" x14ac:dyDescent="0.2">
      <c r="D1882" s="11"/>
    </row>
    <row r="1883" spans="4:4" x14ac:dyDescent="0.2">
      <c r="D1883" s="11"/>
    </row>
    <row r="1884" spans="4:4" x14ac:dyDescent="0.2">
      <c r="D1884" s="11"/>
    </row>
    <row r="1885" spans="4:4" x14ac:dyDescent="0.2">
      <c r="D1885" s="11"/>
    </row>
    <row r="1886" spans="4:4" x14ac:dyDescent="0.2">
      <c r="D1886" s="11"/>
    </row>
    <row r="1887" spans="4:4" x14ac:dyDescent="0.2">
      <c r="D1887" s="11"/>
    </row>
    <row r="1888" spans="4:4" x14ac:dyDescent="0.2">
      <c r="D1888" s="11"/>
    </row>
    <row r="1889" spans="4:4" x14ac:dyDescent="0.2">
      <c r="D1889" s="11"/>
    </row>
    <row r="1890" spans="4:4" x14ac:dyDescent="0.2">
      <c r="D1890" s="11"/>
    </row>
    <row r="1891" spans="4:4" x14ac:dyDescent="0.2">
      <c r="D1891" s="11"/>
    </row>
    <row r="1892" spans="4:4" x14ac:dyDescent="0.2">
      <c r="D1892" s="11"/>
    </row>
    <row r="1893" spans="4:4" x14ac:dyDescent="0.2">
      <c r="D1893" s="11"/>
    </row>
    <row r="1894" spans="4:4" x14ac:dyDescent="0.2">
      <c r="D1894" s="11"/>
    </row>
    <row r="1895" spans="4:4" x14ac:dyDescent="0.2">
      <c r="D1895" s="11"/>
    </row>
    <row r="1896" spans="4:4" x14ac:dyDescent="0.2">
      <c r="D1896" s="11"/>
    </row>
    <row r="1897" spans="4:4" x14ac:dyDescent="0.2">
      <c r="D1897" s="11"/>
    </row>
    <row r="1898" spans="4:4" x14ac:dyDescent="0.2">
      <c r="D1898" s="11"/>
    </row>
    <row r="1899" spans="4:4" x14ac:dyDescent="0.2">
      <c r="D1899" s="11"/>
    </row>
    <row r="1900" spans="4:4" x14ac:dyDescent="0.2">
      <c r="D1900" s="11"/>
    </row>
    <row r="1901" spans="4:4" x14ac:dyDescent="0.2">
      <c r="D1901" s="11"/>
    </row>
    <row r="1902" spans="4:4" x14ac:dyDescent="0.2">
      <c r="D1902" s="11"/>
    </row>
    <row r="1903" spans="4:4" x14ac:dyDescent="0.2">
      <c r="D1903" s="11"/>
    </row>
    <row r="1904" spans="4:4" x14ac:dyDescent="0.2">
      <c r="D1904" s="11"/>
    </row>
    <row r="1905" spans="4:4" x14ac:dyDescent="0.2">
      <c r="D1905" s="11"/>
    </row>
    <row r="1906" spans="4:4" x14ac:dyDescent="0.2">
      <c r="D1906" s="11"/>
    </row>
    <row r="1907" spans="4:4" x14ac:dyDescent="0.2">
      <c r="D1907" s="11"/>
    </row>
    <row r="1908" spans="4:4" x14ac:dyDescent="0.2">
      <c r="D1908" s="11"/>
    </row>
    <row r="1909" spans="4:4" x14ac:dyDescent="0.2">
      <c r="D1909" s="11"/>
    </row>
    <row r="1910" spans="4:4" x14ac:dyDescent="0.2">
      <c r="D1910" s="11"/>
    </row>
    <row r="1911" spans="4:4" x14ac:dyDescent="0.2">
      <c r="D1911" s="11"/>
    </row>
    <row r="1912" spans="4:4" x14ac:dyDescent="0.2">
      <c r="D1912" s="11"/>
    </row>
    <row r="1913" spans="4:4" x14ac:dyDescent="0.2">
      <c r="D1913" s="11"/>
    </row>
    <row r="1914" spans="4:4" x14ac:dyDescent="0.2">
      <c r="D1914" s="11"/>
    </row>
    <row r="1915" spans="4:4" x14ac:dyDescent="0.2">
      <c r="D1915" s="11"/>
    </row>
    <row r="1916" spans="4:4" x14ac:dyDescent="0.2">
      <c r="D1916" s="11"/>
    </row>
    <row r="1917" spans="4:4" x14ac:dyDescent="0.2">
      <c r="D1917" s="11"/>
    </row>
    <row r="1918" spans="4:4" x14ac:dyDescent="0.2">
      <c r="D1918" s="11"/>
    </row>
    <row r="1919" spans="4:4" x14ac:dyDescent="0.2">
      <c r="D1919" s="11"/>
    </row>
    <row r="1920" spans="4:4" x14ac:dyDescent="0.2">
      <c r="D1920" s="11"/>
    </row>
    <row r="1921" spans="4:4" x14ac:dyDescent="0.2">
      <c r="D1921" s="11"/>
    </row>
    <row r="1922" spans="4:4" x14ac:dyDescent="0.2">
      <c r="D1922" s="11"/>
    </row>
    <row r="1923" spans="4:4" x14ac:dyDescent="0.2">
      <c r="D1923" s="11"/>
    </row>
    <row r="1924" spans="4:4" x14ac:dyDescent="0.2">
      <c r="D1924" s="11"/>
    </row>
    <row r="1925" spans="4:4" x14ac:dyDescent="0.2">
      <c r="D1925" s="11"/>
    </row>
    <row r="1926" spans="4:4" x14ac:dyDescent="0.2">
      <c r="D1926" s="11"/>
    </row>
    <row r="1927" spans="4:4" x14ac:dyDescent="0.2">
      <c r="D1927" s="11"/>
    </row>
    <row r="1928" spans="4:4" x14ac:dyDescent="0.2">
      <c r="D1928" s="11"/>
    </row>
    <row r="1929" spans="4:4" x14ac:dyDescent="0.2">
      <c r="D1929" s="11"/>
    </row>
    <row r="1930" spans="4:4" x14ac:dyDescent="0.2">
      <c r="D1930" s="11"/>
    </row>
    <row r="1931" spans="4:4" x14ac:dyDescent="0.2">
      <c r="D1931" s="11"/>
    </row>
    <row r="1932" spans="4:4" x14ac:dyDescent="0.2">
      <c r="D1932" s="11"/>
    </row>
    <row r="1933" spans="4:4" x14ac:dyDescent="0.2">
      <c r="D1933" s="11"/>
    </row>
    <row r="1934" spans="4:4" x14ac:dyDescent="0.2">
      <c r="D1934" s="11"/>
    </row>
    <row r="1935" spans="4:4" x14ac:dyDescent="0.2">
      <c r="D1935" s="11"/>
    </row>
    <row r="1936" spans="4:4" x14ac:dyDescent="0.2">
      <c r="D1936" s="11"/>
    </row>
    <row r="1937" spans="4:4" x14ac:dyDescent="0.2">
      <c r="D1937" s="11"/>
    </row>
    <row r="1938" spans="4:4" x14ac:dyDescent="0.2">
      <c r="D1938" s="11"/>
    </row>
    <row r="1939" spans="4:4" x14ac:dyDescent="0.2">
      <c r="D1939" s="11"/>
    </row>
    <row r="1940" spans="4:4" x14ac:dyDescent="0.2">
      <c r="D1940" s="11"/>
    </row>
    <row r="1941" spans="4:4" x14ac:dyDescent="0.2">
      <c r="D1941" s="11"/>
    </row>
    <row r="1942" spans="4:4" x14ac:dyDescent="0.2">
      <c r="D1942" s="11"/>
    </row>
    <row r="1943" spans="4:4" x14ac:dyDescent="0.2">
      <c r="D1943" s="11"/>
    </row>
    <row r="1944" spans="4:4" x14ac:dyDescent="0.2">
      <c r="D1944" s="11"/>
    </row>
    <row r="1945" spans="4:4" x14ac:dyDescent="0.2">
      <c r="D1945" s="11"/>
    </row>
    <row r="1946" spans="4:4" x14ac:dyDescent="0.2">
      <c r="D1946" s="11"/>
    </row>
    <row r="1947" spans="4:4" x14ac:dyDescent="0.2">
      <c r="D1947" s="11"/>
    </row>
    <row r="1948" spans="4:4" x14ac:dyDescent="0.2">
      <c r="D1948" s="11"/>
    </row>
    <row r="1949" spans="4:4" x14ac:dyDescent="0.2">
      <c r="D1949" s="11"/>
    </row>
    <row r="1950" spans="4:4" x14ac:dyDescent="0.2">
      <c r="D1950" s="11"/>
    </row>
    <row r="1951" spans="4:4" x14ac:dyDescent="0.2">
      <c r="D1951" s="11"/>
    </row>
    <row r="1952" spans="4:4" x14ac:dyDescent="0.2">
      <c r="D1952" s="11"/>
    </row>
    <row r="1953" spans="4:4" x14ac:dyDescent="0.2">
      <c r="D1953" s="11"/>
    </row>
    <row r="1954" spans="4:4" x14ac:dyDescent="0.2">
      <c r="D1954" s="11"/>
    </row>
    <row r="1955" spans="4:4" x14ac:dyDescent="0.2">
      <c r="D1955" s="11"/>
    </row>
    <row r="1956" spans="4:4" x14ac:dyDescent="0.2">
      <c r="D1956" s="11"/>
    </row>
    <row r="1957" spans="4:4" x14ac:dyDescent="0.2">
      <c r="D1957" s="11"/>
    </row>
    <row r="1958" spans="4:4" x14ac:dyDescent="0.2">
      <c r="D1958" s="11"/>
    </row>
    <row r="1959" spans="4:4" x14ac:dyDescent="0.2">
      <c r="D1959" s="11"/>
    </row>
    <row r="1960" spans="4:4" x14ac:dyDescent="0.2">
      <c r="D1960" s="11"/>
    </row>
    <row r="1961" spans="4:4" x14ac:dyDescent="0.2">
      <c r="D1961" s="11"/>
    </row>
    <row r="1962" spans="4:4" x14ac:dyDescent="0.2">
      <c r="D1962" s="11"/>
    </row>
    <row r="1963" spans="4:4" x14ac:dyDescent="0.2">
      <c r="D1963" s="11"/>
    </row>
    <row r="1964" spans="4:4" x14ac:dyDescent="0.2">
      <c r="D1964" s="11"/>
    </row>
    <row r="1965" spans="4:4" x14ac:dyDescent="0.2">
      <c r="D1965" s="11"/>
    </row>
    <row r="1966" spans="4:4" x14ac:dyDescent="0.2">
      <c r="D1966" s="11"/>
    </row>
    <row r="1967" spans="4:4" x14ac:dyDescent="0.2">
      <c r="D1967" s="11"/>
    </row>
    <row r="1968" spans="4:4" x14ac:dyDescent="0.2">
      <c r="D1968" s="11"/>
    </row>
    <row r="1969" spans="4:4" x14ac:dyDescent="0.2">
      <c r="D1969" s="11"/>
    </row>
    <row r="1970" spans="4:4" x14ac:dyDescent="0.2">
      <c r="D1970" s="11"/>
    </row>
    <row r="1971" spans="4:4" x14ac:dyDescent="0.2">
      <c r="D1971" s="11"/>
    </row>
    <row r="1972" spans="4:4" x14ac:dyDescent="0.2">
      <c r="D1972" s="11"/>
    </row>
    <row r="1973" spans="4:4" x14ac:dyDescent="0.2">
      <c r="D1973" s="11"/>
    </row>
    <row r="1974" spans="4:4" x14ac:dyDescent="0.2">
      <c r="D1974" s="11"/>
    </row>
    <row r="1975" spans="4:4" x14ac:dyDescent="0.2">
      <c r="D1975" s="11"/>
    </row>
    <row r="1976" spans="4:4" x14ac:dyDescent="0.2">
      <c r="D1976" s="11"/>
    </row>
    <row r="1977" spans="4:4" x14ac:dyDescent="0.2">
      <c r="D1977" s="11"/>
    </row>
    <row r="1978" spans="4:4" x14ac:dyDescent="0.2">
      <c r="D1978" s="11"/>
    </row>
    <row r="1979" spans="4:4" x14ac:dyDescent="0.2">
      <c r="D1979" s="11"/>
    </row>
    <row r="1980" spans="4:4" x14ac:dyDescent="0.2">
      <c r="D1980" s="11"/>
    </row>
    <row r="1981" spans="4:4" x14ac:dyDescent="0.2">
      <c r="D1981" s="11"/>
    </row>
    <row r="1982" spans="4:4" x14ac:dyDescent="0.2">
      <c r="D1982" s="11"/>
    </row>
    <row r="1983" spans="4:4" x14ac:dyDescent="0.2">
      <c r="D1983" s="11"/>
    </row>
    <row r="1984" spans="4:4" x14ac:dyDescent="0.2">
      <c r="D1984" s="11"/>
    </row>
    <row r="1985" spans="4:4" x14ac:dyDescent="0.2">
      <c r="D1985" s="11"/>
    </row>
    <row r="1986" spans="4:4" x14ac:dyDescent="0.2">
      <c r="D1986" s="11"/>
    </row>
    <row r="1987" spans="4:4" x14ac:dyDescent="0.2">
      <c r="D1987" s="11"/>
    </row>
    <row r="1988" spans="4:4" x14ac:dyDescent="0.2">
      <c r="D1988" s="11"/>
    </row>
    <row r="1989" spans="4:4" x14ac:dyDescent="0.2">
      <c r="D1989" s="11"/>
    </row>
    <row r="1990" spans="4:4" x14ac:dyDescent="0.2">
      <c r="D1990" s="11"/>
    </row>
    <row r="1991" spans="4:4" x14ac:dyDescent="0.2">
      <c r="D1991" s="11"/>
    </row>
    <row r="1992" spans="4:4" x14ac:dyDescent="0.2">
      <c r="D1992" s="11"/>
    </row>
    <row r="1993" spans="4:4" x14ac:dyDescent="0.2">
      <c r="D1993" s="11"/>
    </row>
    <row r="1994" spans="4:4" x14ac:dyDescent="0.2">
      <c r="D1994" s="11"/>
    </row>
    <row r="1995" spans="4:4" x14ac:dyDescent="0.2">
      <c r="D1995" s="11"/>
    </row>
    <row r="1996" spans="4:4" x14ac:dyDescent="0.2">
      <c r="D1996" s="11"/>
    </row>
    <row r="1997" spans="4:4" x14ac:dyDescent="0.2">
      <c r="D1997" s="11"/>
    </row>
    <row r="1998" spans="4:4" x14ac:dyDescent="0.2">
      <c r="D1998" s="11"/>
    </row>
    <row r="1999" spans="4:4" x14ac:dyDescent="0.2">
      <c r="D1999" s="11"/>
    </row>
    <row r="2000" spans="4:4" x14ac:dyDescent="0.2">
      <c r="D2000" s="11"/>
    </row>
    <row r="2001" spans="4:4" x14ac:dyDescent="0.2">
      <c r="D2001" s="11"/>
    </row>
    <row r="2002" spans="4:4" x14ac:dyDescent="0.2">
      <c r="D2002" s="11"/>
    </row>
    <row r="2003" spans="4:4" x14ac:dyDescent="0.2">
      <c r="D2003" s="11"/>
    </row>
    <row r="2004" spans="4:4" x14ac:dyDescent="0.2">
      <c r="D2004" s="11"/>
    </row>
    <row r="2005" spans="4:4" x14ac:dyDescent="0.2">
      <c r="D2005" s="11"/>
    </row>
    <row r="2006" spans="4:4" x14ac:dyDescent="0.2">
      <c r="D2006" s="11"/>
    </row>
    <row r="2007" spans="4:4" x14ac:dyDescent="0.2">
      <c r="D2007" s="11"/>
    </row>
    <row r="2008" spans="4:4" x14ac:dyDescent="0.2">
      <c r="D2008" s="11"/>
    </row>
    <row r="2009" spans="4:4" x14ac:dyDescent="0.2">
      <c r="D2009" s="11"/>
    </row>
    <row r="2010" spans="4:4" x14ac:dyDescent="0.2">
      <c r="D2010" s="11"/>
    </row>
    <row r="2011" spans="4:4" x14ac:dyDescent="0.2">
      <c r="D2011" s="11"/>
    </row>
    <row r="2012" spans="4:4" x14ac:dyDescent="0.2">
      <c r="D2012" s="11"/>
    </row>
    <row r="2013" spans="4:4" x14ac:dyDescent="0.2">
      <c r="D2013" s="11"/>
    </row>
    <row r="2014" spans="4:4" x14ac:dyDescent="0.2">
      <c r="D2014" s="11"/>
    </row>
    <row r="2015" spans="4:4" x14ac:dyDescent="0.2">
      <c r="D2015" s="11"/>
    </row>
    <row r="2016" spans="4:4" x14ac:dyDescent="0.2">
      <c r="D2016" s="11"/>
    </row>
    <row r="2017" spans="4:4" x14ac:dyDescent="0.2">
      <c r="D2017" s="11"/>
    </row>
    <row r="2018" spans="4:4" x14ac:dyDescent="0.2">
      <c r="D2018" s="11"/>
    </row>
    <row r="2019" spans="4:4" x14ac:dyDescent="0.2">
      <c r="D2019" s="11"/>
    </row>
    <row r="2020" spans="4:4" x14ac:dyDescent="0.2">
      <c r="D2020" s="11"/>
    </row>
    <row r="2021" spans="4:4" x14ac:dyDescent="0.2">
      <c r="D2021" s="11"/>
    </row>
    <row r="2022" spans="4:4" x14ac:dyDescent="0.2">
      <c r="D2022" s="11"/>
    </row>
    <row r="2023" spans="4:4" x14ac:dyDescent="0.2">
      <c r="D2023" s="11"/>
    </row>
    <row r="2024" spans="4:4" x14ac:dyDescent="0.2">
      <c r="D2024" s="11"/>
    </row>
    <row r="2025" spans="4:4" x14ac:dyDescent="0.2">
      <c r="D2025" s="11"/>
    </row>
    <row r="2026" spans="4:4" x14ac:dyDescent="0.2">
      <c r="D2026" s="11"/>
    </row>
    <row r="2027" spans="4:4" x14ac:dyDescent="0.2">
      <c r="D2027" s="11"/>
    </row>
    <row r="2028" spans="4:4" x14ac:dyDescent="0.2">
      <c r="D2028" s="11"/>
    </row>
    <row r="2029" spans="4:4" x14ac:dyDescent="0.2">
      <c r="D2029" s="11"/>
    </row>
    <row r="2030" spans="4:4" x14ac:dyDescent="0.2">
      <c r="D2030" s="11"/>
    </row>
    <row r="2031" spans="4:4" x14ac:dyDescent="0.2">
      <c r="D2031" s="11"/>
    </row>
    <row r="2032" spans="4:4" x14ac:dyDescent="0.2">
      <c r="D2032" s="11"/>
    </row>
    <row r="2033" spans="4:4" x14ac:dyDescent="0.2">
      <c r="D2033" s="11"/>
    </row>
    <row r="2034" spans="4:4" x14ac:dyDescent="0.2">
      <c r="D2034" s="11"/>
    </row>
    <row r="2035" spans="4:4" x14ac:dyDescent="0.2">
      <c r="D2035" s="11"/>
    </row>
    <row r="2036" spans="4:4" x14ac:dyDescent="0.2">
      <c r="D2036" s="11"/>
    </row>
    <row r="2037" spans="4:4" x14ac:dyDescent="0.2">
      <c r="D2037" s="11"/>
    </row>
    <row r="2038" spans="4:4" x14ac:dyDescent="0.2">
      <c r="D2038" s="11"/>
    </row>
    <row r="2039" spans="4:4" x14ac:dyDescent="0.2">
      <c r="D2039" s="11"/>
    </row>
    <row r="2040" spans="4:4" x14ac:dyDescent="0.2">
      <c r="D2040" s="11"/>
    </row>
    <row r="2041" spans="4:4" x14ac:dyDescent="0.2">
      <c r="D2041" s="11"/>
    </row>
    <row r="2042" spans="4:4" x14ac:dyDescent="0.2">
      <c r="D2042" s="11"/>
    </row>
    <row r="2043" spans="4:4" x14ac:dyDescent="0.2">
      <c r="D2043" s="11"/>
    </row>
    <row r="2044" spans="4:4" x14ac:dyDescent="0.2">
      <c r="D2044" s="11"/>
    </row>
    <row r="2045" spans="4:4" x14ac:dyDescent="0.2">
      <c r="D2045" s="11"/>
    </row>
    <row r="2046" spans="4:4" x14ac:dyDescent="0.2">
      <c r="D2046" s="11"/>
    </row>
    <row r="2047" spans="4:4" x14ac:dyDescent="0.2">
      <c r="D2047" s="11"/>
    </row>
    <row r="2048" spans="4:4" x14ac:dyDescent="0.2">
      <c r="D2048" s="11"/>
    </row>
    <row r="2049" spans="4:4" x14ac:dyDescent="0.2">
      <c r="D2049" s="11"/>
    </row>
    <row r="2050" spans="4:4" x14ac:dyDescent="0.2">
      <c r="D2050" s="11"/>
    </row>
    <row r="2051" spans="4:4" x14ac:dyDescent="0.2">
      <c r="D2051" s="11"/>
    </row>
    <row r="2052" spans="4:4" x14ac:dyDescent="0.2">
      <c r="D2052" s="11"/>
    </row>
    <row r="2053" spans="4:4" x14ac:dyDescent="0.2">
      <c r="D2053" s="11"/>
    </row>
    <row r="2054" spans="4:4" x14ac:dyDescent="0.2">
      <c r="D2054" s="11"/>
    </row>
    <row r="2055" spans="4:4" x14ac:dyDescent="0.2">
      <c r="D2055" s="11"/>
    </row>
    <row r="2056" spans="4:4" x14ac:dyDescent="0.2">
      <c r="D2056" s="11"/>
    </row>
    <row r="2057" spans="4:4" x14ac:dyDescent="0.2">
      <c r="D2057" s="11"/>
    </row>
    <row r="2058" spans="4:4" x14ac:dyDescent="0.2">
      <c r="D2058" s="11"/>
    </row>
    <row r="2059" spans="4:4" x14ac:dyDescent="0.2">
      <c r="D2059" s="11"/>
    </row>
    <row r="2060" spans="4:4" x14ac:dyDescent="0.2">
      <c r="D2060" s="11"/>
    </row>
    <row r="2061" spans="4:4" x14ac:dyDescent="0.2">
      <c r="D2061" s="11"/>
    </row>
    <row r="2062" spans="4:4" x14ac:dyDescent="0.2">
      <c r="D2062" s="11"/>
    </row>
    <row r="2063" spans="4:4" x14ac:dyDescent="0.2">
      <c r="D2063" s="11"/>
    </row>
    <row r="2064" spans="4:4" x14ac:dyDescent="0.2">
      <c r="D2064" s="11"/>
    </row>
    <row r="2065" spans="4:4" x14ac:dyDescent="0.2">
      <c r="D2065" s="11"/>
    </row>
    <row r="2066" spans="4:4" x14ac:dyDescent="0.2">
      <c r="D2066" s="11"/>
    </row>
    <row r="2067" spans="4:4" x14ac:dyDescent="0.2">
      <c r="D2067" s="11"/>
    </row>
    <row r="2068" spans="4:4" x14ac:dyDescent="0.2">
      <c r="D2068" s="11"/>
    </row>
    <row r="2069" spans="4:4" x14ac:dyDescent="0.2">
      <c r="D2069" s="11"/>
    </row>
    <row r="2070" spans="4:4" x14ac:dyDescent="0.2">
      <c r="D2070" s="11"/>
    </row>
    <row r="2071" spans="4:4" x14ac:dyDescent="0.2">
      <c r="D2071" s="11"/>
    </row>
    <row r="2072" spans="4:4" x14ac:dyDescent="0.2">
      <c r="D2072" s="11"/>
    </row>
    <row r="2073" spans="4:4" x14ac:dyDescent="0.2">
      <c r="D2073" s="11"/>
    </row>
    <row r="2074" spans="4:4" x14ac:dyDescent="0.2">
      <c r="D2074" s="11"/>
    </row>
    <row r="2075" spans="4:4" x14ac:dyDescent="0.2">
      <c r="D2075" s="11"/>
    </row>
    <row r="2076" spans="4:4" x14ac:dyDescent="0.2">
      <c r="D2076" s="11"/>
    </row>
    <row r="2077" spans="4:4" x14ac:dyDescent="0.2">
      <c r="D2077" s="11"/>
    </row>
    <row r="2078" spans="4:4" x14ac:dyDescent="0.2">
      <c r="D2078" s="11"/>
    </row>
    <row r="2079" spans="4:4" x14ac:dyDescent="0.2">
      <c r="D2079" s="11"/>
    </row>
    <row r="2080" spans="4:4" x14ac:dyDescent="0.2">
      <c r="D2080" s="11"/>
    </row>
    <row r="2081" spans="4:4" x14ac:dyDescent="0.2">
      <c r="D2081" s="11"/>
    </row>
    <row r="2082" spans="4:4" x14ac:dyDescent="0.2">
      <c r="D2082" s="11"/>
    </row>
    <row r="2083" spans="4:4" x14ac:dyDescent="0.2">
      <c r="D2083" s="11"/>
    </row>
    <row r="2084" spans="4:4" x14ac:dyDescent="0.2">
      <c r="D2084" s="11"/>
    </row>
    <row r="2085" spans="4:4" x14ac:dyDescent="0.2">
      <c r="D2085" s="11"/>
    </row>
    <row r="2086" spans="4:4" x14ac:dyDescent="0.2">
      <c r="D2086" s="11"/>
    </row>
    <row r="2087" spans="4:4" x14ac:dyDescent="0.2">
      <c r="D2087" s="11"/>
    </row>
    <row r="2088" spans="4:4" x14ac:dyDescent="0.2">
      <c r="D2088" s="11"/>
    </row>
    <row r="2089" spans="4:4" x14ac:dyDescent="0.2">
      <c r="D2089" s="11"/>
    </row>
    <row r="2090" spans="4:4" x14ac:dyDescent="0.2">
      <c r="D2090" s="11"/>
    </row>
    <row r="2091" spans="4:4" x14ac:dyDescent="0.2">
      <c r="D2091" s="11"/>
    </row>
    <row r="2092" spans="4:4" x14ac:dyDescent="0.2">
      <c r="D2092" s="11"/>
    </row>
    <row r="2093" spans="4:4" x14ac:dyDescent="0.2">
      <c r="D2093" s="11"/>
    </row>
    <row r="2094" spans="4:4" x14ac:dyDescent="0.2">
      <c r="D2094" s="11"/>
    </row>
    <row r="2095" spans="4:4" x14ac:dyDescent="0.2">
      <c r="D2095" s="11"/>
    </row>
    <row r="2096" spans="4:4" x14ac:dyDescent="0.2">
      <c r="D2096" s="11"/>
    </row>
    <row r="2097" spans="4:4" x14ac:dyDescent="0.2">
      <c r="D2097" s="11"/>
    </row>
    <row r="2098" spans="4:4" x14ac:dyDescent="0.2">
      <c r="D2098" s="11"/>
    </row>
    <row r="2099" spans="4:4" x14ac:dyDescent="0.2">
      <c r="D2099" s="11"/>
    </row>
    <row r="2100" spans="4:4" x14ac:dyDescent="0.2">
      <c r="D2100" s="11"/>
    </row>
    <row r="2101" spans="4:4" x14ac:dyDescent="0.2">
      <c r="D2101" s="11"/>
    </row>
    <row r="2102" spans="4:4" x14ac:dyDescent="0.2">
      <c r="D2102" s="11"/>
    </row>
    <row r="2103" spans="4:4" x14ac:dyDescent="0.2">
      <c r="D2103" s="11"/>
    </row>
    <row r="2104" spans="4:4" x14ac:dyDescent="0.2">
      <c r="D2104" s="11"/>
    </row>
    <row r="2105" spans="4:4" x14ac:dyDescent="0.2">
      <c r="D2105" s="11"/>
    </row>
    <row r="2106" spans="4:4" x14ac:dyDescent="0.2">
      <c r="D2106" s="11"/>
    </row>
    <row r="2107" spans="4:4" x14ac:dyDescent="0.2">
      <c r="D2107" s="11"/>
    </row>
    <row r="2108" spans="4:4" x14ac:dyDescent="0.2">
      <c r="D2108" s="11"/>
    </row>
    <row r="2109" spans="4:4" x14ac:dyDescent="0.2">
      <c r="D2109" s="11"/>
    </row>
    <row r="2110" spans="4:4" x14ac:dyDescent="0.2">
      <c r="D2110" s="11"/>
    </row>
    <row r="2111" spans="4:4" x14ac:dyDescent="0.2">
      <c r="D2111" s="11"/>
    </row>
    <row r="2112" spans="4:4" x14ac:dyDescent="0.2">
      <c r="D2112" s="11"/>
    </row>
    <row r="2113" spans="4:4" x14ac:dyDescent="0.2">
      <c r="D2113" s="11"/>
    </row>
    <row r="2114" spans="4:4" x14ac:dyDescent="0.2">
      <c r="D2114" s="11"/>
    </row>
    <row r="2115" spans="4:4" x14ac:dyDescent="0.2">
      <c r="D2115" s="11"/>
    </row>
    <row r="2116" spans="4:4" x14ac:dyDescent="0.2">
      <c r="D2116" s="11"/>
    </row>
    <row r="2117" spans="4:4" x14ac:dyDescent="0.2">
      <c r="D2117" s="11"/>
    </row>
    <row r="2118" spans="4:4" x14ac:dyDescent="0.2">
      <c r="D2118" s="11"/>
    </row>
    <row r="2119" spans="4:4" x14ac:dyDescent="0.2">
      <c r="D2119" s="11"/>
    </row>
    <row r="2120" spans="4:4" x14ac:dyDescent="0.2">
      <c r="D2120" s="11"/>
    </row>
    <row r="2121" spans="4:4" x14ac:dyDescent="0.2">
      <c r="D2121" s="11"/>
    </row>
    <row r="2122" spans="4:4" x14ac:dyDescent="0.2">
      <c r="D2122" s="11"/>
    </row>
    <row r="2123" spans="4:4" x14ac:dyDescent="0.2">
      <c r="D2123" s="11"/>
    </row>
    <row r="2124" spans="4:4" x14ac:dyDescent="0.2">
      <c r="D2124" s="11"/>
    </row>
    <row r="2125" spans="4:4" x14ac:dyDescent="0.2">
      <c r="D2125" s="11"/>
    </row>
    <row r="2126" spans="4:4" x14ac:dyDescent="0.2">
      <c r="D2126" s="11"/>
    </row>
    <row r="2127" spans="4:4" x14ac:dyDescent="0.2">
      <c r="D2127" s="11"/>
    </row>
    <row r="2128" spans="4:4" x14ac:dyDescent="0.2">
      <c r="D2128" s="11"/>
    </row>
    <row r="2129" spans="4:4" x14ac:dyDescent="0.2">
      <c r="D2129" s="11"/>
    </row>
    <row r="2130" spans="4:4" x14ac:dyDescent="0.2">
      <c r="D2130" s="11"/>
    </row>
    <row r="2131" spans="4:4" x14ac:dyDescent="0.2">
      <c r="D2131" s="11"/>
    </row>
    <row r="2132" spans="4:4" x14ac:dyDescent="0.2">
      <c r="D2132" s="11"/>
    </row>
    <row r="2133" spans="4:4" x14ac:dyDescent="0.2">
      <c r="D2133" s="11"/>
    </row>
    <row r="2134" spans="4:4" x14ac:dyDescent="0.2">
      <c r="D2134" s="11"/>
    </row>
    <row r="2135" spans="4:4" x14ac:dyDescent="0.2">
      <c r="D2135" s="11"/>
    </row>
    <row r="2136" spans="4:4" x14ac:dyDescent="0.2">
      <c r="D2136" s="11"/>
    </row>
    <row r="2137" spans="4:4" x14ac:dyDescent="0.2">
      <c r="D2137" s="11"/>
    </row>
    <row r="2138" spans="4:4" x14ac:dyDescent="0.2">
      <c r="D2138" s="11"/>
    </row>
    <row r="2139" spans="4:4" x14ac:dyDescent="0.2">
      <c r="D2139" s="11"/>
    </row>
    <row r="2140" spans="4:4" x14ac:dyDescent="0.2">
      <c r="D2140" s="11"/>
    </row>
    <row r="2141" spans="4:4" x14ac:dyDescent="0.2">
      <c r="D2141" s="11"/>
    </row>
    <row r="2142" spans="4:4" x14ac:dyDescent="0.2">
      <c r="D2142" s="11"/>
    </row>
    <row r="2143" spans="4:4" x14ac:dyDescent="0.2">
      <c r="D2143" s="11"/>
    </row>
    <row r="2144" spans="4:4" x14ac:dyDescent="0.2">
      <c r="D2144" s="11"/>
    </row>
    <row r="2145" spans="4:4" x14ac:dyDescent="0.2">
      <c r="D2145" s="11"/>
    </row>
    <row r="2146" spans="4:4" x14ac:dyDescent="0.2">
      <c r="D2146" s="11"/>
    </row>
    <row r="2147" spans="4:4" x14ac:dyDescent="0.2">
      <c r="D2147" s="11"/>
    </row>
    <row r="2148" spans="4:4" x14ac:dyDescent="0.2">
      <c r="D2148" s="11"/>
    </row>
    <row r="2149" spans="4:4" x14ac:dyDescent="0.2">
      <c r="D2149" s="11"/>
    </row>
    <row r="2150" spans="4:4" x14ac:dyDescent="0.2">
      <c r="D2150" s="11"/>
    </row>
    <row r="2151" spans="4:4" x14ac:dyDescent="0.2">
      <c r="D2151" s="11"/>
    </row>
    <row r="2152" spans="4:4" x14ac:dyDescent="0.2">
      <c r="D2152" s="11"/>
    </row>
    <row r="2153" spans="4:4" x14ac:dyDescent="0.2">
      <c r="D2153" s="11"/>
    </row>
    <row r="2154" spans="4:4" x14ac:dyDescent="0.2">
      <c r="D2154" s="11"/>
    </row>
    <row r="2155" spans="4:4" x14ac:dyDescent="0.2">
      <c r="D2155" s="11"/>
    </row>
    <row r="2156" spans="4:4" x14ac:dyDescent="0.2">
      <c r="D2156" s="11"/>
    </row>
    <row r="2157" spans="4:4" x14ac:dyDescent="0.2">
      <c r="D2157" s="11"/>
    </row>
    <row r="2158" spans="4:4" x14ac:dyDescent="0.2">
      <c r="D2158" s="11"/>
    </row>
    <row r="2159" spans="4:4" x14ac:dyDescent="0.2">
      <c r="D2159" s="11"/>
    </row>
    <row r="2160" spans="4:4" x14ac:dyDescent="0.2">
      <c r="D2160" s="11"/>
    </row>
    <row r="2161" spans="4:4" x14ac:dyDescent="0.2">
      <c r="D2161" s="11"/>
    </row>
    <row r="2162" spans="4:4" x14ac:dyDescent="0.2">
      <c r="D2162" s="11"/>
    </row>
    <row r="2163" spans="4:4" x14ac:dyDescent="0.2">
      <c r="D2163" s="11"/>
    </row>
    <row r="2164" spans="4:4" x14ac:dyDescent="0.2">
      <c r="D2164" s="11"/>
    </row>
    <row r="2165" spans="4:4" x14ac:dyDescent="0.2">
      <c r="D2165" s="11"/>
    </row>
    <row r="2166" spans="4:4" x14ac:dyDescent="0.2">
      <c r="D2166" s="11"/>
    </row>
    <row r="2167" spans="4:4" x14ac:dyDescent="0.2">
      <c r="D2167" s="11"/>
    </row>
    <row r="2168" spans="4:4" x14ac:dyDescent="0.2">
      <c r="D2168" s="11"/>
    </row>
    <row r="2169" spans="4:4" x14ac:dyDescent="0.2">
      <c r="D2169" s="11"/>
    </row>
    <row r="2170" spans="4:4" x14ac:dyDescent="0.2">
      <c r="D2170" s="11"/>
    </row>
    <row r="2171" spans="4:4" x14ac:dyDescent="0.2">
      <c r="D2171" s="11"/>
    </row>
    <row r="2172" spans="4:4" x14ac:dyDescent="0.2">
      <c r="D2172" s="11"/>
    </row>
    <row r="2173" spans="4:4" x14ac:dyDescent="0.2">
      <c r="D2173" s="11"/>
    </row>
    <row r="2174" spans="4:4" x14ac:dyDescent="0.2">
      <c r="D2174" s="11"/>
    </row>
    <row r="2175" spans="4:4" x14ac:dyDescent="0.2">
      <c r="D2175" s="11"/>
    </row>
    <row r="2176" spans="4:4" x14ac:dyDescent="0.2">
      <c r="D2176" s="11"/>
    </row>
    <row r="2177" spans="4:4" x14ac:dyDescent="0.2">
      <c r="D2177" s="11"/>
    </row>
    <row r="2178" spans="4:4" x14ac:dyDescent="0.2">
      <c r="D2178" s="11"/>
    </row>
    <row r="2179" spans="4:4" x14ac:dyDescent="0.2">
      <c r="D2179" s="11"/>
    </row>
    <row r="2180" spans="4:4" x14ac:dyDescent="0.2">
      <c r="D2180" s="11"/>
    </row>
    <row r="2181" spans="4:4" x14ac:dyDescent="0.2">
      <c r="D2181" s="11"/>
    </row>
    <row r="2182" spans="4:4" x14ac:dyDescent="0.2">
      <c r="D2182" s="11"/>
    </row>
    <row r="2183" spans="4:4" x14ac:dyDescent="0.2">
      <c r="D2183" s="11"/>
    </row>
    <row r="2184" spans="4:4" x14ac:dyDescent="0.2">
      <c r="D2184" s="11"/>
    </row>
    <row r="2185" spans="4:4" x14ac:dyDescent="0.2">
      <c r="D2185" s="11"/>
    </row>
    <row r="2186" spans="4:4" x14ac:dyDescent="0.2">
      <c r="D2186" s="11"/>
    </row>
    <row r="2187" spans="4:4" x14ac:dyDescent="0.2">
      <c r="D2187" s="11"/>
    </row>
    <row r="2188" spans="4:4" x14ac:dyDescent="0.2">
      <c r="D2188" s="11"/>
    </row>
    <row r="2189" spans="4:4" x14ac:dyDescent="0.2">
      <c r="D2189" s="11"/>
    </row>
    <row r="2190" spans="4:4" x14ac:dyDescent="0.2">
      <c r="D2190" s="11"/>
    </row>
    <row r="2191" spans="4:4" x14ac:dyDescent="0.2">
      <c r="D2191" s="11"/>
    </row>
    <row r="2192" spans="4:4" x14ac:dyDescent="0.2">
      <c r="D2192" s="11"/>
    </row>
    <row r="2193" spans="4:4" x14ac:dyDescent="0.2">
      <c r="D2193" s="11"/>
    </row>
    <row r="2194" spans="4:4" x14ac:dyDescent="0.2">
      <c r="D2194" s="11"/>
    </row>
    <row r="2195" spans="4:4" x14ac:dyDescent="0.2">
      <c r="D2195" s="11"/>
    </row>
    <row r="2196" spans="4:4" x14ac:dyDescent="0.2">
      <c r="D2196" s="11"/>
    </row>
    <row r="2197" spans="4:4" x14ac:dyDescent="0.2">
      <c r="D2197" s="11"/>
    </row>
    <row r="2198" spans="4:4" x14ac:dyDescent="0.2">
      <c r="D2198" s="11"/>
    </row>
    <row r="2199" spans="4:4" x14ac:dyDescent="0.2">
      <c r="D2199" s="11"/>
    </row>
    <row r="2200" spans="4:4" x14ac:dyDescent="0.2">
      <c r="D2200" s="11"/>
    </row>
    <row r="2201" spans="4:4" x14ac:dyDescent="0.2">
      <c r="D2201" s="11"/>
    </row>
    <row r="2202" spans="4:4" x14ac:dyDescent="0.2">
      <c r="D2202" s="11"/>
    </row>
    <row r="2203" spans="4:4" x14ac:dyDescent="0.2">
      <c r="D2203" s="11"/>
    </row>
    <row r="2204" spans="4:4" x14ac:dyDescent="0.2">
      <c r="D2204" s="11"/>
    </row>
    <row r="2205" spans="4:4" x14ac:dyDescent="0.2">
      <c r="D2205" s="11"/>
    </row>
    <row r="2206" spans="4:4" x14ac:dyDescent="0.2">
      <c r="D2206" s="11"/>
    </row>
    <row r="2207" spans="4:4" x14ac:dyDescent="0.2">
      <c r="D2207" s="11"/>
    </row>
    <row r="2208" spans="4:4" x14ac:dyDescent="0.2">
      <c r="D2208" s="11"/>
    </row>
    <row r="2209" spans="4:4" x14ac:dyDescent="0.2">
      <c r="D2209" s="11"/>
    </row>
    <row r="2210" spans="4:4" x14ac:dyDescent="0.2">
      <c r="D2210" s="11"/>
    </row>
    <row r="2211" spans="4:4" x14ac:dyDescent="0.2">
      <c r="D2211" s="11"/>
    </row>
    <row r="2212" spans="4:4" x14ac:dyDescent="0.2">
      <c r="D2212" s="11"/>
    </row>
    <row r="2213" spans="4:4" x14ac:dyDescent="0.2">
      <c r="D2213" s="11"/>
    </row>
    <row r="2214" spans="4:4" x14ac:dyDescent="0.2">
      <c r="D2214" s="11"/>
    </row>
    <row r="2215" spans="4:4" x14ac:dyDescent="0.2">
      <c r="D2215" s="11"/>
    </row>
    <row r="2216" spans="4:4" x14ac:dyDescent="0.2">
      <c r="D2216" s="11"/>
    </row>
    <row r="2217" spans="4:4" x14ac:dyDescent="0.2">
      <c r="D2217" s="11"/>
    </row>
    <row r="2218" spans="4:4" x14ac:dyDescent="0.2">
      <c r="D2218" s="11"/>
    </row>
    <row r="2219" spans="4:4" x14ac:dyDescent="0.2">
      <c r="D2219" s="11"/>
    </row>
    <row r="2220" spans="4:4" x14ac:dyDescent="0.2">
      <c r="D2220" s="11"/>
    </row>
    <row r="2221" spans="4:4" x14ac:dyDescent="0.2">
      <c r="D2221" s="11"/>
    </row>
    <row r="2222" spans="4:4" x14ac:dyDescent="0.2">
      <c r="D2222" s="11"/>
    </row>
    <row r="2223" spans="4:4" x14ac:dyDescent="0.2">
      <c r="D2223" s="11"/>
    </row>
    <row r="2224" spans="4:4" x14ac:dyDescent="0.2">
      <c r="D2224" s="11"/>
    </row>
    <row r="2225" spans="4:4" x14ac:dyDescent="0.2">
      <c r="D2225" s="11"/>
    </row>
    <row r="2226" spans="4:4" x14ac:dyDescent="0.2">
      <c r="D2226" s="11"/>
    </row>
    <row r="2227" spans="4:4" x14ac:dyDescent="0.2">
      <c r="D2227" s="11"/>
    </row>
    <row r="2228" spans="4:4" x14ac:dyDescent="0.2">
      <c r="D2228" s="11"/>
    </row>
    <row r="2229" spans="4:4" x14ac:dyDescent="0.2">
      <c r="D2229" s="11"/>
    </row>
    <row r="2230" spans="4:4" x14ac:dyDescent="0.2">
      <c r="D2230" s="11"/>
    </row>
    <row r="2231" spans="4:4" x14ac:dyDescent="0.2">
      <c r="D2231" s="11"/>
    </row>
    <row r="2232" spans="4:4" x14ac:dyDescent="0.2">
      <c r="D2232" s="11"/>
    </row>
    <row r="2233" spans="4:4" x14ac:dyDescent="0.2">
      <c r="D2233" s="11"/>
    </row>
    <row r="2234" spans="4:4" x14ac:dyDescent="0.2">
      <c r="D2234" s="11"/>
    </row>
    <row r="2235" spans="4:4" x14ac:dyDescent="0.2">
      <c r="D2235" s="11"/>
    </row>
    <row r="2236" spans="4:4" x14ac:dyDescent="0.2">
      <c r="D2236" s="11"/>
    </row>
    <row r="2237" spans="4:4" x14ac:dyDescent="0.2">
      <c r="D2237" s="11"/>
    </row>
    <row r="2238" spans="4:4" x14ac:dyDescent="0.2">
      <c r="D2238" s="11"/>
    </row>
    <row r="2239" spans="4:4" x14ac:dyDescent="0.2">
      <c r="D2239" s="11"/>
    </row>
    <row r="2240" spans="4:4" x14ac:dyDescent="0.2">
      <c r="D2240" s="11"/>
    </row>
    <row r="2241" spans="4:4" x14ac:dyDescent="0.2">
      <c r="D2241" s="11"/>
    </row>
    <row r="2242" spans="4:4" x14ac:dyDescent="0.2">
      <c r="D2242" s="11"/>
    </row>
    <row r="2243" spans="4:4" x14ac:dyDescent="0.2">
      <c r="D2243" s="11"/>
    </row>
    <row r="2244" spans="4:4" x14ac:dyDescent="0.2">
      <c r="D2244" s="11"/>
    </row>
    <row r="2245" spans="4:4" x14ac:dyDescent="0.2">
      <c r="D2245" s="11"/>
    </row>
    <row r="2246" spans="4:4" x14ac:dyDescent="0.2">
      <c r="D2246" s="11"/>
    </row>
    <row r="2247" spans="4:4" x14ac:dyDescent="0.2">
      <c r="D2247" s="11"/>
    </row>
    <row r="2248" spans="4:4" x14ac:dyDescent="0.2">
      <c r="D2248" s="11"/>
    </row>
    <row r="2249" spans="4:4" x14ac:dyDescent="0.2">
      <c r="D2249" s="11"/>
    </row>
    <row r="2250" spans="4:4" x14ac:dyDescent="0.2">
      <c r="D2250" s="11"/>
    </row>
    <row r="2251" spans="4:4" x14ac:dyDescent="0.2">
      <c r="D2251" s="11"/>
    </row>
    <row r="2252" spans="4:4" x14ac:dyDescent="0.2">
      <c r="D2252" s="11"/>
    </row>
    <row r="2253" spans="4:4" x14ac:dyDescent="0.2">
      <c r="D2253" s="11"/>
    </row>
    <row r="2254" spans="4:4" x14ac:dyDescent="0.2">
      <c r="D2254" s="11"/>
    </row>
    <row r="2255" spans="4:4" x14ac:dyDescent="0.2">
      <c r="D2255" s="11"/>
    </row>
    <row r="2256" spans="4:4" x14ac:dyDescent="0.2">
      <c r="D2256" s="11"/>
    </row>
    <row r="2257" spans="4:4" x14ac:dyDescent="0.2">
      <c r="D2257" s="11"/>
    </row>
    <row r="2258" spans="4:4" x14ac:dyDescent="0.2">
      <c r="D2258" s="11"/>
    </row>
    <row r="2259" spans="4:4" x14ac:dyDescent="0.2">
      <c r="D2259" s="11"/>
    </row>
    <row r="2260" spans="4:4" x14ac:dyDescent="0.2">
      <c r="D2260" s="11"/>
    </row>
    <row r="2261" spans="4:4" x14ac:dyDescent="0.2">
      <c r="D2261" s="11"/>
    </row>
    <row r="2262" spans="4:4" x14ac:dyDescent="0.2">
      <c r="D2262" s="11"/>
    </row>
    <row r="2263" spans="4:4" x14ac:dyDescent="0.2">
      <c r="D2263" s="11"/>
    </row>
    <row r="2264" spans="4:4" x14ac:dyDescent="0.2">
      <c r="D2264" s="11"/>
    </row>
    <row r="2265" spans="4:4" x14ac:dyDescent="0.2">
      <c r="D2265" s="11"/>
    </row>
    <row r="2266" spans="4:4" x14ac:dyDescent="0.2">
      <c r="D2266" s="11"/>
    </row>
    <row r="2267" spans="4:4" x14ac:dyDescent="0.2">
      <c r="D2267" s="11"/>
    </row>
    <row r="2268" spans="4:4" x14ac:dyDescent="0.2">
      <c r="D2268" s="11"/>
    </row>
    <row r="2269" spans="4:4" x14ac:dyDescent="0.2">
      <c r="D2269" s="11"/>
    </row>
    <row r="2270" spans="4:4" x14ac:dyDescent="0.2">
      <c r="D2270" s="11"/>
    </row>
    <row r="2271" spans="4:4" x14ac:dyDescent="0.2">
      <c r="D2271" s="11"/>
    </row>
    <row r="2272" spans="4:4" x14ac:dyDescent="0.2">
      <c r="D2272" s="11"/>
    </row>
    <row r="2273" spans="4:4" x14ac:dyDescent="0.2">
      <c r="D2273" s="11"/>
    </row>
    <row r="2274" spans="4:4" x14ac:dyDescent="0.2">
      <c r="D2274" s="11"/>
    </row>
    <row r="2275" spans="4:4" x14ac:dyDescent="0.2">
      <c r="D2275" s="11"/>
    </row>
    <row r="2276" spans="4:4" x14ac:dyDescent="0.2">
      <c r="D2276" s="11"/>
    </row>
    <row r="2277" spans="4:4" x14ac:dyDescent="0.2">
      <c r="D2277" s="11"/>
    </row>
    <row r="2278" spans="4:4" x14ac:dyDescent="0.2">
      <c r="D2278" s="11"/>
    </row>
    <row r="2279" spans="4:4" x14ac:dyDescent="0.2">
      <c r="D2279" s="11"/>
    </row>
    <row r="2280" spans="4:4" x14ac:dyDescent="0.2">
      <c r="D2280" s="11"/>
    </row>
    <row r="2281" spans="4:4" x14ac:dyDescent="0.2">
      <c r="D2281" s="11"/>
    </row>
    <row r="2282" spans="4:4" x14ac:dyDescent="0.2">
      <c r="D2282" s="11"/>
    </row>
    <row r="2283" spans="4:4" x14ac:dyDescent="0.2">
      <c r="D2283" s="11"/>
    </row>
    <row r="2284" spans="4:4" x14ac:dyDescent="0.2">
      <c r="D2284" s="11"/>
    </row>
    <row r="2285" spans="4:4" x14ac:dyDescent="0.2">
      <c r="D2285" s="11"/>
    </row>
    <row r="2286" spans="4:4" x14ac:dyDescent="0.2">
      <c r="D2286" s="11"/>
    </row>
    <row r="2287" spans="4:4" x14ac:dyDescent="0.2">
      <c r="D2287" s="11"/>
    </row>
    <row r="2288" spans="4:4" x14ac:dyDescent="0.2">
      <c r="D2288" s="11"/>
    </row>
    <row r="2289" spans="4:4" x14ac:dyDescent="0.2">
      <c r="D2289" s="11"/>
    </row>
    <row r="2290" spans="4:4" x14ac:dyDescent="0.2">
      <c r="D2290" s="11"/>
    </row>
    <row r="2291" spans="4:4" x14ac:dyDescent="0.2">
      <c r="D2291" s="11"/>
    </row>
    <row r="2292" spans="4:4" x14ac:dyDescent="0.2">
      <c r="D2292" s="11"/>
    </row>
    <row r="2293" spans="4:4" x14ac:dyDescent="0.2">
      <c r="D2293" s="11"/>
    </row>
    <row r="2294" spans="4:4" x14ac:dyDescent="0.2">
      <c r="D2294" s="11"/>
    </row>
    <row r="2295" spans="4:4" x14ac:dyDescent="0.2">
      <c r="D2295" s="11"/>
    </row>
    <row r="2296" spans="4:4" x14ac:dyDescent="0.2">
      <c r="D2296" s="11"/>
    </row>
    <row r="2297" spans="4:4" x14ac:dyDescent="0.2">
      <c r="D2297" s="11"/>
    </row>
    <row r="2298" spans="4:4" x14ac:dyDescent="0.2">
      <c r="D2298" s="11"/>
    </row>
    <row r="2299" spans="4:4" x14ac:dyDescent="0.2">
      <c r="D2299" s="11"/>
    </row>
    <row r="2300" spans="4:4" x14ac:dyDescent="0.2">
      <c r="D2300" s="11"/>
    </row>
    <row r="2301" spans="4:4" x14ac:dyDescent="0.2">
      <c r="D2301" s="11"/>
    </row>
    <row r="2302" spans="4:4" x14ac:dyDescent="0.2">
      <c r="D2302" s="11"/>
    </row>
    <row r="2303" spans="4:4" x14ac:dyDescent="0.2">
      <c r="D2303" s="11"/>
    </row>
    <row r="2304" spans="4:4" x14ac:dyDescent="0.2">
      <c r="D2304" s="11"/>
    </row>
    <row r="2305" spans="4:4" x14ac:dyDescent="0.2">
      <c r="D2305" s="11"/>
    </row>
    <row r="2306" spans="4:4" x14ac:dyDescent="0.2">
      <c r="D2306" s="11"/>
    </row>
    <row r="2307" spans="4:4" x14ac:dyDescent="0.2">
      <c r="D2307" s="11"/>
    </row>
    <row r="2308" spans="4:4" x14ac:dyDescent="0.2">
      <c r="D2308" s="11"/>
    </row>
    <row r="2309" spans="4:4" x14ac:dyDescent="0.2">
      <c r="D2309" s="11"/>
    </row>
    <row r="2310" spans="4:4" x14ac:dyDescent="0.2">
      <c r="D2310" s="11"/>
    </row>
    <row r="2311" spans="4:4" x14ac:dyDescent="0.2">
      <c r="D2311" s="11"/>
    </row>
    <row r="2312" spans="4:4" x14ac:dyDescent="0.2">
      <c r="D2312" s="11"/>
    </row>
    <row r="2313" spans="4:4" x14ac:dyDescent="0.2">
      <c r="D2313" s="11"/>
    </row>
    <row r="2314" spans="4:4" x14ac:dyDescent="0.2">
      <c r="D2314" s="11"/>
    </row>
    <row r="2315" spans="4:4" x14ac:dyDescent="0.2">
      <c r="D2315" s="11"/>
    </row>
    <row r="2316" spans="4:4" x14ac:dyDescent="0.2">
      <c r="D2316" s="11"/>
    </row>
    <row r="2317" spans="4:4" x14ac:dyDescent="0.2">
      <c r="D2317" s="11"/>
    </row>
    <row r="2318" spans="4:4" x14ac:dyDescent="0.2">
      <c r="D2318" s="11"/>
    </row>
    <row r="2319" spans="4:4" x14ac:dyDescent="0.2">
      <c r="D2319" s="11"/>
    </row>
    <row r="2320" spans="4:4" x14ac:dyDescent="0.2">
      <c r="D2320" s="11"/>
    </row>
    <row r="2321" spans="4:4" x14ac:dyDescent="0.2">
      <c r="D2321" s="11"/>
    </row>
    <row r="2322" spans="4:4" x14ac:dyDescent="0.2">
      <c r="D2322" s="11"/>
    </row>
    <row r="2323" spans="4:4" x14ac:dyDescent="0.2">
      <c r="D2323" s="11"/>
    </row>
    <row r="2324" spans="4:4" x14ac:dyDescent="0.2">
      <c r="D2324" s="11"/>
    </row>
    <row r="2325" spans="4:4" x14ac:dyDescent="0.2">
      <c r="D2325" s="11"/>
    </row>
    <row r="2326" spans="4:4" x14ac:dyDescent="0.2">
      <c r="D2326" s="11"/>
    </row>
    <row r="2327" spans="4:4" x14ac:dyDescent="0.2">
      <c r="D2327" s="11"/>
    </row>
    <row r="2328" spans="4:4" x14ac:dyDescent="0.2">
      <c r="D2328" s="11"/>
    </row>
    <row r="2329" spans="4:4" x14ac:dyDescent="0.2">
      <c r="D2329" s="11"/>
    </row>
    <row r="2330" spans="4:4" x14ac:dyDescent="0.2">
      <c r="D2330" s="11"/>
    </row>
    <row r="2331" spans="4:4" x14ac:dyDescent="0.2">
      <c r="D2331" s="11"/>
    </row>
    <row r="2332" spans="4:4" x14ac:dyDescent="0.2">
      <c r="D2332" s="11"/>
    </row>
    <row r="2333" spans="4:4" x14ac:dyDescent="0.2">
      <c r="D2333" s="11"/>
    </row>
    <row r="2334" spans="4:4" x14ac:dyDescent="0.2">
      <c r="D2334" s="11"/>
    </row>
    <row r="2335" spans="4:4" x14ac:dyDescent="0.2">
      <c r="D2335" s="11"/>
    </row>
    <row r="2336" spans="4:4" x14ac:dyDescent="0.2">
      <c r="D2336" s="11"/>
    </row>
    <row r="2337" spans="4:4" x14ac:dyDescent="0.2">
      <c r="D2337" s="11"/>
    </row>
    <row r="2338" spans="4:4" x14ac:dyDescent="0.2">
      <c r="D2338" s="11"/>
    </row>
    <row r="2339" spans="4:4" x14ac:dyDescent="0.2">
      <c r="D2339" s="11"/>
    </row>
    <row r="2340" spans="4:4" x14ac:dyDescent="0.2">
      <c r="D2340" s="11"/>
    </row>
    <row r="2341" spans="4:4" x14ac:dyDescent="0.2">
      <c r="D2341" s="11"/>
    </row>
    <row r="2342" spans="4:4" x14ac:dyDescent="0.2">
      <c r="D2342" s="11"/>
    </row>
    <row r="2343" spans="4:4" x14ac:dyDescent="0.2">
      <c r="D2343" s="11"/>
    </row>
    <row r="2344" spans="4:4" x14ac:dyDescent="0.2">
      <c r="D2344" s="11"/>
    </row>
    <row r="2345" spans="4:4" x14ac:dyDescent="0.2">
      <c r="D2345" s="11"/>
    </row>
    <row r="2346" spans="4:4" x14ac:dyDescent="0.2">
      <c r="D2346" s="11"/>
    </row>
    <row r="2347" spans="4:4" x14ac:dyDescent="0.2">
      <c r="D2347" s="11"/>
    </row>
    <row r="2348" spans="4:4" x14ac:dyDescent="0.2">
      <c r="D2348" s="11"/>
    </row>
    <row r="2349" spans="4:4" x14ac:dyDescent="0.2">
      <c r="D2349" s="11"/>
    </row>
    <row r="2350" spans="4:4" x14ac:dyDescent="0.2">
      <c r="D2350" s="11"/>
    </row>
    <row r="2351" spans="4:4" x14ac:dyDescent="0.2">
      <c r="D2351" s="11"/>
    </row>
    <row r="2352" spans="4:4" x14ac:dyDescent="0.2">
      <c r="D2352" s="11"/>
    </row>
    <row r="2353" spans="4:4" x14ac:dyDescent="0.2">
      <c r="D2353" s="11"/>
    </row>
    <row r="2354" spans="4:4" x14ac:dyDescent="0.2">
      <c r="D2354" s="11"/>
    </row>
    <row r="2355" spans="4:4" x14ac:dyDescent="0.2">
      <c r="D2355" s="11"/>
    </row>
    <row r="2356" spans="4:4" x14ac:dyDescent="0.2">
      <c r="D2356" s="11"/>
    </row>
    <row r="2357" spans="4:4" x14ac:dyDescent="0.2">
      <c r="D2357" s="11"/>
    </row>
    <row r="2358" spans="4:4" x14ac:dyDescent="0.2">
      <c r="D2358" s="11"/>
    </row>
    <row r="2359" spans="4:4" x14ac:dyDescent="0.2">
      <c r="D2359" s="11"/>
    </row>
    <row r="2360" spans="4:4" x14ac:dyDescent="0.2">
      <c r="D2360" s="11"/>
    </row>
    <row r="2361" spans="4:4" x14ac:dyDescent="0.2">
      <c r="D2361" s="11"/>
    </row>
    <row r="2362" spans="4:4" x14ac:dyDescent="0.2">
      <c r="D2362" s="11"/>
    </row>
    <row r="2363" spans="4:4" x14ac:dyDescent="0.2">
      <c r="D2363" s="11"/>
    </row>
    <row r="2364" spans="4:4" x14ac:dyDescent="0.2">
      <c r="D2364" s="11"/>
    </row>
    <row r="2365" spans="4:4" x14ac:dyDescent="0.2">
      <c r="D2365" s="11"/>
    </row>
    <row r="2366" spans="4:4" x14ac:dyDescent="0.2">
      <c r="D2366" s="11"/>
    </row>
    <row r="2367" spans="4:4" x14ac:dyDescent="0.2">
      <c r="D2367" s="11"/>
    </row>
    <row r="2368" spans="4:4" x14ac:dyDescent="0.2">
      <c r="D2368" s="11"/>
    </row>
    <row r="2369" spans="4:4" x14ac:dyDescent="0.2">
      <c r="D2369" s="11"/>
    </row>
    <row r="2370" spans="4:4" x14ac:dyDescent="0.2">
      <c r="D2370" s="11"/>
    </row>
    <row r="2371" spans="4:4" x14ac:dyDescent="0.2">
      <c r="D2371" s="11"/>
    </row>
    <row r="2372" spans="4:4" x14ac:dyDescent="0.2">
      <c r="D2372" s="11"/>
    </row>
    <row r="2373" spans="4:4" x14ac:dyDescent="0.2">
      <c r="D2373" s="11"/>
    </row>
    <row r="2374" spans="4:4" x14ac:dyDescent="0.2">
      <c r="D2374" s="11"/>
    </row>
    <row r="2375" spans="4:4" x14ac:dyDescent="0.2">
      <c r="D2375" s="11"/>
    </row>
    <row r="2376" spans="4:4" x14ac:dyDescent="0.2">
      <c r="D2376" s="11"/>
    </row>
    <row r="2377" spans="4:4" x14ac:dyDescent="0.2">
      <c r="D2377" s="11"/>
    </row>
    <row r="2378" spans="4:4" x14ac:dyDescent="0.2">
      <c r="D2378" s="11"/>
    </row>
    <row r="2379" spans="4:4" x14ac:dyDescent="0.2">
      <c r="D2379" s="11"/>
    </row>
    <row r="2380" spans="4:4" x14ac:dyDescent="0.2">
      <c r="D2380" s="11"/>
    </row>
    <row r="2381" spans="4:4" x14ac:dyDescent="0.2">
      <c r="D2381" s="11"/>
    </row>
    <row r="2382" spans="4:4" x14ac:dyDescent="0.2">
      <c r="D2382" s="11"/>
    </row>
    <row r="2383" spans="4:4" x14ac:dyDescent="0.2">
      <c r="D2383" s="11"/>
    </row>
    <row r="2384" spans="4:4" x14ac:dyDescent="0.2">
      <c r="D2384" s="11"/>
    </row>
    <row r="2385" spans="4:4" x14ac:dyDescent="0.2">
      <c r="D2385" s="11"/>
    </row>
    <row r="2386" spans="4:4" x14ac:dyDescent="0.2">
      <c r="D2386" s="11"/>
    </row>
    <row r="2387" spans="4:4" x14ac:dyDescent="0.2">
      <c r="D2387" s="11"/>
    </row>
    <row r="2388" spans="4:4" x14ac:dyDescent="0.2">
      <c r="D2388" s="11"/>
    </row>
    <row r="2389" spans="4:4" x14ac:dyDescent="0.2">
      <c r="D2389" s="11"/>
    </row>
    <row r="2390" spans="4:4" x14ac:dyDescent="0.2">
      <c r="D2390" s="11"/>
    </row>
    <row r="2391" spans="4:4" x14ac:dyDescent="0.2">
      <c r="D2391" s="11"/>
    </row>
    <row r="2392" spans="4:4" x14ac:dyDescent="0.2">
      <c r="D2392" s="11"/>
    </row>
    <row r="2393" spans="4:4" x14ac:dyDescent="0.2">
      <c r="D2393" s="11"/>
    </row>
    <row r="2394" spans="4:4" x14ac:dyDescent="0.2">
      <c r="D2394" s="11"/>
    </row>
    <row r="2395" spans="4:4" x14ac:dyDescent="0.2">
      <c r="D2395" s="11"/>
    </row>
    <row r="2396" spans="4:4" x14ac:dyDescent="0.2">
      <c r="D2396" s="11"/>
    </row>
    <row r="2397" spans="4:4" x14ac:dyDescent="0.2">
      <c r="D2397" s="11"/>
    </row>
    <row r="2398" spans="4:4" x14ac:dyDescent="0.2">
      <c r="D2398" s="11"/>
    </row>
    <row r="2399" spans="4:4" x14ac:dyDescent="0.2">
      <c r="D2399" s="11"/>
    </row>
    <row r="2400" spans="4:4" x14ac:dyDescent="0.2">
      <c r="D2400" s="11"/>
    </row>
    <row r="2401" spans="4:4" x14ac:dyDescent="0.2">
      <c r="D2401" s="11"/>
    </row>
    <row r="2402" spans="4:4" x14ac:dyDescent="0.2">
      <c r="D2402" s="11"/>
    </row>
    <row r="2403" spans="4:4" x14ac:dyDescent="0.2">
      <c r="D2403" s="11"/>
    </row>
    <row r="2404" spans="4:4" x14ac:dyDescent="0.2">
      <c r="D2404" s="11"/>
    </row>
    <row r="2405" spans="4:4" x14ac:dyDescent="0.2">
      <c r="D2405" s="11"/>
    </row>
    <row r="2406" spans="4:4" x14ac:dyDescent="0.2">
      <c r="D2406" s="11"/>
    </row>
    <row r="2407" spans="4:4" x14ac:dyDescent="0.2">
      <c r="D2407" s="11"/>
    </row>
    <row r="2408" spans="4:4" x14ac:dyDescent="0.2">
      <c r="D2408" s="11"/>
    </row>
    <row r="2409" spans="4:4" x14ac:dyDescent="0.2">
      <c r="D2409" s="11"/>
    </row>
    <row r="2410" spans="4:4" x14ac:dyDescent="0.2">
      <c r="D2410" s="11"/>
    </row>
    <row r="2411" spans="4:4" x14ac:dyDescent="0.2">
      <c r="D2411" s="11"/>
    </row>
    <row r="2412" spans="4:4" x14ac:dyDescent="0.2">
      <c r="D2412" s="11"/>
    </row>
    <row r="2413" spans="4:4" x14ac:dyDescent="0.2">
      <c r="D2413" s="11"/>
    </row>
    <row r="2414" spans="4:4" x14ac:dyDescent="0.2">
      <c r="D2414" s="11"/>
    </row>
    <row r="2415" spans="4:4" x14ac:dyDescent="0.2">
      <c r="D2415" s="11"/>
    </row>
    <row r="2416" spans="4:4" x14ac:dyDescent="0.2">
      <c r="D2416" s="11"/>
    </row>
    <row r="2417" spans="4:4" x14ac:dyDescent="0.2">
      <c r="D2417" s="11"/>
    </row>
    <row r="2418" spans="4:4" x14ac:dyDescent="0.2">
      <c r="D2418" s="11"/>
    </row>
    <row r="2419" spans="4:4" x14ac:dyDescent="0.2">
      <c r="D2419" s="11"/>
    </row>
    <row r="2420" spans="4:4" x14ac:dyDescent="0.2">
      <c r="D2420" s="11"/>
    </row>
    <row r="2421" spans="4:4" x14ac:dyDescent="0.2">
      <c r="D2421" s="11"/>
    </row>
    <row r="2422" spans="4:4" x14ac:dyDescent="0.2">
      <c r="D2422" s="11"/>
    </row>
    <row r="2423" spans="4:4" x14ac:dyDescent="0.2">
      <c r="D2423" s="11"/>
    </row>
    <row r="2424" spans="4:4" x14ac:dyDescent="0.2">
      <c r="D2424" s="11"/>
    </row>
    <row r="2425" spans="4:4" x14ac:dyDescent="0.2">
      <c r="D2425" s="11"/>
    </row>
    <row r="2426" spans="4:4" x14ac:dyDescent="0.2">
      <c r="D2426" s="11"/>
    </row>
    <row r="2427" spans="4:4" x14ac:dyDescent="0.2">
      <c r="D2427" s="11"/>
    </row>
    <row r="2428" spans="4:4" x14ac:dyDescent="0.2">
      <c r="D2428" s="11"/>
    </row>
    <row r="2429" spans="4:4" x14ac:dyDescent="0.2">
      <c r="D2429" s="11"/>
    </row>
    <row r="2430" spans="4:4" x14ac:dyDescent="0.2">
      <c r="D2430" s="11"/>
    </row>
    <row r="2431" spans="4:4" x14ac:dyDescent="0.2">
      <c r="D2431" s="11"/>
    </row>
    <row r="2432" spans="4:4" x14ac:dyDescent="0.2">
      <c r="D2432" s="11"/>
    </row>
    <row r="2433" spans="4:4" x14ac:dyDescent="0.2">
      <c r="D2433" s="11"/>
    </row>
    <row r="2434" spans="4:4" x14ac:dyDescent="0.2">
      <c r="D2434" s="11"/>
    </row>
    <row r="2435" spans="4:4" x14ac:dyDescent="0.2">
      <c r="D2435" s="11"/>
    </row>
    <row r="2436" spans="4:4" x14ac:dyDescent="0.2">
      <c r="D2436" s="11"/>
    </row>
    <row r="2437" spans="4:4" x14ac:dyDescent="0.2">
      <c r="D2437" s="11"/>
    </row>
    <row r="2438" spans="4:4" x14ac:dyDescent="0.2">
      <c r="D2438" s="11"/>
    </row>
    <row r="2439" spans="4:4" x14ac:dyDescent="0.2">
      <c r="D2439" s="11"/>
    </row>
    <row r="2440" spans="4:4" x14ac:dyDescent="0.2">
      <c r="D2440" s="11"/>
    </row>
    <row r="2441" spans="4:4" x14ac:dyDescent="0.2">
      <c r="D2441" s="11"/>
    </row>
    <row r="2442" spans="4:4" x14ac:dyDescent="0.2">
      <c r="D2442" s="11"/>
    </row>
    <row r="2443" spans="4:4" x14ac:dyDescent="0.2">
      <c r="D2443" s="11"/>
    </row>
    <row r="2444" spans="4:4" x14ac:dyDescent="0.2">
      <c r="D2444" s="11"/>
    </row>
    <row r="2445" spans="4:4" x14ac:dyDescent="0.2">
      <c r="D2445" s="11"/>
    </row>
    <row r="2446" spans="4:4" x14ac:dyDescent="0.2">
      <c r="D2446" s="11"/>
    </row>
    <row r="2447" spans="4:4" x14ac:dyDescent="0.2">
      <c r="D2447" s="11"/>
    </row>
    <row r="2448" spans="4:4" x14ac:dyDescent="0.2">
      <c r="D2448" s="11"/>
    </row>
    <row r="2449" spans="4:4" x14ac:dyDescent="0.2">
      <c r="D2449" s="11"/>
    </row>
    <row r="2450" spans="4:4" x14ac:dyDescent="0.2">
      <c r="D2450" s="11"/>
    </row>
    <row r="2451" spans="4:4" x14ac:dyDescent="0.2">
      <c r="D2451" s="11"/>
    </row>
    <row r="2452" spans="4:4" x14ac:dyDescent="0.2">
      <c r="D2452" s="11"/>
    </row>
    <row r="2453" spans="4:4" x14ac:dyDescent="0.2">
      <c r="D2453" s="11"/>
    </row>
    <row r="2454" spans="4:4" x14ac:dyDescent="0.2">
      <c r="D2454" s="11"/>
    </row>
    <row r="2455" spans="4:4" x14ac:dyDescent="0.2">
      <c r="D2455" s="11"/>
    </row>
    <row r="2456" spans="4:4" x14ac:dyDescent="0.2">
      <c r="D2456" s="11"/>
    </row>
    <row r="2457" spans="4:4" x14ac:dyDescent="0.2">
      <c r="D2457" s="11"/>
    </row>
    <row r="2458" spans="4:4" x14ac:dyDescent="0.2">
      <c r="D2458" s="11"/>
    </row>
    <row r="2459" spans="4:4" x14ac:dyDescent="0.2">
      <c r="D2459" s="11"/>
    </row>
    <row r="2460" spans="4:4" x14ac:dyDescent="0.2">
      <c r="D2460" s="11"/>
    </row>
    <row r="2461" spans="4:4" x14ac:dyDescent="0.2">
      <c r="D2461" s="11"/>
    </row>
    <row r="2462" spans="4:4" x14ac:dyDescent="0.2">
      <c r="D2462" s="11"/>
    </row>
    <row r="2463" spans="4:4" x14ac:dyDescent="0.2">
      <c r="D2463" s="11"/>
    </row>
    <row r="2464" spans="4:4" x14ac:dyDescent="0.2">
      <c r="D2464" s="11"/>
    </row>
    <row r="2465" spans="4:4" x14ac:dyDescent="0.2">
      <c r="D2465" s="11"/>
    </row>
    <row r="2466" spans="4:4" x14ac:dyDescent="0.2">
      <c r="D2466" s="11"/>
    </row>
    <row r="2467" spans="4:4" x14ac:dyDescent="0.2">
      <c r="D2467" s="11"/>
    </row>
    <row r="2468" spans="4:4" x14ac:dyDescent="0.2">
      <c r="D2468" s="11"/>
    </row>
    <row r="2469" spans="4:4" x14ac:dyDescent="0.2">
      <c r="D2469" s="11"/>
    </row>
    <row r="2470" spans="4:4" x14ac:dyDescent="0.2">
      <c r="D2470" s="11"/>
    </row>
    <row r="2471" spans="4:4" x14ac:dyDescent="0.2">
      <c r="D2471" s="11"/>
    </row>
    <row r="2472" spans="4:4" x14ac:dyDescent="0.2">
      <c r="D2472" s="11"/>
    </row>
    <row r="2473" spans="4:4" x14ac:dyDescent="0.2">
      <c r="D2473" s="11"/>
    </row>
    <row r="2474" spans="4:4" x14ac:dyDescent="0.2">
      <c r="D2474" s="11"/>
    </row>
    <row r="2475" spans="4:4" x14ac:dyDescent="0.2">
      <c r="D2475" s="11"/>
    </row>
    <row r="2476" spans="4:4" x14ac:dyDescent="0.2">
      <c r="D2476" s="11"/>
    </row>
    <row r="2477" spans="4:4" x14ac:dyDescent="0.2">
      <c r="D2477" s="11"/>
    </row>
    <row r="2478" spans="4:4" x14ac:dyDescent="0.2">
      <c r="D2478" s="11"/>
    </row>
    <row r="2479" spans="4:4" x14ac:dyDescent="0.2">
      <c r="D2479" s="11"/>
    </row>
    <row r="2480" spans="4:4" x14ac:dyDescent="0.2">
      <c r="D2480" s="11"/>
    </row>
    <row r="2481" spans="4:4" x14ac:dyDescent="0.2">
      <c r="D2481" s="11"/>
    </row>
    <row r="2482" spans="4:4" x14ac:dyDescent="0.2">
      <c r="D2482" s="11"/>
    </row>
    <row r="2483" spans="4:4" x14ac:dyDescent="0.2">
      <c r="D2483" s="11"/>
    </row>
    <row r="2484" spans="4:4" x14ac:dyDescent="0.2">
      <c r="D2484" s="11"/>
    </row>
    <row r="2485" spans="4:4" x14ac:dyDescent="0.2">
      <c r="D2485" s="11"/>
    </row>
    <row r="2486" spans="4:4" x14ac:dyDescent="0.2">
      <c r="D2486" s="11"/>
    </row>
    <row r="2487" spans="4:4" x14ac:dyDescent="0.2">
      <c r="D2487" s="11"/>
    </row>
    <row r="2488" spans="4:4" x14ac:dyDescent="0.2">
      <c r="D2488" s="11"/>
    </row>
    <row r="2489" spans="4:4" x14ac:dyDescent="0.2">
      <c r="D2489" s="11"/>
    </row>
    <row r="2490" spans="4:4" x14ac:dyDescent="0.2">
      <c r="D2490" s="11"/>
    </row>
    <row r="2491" spans="4:4" x14ac:dyDescent="0.2">
      <c r="D2491" s="11"/>
    </row>
    <row r="2492" spans="4:4" x14ac:dyDescent="0.2">
      <c r="D2492" s="11"/>
    </row>
    <row r="2493" spans="4:4" x14ac:dyDescent="0.2">
      <c r="D2493" s="11"/>
    </row>
    <row r="2494" spans="4:4" x14ac:dyDescent="0.2">
      <c r="D2494" s="11"/>
    </row>
    <row r="2495" spans="4:4" x14ac:dyDescent="0.2">
      <c r="D2495" s="11"/>
    </row>
    <row r="2496" spans="4:4" x14ac:dyDescent="0.2">
      <c r="D2496" s="11"/>
    </row>
    <row r="2497" spans="4:4" x14ac:dyDescent="0.2">
      <c r="D2497" s="11"/>
    </row>
    <row r="2498" spans="4:4" x14ac:dyDescent="0.2">
      <c r="D2498" s="11"/>
    </row>
    <row r="2499" spans="4:4" x14ac:dyDescent="0.2">
      <c r="D2499" s="11"/>
    </row>
    <row r="2500" spans="4:4" x14ac:dyDescent="0.2">
      <c r="D2500" s="11"/>
    </row>
    <row r="2501" spans="4:4" x14ac:dyDescent="0.2">
      <c r="D2501" s="11"/>
    </row>
    <row r="2502" spans="4:4" x14ac:dyDescent="0.2">
      <c r="D2502" s="11"/>
    </row>
    <row r="2503" spans="4:4" x14ac:dyDescent="0.2">
      <c r="D2503" s="11"/>
    </row>
    <row r="2504" spans="4:4" x14ac:dyDescent="0.2">
      <c r="D2504" s="11"/>
    </row>
    <row r="2505" spans="4:4" x14ac:dyDescent="0.2">
      <c r="D2505" s="11"/>
    </row>
    <row r="2506" spans="4:4" x14ac:dyDescent="0.2">
      <c r="D2506" s="11"/>
    </row>
    <row r="2507" spans="4:4" x14ac:dyDescent="0.2">
      <c r="D2507" s="11"/>
    </row>
    <row r="2508" spans="4:4" x14ac:dyDescent="0.2">
      <c r="D2508" s="11"/>
    </row>
    <row r="2509" spans="4:4" x14ac:dyDescent="0.2">
      <c r="D2509" s="11"/>
    </row>
    <row r="2510" spans="4:4" x14ac:dyDescent="0.2">
      <c r="D2510" s="11"/>
    </row>
    <row r="2511" spans="4:4" x14ac:dyDescent="0.2">
      <c r="D2511" s="11"/>
    </row>
    <row r="2512" spans="4:4" x14ac:dyDescent="0.2">
      <c r="D2512" s="11"/>
    </row>
    <row r="2513" spans="4:4" x14ac:dyDescent="0.2">
      <c r="D2513" s="11"/>
    </row>
    <row r="2514" spans="4:4" x14ac:dyDescent="0.2">
      <c r="D2514" s="11"/>
    </row>
    <row r="2515" spans="4:4" x14ac:dyDescent="0.2">
      <c r="D2515" s="11"/>
    </row>
    <row r="2516" spans="4:4" x14ac:dyDescent="0.2">
      <c r="D2516" s="11"/>
    </row>
    <row r="2517" spans="4:4" x14ac:dyDescent="0.2">
      <c r="D2517" s="11"/>
    </row>
    <row r="2518" spans="4:4" x14ac:dyDescent="0.2">
      <c r="D2518" s="11"/>
    </row>
    <row r="2519" spans="4:4" x14ac:dyDescent="0.2">
      <c r="D2519" s="11"/>
    </row>
    <row r="2520" spans="4:4" x14ac:dyDescent="0.2">
      <c r="D2520" s="11"/>
    </row>
    <row r="2521" spans="4:4" x14ac:dyDescent="0.2">
      <c r="D2521" s="11"/>
    </row>
    <row r="2522" spans="4:4" x14ac:dyDescent="0.2">
      <c r="D2522" s="11"/>
    </row>
    <row r="2523" spans="4:4" x14ac:dyDescent="0.2">
      <c r="D2523" s="11"/>
    </row>
    <row r="2524" spans="4:4" x14ac:dyDescent="0.2">
      <c r="D2524" s="11"/>
    </row>
    <row r="2525" spans="4:4" x14ac:dyDescent="0.2">
      <c r="D2525" s="11"/>
    </row>
    <row r="2526" spans="4:4" x14ac:dyDescent="0.2">
      <c r="D2526" s="11"/>
    </row>
    <row r="2527" spans="4:4" x14ac:dyDescent="0.2">
      <c r="D2527" s="11"/>
    </row>
    <row r="2528" spans="4:4" x14ac:dyDescent="0.2">
      <c r="D2528" s="11"/>
    </row>
    <row r="2529" spans="4:4" x14ac:dyDescent="0.2">
      <c r="D2529" s="11"/>
    </row>
    <row r="2530" spans="4:4" x14ac:dyDescent="0.2">
      <c r="D2530" s="11"/>
    </row>
    <row r="2531" spans="4:4" x14ac:dyDescent="0.2">
      <c r="D2531" s="11"/>
    </row>
    <row r="2532" spans="4:4" x14ac:dyDescent="0.2">
      <c r="D2532" s="11"/>
    </row>
    <row r="2533" spans="4:4" x14ac:dyDescent="0.2">
      <c r="D2533" s="11"/>
    </row>
    <row r="2534" spans="4:4" x14ac:dyDescent="0.2">
      <c r="D2534" s="11"/>
    </row>
    <row r="2535" spans="4:4" x14ac:dyDescent="0.2">
      <c r="D2535" s="11"/>
    </row>
    <row r="2536" spans="4:4" x14ac:dyDescent="0.2">
      <c r="D2536" s="11"/>
    </row>
    <row r="2537" spans="4:4" x14ac:dyDescent="0.2">
      <c r="D2537" s="11"/>
    </row>
    <row r="2538" spans="4:4" x14ac:dyDescent="0.2">
      <c r="D2538" s="11"/>
    </row>
    <row r="2539" spans="4:4" x14ac:dyDescent="0.2">
      <c r="D2539" s="11"/>
    </row>
    <row r="2540" spans="4:4" x14ac:dyDescent="0.2">
      <c r="D2540" s="11"/>
    </row>
    <row r="2541" spans="4:4" x14ac:dyDescent="0.2">
      <c r="D2541" s="11"/>
    </row>
    <row r="2542" spans="4:4" x14ac:dyDescent="0.2">
      <c r="D2542" s="11"/>
    </row>
    <row r="2543" spans="4:4" x14ac:dyDescent="0.2">
      <c r="D2543" s="11"/>
    </row>
    <row r="2544" spans="4:4" x14ac:dyDescent="0.2">
      <c r="D2544" s="11"/>
    </row>
    <row r="2545" spans="4:4" x14ac:dyDescent="0.2">
      <c r="D2545" s="11"/>
    </row>
    <row r="2546" spans="4:4" x14ac:dyDescent="0.2">
      <c r="D2546" s="11"/>
    </row>
    <row r="2547" spans="4:4" x14ac:dyDescent="0.2">
      <c r="D2547" s="11"/>
    </row>
    <row r="2548" spans="4:4" x14ac:dyDescent="0.2">
      <c r="D2548" s="11"/>
    </row>
    <row r="2549" spans="4:4" x14ac:dyDescent="0.2">
      <c r="D2549" s="11"/>
    </row>
    <row r="2550" spans="4:4" x14ac:dyDescent="0.2">
      <c r="D2550" s="11"/>
    </row>
    <row r="2551" spans="4:4" x14ac:dyDescent="0.2">
      <c r="D2551" s="11"/>
    </row>
    <row r="2552" spans="4:4" x14ac:dyDescent="0.2">
      <c r="D2552" s="11"/>
    </row>
    <row r="2553" spans="4:4" x14ac:dyDescent="0.2">
      <c r="D2553" s="11"/>
    </row>
    <row r="2554" spans="4:4" x14ac:dyDescent="0.2">
      <c r="D2554" s="11"/>
    </row>
    <row r="2555" spans="4:4" x14ac:dyDescent="0.2">
      <c r="D2555" s="11"/>
    </row>
    <row r="2556" spans="4:4" x14ac:dyDescent="0.2">
      <c r="D2556" s="11"/>
    </row>
    <row r="2557" spans="4:4" x14ac:dyDescent="0.2">
      <c r="D2557" s="11"/>
    </row>
    <row r="2558" spans="4:4" x14ac:dyDescent="0.2">
      <c r="D2558" s="11"/>
    </row>
    <row r="2559" spans="4:4" x14ac:dyDescent="0.2">
      <c r="D2559" s="11"/>
    </row>
    <row r="2560" spans="4:4" x14ac:dyDescent="0.2">
      <c r="D2560" s="11"/>
    </row>
    <row r="2561" spans="4:4" x14ac:dyDescent="0.2">
      <c r="D2561" s="11"/>
    </row>
    <row r="2562" spans="4:4" x14ac:dyDescent="0.2">
      <c r="D2562" s="11"/>
    </row>
    <row r="2563" spans="4:4" x14ac:dyDescent="0.2">
      <c r="D2563" s="11"/>
    </row>
    <row r="2564" spans="4:4" x14ac:dyDescent="0.2">
      <c r="D2564" s="11"/>
    </row>
    <row r="2565" spans="4:4" x14ac:dyDescent="0.2">
      <c r="D2565" s="11"/>
    </row>
    <row r="2566" spans="4:4" x14ac:dyDescent="0.2">
      <c r="D2566" s="11"/>
    </row>
    <row r="2567" spans="4:4" x14ac:dyDescent="0.2">
      <c r="D2567" s="11"/>
    </row>
    <row r="2568" spans="4:4" x14ac:dyDescent="0.2">
      <c r="D2568" s="11"/>
    </row>
    <row r="2569" spans="4:4" x14ac:dyDescent="0.2">
      <c r="D2569" s="11"/>
    </row>
    <row r="2570" spans="4:4" x14ac:dyDescent="0.2">
      <c r="D2570" s="11"/>
    </row>
    <row r="2571" spans="4:4" x14ac:dyDescent="0.2">
      <c r="D2571" s="11"/>
    </row>
    <row r="2572" spans="4:4" x14ac:dyDescent="0.2">
      <c r="D2572" s="11"/>
    </row>
    <row r="2573" spans="4:4" x14ac:dyDescent="0.2">
      <c r="D2573" s="11"/>
    </row>
    <row r="2574" spans="4:4" x14ac:dyDescent="0.2">
      <c r="D2574" s="11"/>
    </row>
    <row r="2575" spans="4:4" x14ac:dyDescent="0.2">
      <c r="D2575" s="11"/>
    </row>
    <row r="2576" spans="4:4" x14ac:dyDescent="0.2">
      <c r="D2576" s="11"/>
    </row>
    <row r="2577" spans="4:4" x14ac:dyDescent="0.2">
      <c r="D2577" s="11"/>
    </row>
    <row r="2578" spans="4:4" x14ac:dyDescent="0.2">
      <c r="D2578" s="11"/>
    </row>
    <row r="2579" spans="4:4" x14ac:dyDescent="0.2">
      <c r="D2579" s="11"/>
    </row>
    <row r="2580" spans="4:4" x14ac:dyDescent="0.2">
      <c r="D2580" s="11"/>
    </row>
    <row r="2581" spans="4:4" x14ac:dyDescent="0.2">
      <c r="D2581" s="11"/>
    </row>
    <row r="2582" spans="4:4" x14ac:dyDescent="0.2">
      <c r="D2582" s="11"/>
    </row>
    <row r="2583" spans="4:4" x14ac:dyDescent="0.2">
      <c r="D2583" s="11"/>
    </row>
    <row r="2584" spans="4:4" x14ac:dyDescent="0.2">
      <c r="D2584" s="11"/>
    </row>
    <row r="2585" spans="4:4" x14ac:dyDescent="0.2">
      <c r="D2585" s="11"/>
    </row>
    <row r="2586" spans="4:4" x14ac:dyDescent="0.2">
      <c r="D2586" s="11"/>
    </row>
    <row r="2587" spans="4:4" x14ac:dyDescent="0.2">
      <c r="D2587" s="11"/>
    </row>
    <row r="2588" spans="4:4" x14ac:dyDescent="0.2">
      <c r="D2588" s="11"/>
    </row>
    <row r="2589" spans="4:4" x14ac:dyDescent="0.2">
      <c r="D2589" s="11"/>
    </row>
    <row r="2590" spans="4:4" x14ac:dyDescent="0.2">
      <c r="D2590" s="11"/>
    </row>
    <row r="2591" spans="4:4" x14ac:dyDescent="0.2">
      <c r="D2591" s="11"/>
    </row>
    <row r="2592" spans="4:4" x14ac:dyDescent="0.2">
      <c r="D2592" s="11"/>
    </row>
    <row r="2593" spans="4:4" x14ac:dyDescent="0.2">
      <c r="D2593" s="11"/>
    </row>
    <row r="2594" spans="4:4" x14ac:dyDescent="0.2">
      <c r="D2594" s="11"/>
    </row>
    <row r="2595" spans="4:4" x14ac:dyDescent="0.2">
      <c r="D2595" s="11"/>
    </row>
    <row r="2596" spans="4:4" x14ac:dyDescent="0.2">
      <c r="D2596" s="11"/>
    </row>
    <row r="2597" spans="4:4" x14ac:dyDescent="0.2">
      <c r="D2597" s="11"/>
    </row>
    <row r="2598" spans="4:4" x14ac:dyDescent="0.2">
      <c r="D2598" s="11"/>
    </row>
    <row r="2599" spans="4:4" x14ac:dyDescent="0.2">
      <c r="D2599" s="11"/>
    </row>
    <row r="2600" spans="4:4" x14ac:dyDescent="0.2">
      <c r="D2600" s="11"/>
    </row>
    <row r="2601" spans="4:4" x14ac:dyDescent="0.2">
      <c r="D2601" s="11"/>
    </row>
    <row r="2602" spans="4:4" x14ac:dyDescent="0.2">
      <c r="D2602" s="11"/>
    </row>
    <row r="2603" spans="4:4" x14ac:dyDescent="0.2">
      <c r="D2603" s="11"/>
    </row>
    <row r="2604" spans="4:4" x14ac:dyDescent="0.2">
      <c r="D2604" s="11"/>
    </row>
    <row r="2605" spans="4:4" x14ac:dyDescent="0.2">
      <c r="D2605" s="11"/>
    </row>
    <row r="2606" spans="4:4" x14ac:dyDescent="0.2">
      <c r="D2606" s="11"/>
    </row>
    <row r="2607" spans="4:4" x14ac:dyDescent="0.2">
      <c r="D2607" s="11"/>
    </row>
    <row r="2608" spans="4:4" x14ac:dyDescent="0.2">
      <c r="D2608" s="11"/>
    </row>
    <row r="2609" spans="4:4" x14ac:dyDescent="0.2">
      <c r="D2609" s="11"/>
    </row>
    <row r="2610" spans="4:4" x14ac:dyDescent="0.2">
      <c r="D2610" s="11"/>
    </row>
    <row r="2611" spans="4:4" x14ac:dyDescent="0.2">
      <c r="D2611" s="11"/>
    </row>
    <row r="2612" spans="4:4" x14ac:dyDescent="0.2">
      <c r="D2612" s="11"/>
    </row>
    <row r="2613" spans="4:4" x14ac:dyDescent="0.2">
      <c r="D2613" s="11"/>
    </row>
    <row r="2614" spans="4:4" x14ac:dyDescent="0.2">
      <c r="D2614" s="11"/>
    </row>
    <row r="2615" spans="4:4" x14ac:dyDescent="0.2">
      <c r="D2615" s="11"/>
    </row>
    <row r="2616" spans="4:4" x14ac:dyDescent="0.2">
      <c r="D2616" s="11"/>
    </row>
    <row r="2617" spans="4:4" x14ac:dyDescent="0.2">
      <c r="D2617" s="11"/>
    </row>
    <row r="2618" spans="4:4" x14ac:dyDescent="0.2">
      <c r="D2618" s="11"/>
    </row>
    <row r="2619" spans="4:4" x14ac:dyDescent="0.2">
      <c r="D2619" s="11"/>
    </row>
    <row r="2620" spans="4:4" x14ac:dyDescent="0.2">
      <c r="D2620" s="11"/>
    </row>
    <row r="2621" spans="4:4" x14ac:dyDescent="0.2">
      <c r="D2621" s="11"/>
    </row>
    <row r="2622" spans="4:4" x14ac:dyDescent="0.2">
      <c r="D2622" s="11"/>
    </row>
    <row r="2623" spans="4:4" x14ac:dyDescent="0.2">
      <c r="D2623" s="11"/>
    </row>
    <row r="2624" spans="4:4" x14ac:dyDescent="0.2">
      <c r="D2624" s="11"/>
    </row>
    <row r="2625" spans="4:4" x14ac:dyDescent="0.2">
      <c r="D2625" s="11"/>
    </row>
    <row r="2626" spans="4:4" x14ac:dyDescent="0.2">
      <c r="D2626" s="11"/>
    </row>
    <row r="2627" spans="4:4" x14ac:dyDescent="0.2">
      <c r="D2627" s="11"/>
    </row>
    <row r="2628" spans="4:4" x14ac:dyDescent="0.2">
      <c r="D2628" s="11"/>
    </row>
    <row r="2629" spans="4:4" x14ac:dyDescent="0.2">
      <c r="D2629" s="11"/>
    </row>
    <row r="2630" spans="4:4" x14ac:dyDescent="0.2">
      <c r="D2630" s="11"/>
    </row>
    <row r="2631" spans="4:4" x14ac:dyDescent="0.2">
      <c r="D2631" s="11"/>
    </row>
    <row r="2632" spans="4:4" x14ac:dyDescent="0.2">
      <c r="D2632" s="11"/>
    </row>
    <row r="2633" spans="4:4" x14ac:dyDescent="0.2">
      <c r="D2633" s="11"/>
    </row>
    <row r="2634" spans="4:4" x14ac:dyDescent="0.2">
      <c r="D2634" s="11"/>
    </row>
    <row r="2635" spans="4:4" x14ac:dyDescent="0.2">
      <c r="D2635" s="11"/>
    </row>
    <row r="2636" spans="4:4" x14ac:dyDescent="0.2">
      <c r="D2636" s="11"/>
    </row>
    <row r="2637" spans="4:4" x14ac:dyDescent="0.2">
      <c r="D2637" s="11"/>
    </row>
    <row r="2638" spans="4:4" x14ac:dyDescent="0.2">
      <c r="D2638" s="11"/>
    </row>
    <row r="2639" spans="4:4" x14ac:dyDescent="0.2">
      <c r="D2639" s="11"/>
    </row>
    <row r="2640" spans="4:4" x14ac:dyDescent="0.2">
      <c r="D2640" s="11"/>
    </row>
    <row r="2641" spans="4:4" x14ac:dyDescent="0.2">
      <c r="D2641" s="11"/>
    </row>
    <row r="2642" spans="4:4" x14ac:dyDescent="0.2">
      <c r="D2642" s="11"/>
    </row>
    <row r="2643" spans="4:4" x14ac:dyDescent="0.2">
      <c r="D2643" s="11"/>
    </row>
    <row r="2644" spans="4:4" x14ac:dyDescent="0.2">
      <c r="D2644" s="11"/>
    </row>
    <row r="2645" spans="4:4" x14ac:dyDescent="0.2">
      <c r="D2645" s="11"/>
    </row>
    <row r="2646" spans="4:4" x14ac:dyDescent="0.2">
      <c r="D2646" s="11"/>
    </row>
    <row r="2647" spans="4:4" x14ac:dyDescent="0.2">
      <c r="D2647" s="11"/>
    </row>
    <row r="2648" spans="4:4" x14ac:dyDescent="0.2">
      <c r="D2648" s="11"/>
    </row>
    <row r="2649" spans="4:4" x14ac:dyDescent="0.2">
      <c r="D2649" s="11"/>
    </row>
    <row r="2650" spans="4:4" x14ac:dyDescent="0.2">
      <c r="D2650" s="11"/>
    </row>
    <row r="2651" spans="4:4" x14ac:dyDescent="0.2">
      <c r="D2651" s="11"/>
    </row>
    <row r="2652" spans="4:4" x14ac:dyDescent="0.2">
      <c r="D2652" s="11"/>
    </row>
    <row r="2653" spans="4:4" x14ac:dyDescent="0.2">
      <c r="D2653" s="11"/>
    </row>
    <row r="2654" spans="4:4" x14ac:dyDescent="0.2">
      <c r="D2654" s="11"/>
    </row>
    <row r="2655" spans="4:4" x14ac:dyDescent="0.2">
      <c r="D2655" s="11"/>
    </row>
    <row r="2656" spans="4:4" x14ac:dyDescent="0.2">
      <c r="D2656" s="11"/>
    </row>
    <row r="2657" spans="4:4" x14ac:dyDescent="0.2">
      <c r="D2657" s="11"/>
    </row>
    <row r="2658" spans="4:4" x14ac:dyDescent="0.2">
      <c r="D2658" s="11"/>
    </row>
    <row r="2659" spans="4:4" x14ac:dyDescent="0.2">
      <c r="D2659" s="11"/>
    </row>
    <row r="2660" spans="4:4" x14ac:dyDescent="0.2">
      <c r="D2660" s="11"/>
    </row>
    <row r="2661" spans="4:4" x14ac:dyDescent="0.2">
      <c r="D2661" s="11"/>
    </row>
    <row r="2662" spans="4:4" x14ac:dyDescent="0.2">
      <c r="D2662" s="11"/>
    </row>
    <row r="2663" spans="4:4" x14ac:dyDescent="0.2">
      <c r="D2663" s="11"/>
    </row>
    <row r="2664" spans="4:4" x14ac:dyDescent="0.2">
      <c r="D2664" s="11"/>
    </row>
    <row r="2665" spans="4:4" x14ac:dyDescent="0.2">
      <c r="D2665" s="11"/>
    </row>
    <row r="2666" spans="4:4" x14ac:dyDescent="0.2">
      <c r="D2666" s="11"/>
    </row>
    <row r="2667" spans="4:4" x14ac:dyDescent="0.2">
      <c r="D2667" s="11"/>
    </row>
    <row r="2668" spans="4:4" x14ac:dyDescent="0.2">
      <c r="D2668" s="11"/>
    </row>
    <row r="2669" spans="4:4" x14ac:dyDescent="0.2">
      <c r="D2669" s="11"/>
    </row>
    <row r="2670" spans="4:4" x14ac:dyDescent="0.2">
      <c r="D2670" s="11"/>
    </row>
    <row r="2671" spans="4:4" x14ac:dyDescent="0.2">
      <c r="D2671" s="11"/>
    </row>
    <row r="2672" spans="4:4" x14ac:dyDescent="0.2">
      <c r="D2672" s="11"/>
    </row>
    <row r="2673" spans="4:4" x14ac:dyDescent="0.2">
      <c r="D2673" s="11"/>
    </row>
    <row r="2674" spans="4:4" x14ac:dyDescent="0.2">
      <c r="D2674" s="11"/>
    </row>
    <row r="2675" spans="4:4" x14ac:dyDescent="0.2">
      <c r="D2675" s="11"/>
    </row>
    <row r="2676" spans="4:4" x14ac:dyDescent="0.2">
      <c r="D2676" s="11"/>
    </row>
    <row r="2677" spans="4:4" x14ac:dyDescent="0.2">
      <c r="D2677" s="11"/>
    </row>
    <row r="2678" spans="4:4" x14ac:dyDescent="0.2">
      <c r="D2678" s="11"/>
    </row>
    <row r="2679" spans="4:4" x14ac:dyDescent="0.2">
      <c r="D2679" s="11"/>
    </row>
    <row r="2680" spans="4:4" x14ac:dyDescent="0.2">
      <c r="D2680" s="11"/>
    </row>
    <row r="2681" spans="4:4" x14ac:dyDescent="0.2">
      <c r="D2681" s="11"/>
    </row>
    <row r="2682" spans="4:4" x14ac:dyDescent="0.2">
      <c r="D2682" s="11"/>
    </row>
    <row r="2683" spans="4:4" x14ac:dyDescent="0.2">
      <c r="D2683" s="11"/>
    </row>
    <row r="2684" spans="4:4" x14ac:dyDescent="0.2">
      <c r="D2684" s="11"/>
    </row>
    <row r="2685" spans="4:4" x14ac:dyDescent="0.2">
      <c r="D2685" s="11"/>
    </row>
    <row r="2686" spans="4:4" x14ac:dyDescent="0.2">
      <c r="D2686" s="11"/>
    </row>
    <row r="2687" spans="4:4" x14ac:dyDescent="0.2">
      <c r="D2687" s="11"/>
    </row>
    <row r="2688" spans="4:4" x14ac:dyDescent="0.2">
      <c r="D2688" s="11"/>
    </row>
    <row r="2689" spans="4:4" x14ac:dyDescent="0.2">
      <c r="D2689" s="11"/>
    </row>
    <row r="2690" spans="4:4" x14ac:dyDescent="0.2">
      <c r="D2690" s="11"/>
    </row>
    <row r="2691" spans="4:4" x14ac:dyDescent="0.2">
      <c r="D2691" s="11"/>
    </row>
    <row r="2692" spans="4:4" x14ac:dyDescent="0.2">
      <c r="D2692" s="11"/>
    </row>
    <row r="2693" spans="4:4" x14ac:dyDescent="0.2">
      <c r="D2693" s="11"/>
    </row>
    <row r="2694" spans="4:4" x14ac:dyDescent="0.2">
      <c r="D2694" s="11"/>
    </row>
    <row r="2695" spans="4:4" x14ac:dyDescent="0.2">
      <c r="D2695" s="11"/>
    </row>
    <row r="2696" spans="4:4" x14ac:dyDescent="0.2">
      <c r="D2696" s="11"/>
    </row>
    <row r="2697" spans="4:4" x14ac:dyDescent="0.2">
      <c r="D2697" s="11"/>
    </row>
    <row r="2698" spans="4:4" x14ac:dyDescent="0.2">
      <c r="D2698" s="11"/>
    </row>
    <row r="2699" spans="4:4" x14ac:dyDescent="0.2">
      <c r="D2699" s="11"/>
    </row>
    <row r="2700" spans="4:4" x14ac:dyDescent="0.2">
      <c r="D2700" s="11"/>
    </row>
    <row r="2701" spans="4:4" x14ac:dyDescent="0.2">
      <c r="D2701" s="11"/>
    </row>
    <row r="2702" spans="4:4" x14ac:dyDescent="0.2">
      <c r="D2702" s="11"/>
    </row>
    <row r="2703" spans="4:4" x14ac:dyDescent="0.2">
      <c r="D2703" s="11"/>
    </row>
    <row r="2704" spans="4:4" x14ac:dyDescent="0.2">
      <c r="D2704" s="11"/>
    </row>
    <row r="2705" spans="4:4" x14ac:dyDescent="0.2">
      <c r="D2705" s="11"/>
    </row>
    <row r="2706" spans="4:4" x14ac:dyDescent="0.2">
      <c r="D2706" s="11"/>
    </row>
    <row r="2707" spans="4:4" x14ac:dyDescent="0.2">
      <c r="D2707" s="11"/>
    </row>
    <row r="2708" spans="4:4" x14ac:dyDescent="0.2">
      <c r="D2708" s="11"/>
    </row>
    <row r="2709" spans="4:4" x14ac:dyDescent="0.2">
      <c r="D2709" s="11"/>
    </row>
    <row r="2710" spans="4:4" x14ac:dyDescent="0.2">
      <c r="D2710" s="11"/>
    </row>
    <row r="2711" spans="4:4" x14ac:dyDescent="0.2">
      <c r="D2711" s="11"/>
    </row>
    <row r="2712" spans="4:4" x14ac:dyDescent="0.2">
      <c r="D2712" s="11"/>
    </row>
    <row r="2713" spans="4:4" x14ac:dyDescent="0.2">
      <c r="D2713" s="11"/>
    </row>
    <row r="2714" spans="4:4" x14ac:dyDescent="0.2">
      <c r="D2714" s="11"/>
    </row>
    <row r="2715" spans="4:4" x14ac:dyDescent="0.2">
      <c r="D2715" s="11"/>
    </row>
    <row r="2716" spans="4:4" x14ac:dyDescent="0.2">
      <c r="D2716" s="11"/>
    </row>
    <row r="2717" spans="4:4" x14ac:dyDescent="0.2">
      <c r="D2717" s="11"/>
    </row>
    <row r="2718" spans="4:4" x14ac:dyDescent="0.2">
      <c r="D2718" s="11"/>
    </row>
    <row r="2719" spans="4:4" x14ac:dyDescent="0.2">
      <c r="D2719" s="11"/>
    </row>
    <row r="2720" spans="4:4" x14ac:dyDescent="0.2">
      <c r="D2720" s="11"/>
    </row>
    <row r="2721" spans="4:4" x14ac:dyDescent="0.2">
      <c r="D2721" s="11"/>
    </row>
    <row r="2722" spans="4:4" x14ac:dyDescent="0.2">
      <c r="D2722" s="11"/>
    </row>
    <row r="2723" spans="4:4" x14ac:dyDescent="0.2">
      <c r="D2723" s="11"/>
    </row>
    <row r="2724" spans="4:4" x14ac:dyDescent="0.2">
      <c r="D2724" s="11"/>
    </row>
    <row r="2725" spans="4:4" x14ac:dyDescent="0.2">
      <c r="D2725" s="11"/>
    </row>
    <row r="2726" spans="4:4" x14ac:dyDescent="0.2">
      <c r="D2726" s="11"/>
    </row>
    <row r="2727" spans="4:4" x14ac:dyDescent="0.2">
      <c r="D2727" s="11"/>
    </row>
    <row r="2728" spans="4:4" x14ac:dyDescent="0.2">
      <c r="D2728" s="11"/>
    </row>
    <row r="2729" spans="4:4" x14ac:dyDescent="0.2">
      <c r="D2729" s="11"/>
    </row>
    <row r="2730" spans="4:4" x14ac:dyDescent="0.2">
      <c r="D2730" s="11"/>
    </row>
    <row r="2731" spans="4:4" x14ac:dyDescent="0.2">
      <c r="D2731" s="11"/>
    </row>
    <row r="2732" spans="4:4" x14ac:dyDescent="0.2">
      <c r="D2732" s="11"/>
    </row>
    <row r="2733" spans="4:4" x14ac:dyDescent="0.2">
      <c r="D2733" s="11"/>
    </row>
    <row r="2734" spans="4:4" x14ac:dyDescent="0.2">
      <c r="D2734" s="11"/>
    </row>
    <row r="2735" spans="4:4" x14ac:dyDescent="0.2">
      <c r="D2735" s="11"/>
    </row>
    <row r="2736" spans="4:4" x14ac:dyDescent="0.2">
      <c r="D2736" s="11"/>
    </row>
    <row r="2737" spans="4:4" x14ac:dyDescent="0.2">
      <c r="D2737" s="11"/>
    </row>
    <row r="2738" spans="4:4" x14ac:dyDescent="0.2">
      <c r="D2738" s="11"/>
    </row>
    <row r="2739" spans="4:4" x14ac:dyDescent="0.2">
      <c r="D2739" s="11"/>
    </row>
    <row r="2740" spans="4:4" x14ac:dyDescent="0.2">
      <c r="D2740" s="11"/>
    </row>
    <row r="2741" spans="4:4" x14ac:dyDescent="0.2">
      <c r="D2741" s="11"/>
    </row>
    <row r="2742" spans="4:4" x14ac:dyDescent="0.2">
      <c r="D2742" s="11"/>
    </row>
    <row r="2743" spans="4:4" x14ac:dyDescent="0.2">
      <c r="D2743" s="11"/>
    </row>
    <row r="2744" spans="4:4" x14ac:dyDescent="0.2">
      <c r="D2744" s="11"/>
    </row>
    <row r="2745" spans="4:4" x14ac:dyDescent="0.2">
      <c r="D2745" s="11"/>
    </row>
    <row r="2746" spans="4:4" x14ac:dyDescent="0.2">
      <c r="D2746" s="11"/>
    </row>
    <row r="2747" spans="4:4" x14ac:dyDescent="0.2">
      <c r="D2747" s="11"/>
    </row>
    <row r="2748" spans="4:4" x14ac:dyDescent="0.2">
      <c r="D2748" s="11"/>
    </row>
    <row r="2749" spans="4:4" x14ac:dyDescent="0.2">
      <c r="D2749" s="11"/>
    </row>
    <row r="2750" spans="4:4" x14ac:dyDescent="0.2">
      <c r="D2750" s="11"/>
    </row>
    <row r="2751" spans="4:4" x14ac:dyDescent="0.2">
      <c r="D2751" s="11"/>
    </row>
    <row r="2752" spans="4:4" x14ac:dyDescent="0.2">
      <c r="D2752" s="11"/>
    </row>
    <row r="2753" spans="4:4" x14ac:dyDescent="0.2">
      <c r="D2753" s="11"/>
    </row>
    <row r="2754" spans="4:4" x14ac:dyDescent="0.2">
      <c r="D2754" s="11"/>
    </row>
    <row r="2755" spans="4:4" x14ac:dyDescent="0.2">
      <c r="D2755" s="11"/>
    </row>
    <row r="2756" spans="4:4" x14ac:dyDescent="0.2">
      <c r="D2756" s="11"/>
    </row>
    <row r="2757" spans="4:4" x14ac:dyDescent="0.2">
      <c r="D2757" s="11"/>
    </row>
    <row r="2758" spans="4:4" x14ac:dyDescent="0.2">
      <c r="D2758" s="11"/>
    </row>
    <row r="2759" spans="4:4" x14ac:dyDescent="0.2">
      <c r="D2759" s="11"/>
    </row>
    <row r="2760" spans="4:4" x14ac:dyDescent="0.2">
      <c r="D2760" s="11"/>
    </row>
    <row r="2761" spans="4:4" x14ac:dyDescent="0.2">
      <c r="D2761" s="11"/>
    </row>
    <row r="2762" spans="4:4" x14ac:dyDescent="0.2">
      <c r="D2762" s="11"/>
    </row>
    <row r="2763" spans="4:4" x14ac:dyDescent="0.2">
      <c r="D2763" s="11"/>
    </row>
    <row r="2764" spans="4:4" x14ac:dyDescent="0.2">
      <c r="D2764" s="11"/>
    </row>
    <row r="2765" spans="4:4" x14ac:dyDescent="0.2">
      <c r="D2765" s="11"/>
    </row>
    <row r="2766" spans="4:4" x14ac:dyDescent="0.2">
      <c r="D2766" s="11"/>
    </row>
    <row r="2767" spans="4:4" x14ac:dyDescent="0.2">
      <c r="D2767" s="11"/>
    </row>
    <row r="2768" spans="4:4" x14ac:dyDescent="0.2">
      <c r="D2768" s="11"/>
    </row>
    <row r="2769" spans="4:4" x14ac:dyDescent="0.2">
      <c r="D2769" s="11"/>
    </row>
    <row r="2770" spans="4:4" x14ac:dyDescent="0.2">
      <c r="D2770" s="11"/>
    </row>
    <row r="2771" spans="4:4" x14ac:dyDescent="0.2">
      <c r="D2771" s="11"/>
    </row>
    <row r="2772" spans="4:4" x14ac:dyDescent="0.2">
      <c r="D2772" s="11"/>
    </row>
    <row r="2773" spans="4:4" x14ac:dyDescent="0.2">
      <c r="D2773" s="11"/>
    </row>
    <row r="2774" spans="4:4" x14ac:dyDescent="0.2">
      <c r="D2774" s="11"/>
    </row>
    <row r="2775" spans="4:4" x14ac:dyDescent="0.2">
      <c r="D2775" s="11"/>
    </row>
    <row r="2776" spans="4:4" x14ac:dyDescent="0.2">
      <c r="D2776" s="11"/>
    </row>
    <row r="2777" spans="4:4" x14ac:dyDescent="0.2">
      <c r="D2777" s="11"/>
    </row>
    <row r="2778" spans="4:4" x14ac:dyDescent="0.2">
      <c r="D2778" s="11"/>
    </row>
    <row r="2779" spans="4:4" x14ac:dyDescent="0.2">
      <c r="D2779" s="11"/>
    </row>
    <row r="2780" spans="4:4" x14ac:dyDescent="0.2">
      <c r="D2780" s="11"/>
    </row>
    <row r="2781" spans="4:4" x14ac:dyDescent="0.2">
      <c r="D2781" s="11"/>
    </row>
    <row r="2782" spans="4:4" x14ac:dyDescent="0.2">
      <c r="D2782" s="11"/>
    </row>
    <row r="2783" spans="4:4" x14ac:dyDescent="0.2">
      <c r="D2783" s="11"/>
    </row>
    <row r="2784" spans="4:4" x14ac:dyDescent="0.2">
      <c r="D2784" s="11"/>
    </row>
    <row r="2785" spans="4:4" x14ac:dyDescent="0.2">
      <c r="D2785" s="11"/>
    </row>
    <row r="2786" spans="4:4" x14ac:dyDescent="0.2">
      <c r="D2786" s="11"/>
    </row>
    <row r="2787" spans="4:4" x14ac:dyDescent="0.2">
      <c r="D2787" s="11"/>
    </row>
    <row r="2788" spans="4:4" x14ac:dyDescent="0.2">
      <c r="D2788" s="11"/>
    </row>
    <row r="2789" spans="4:4" x14ac:dyDescent="0.2">
      <c r="D2789" s="11"/>
    </row>
    <row r="2790" spans="4:4" x14ac:dyDescent="0.2">
      <c r="D2790" s="11"/>
    </row>
    <row r="2791" spans="4:4" x14ac:dyDescent="0.2">
      <c r="D2791" s="11"/>
    </row>
    <row r="2792" spans="4:4" x14ac:dyDescent="0.2">
      <c r="D2792" s="11"/>
    </row>
    <row r="2793" spans="4:4" x14ac:dyDescent="0.2">
      <c r="D2793" s="11"/>
    </row>
    <row r="2794" spans="4:4" x14ac:dyDescent="0.2">
      <c r="D2794" s="11"/>
    </row>
    <row r="2795" spans="4:4" x14ac:dyDescent="0.2">
      <c r="D2795" s="11"/>
    </row>
    <row r="2796" spans="4:4" x14ac:dyDescent="0.2">
      <c r="D2796" s="11"/>
    </row>
    <row r="2797" spans="4:4" x14ac:dyDescent="0.2">
      <c r="D2797" s="11"/>
    </row>
    <row r="2798" spans="4:4" x14ac:dyDescent="0.2">
      <c r="D2798" s="11"/>
    </row>
    <row r="2799" spans="4:4" x14ac:dyDescent="0.2">
      <c r="D2799" s="11"/>
    </row>
    <row r="2800" spans="4:4" x14ac:dyDescent="0.2">
      <c r="D2800" s="11"/>
    </row>
    <row r="2801" spans="4:4" x14ac:dyDescent="0.2">
      <c r="D2801" s="11"/>
    </row>
    <row r="2802" spans="4:4" x14ac:dyDescent="0.2">
      <c r="D2802" s="11"/>
    </row>
    <row r="2803" spans="4:4" x14ac:dyDescent="0.2">
      <c r="D2803" s="11"/>
    </row>
    <row r="2804" spans="4:4" x14ac:dyDescent="0.2">
      <c r="D2804" s="11"/>
    </row>
    <row r="2805" spans="4:4" x14ac:dyDescent="0.2">
      <c r="D2805" s="11"/>
    </row>
    <row r="2806" spans="4:4" x14ac:dyDescent="0.2">
      <c r="D2806" s="11"/>
    </row>
    <row r="2807" spans="4:4" x14ac:dyDescent="0.2">
      <c r="D2807" s="11"/>
    </row>
    <row r="2808" spans="4:4" x14ac:dyDescent="0.2">
      <c r="D2808" s="11"/>
    </row>
    <row r="2809" spans="4:4" x14ac:dyDescent="0.2">
      <c r="D2809" s="11"/>
    </row>
    <row r="2810" spans="4:4" x14ac:dyDescent="0.2">
      <c r="D2810" s="11"/>
    </row>
    <row r="2811" spans="4:4" x14ac:dyDescent="0.2">
      <c r="D2811" s="11"/>
    </row>
    <row r="2812" spans="4:4" x14ac:dyDescent="0.2">
      <c r="D2812" s="11"/>
    </row>
    <row r="2813" spans="4:4" x14ac:dyDescent="0.2">
      <c r="D2813" s="11"/>
    </row>
    <row r="2814" spans="4:4" x14ac:dyDescent="0.2">
      <c r="D2814" s="11"/>
    </row>
    <row r="2815" spans="4:4" x14ac:dyDescent="0.2">
      <c r="D2815" s="11"/>
    </row>
    <row r="2816" spans="4:4" x14ac:dyDescent="0.2">
      <c r="D2816" s="11"/>
    </row>
    <row r="2817" spans="4:4" x14ac:dyDescent="0.2">
      <c r="D2817" s="11"/>
    </row>
    <row r="2818" spans="4:4" x14ac:dyDescent="0.2">
      <c r="D2818" s="11"/>
    </row>
    <row r="2819" spans="4:4" x14ac:dyDescent="0.2">
      <c r="D2819" s="11"/>
    </row>
    <row r="2820" spans="4:4" x14ac:dyDescent="0.2">
      <c r="D2820" s="11"/>
    </row>
    <row r="2821" spans="4:4" x14ac:dyDescent="0.2">
      <c r="D2821" s="11"/>
    </row>
    <row r="2822" spans="4:4" x14ac:dyDescent="0.2">
      <c r="D2822" s="11"/>
    </row>
    <row r="2823" spans="4:4" x14ac:dyDescent="0.2">
      <c r="D2823" s="11"/>
    </row>
    <row r="2824" spans="4:4" x14ac:dyDescent="0.2">
      <c r="D2824" s="11"/>
    </row>
    <row r="2825" spans="4:4" x14ac:dyDescent="0.2">
      <c r="D2825" s="11"/>
    </row>
    <row r="2826" spans="4:4" x14ac:dyDescent="0.2">
      <c r="D2826" s="11"/>
    </row>
    <row r="2827" spans="4:4" x14ac:dyDescent="0.2">
      <c r="D2827" s="11"/>
    </row>
    <row r="2828" spans="4:4" x14ac:dyDescent="0.2">
      <c r="D2828" s="11"/>
    </row>
    <row r="2829" spans="4:4" x14ac:dyDescent="0.2">
      <c r="D2829" s="11"/>
    </row>
    <row r="2830" spans="4:4" x14ac:dyDescent="0.2">
      <c r="D2830" s="11"/>
    </row>
    <row r="2831" spans="4:4" x14ac:dyDescent="0.2">
      <c r="D2831" s="11"/>
    </row>
    <row r="2832" spans="4:4" x14ac:dyDescent="0.2">
      <c r="D2832" s="11"/>
    </row>
    <row r="2833" spans="4:4" x14ac:dyDescent="0.2">
      <c r="D2833" s="11"/>
    </row>
    <row r="2834" spans="4:4" x14ac:dyDescent="0.2">
      <c r="D2834" s="11"/>
    </row>
    <row r="2835" spans="4:4" x14ac:dyDescent="0.2">
      <c r="D2835" s="11"/>
    </row>
    <row r="2836" spans="4:4" x14ac:dyDescent="0.2">
      <c r="D2836" s="11"/>
    </row>
    <row r="2837" spans="4:4" x14ac:dyDescent="0.2">
      <c r="D2837" s="11"/>
    </row>
    <row r="2838" spans="4:4" x14ac:dyDescent="0.2">
      <c r="D2838" s="11"/>
    </row>
    <row r="2839" spans="4:4" x14ac:dyDescent="0.2">
      <c r="D2839" s="11"/>
    </row>
    <row r="2840" spans="4:4" x14ac:dyDescent="0.2">
      <c r="D2840" s="11"/>
    </row>
    <row r="2841" spans="4:4" x14ac:dyDescent="0.2">
      <c r="D2841" s="11"/>
    </row>
    <row r="2842" spans="4:4" x14ac:dyDescent="0.2">
      <c r="D2842" s="11"/>
    </row>
    <row r="2843" spans="4:4" x14ac:dyDescent="0.2">
      <c r="D2843" s="11"/>
    </row>
    <row r="2844" spans="4:4" x14ac:dyDescent="0.2">
      <c r="D2844" s="11"/>
    </row>
    <row r="2845" spans="4:4" x14ac:dyDescent="0.2">
      <c r="D2845" s="11"/>
    </row>
    <row r="2846" spans="4:4" x14ac:dyDescent="0.2">
      <c r="D2846" s="11"/>
    </row>
    <row r="2847" spans="4:4" x14ac:dyDescent="0.2">
      <c r="D2847" s="11"/>
    </row>
    <row r="2848" spans="4:4" x14ac:dyDescent="0.2">
      <c r="D2848" s="11"/>
    </row>
    <row r="2849" spans="4:4" x14ac:dyDescent="0.2">
      <c r="D2849" s="11"/>
    </row>
    <row r="2850" spans="4:4" x14ac:dyDescent="0.2">
      <c r="D2850" s="11"/>
    </row>
    <row r="2851" spans="4:4" x14ac:dyDescent="0.2">
      <c r="D2851" s="11"/>
    </row>
    <row r="2852" spans="4:4" x14ac:dyDescent="0.2">
      <c r="D2852" s="11"/>
    </row>
    <row r="2853" spans="4:4" x14ac:dyDescent="0.2">
      <c r="D2853" s="11"/>
    </row>
    <row r="2854" spans="4:4" x14ac:dyDescent="0.2">
      <c r="D2854" s="11"/>
    </row>
    <row r="2855" spans="4:4" x14ac:dyDescent="0.2">
      <c r="D2855" s="11"/>
    </row>
    <row r="2856" spans="4:4" x14ac:dyDescent="0.2">
      <c r="D2856" s="11"/>
    </row>
    <row r="2857" spans="4:4" x14ac:dyDescent="0.2">
      <c r="D2857" s="11"/>
    </row>
    <row r="2858" spans="4:4" x14ac:dyDescent="0.2">
      <c r="D2858" s="11"/>
    </row>
    <row r="2859" spans="4:4" x14ac:dyDescent="0.2">
      <c r="D2859" s="11"/>
    </row>
    <row r="2860" spans="4:4" x14ac:dyDescent="0.2">
      <c r="D2860" s="11"/>
    </row>
    <row r="2861" spans="4:4" x14ac:dyDescent="0.2">
      <c r="D2861" s="11"/>
    </row>
    <row r="2862" spans="4:4" x14ac:dyDescent="0.2">
      <c r="D2862" s="11"/>
    </row>
    <row r="2863" spans="4:4" x14ac:dyDescent="0.2">
      <c r="D2863" s="11"/>
    </row>
    <row r="2864" spans="4:4" x14ac:dyDescent="0.2">
      <c r="D2864" s="11"/>
    </row>
    <row r="2865" spans="4:4" x14ac:dyDescent="0.2">
      <c r="D2865" s="11"/>
    </row>
    <row r="2866" spans="4:4" x14ac:dyDescent="0.2">
      <c r="D2866" s="11"/>
    </row>
    <row r="2867" spans="4:4" x14ac:dyDescent="0.2">
      <c r="D2867" s="11"/>
    </row>
    <row r="2868" spans="4:4" x14ac:dyDescent="0.2">
      <c r="D2868" s="11"/>
    </row>
    <row r="2869" spans="4:4" x14ac:dyDescent="0.2">
      <c r="D2869" s="11"/>
    </row>
    <row r="2870" spans="4:4" x14ac:dyDescent="0.2">
      <c r="D2870" s="11"/>
    </row>
    <row r="2871" spans="4:4" x14ac:dyDescent="0.2">
      <c r="D2871" s="11"/>
    </row>
    <row r="2872" spans="4:4" x14ac:dyDescent="0.2">
      <c r="D2872" s="11"/>
    </row>
    <row r="2873" spans="4:4" x14ac:dyDescent="0.2">
      <c r="D2873" s="11"/>
    </row>
    <row r="2874" spans="4:4" x14ac:dyDescent="0.2">
      <c r="D2874" s="11"/>
    </row>
    <row r="2875" spans="4:4" x14ac:dyDescent="0.2">
      <c r="D2875" s="11"/>
    </row>
    <row r="2876" spans="4:4" x14ac:dyDescent="0.2">
      <c r="D2876" s="11"/>
    </row>
    <row r="2877" spans="4:4" x14ac:dyDescent="0.2">
      <c r="D2877" s="11"/>
    </row>
    <row r="2878" spans="4:4" x14ac:dyDescent="0.2">
      <c r="D2878" s="11"/>
    </row>
    <row r="2879" spans="4:4" x14ac:dyDescent="0.2">
      <c r="D2879" s="11"/>
    </row>
    <row r="2880" spans="4:4" x14ac:dyDescent="0.2">
      <c r="D2880" s="11"/>
    </row>
    <row r="2881" spans="4:4" x14ac:dyDescent="0.2">
      <c r="D2881" s="11"/>
    </row>
    <row r="2882" spans="4:4" x14ac:dyDescent="0.2">
      <c r="D2882" s="11"/>
    </row>
    <row r="2883" spans="4:4" x14ac:dyDescent="0.2">
      <c r="D2883" s="11"/>
    </row>
    <row r="2884" spans="4:4" x14ac:dyDescent="0.2">
      <c r="D2884" s="11"/>
    </row>
    <row r="2885" spans="4:4" x14ac:dyDescent="0.2">
      <c r="D2885" s="11"/>
    </row>
    <row r="2886" spans="4:4" x14ac:dyDescent="0.2">
      <c r="D2886" s="11"/>
    </row>
    <row r="2887" spans="4:4" x14ac:dyDescent="0.2">
      <c r="D2887" s="11"/>
    </row>
    <row r="2888" spans="4:4" x14ac:dyDescent="0.2">
      <c r="D2888" s="11"/>
    </row>
    <row r="2889" spans="4:4" x14ac:dyDescent="0.2">
      <c r="D2889" s="11"/>
    </row>
    <row r="2890" spans="4:4" x14ac:dyDescent="0.2">
      <c r="D2890" s="11"/>
    </row>
    <row r="2891" spans="4:4" x14ac:dyDescent="0.2">
      <c r="D2891" s="11"/>
    </row>
    <row r="2892" spans="4:4" x14ac:dyDescent="0.2">
      <c r="D2892" s="11"/>
    </row>
    <row r="2893" spans="4:4" x14ac:dyDescent="0.2">
      <c r="D2893" s="11"/>
    </row>
    <row r="2894" spans="4:4" x14ac:dyDescent="0.2">
      <c r="D2894" s="11"/>
    </row>
    <row r="2895" spans="4:4" x14ac:dyDescent="0.2">
      <c r="D2895" s="11"/>
    </row>
    <row r="2896" spans="4:4" x14ac:dyDescent="0.2">
      <c r="D2896" s="11"/>
    </row>
    <row r="2897" spans="4:4" x14ac:dyDescent="0.2">
      <c r="D2897" s="11"/>
    </row>
    <row r="2898" spans="4:4" x14ac:dyDescent="0.2">
      <c r="D2898" s="11"/>
    </row>
    <row r="2899" spans="4:4" x14ac:dyDescent="0.2">
      <c r="D2899" s="11"/>
    </row>
    <row r="2900" spans="4:4" x14ac:dyDescent="0.2">
      <c r="D2900" s="11"/>
    </row>
    <row r="2901" spans="4:4" x14ac:dyDescent="0.2">
      <c r="D2901" s="11"/>
    </row>
    <row r="2902" spans="4:4" x14ac:dyDescent="0.2">
      <c r="D2902" s="11"/>
    </row>
    <row r="2903" spans="4:4" x14ac:dyDescent="0.2">
      <c r="D2903" s="11"/>
    </row>
    <row r="2904" spans="4:4" x14ac:dyDescent="0.2">
      <c r="D2904" s="11"/>
    </row>
    <row r="2905" spans="4:4" x14ac:dyDescent="0.2">
      <c r="D2905" s="11"/>
    </row>
    <row r="2906" spans="4:4" x14ac:dyDescent="0.2">
      <c r="D2906" s="11"/>
    </row>
    <row r="2907" spans="4:4" x14ac:dyDescent="0.2">
      <c r="D2907" s="11"/>
    </row>
    <row r="2908" spans="4:4" x14ac:dyDescent="0.2">
      <c r="D2908" s="11"/>
    </row>
    <row r="2909" spans="4:4" x14ac:dyDescent="0.2">
      <c r="D2909" s="11"/>
    </row>
    <row r="2910" spans="4:4" x14ac:dyDescent="0.2">
      <c r="D2910" s="11"/>
    </row>
    <row r="2911" spans="4:4" x14ac:dyDescent="0.2">
      <c r="D2911" s="11"/>
    </row>
    <row r="2912" spans="4:4" x14ac:dyDescent="0.2">
      <c r="D2912" s="11"/>
    </row>
    <row r="2913" spans="4:4" x14ac:dyDescent="0.2">
      <c r="D2913" s="11"/>
    </row>
    <row r="2914" spans="4:4" x14ac:dyDescent="0.2">
      <c r="D2914" s="11"/>
    </row>
    <row r="2915" spans="4:4" x14ac:dyDescent="0.2">
      <c r="D2915" s="11"/>
    </row>
    <row r="2916" spans="4:4" x14ac:dyDescent="0.2">
      <c r="D2916" s="11"/>
    </row>
    <row r="2917" spans="4:4" x14ac:dyDescent="0.2">
      <c r="D2917" s="11"/>
    </row>
    <row r="2918" spans="4:4" x14ac:dyDescent="0.2">
      <c r="D2918" s="11"/>
    </row>
    <row r="2919" spans="4:4" x14ac:dyDescent="0.2">
      <c r="D2919" s="11"/>
    </row>
    <row r="2920" spans="4:4" x14ac:dyDescent="0.2">
      <c r="D2920" s="11"/>
    </row>
    <row r="2921" spans="4:4" x14ac:dyDescent="0.2">
      <c r="D2921" s="11"/>
    </row>
    <row r="2922" spans="4:4" x14ac:dyDescent="0.2">
      <c r="D2922" s="11"/>
    </row>
    <row r="2923" spans="4:4" x14ac:dyDescent="0.2">
      <c r="D2923" s="11"/>
    </row>
    <row r="2924" spans="4:4" x14ac:dyDescent="0.2">
      <c r="D2924" s="11"/>
    </row>
    <row r="2925" spans="4:4" x14ac:dyDescent="0.2">
      <c r="D2925" s="11"/>
    </row>
    <row r="2926" spans="4:4" x14ac:dyDescent="0.2">
      <c r="D2926" s="11"/>
    </row>
    <row r="2927" spans="4:4" x14ac:dyDescent="0.2">
      <c r="D2927" s="11"/>
    </row>
    <row r="2928" spans="4:4" x14ac:dyDescent="0.2">
      <c r="D2928" s="11"/>
    </row>
    <row r="2929" spans="4:4" x14ac:dyDescent="0.2">
      <c r="D2929" s="11"/>
    </row>
    <row r="2930" spans="4:4" x14ac:dyDescent="0.2">
      <c r="D2930" s="11"/>
    </row>
    <row r="2931" spans="4:4" x14ac:dyDescent="0.2">
      <c r="D2931" s="11"/>
    </row>
    <row r="2932" spans="4:4" x14ac:dyDescent="0.2">
      <c r="D2932" s="11"/>
    </row>
    <row r="2933" spans="4:4" x14ac:dyDescent="0.2">
      <c r="D2933" s="11"/>
    </row>
    <row r="2934" spans="4:4" x14ac:dyDescent="0.2">
      <c r="D2934" s="11"/>
    </row>
    <row r="2935" spans="4:4" x14ac:dyDescent="0.2">
      <c r="D2935" s="11"/>
    </row>
    <row r="2936" spans="4:4" x14ac:dyDescent="0.2">
      <c r="D2936" s="11"/>
    </row>
    <row r="2937" spans="4:4" x14ac:dyDescent="0.2">
      <c r="D2937" s="11"/>
    </row>
    <row r="2938" spans="4:4" x14ac:dyDescent="0.2">
      <c r="D2938" s="11"/>
    </row>
    <row r="2939" spans="4:4" x14ac:dyDescent="0.2">
      <c r="D2939" s="11"/>
    </row>
    <row r="2940" spans="4:4" x14ac:dyDescent="0.2">
      <c r="D2940" s="11"/>
    </row>
    <row r="2941" spans="4:4" x14ac:dyDescent="0.2">
      <c r="D2941" s="11"/>
    </row>
    <row r="2942" spans="4:4" x14ac:dyDescent="0.2">
      <c r="D2942" s="11"/>
    </row>
    <row r="2943" spans="4:4" x14ac:dyDescent="0.2">
      <c r="D2943" s="11"/>
    </row>
    <row r="2944" spans="4:4" x14ac:dyDescent="0.2">
      <c r="D2944" s="11"/>
    </row>
    <row r="2945" spans="4:4" x14ac:dyDescent="0.2">
      <c r="D2945" s="11"/>
    </row>
    <row r="2946" spans="4:4" x14ac:dyDescent="0.2">
      <c r="D2946" s="11"/>
    </row>
    <row r="2947" spans="4:4" x14ac:dyDescent="0.2">
      <c r="D2947" s="11"/>
    </row>
    <row r="2948" spans="4:4" x14ac:dyDescent="0.2">
      <c r="D2948" s="11"/>
    </row>
    <row r="2949" spans="4:4" x14ac:dyDescent="0.2">
      <c r="D2949" s="11"/>
    </row>
    <row r="2950" spans="4:4" x14ac:dyDescent="0.2">
      <c r="D2950" s="11"/>
    </row>
    <row r="2951" spans="4:4" x14ac:dyDescent="0.2">
      <c r="D2951" s="11"/>
    </row>
    <row r="2952" spans="4:4" x14ac:dyDescent="0.2">
      <c r="D2952" s="11"/>
    </row>
    <row r="2953" spans="4:4" x14ac:dyDescent="0.2">
      <c r="D2953" s="11"/>
    </row>
    <row r="2954" spans="4:4" x14ac:dyDescent="0.2">
      <c r="D2954" s="11"/>
    </row>
    <row r="2955" spans="4:4" x14ac:dyDescent="0.2">
      <c r="D2955" s="11"/>
    </row>
    <row r="2956" spans="4:4" x14ac:dyDescent="0.2">
      <c r="D2956" s="11"/>
    </row>
    <row r="2957" spans="4:4" x14ac:dyDescent="0.2">
      <c r="D2957" s="11"/>
    </row>
    <row r="2958" spans="4:4" x14ac:dyDescent="0.2">
      <c r="D2958" s="11"/>
    </row>
    <row r="2959" spans="4:4" x14ac:dyDescent="0.2">
      <c r="D2959" s="11"/>
    </row>
    <row r="2960" spans="4:4" x14ac:dyDescent="0.2">
      <c r="D2960" s="11"/>
    </row>
    <row r="2961" spans="4:4" x14ac:dyDescent="0.2">
      <c r="D2961" s="11"/>
    </row>
    <row r="2962" spans="4:4" x14ac:dyDescent="0.2">
      <c r="D2962" s="11"/>
    </row>
    <row r="2963" spans="4:4" x14ac:dyDescent="0.2">
      <c r="D2963" s="11"/>
    </row>
    <row r="2964" spans="4:4" x14ac:dyDescent="0.2">
      <c r="D2964" s="11"/>
    </row>
    <row r="2965" spans="4:4" x14ac:dyDescent="0.2">
      <c r="D2965" s="11"/>
    </row>
    <row r="2966" spans="4:4" x14ac:dyDescent="0.2">
      <c r="D2966" s="11"/>
    </row>
    <row r="2967" spans="4:4" x14ac:dyDescent="0.2">
      <c r="D2967" s="11"/>
    </row>
    <row r="2968" spans="4:4" x14ac:dyDescent="0.2">
      <c r="D2968" s="11"/>
    </row>
    <row r="2969" spans="4:4" x14ac:dyDescent="0.2">
      <c r="D2969" s="11"/>
    </row>
    <row r="2970" spans="4:4" x14ac:dyDescent="0.2">
      <c r="D2970" s="11"/>
    </row>
    <row r="2971" spans="4:4" x14ac:dyDescent="0.2">
      <c r="D2971" s="11"/>
    </row>
    <row r="2972" spans="4:4" x14ac:dyDescent="0.2">
      <c r="D2972" s="11"/>
    </row>
    <row r="2973" spans="4:4" x14ac:dyDescent="0.2">
      <c r="D2973" s="11"/>
    </row>
    <row r="2974" spans="4:4" x14ac:dyDescent="0.2">
      <c r="D2974" s="11"/>
    </row>
    <row r="2975" spans="4:4" x14ac:dyDescent="0.2">
      <c r="D2975" s="11"/>
    </row>
    <row r="2976" spans="4:4" x14ac:dyDescent="0.2">
      <c r="D2976" s="11"/>
    </row>
    <row r="2977" spans="4:4" x14ac:dyDescent="0.2">
      <c r="D2977" s="11"/>
    </row>
    <row r="2978" spans="4:4" x14ac:dyDescent="0.2">
      <c r="D2978" s="11"/>
    </row>
    <row r="2979" spans="4:4" x14ac:dyDescent="0.2">
      <c r="D2979" s="11"/>
    </row>
    <row r="2980" spans="4:4" x14ac:dyDescent="0.2">
      <c r="D2980" s="11"/>
    </row>
    <row r="2981" spans="4:4" x14ac:dyDescent="0.2">
      <c r="D2981" s="11"/>
    </row>
    <row r="2982" spans="4:4" x14ac:dyDescent="0.2">
      <c r="D2982" s="11"/>
    </row>
    <row r="2983" spans="4:4" x14ac:dyDescent="0.2">
      <c r="D2983" s="11"/>
    </row>
    <row r="2984" spans="4:4" x14ac:dyDescent="0.2">
      <c r="D2984" s="11"/>
    </row>
    <row r="2985" spans="4:4" x14ac:dyDescent="0.2">
      <c r="D2985" s="11"/>
    </row>
    <row r="2986" spans="4:4" x14ac:dyDescent="0.2">
      <c r="D2986" s="11"/>
    </row>
    <row r="2987" spans="4:4" x14ac:dyDescent="0.2">
      <c r="D2987" s="11"/>
    </row>
    <row r="2988" spans="4:4" x14ac:dyDescent="0.2">
      <c r="D2988" s="11"/>
    </row>
    <row r="2989" spans="4:4" x14ac:dyDescent="0.2">
      <c r="D2989" s="11"/>
    </row>
    <row r="2990" spans="4:4" x14ac:dyDescent="0.2">
      <c r="D2990" s="11"/>
    </row>
    <row r="2991" spans="4:4" x14ac:dyDescent="0.2">
      <c r="D2991" s="11"/>
    </row>
    <row r="2992" spans="4:4" x14ac:dyDescent="0.2">
      <c r="D2992" s="11"/>
    </row>
    <row r="2993" spans="4:4" x14ac:dyDescent="0.2">
      <c r="D2993" s="11"/>
    </row>
    <row r="2994" spans="4:4" x14ac:dyDescent="0.2">
      <c r="D2994" s="11"/>
    </row>
    <row r="2995" spans="4:4" x14ac:dyDescent="0.2">
      <c r="D2995" s="11"/>
    </row>
    <row r="2996" spans="4:4" x14ac:dyDescent="0.2">
      <c r="D2996" s="11"/>
    </row>
    <row r="2997" spans="4:4" x14ac:dyDescent="0.2">
      <c r="D2997" s="11"/>
    </row>
    <row r="2998" spans="4:4" x14ac:dyDescent="0.2">
      <c r="D2998" s="11"/>
    </row>
    <row r="2999" spans="4:4" x14ac:dyDescent="0.2">
      <c r="D2999" s="11"/>
    </row>
    <row r="3000" spans="4:4" x14ac:dyDescent="0.2">
      <c r="D3000" s="11"/>
    </row>
    <row r="3001" spans="4:4" x14ac:dyDescent="0.2">
      <c r="D3001" s="11"/>
    </row>
    <row r="3002" spans="4:4" x14ac:dyDescent="0.2">
      <c r="D3002" s="11"/>
    </row>
    <row r="3003" spans="4:4" x14ac:dyDescent="0.2">
      <c r="D3003" s="11"/>
    </row>
    <row r="3004" spans="4:4" x14ac:dyDescent="0.2">
      <c r="D3004" s="11"/>
    </row>
    <row r="3005" spans="4:4" x14ac:dyDescent="0.2">
      <c r="D3005" s="11"/>
    </row>
    <row r="3006" spans="4:4" x14ac:dyDescent="0.2">
      <c r="D3006" s="11"/>
    </row>
    <row r="3007" spans="4:4" x14ac:dyDescent="0.2">
      <c r="D3007" s="11"/>
    </row>
    <row r="3008" spans="4:4" x14ac:dyDescent="0.2">
      <c r="D3008" s="11"/>
    </row>
    <row r="3009" spans="4:4" x14ac:dyDescent="0.2">
      <c r="D3009" s="11"/>
    </row>
    <row r="3010" spans="4:4" x14ac:dyDescent="0.2">
      <c r="D3010" s="11"/>
    </row>
    <row r="3011" spans="4:4" x14ac:dyDescent="0.2">
      <c r="D3011" s="11"/>
    </row>
    <row r="3012" spans="4:4" x14ac:dyDescent="0.2">
      <c r="D3012" s="11"/>
    </row>
    <row r="3013" spans="4:4" x14ac:dyDescent="0.2">
      <c r="D3013" s="11"/>
    </row>
    <row r="3014" spans="4:4" x14ac:dyDescent="0.2">
      <c r="D3014" s="11"/>
    </row>
    <row r="3015" spans="4:4" x14ac:dyDescent="0.2">
      <c r="D3015" s="11"/>
    </row>
    <row r="3016" spans="4:4" x14ac:dyDescent="0.2">
      <c r="D3016" s="11"/>
    </row>
    <row r="3017" spans="4:4" x14ac:dyDescent="0.2">
      <c r="D3017" s="11"/>
    </row>
    <row r="3018" spans="4:4" x14ac:dyDescent="0.2">
      <c r="D3018" s="11"/>
    </row>
    <row r="3019" spans="4:4" x14ac:dyDescent="0.2">
      <c r="D3019" s="11"/>
    </row>
    <row r="3020" spans="4:4" x14ac:dyDescent="0.2">
      <c r="D3020" s="11"/>
    </row>
    <row r="3021" spans="4:4" x14ac:dyDescent="0.2">
      <c r="D3021" s="11"/>
    </row>
    <row r="3022" spans="4:4" x14ac:dyDescent="0.2">
      <c r="D3022" s="11"/>
    </row>
    <row r="3023" spans="4:4" x14ac:dyDescent="0.2">
      <c r="D3023" s="11"/>
    </row>
    <row r="3024" spans="4:4" x14ac:dyDescent="0.2">
      <c r="D3024" s="11"/>
    </row>
    <row r="3025" spans="4:4" x14ac:dyDescent="0.2">
      <c r="D3025" s="11"/>
    </row>
    <row r="3026" spans="4:4" x14ac:dyDescent="0.2">
      <c r="D3026" s="11"/>
    </row>
    <row r="3027" spans="4:4" x14ac:dyDescent="0.2">
      <c r="D3027" s="11"/>
    </row>
    <row r="3028" spans="4:4" x14ac:dyDescent="0.2">
      <c r="D3028" s="11"/>
    </row>
    <row r="3029" spans="4:4" x14ac:dyDescent="0.2">
      <c r="D3029" s="11"/>
    </row>
    <row r="3030" spans="4:4" x14ac:dyDescent="0.2">
      <c r="D3030" s="11"/>
    </row>
    <row r="3031" spans="4:4" x14ac:dyDescent="0.2">
      <c r="D3031" s="11"/>
    </row>
    <row r="3032" spans="4:4" x14ac:dyDescent="0.2">
      <c r="D3032" s="11"/>
    </row>
    <row r="3033" spans="4:4" x14ac:dyDescent="0.2">
      <c r="D3033" s="11"/>
    </row>
    <row r="3034" spans="4:4" x14ac:dyDescent="0.2">
      <c r="D3034" s="11"/>
    </row>
    <row r="3035" spans="4:4" x14ac:dyDescent="0.2">
      <c r="D3035" s="11"/>
    </row>
    <row r="3036" spans="4:4" x14ac:dyDescent="0.2">
      <c r="D3036" s="11"/>
    </row>
    <row r="3037" spans="4:4" x14ac:dyDescent="0.2">
      <c r="D3037" s="11"/>
    </row>
    <row r="3038" spans="4:4" x14ac:dyDescent="0.2">
      <c r="D3038" s="11"/>
    </row>
    <row r="3039" spans="4:4" x14ac:dyDescent="0.2">
      <c r="D3039" s="11"/>
    </row>
    <row r="3040" spans="4:4" x14ac:dyDescent="0.2">
      <c r="D3040" s="11"/>
    </row>
    <row r="3041" spans="4:4" x14ac:dyDescent="0.2">
      <c r="D3041" s="11"/>
    </row>
    <row r="3042" spans="4:4" x14ac:dyDescent="0.2">
      <c r="D3042" s="11"/>
    </row>
    <row r="3043" spans="4:4" x14ac:dyDescent="0.2">
      <c r="D3043" s="11"/>
    </row>
    <row r="3044" spans="4:4" x14ac:dyDescent="0.2">
      <c r="D3044" s="11"/>
    </row>
    <row r="3045" spans="4:4" x14ac:dyDescent="0.2">
      <c r="D3045" s="11"/>
    </row>
    <row r="3046" spans="4:4" x14ac:dyDescent="0.2">
      <c r="D3046" s="11"/>
    </row>
    <row r="3047" spans="4:4" x14ac:dyDescent="0.2">
      <c r="D3047" s="11"/>
    </row>
    <row r="3048" spans="4:4" x14ac:dyDescent="0.2">
      <c r="D3048" s="11"/>
    </row>
    <row r="3049" spans="4:4" x14ac:dyDescent="0.2">
      <c r="D3049" s="11"/>
    </row>
    <row r="3050" spans="4:4" x14ac:dyDescent="0.2">
      <c r="D3050" s="11"/>
    </row>
    <row r="3051" spans="4:4" x14ac:dyDescent="0.2">
      <c r="D3051" s="11"/>
    </row>
    <row r="3052" spans="4:4" x14ac:dyDescent="0.2">
      <c r="D3052" s="11"/>
    </row>
    <row r="3053" spans="4:4" x14ac:dyDescent="0.2">
      <c r="D3053" s="11"/>
    </row>
    <row r="3054" spans="4:4" x14ac:dyDescent="0.2">
      <c r="D3054" s="11"/>
    </row>
    <row r="3055" spans="4:4" x14ac:dyDescent="0.2">
      <c r="D3055" s="11"/>
    </row>
    <row r="3056" spans="4:4" x14ac:dyDescent="0.2">
      <c r="D3056" s="11"/>
    </row>
    <row r="3057" spans="4:4" x14ac:dyDescent="0.2">
      <c r="D3057" s="11"/>
    </row>
    <row r="3058" spans="4:4" x14ac:dyDescent="0.2">
      <c r="D3058" s="11"/>
    </row>
    <row r="3059" spans="4:4" x14ac:dyDescent="0.2">
      <c r="D3059" s="11"/>
    </row>
    <row r="3060" spans="4:4" x14ac:dyDescent="0.2">
      <c r="D3060" s="11"/>
    </row>
    <row r="3061" spans="4:4" x14ac:dyDescent="0.2">
      <c r="D3061" s="11"/>
    </row>
    <row r="3062" spans="4:4" x14ac:dyDescent="0.2">
      <c r="D3062" s="11"/>
    </row>
    <row r="3063" spans="4:4" x14ac:dyDescent="0.2">
      <c r="D3063" s="11"/>
    </row>
    <row r="3064" spans="4:4" x14ac:dyDescent="0.2">
      <c r="D3064" s="11"/>
    </row>
    <row r="3065" spans="4:4" x14ac:dyDescent="0.2">
      <c r="D3065" s="11"/>
    </row>
    <row r="3066" spans="4:4" x14ac:dyDescent="0.2">
      <c r="D3066" s="11"/>
    </row>
    <row r="3067" spans="4:4" x14ac:dyDescent="0.2">
      <c r="D3067" s="11"/>
    </row>
    <row r="3068" spans="4:4" x14ac:dyDescent="0.2">
      <c r="D3068" s="11"/>
    </row>
    <row r="3069" spans="4:4" x14ac:dyDescent="0.2">
      <c r="D3069" s="11"/>
    </row>
    <row r="3070" spans="4:4" x14ac:dyDescent="0.2">
      <c r="D3070" s="11"/>
    </row>
    <row r="3071" spans="4:4" x14ac:dyDescent="0.2">
      <c r="D3071" s="11"/>
    </row>
    <row r="3072" spans="4:4" x14ac:dyDescent="0.2">
      <c r="D3072" s="11"/>
    </row>
    <row r="3073" spans="4:4" x14ac:dyDescent="0.2">
      <c r="D3073" s="11"/>
    </row>
    <row r="3074" spans="4:4" x14ac:dyDescent="0.2">
      <c r="D3074" s="11"/>
    </row>
    <row r="3075" spans="4:4" x14ac:dyDescent="0.2">
      <c r="D3075" s="11"/>
    </row>
    <row r="3076" spans="4:4" x14ac:dyDescent="0.2">
      <c r="D3076" s="11"/>
    </row>
    <row r="3077" spans="4:4" x14ac:dyDescent="0.2">
      <c r="D3077" s="11"/>
    </row>
    <row r="3078" spans="4:4" x14ac:dyDescent="0.2">
      <c r="D3078" s="11"/>
    </row>
    <row r="3079" spans="4:4" x14ac:dyDescent="0.2">
      <c r="D3079" s="11"/>
    </row>
    <row r="3080" spans="4:4" x14ac:dyDescent="0.2">
      <c r="D3080" s="11"/>
    </row>
    <row r="3081" spans="4:4" x14ac:dyDescent="0.2">
      <c r="D3081" s="11"/>
    </row>
    <row r="3082" spans="4:4" x14ac:dyDescent="0.2">
      <c r="D3082" s="11"/>
    </row>
    <row r="3083" spans="4:4" x14ac:dyDescent="0.2">
      <c r="D3083" s="11"/>
    </row>
    <row r="3084" spans="4:4" x14ac:dyDescent="0.2">
      <c r="D3084" s="11"/>
    </row>
    <row r="3085" spans="4:4" x14ac:dyDescent="0.2">
      <c r="D3085" s="11"/>
    </row>
    <row r="3086" spans="4:4" x14ac:dyDescent="0.2">
      <c r="D3086" s="11"/>
    </row>
    <row r="3087" spans="4:4" x14ac:dyDescent="0.2">
      <c r="D3087" s="11"/>
    </row>
    <row r="3088" spans="4:4" x14ac:dyDescent="0.2">
      <c r="D3088" s="11"/>
    </row>
    <row r="3089" spans="4:4" x14ac:dyDescent="0.2">
      <c r="D3089" s="11"/>
    </row>
    <row r="3090" spans="4:4" x14ac:dyDescent="0.2">
      <c r="D3090" s="11"/>
    </row>
    <row r="3091" spans="4:4" x14ac:dyDescent="0.2">
      <c r="D3091" s="11"/>
    </row>
    <row r="3092" spans="4:4" x14ac:dyDescent="0.2">
      <c r="D3092" s="11"/>
    </row>
    <row r="3093" spans="4:4" x14ac:dyDescent="0.2">
      <c r="D3093" s="11"/>
    </row>
    <row r="3094" spans="4:4" x14ac:dyDescent="0.2">
      <c r="D3094" s="11"/>
    </row>
    <row r="3095" spans="4:4" x14ac:dyDescent="0.2">
      <c r="D3095" s="11"/>
    </row>
    <row r="3096" spans="4:4" x14ac:dyDescent="0.2">
      <c r="D3096" s="11"/>
    </row>
    <row r="3097" spans="4:4" x14ac:dyDescent="0.2">
      <c r="D3097" s="11"/>
    </row>
    <row r="3098" spans="4:4" x14ac:dyDescent="0.2">
      <c r="D3098" s="11"/>
    </row>
    <row r="3099" spans="4:4" x14ac:dyDescent="0.2">
      <c r="D3099" s="11"/>
    </row>
    <row r="3100" spans="4:4" x14ac:dyDescent="0.2">
      <c r="D3100" s="11"/>
    </row>
    <row r="3101" spans="4:4" x14ac:dyDescent="0.2">
      <c r="D3101" s="11"/>
    </row>
    <row r="3102" spans="4:4" x14ac:dyDescent="0.2">
      <c r="D3102" s="11"/>
    </row>
    <row r="3103" spans="4:4" x14ac:dyDescent="0.2">
      <c r="D3103" s="11"/>
    </row>
    <row r="3104" spans="4:4" x14ac:dyDescent="0.2">
      <c r="D3104" s="11"/>
    </row>
    <row r="3105" spans="4:4" x14ac:dyDescent="0.2">
      <c r="D3105" s="11"/>
    </row>
    <row r="3106" spans="4:4" x14ac:dyDescent="0.2">
      <c r="D3106" s="11"/>
    </row>
    <row r="3107" spans="4:4" x14ac:dyDescent="0.2">
      <c r="D3107" s="11"/>
    </row>
    <row r="3108" spans="4:4" x14ac:dyDescent="0.2">
      <c r="D3108" s="11"/>
    </row>
    <row r="3109" spans="4:4" x14ac:dyDescent="0.2">
      <c r="D3109" s="11"/>
    </row>
    <row r="3110" spans="4:4" x14ac:dyDescent="0.2">
      <c r="D3110" s="11"/>
    </row>
    <row r="3111" spans="4:4" x14ac:dyDescent="0.2">
      <c r="D3111" s="11"/>
    </row>
    <row r="3112" spans="4:4" x14ac:dyDescent="0.2">
      <c r="D3112" s="11"/>
    </row>
    <row r="3113" spans="4:4" x14ac:dyDescent="0.2">
      <c r="D3113" s="11"/>
    </row>
    <row r="3114" spans="4:4" x14ac:dyDescent="0.2">
      <c r="D3114" s="11"/>
    </row>
    <row r="3115" spans="4:4" x14ac:dyDescent="0.2">
      <c r="D3115" s="11"/>
    </row>
    <row r="3116" spans="4:4" x14ac:dyDescent="0.2">
      <c r="D3116" s="11"/>
    </row>
    <row r="3117" spans="4:4" x14ac:dyDescent="0.2">
      <c r="D3117" s="11"/>
    </row>
    <row r="3118" spans="4:4" x14ac:dyDescent="0.2">
      <c r="D3118" s="11"/>
    </row>
    <row r="3119" spans="4:4" x14ac:dyDescent="0.2">
      <c r="D3119" s="11"/>
    </row>
    <row r="3120" spans="4:4" x14ac:dyDescent="0.2">
      <c r="D3120" s="11"/>
    </row>
    <row r="3121" spans="4:4" x14ac:dyDescent="0.2">
      <c r="D3121" s="11"/>
    </row>
    <row r="3122" spans="4:4" x14ac:dyDescent="0.2">
      <c r="D3122" s="11"/>
    </row>
    <row r="3123" spans="4:4" x14ac:dyDescent="0.2">
      <c r="D3123" s="11"/>
    </row>
    <row r="3124" spans="4:4" x14ac:dyDescent="0.2">
      <c r="D3124" s="11"/>
    </row>
    <row r="3125" spans="4:4" x14ac:dyDescent="0.2">
      <c r="D3125" s="11"/>
    </row>
    <row r="3126" spans="4:4" x14ac:dyDescent="0.2">
      <c r="D3126" s="11"/>
    </row>
    <row r="3127" spans="4:4" x14ac:dyDescent="0.2">
      <c r="D3127" s="11"/>
    </row>
    <row r="3128" spans="4:4" x14ac:dyDescent="0.2">
      <c r="D3128" s="11"/>
    </row>
    <row r="3129" spans="4:4" x14ac:dyDescent="0.2">
      <c r="D3129" s="11"/>
    </row>
    <row r="3130" spans="4:4" x14ac:dyDescent="0.2">
      <c r="D3130" s="11"/>
    </row>
    <row r="3131" spans="4:4" x14ac:dyDescent="0.2">
      <c r="D3131" s="11"/>
    </row>
    <row r="3132" spans="4:4" x14ac:dyDescent="0.2">
      <c r="D3132" s="11"/>
    </row>
    <row r="3133" spans="4:4" x14ac:dyDescent="0.2">
      <c r="D3133" s="11"/>
    </row>
    <row r="3134" spans="4:4" x14ac:dyDescent="0.2">
      <c r="D3134" s="11"/>
    </row>
    <row r="3135" spans="4:4" x14ac:dyDescent="0.2">
      <c r="D3135" s="11"/>
    </row>
    <row r="3136" spans="4:4" x14ac:dyDescent="0.2">
      <c r="D3136" s="11"/>
    </row>
    <row r="3137" spans="4:4" x14ac:dyDescent="0.2">
      <c r="D3137" s="11"/>
    </row>
    <row r="3138" spans="4:4" x14ac:dyDescent="0.2">
      <c r="D3138" s="11"/>
    </row>
    <row r="3139" spans="4:4" x14ac:dyDescent="0.2">
      <c r="D3139" s="11"/>
    </row>
    <row r="3140" spans="4:4" x14ac:dyDescent="0.2">
      <c r="D3140" s="11"/>
    </row>
    <row r="3141" spans="4:4" x14ac:dyDescent="0.2">
      <c r="D3141" s="11"/>
    </row>
    <row r="3142" spans="4:4" x14ac:dyDescent="0.2">
      <c r="D3142" s="11"/>
    </row>
    <row r="3143" spans="4:4" x14ac:dyDescent="0.2">
      <c r="D3143" s="11"/>
    </row>
    <row r="3144" spans="4:4" x14ac:dyDescent="0.2">
      <c r="D3144" s="11"/>
    </row>
    <row r="3145" spans="4:4" x14ac:dyDescent="0.2">
      <c r="D3145" s="11"/>
    </row>
    <row r="3146" spans="4:4" x14ac:dyDescent="0.2">
      <c r="D3146" s="11"/>
    </row>
    <row r="3147" spans="4:4" x14ac:dyDescent="0.2">
      <c r="D3147" s="11"/>
    </row>
    <row r="3148" spans="4:4" x14ac:dyDescent="0.2">
      <c r="D3148" s="11"/>
    </row>
    <row r="3149" spans="4:4" x14ac:dyDescent="0.2">
      <c r="D3149" s="11"/>
    </row>
    <row r="3150" spans="4:4" x14ac:dyDescent="0.2">
      <c r="D3150" s="11"/>
    </row>
    <row r="3151" spans="4:4" x14ac:dyDescent="0.2">
      <c r="D3151" s="11"/>
    </row>
    <row r="3152" spans="4:4" x14ac:dyDescent="0.2">
      <c r="D3152" s="11"/>
    </row>
    <row r="3153" spans="4:4" x14ac:dyDescent="0.2">
      <c r="D3153" s="11"/>
    </row>
    <row r="3154" spans="4:4" x14ac:dyDescent="0.2">
      <c r="D3154" s="11"/>
    </row>
    <row r="3155" spans="4:4" x14ac:dyDescent="0.2">
      <c r="D3155" s="11"/>
    </row>
    <row r="3156" spans="4:4" x14ac:dyDescent="0.2">
      <c r="D3156" s="11"/>
    </row>
    <row r="3157" spans="4:4" x14ac:dyDescent="0.2">
      <c r="D3157" s="11"/>
    </row>
    <row r="3158" spans="4:4" x14ac:dyDescent="0.2">
      <c r="D3158" s="11"/>
    </row>
    <row r="3159" spans="4:4" x14ac:dyDescent="0.2">
      <c r="D3159" s="11"/>
    </row>
    <row r="3160" spans="4:4" x14ac:dyDescent="0.2">
      <c r="D3160" s="11"/>
    </row>
    <row r="3161" spans="4:4" x14ac:dyDescent="0.2">
      <c r="D3161" s="11"/>
    </row>
    <row r="3162" spans="4:4" x14ac:dyDescent="0.2">
      <c r="D3162" s="11"/>
    </row>
    <row r="3163" spans="4:4" x14ac:dyDescent="0.2">
      <c r="D3163" s="11"/>
    </row>
    <row r="3164" spans="4:4" x14ac:dyDescent="0.2">
      <c r="D3164" s="11"/>
    </row>
    <row r="3165" spans="4:4" x14ac:dyDescent="0.2">
      <c r="D3165" s="11"/>
    </row>
    <row r="3166" spans="4:4" x14ac:dyDescent="0.2">
      <c r="D3166" s="11"/>
    </row>
    <row r="3167" spans="4:4" x14ac:dyDescent="0.2">
      <c r="D3167" s="11"/>
    </row>
    <row r="3168" spans="4:4" x14ac:dyDescent="0.2">
      <c r="D3168" s="11"/>
    </row>
    <row r="3169" spans="4:4" x14ac:dyDescent="0.2">
      <c r="D3169" s="11"/>
    </row>
    <row r="3170" spans="4:4" x14ac:dyDescent="0.2">
      <c r="D3170" s="11"/>
    </row>
    <row r="3171" spans="4:4" x14ac:dyDescent="0.2">
      <c r="D3171" s="11"/>
    </row>
    <row r="3172" spans="4:4" x14ac:dyDescent="0.2">
      <c r="D3172" s="11"/>
    </row>
    <row r="3173" spans="4:4" x14ac:dyDescent="0.2">
      <c r="D3173" s="11"/>
    </row>
    <row r="3174" spans="4:4" x14ac:dyDescent="0.2">
      <c r="D3174" s="11"/>
    </row>
    <row r="3175" spans="4:4" x14ac:dyDescent="0.2">
      <c r="D3175" s="11"/>
    </row>
    <row r="3176" spans="4:4" x14ac:dyDescent="0.2">
      <c r="D3176" s="11"/>
    </row>
    <row r="3177" spans="4:4" x14ac:dyDescent="0.2">
      <c r="D3177" s="11"/>
    </row>
    <row r="3178" spans="4:4" x14ac:dyDescent="0.2">
      <c r="D3178" s="11"/>
    </row>
    <row r="3179" spans="4:4" x14ac:dyDescent="0.2">
      <c r="D3179" s="11"/>
    </row>
    <row r="3180" spans="4:4" x14ac:dyDescent="0.2">
      <c r="D3180" s="11"/>
    </row>
    <row r="3181" spans="4:4" x14ac:dyDescent="0.2">
      <c r="D3181" s="11"/>
    </row>
    <row r="3182" spans="4:4" x14ac:dyDescent="0.2">
      <c r="D3182" s="11"/>
    </row>
    <row r="3183" spans="4:4" x14ac:dyDescent="0.2">
      <c r="D3183" s="11"/>
    </row>
    <row r="3184" spans="4:4" x14ac:dyDescent="0.2">
      <c r="D3184" s="11"/>
    </row>
    <row r="3185" spans="4:4" x14ac:dyDescent="0.2">
      <c r="D3185" s="11"/>
    </row>
    <row r="3186" spans="4:4" x14ac:dyDescent="0.2">
      <c r="D3186" s="11"/>
    </row>
    <row r="3187" spans="4:4" x14ac:dyDescent="0.2">
      <c r="D3187" s="11"/>
    </row>
    <row r="3188" spans="4:4" x14ac:dyDescent="0.2">
      <c r="D3188" s="11"/>
    </row>
    <row r="3189" spans="4:4" x14ac:dyDescent="0.2">
      <c r="D3189" s="11"/>
    </row>
    <row r="3190" spans="4:4" x14ac:dyDescent="0.2">
      <c r="D3190" s="11"/>
    </row>
    <row r="3191" spans="4:4" x14ac:dyDescent="0.2">
      <c r="D3191" s="11"/>
    </row>
    <row r="3192" spans="4:4" x14ac:dyDescent="0.2">
      <c r="D3192" s="11"/>
    </row>
    <row r="3193" spans="4:4" x14ac:dyDescent="0.2">
      <c r="D3193" s="11"/>
    </row>
    <row r="3194" spans="4:4" x14ac:dyDescent="0.2">
      <c r="D3194" s="11"/>
    </row>
    <row r="3195" spans="4:4" x14ac:dyDescent="0.2">
      <c r="D3195" s="11"/>
    </row>
    <row r="3196" spans="4:4" x14ac:dyDescent="0.2">
      <c r="D3196" s="11"/>
    </row>
    <row r="3197" spans="4:4" x14ac:dyDescent="0.2">
      <c r="D3197" s="11"/>
    </row>
    <row r="3198" spans="4:4" x14ac:dyDescent="0.2">
      <c r="D3198" s="11"/>
    </row>
    <row r="3199" spans="4:4" x14ac:dyDescent="0.2">
      <c r="D3199" s="11"/>
    </row>
    <row r="3200" spans="4:4" x14ac:dyDescent="0.2">
      <c r="D3200" s="11"/>
    </row>
    <row r="3201" spans="4:4" x14ac:dyDescent="0.2">
      <c r="D3201" s="11"/>
    </row>
    <row r="3202" spans="4:4" x14ac:dyDescent="0.2">
      <c r="D3202" s="11"/>
    </row>
    <row r="3203" spans="4:4" x14ac:dyDescent="0.2">
      <c r="D3203" s="11"/>
    </row>
    <row r="3204" spans="4:4" x14ac:dyDescent="0.2">
      <c r="D3204" s="11"/>
    </row>
    <row r="3205" spans="4:4" x14ac:dyDescent="0.2">
      <c r="D3205" s="11"/>
    </row>
    <row r="3206" spans="4:4" x14ac:dyDescent="0.2">
      <c r="D3206" s="11"/>
    </row>
    <row r="3207" spans="4:4" x14ac:dyDescent="0.2">
      <c r="D3207" s="11"/>
    </row>
    <row r="3208" spans="4:4" x14ac:dyDescent="0.2">
      <c r="D3208" s="11"/>
    </row>
    <row r="3209" spans="4:4" x14ac:dyDescent="0.2">
      <c r="D3209" s="11"/>
    </row>
    <row r="3210" spans="4:4" x14ac:dyDescent="0.2">
      <c r="D3210" s="11"/>
    </row>
    <row r="3211" spans="4:4" x14ac:dyDescent="0.2">
      <c r="D3211" s="11"/>
    </row>
    <row r="3212" spans="4:4" x14ac:dyDescent="0.2">
      <c r="D3212" s="11"/>
    </row>
    <row r="3213" spans="4:4" x14ac:dyDescent="0.2">
      <c r="D3213" s="11"/>
    </row>
    <row r="3214" spans="4:4" x14ac:dyDescent="0.2">
      <c r="D3214" s="11"/>
    </row>
    <row r="3215" spans="4:4" x14ac:dyDescent="0.2">
      <c r="D3215" s="11"/>
    </row>
    <row r="3216" spans="4:4" x14ac:dyDescent="0.2">
      <c r="D3216" s="11"/>
    </row>
    <row r="3217" spans="4:4" x14ac:dyDescent="0.2">
      <c r="D3217" s="11"/>
    </row>
    <row r="3218" spans="4:4" x14ac:dyDescent="0.2">
      <c r="D3218" s="11"/>
    </row>
    <row r="3219" spans="4:4" x14ac:dyDescent="0.2">
      <c r="D3219" s="11"/>
    </row>
    <row r="3220" spans="4:4" x14ac:dyDescent="0.2">
      <c r="D3220" s="11"/>
    </row>
    <row r="3221" spans="4:4" x14ac:dyDescent="0.2">
      <c r="D3221" s="11"/>
    </row>
    <row r="3222" spans="4:4" x14ac:dyDescent="0.2">
      <c r="D3222" s="11"/>
    </row>
    <row r="3223" spans="4:4" x14ac:dyDescent="0.2">
      <c r="D3223" s="11"/>
    </row>
    <row r="3224" spans="4:4" x14ac:dyDescent="0.2">
      <c r="D3224" s="11"/>
    </row>
    <row r="3225" spans="4:4" x14ac:dyDescent="0.2">
      <c r="D3225" s="11"/>
    </row>
    <row r="3226" spans="4:4" x14ac:dyDescent="0.2">
      <c r="D3226" s="11"/>
    </row>
    <row r="3227" spans="4:4" x14ac:dyDescent="0.2">
      <c r="D3227" s="11"/>
    </row>
    <row r="3228" spans="4:4" x14ac:dyDescent="0.2">
      <c r="D3228" s="11"/>
    </row>
    <row r="3229" spans="4:4" x14ac:dyDescent="0.2">
      <c r="D3229" s="11"/>
    </row>
    <row r="3230" spans="4:4" x14ac:dyDescent="0.2">
      <c r="D3230" s="11"/>
    </row>
    <row r="3231" spans="4:4" x14ac:dyDescent="0.2">
      <c r="D3231" s="11"/>
    </row>
    <row r="3232" spans="4:4" x14ac:dyDescent="0.2">
      <c r="D3232" s="11"/>
    </row>
    <row r="3233" spans="4:4" x14ac:dyDescent="0.2">
      <c r="D3233" s="11"/>
    </row>
    <row r="3234" spans="4:4" x14ac:dyDescent="0.2">
      <c r="D3234" s="11"/>
    </row>
    <row r="3235" spans="4:4" x14ac:dyDescent="0.2">
      <c r="D3235" s="11"/>
    </row>
    <row r="3236" spans="4:4" x14ac:dyDescent="0.2">
      <c r="D3236" s="11"/>
    </row>
    <row r="3237" spans="4:4" x14ac:dyDescent="0.2">
      <c r="D3237" s="11"/>
    </row>
    <row r="3238" spans="4:4" x14ac:dyDescent="0.2">
      <c r="D3238" s="11"/>
    </row>
    <row r="3239" spans="4:4" x14ac:dyDescent="0.2">
      <c r="D3239" s="11"/>
    </row>
    <row r="3240" spans="4:4" x14ac:dyDescent="0.2">
      <c r="D3240" s="11"/>
    </row>
    <row r="3241" spans="4:4" x14ac:dyDescent="0.2">
      <c r="D3241" s="11"/>
    </row>
    <row r="3242" spans="4:4" x14ac:dyDescent="0.2">
      <c r="D3242" s="11"/>
    </row>
    <row r="3243" spans="4:4" x14ac:dyDescent="0.2">
      <c r="D3243" s="11"/>
    </row>
    <row r="3244" spans="4:4" x14ac:dyDescent="0.2">
      <c r="D3244" s="11"/>
    </row>
    <row r="3245" spans="4:4" x14ac:dyDescent="0.2">
      <c r="D3245" s="11"/>
    </row>
    <row r="3246" spans="4:4" x14ac:dyDescent="0.2">
      <c r="D3246" s="11"/>
    </row>
    <row r="3247" spans="4:4" x14ac:dyDescent="0.2">
      <c r="D3247" s="11"/>
    </row>
    <row r="3248" spans="4:4" x14ac:dyDescent="0.2">
      <c r="D3248" s="11"/>
    </row>
    <row r="3249" spans="4:4" x14ac:dyDescent="0.2">
      <c r="D3249" s="11"/>
    </row>
    <row r="3250" spans="4:4" x14ac:dyDescent="0.2">
      <c r="D3250" s="11"/>
    </row>
    <row r="3251" spans="4:4" x14ac:dyDescent="0.2">
      <c r="D3251" s="11"/>
    </row>
    <row r="3252" spans="4:4" x14ac:dyDescent="0.2">
      <c r="D3252" s="11"/>
    </row>
    <row r="3253" spans="4:4" x14ac:dyDescent="0.2">
      <c r="D3253" s="11"/>
    </row>
    <row r="3254" spans="4:4" x14ac:dyDescent="0.2">
      <c r="D3254" s="11"/>
    </row>
    <row r="3255" spans="4:4" x14ac:dyDescent="0.2">
      <c r="D3255" s="11"/>
    </row>
    <row r="3256" spans="4:4" x14ac:dyDescent="0.2">
      <c r="D3256" s="11"/>
    </row>
    <row r="3257" spans="4:4" x14ac:dyDescent="0.2">
      <c r="D3257" s="11"/>
    </row>
    <row r="3258" spans="4:4" x14ac:dyDescent="0.2">
      <c r="D3258" s="11"/>
    </row>
    <row r="3259" spans="4:4" x14ac:dyDescent="0.2">
      <c r="D3259" s="11"/>
    </row>
    <row r="3260" spans="4:4" x14ac:dyDescent="0.2">
      <c r="D3260" s="11"/>
    </row>
    <row r="3261" spans="4:4" x14ac:dyDescent="0.2">
      <c r="D3261" s="11"/>
    </row>
    <row r="3262" spans="4:4" x14ac:dyDescent="0.2">
      <c r="D3262" s="11"/>
    </row>
    <row r="3263" spans="4:4" x14ac:dyDescent="0.2">
      <c r="D3263" s="11"/>
    </row>
    <row r="3264" spans="4:4" x14ac:dyDescent="0.2">
      <c r="D3264" s="11"/>
    </row>
    <row r="3265" spans="4:4" x14ac:dyDescent="0.2">
      <c r="D3265" s="11"/>
    </row>
    <row r="3266" spans="4:4" x14ac:dyDescent="0.2">
      <c r="D3266" s="11"/>
    </row>
    <row r="3267" spans="4:4" x14ac:dyDescent="0.2">
      <c r="D3267" s="11"/>
    </row>
    <row r="3268" spans="4:4" x14ac:dyDescent="0.2">
      <c r="D3268" s="11"/>
    </row>
    <row r="3269" spans="4:4" x14ac:dyDescent="0.2">
      <c r="D3269" s="11"/>
    </row>
    <row r="3270" spans="4:4" x14ac:dyDescent="0.2">
      <c r="D3270" s="11"/>
    </row>
    <row r="3271" spans="4:4" x14ac:dyDescent="0.2">
      <c r="D3271" s="11"/>
    </row>
    <row r="3272" spans="4:4" x14ac:dyDescent="0.2">
      <c r="D3272" s="11"/>
    </row>
    <row r="3273" spans="4:4" x14ac:dyDescent="0.2">
      <c r="D3273" s="11"/>
    </row>
    <row r="3274" spans="4:4" x14ac:dyDescent="0.2">
      <c r="D3274" s="11"/>
    </row>
    <row r="3275" spans="4:4" x14ac:dyDescent="0.2">
      <c r="D3275" s="11"/>
    </row>
    <row r="3276" spans="4:4" x14ac:dyDescent="0.2">
      <c r="D3276" s="11"/>
    </row>
    <row r="3277" spans="4:4" x14ac:dyDescent="0.2">
      <c r="D3277" s="11"/>
    </row>
    <row r="3278" spans="4:4" x14ac:dyDescent="0.2">
      <c r="D3278" s="11"/>
    </row>
    <row r="3279" spans="4:4" x14ac:dyDescent="0.2">
      <c r="D3279" s="11"/>
    </row>
    <row r="3280" spans="4:4" x14ac:dyDescent="0.2">
      <c r="D3280" s="11"/>
    </row>
    <row r="3281" spans="4:4" x14ac:dyDescent="0.2">
      <c r="D3281" s="11"/>
    </row>
    <row r="3282" spans="4:4" x14ac:dyDescent="0.2">
      <c r="D3282" s="11"/>
    </row>
    <row r="3283" spans="4:4" x14ac:dyDescent="0.2">
      <c r="D3283" s="11"/>
    </row>
    <row r="3284" spans="4:4" x14ac:dyDescent="0.2">
      <c r="D3284" s="11"/>
    </row>
    <row r="3285" spans="4:4" x14ac:dyDescent="0.2">
      <c r="D3285" s="11"/>
    </row>
    <row r="3286" spans="4:4" x14ac:dyDescent="0.2">
      <c r="D3286" s="11"/>
    </row>
    <row r="3287" spans="4:4" x14ac:dyDescent="0.2">
      <c r="D3287" s="11"/>
    </row>
    <row r="3288" spans="4:4" x14ac:dyDescent="0.2">
      <c r="D3288" s="11"/>
    </row>
    <row r="3289" spans="4:4" x14ac:dyDescent="0.2">
      <c r="D3289" s="11"/>
    </row>
    <row r="3290" spans="4:4" x14ac:dyDescent="0.2">
      <c r="D3290" s="11"/>
    </row>
    <row r="3291" spans="4:4" x14ac:dyDescent="0.2">
      <c r="D3291" s="11"/>
    </row>
    <row r="3292" spans="4:4" x14ac:dyDescent="0.2">
      <c r="D3292" s="11"/>
    </row>
    <row r="3293" spans="4:4" x14ac:dyDescent="0.2">
      <c r="D3293" s="11"/>
    </row>
    <row r="3294" spans="4:4" x14ac:dyDescent="0.2">
      <c r="D3294" s="11"/>
    </row>
    <row r="3295" spans="4:4" x14ac:dyDescent="0.2">
      <c r="D3295" s="11"/>
    </row>
    <row r="3296" spans="4:4" x14ac:dyDescent="0.2">
      <c r="D3296" s="11"/>
    </row>
    <row r="3297" spans="4:4" x14ac:dyDescent="0.2">
      <c r="D3297" s="11"/>
    </row>
    <row r="3298" spans="4:4" x14ac:dyDescent="0.2">
      <c r="D3298" s="11"/>
    </row>
    <row r="3299" spans="4:4" x14ac:dyDescent="0.2">
      <c r="D3299" s="11"/>
    </row>
    <row r="3300" spans="4:4" x14ac:dyDescent="0.2">
      <c r="D3300" s="11"/>
    </row>
    <row r="3301" spans="4:4" x14ac:dyDescent="0.2">
      <c r="D3301" s="11"/>
    </row>
    <row r="3302" spans="4:4" x14ac:dyDescent="0.2">
      <c r="D3302" s="11"/>
    </row>
    <row r="3303" spans="4:4" x14ac:dyDescent="0.2">
      <c r="D3303" s="11"/>
    </row>
    <row r="3304" spans="4:4" x14ac:dyDescent="0.2">
      <c r="D3304" s="11"/>
    </row>
    <row r="3305" spans="4:4" x14ac:dyDescent="0.2">
      <c r="D3305" s="11"/>
    </row>
    <row r="3306" spans="4:4" x14ac:dyDescent="0.2">
      <c r="D3306" s="11"/>
    </row>
    <row r="3307" spans="4:4" x14ac:dyDescent="0.2">
      <c r="D3307" s="11"/>
    </row>
    <row r="3308" spans="4:4" x14ac:dyDescent="0.2">
      <c r="D3308" s="11"/>
    </row>
    <row r="3309" spans="4:4" x14ac:dyDescent="0.2">
      <c r="D3309" s="11"/>
    </row>
    <row r="3310" spans="4:4" x14ac:dyDescent="0.2">
      <c r="D3310" s="11"/>
    </row>
    <row r="3311" spans="4:4" x14ac:dyDescent="0.2">
      <c r="D3311" s="11"/>
    </row>
    <row r="3312" spans="4:4" x14ac:dyDescent="0.2">
      <c r="D3312" s="11"/>
    </row>
    <row r="3313" spans="4:4" x14ac:dyDescent="0.2">
      <c r="D3313" s="11"/>
    </row>
    <row r="3314" spans="4:4" x14ac:dyDescent="0.2">
      <c r="D3314" s="11"/>
    </row>
    <row r="3315" spans="4:4" x14ac:dyDescent="0.2">
      <c r="D3315" s="11"/>
    </row>
    <row r="3316" spans="4:4" x14ac:dyDescent="0.2">
      <c r="D3316" s="11"/>
    </row>
    <row r="3317" spans="4:4" x14ac:dyDescent="0.2">
      <c r="D3317" s="11"/>
    </row>
    <row r="3318" spans="4:4" x14ac:dyDescent="0.2">
      <c r="D3318" s="11"/>
    </row>
    <row r="3319" spans="4:4" x14ac:dyDescent="0.2">
      <c r="D3319" s="11"/>
    </row>
    <row r="3320" spans="4:4" x14ac:dyDescent="0.2">
      <c r="D3320" s="11"/>
    </row>
    <row r="3321" spans="4:4" x14ac:dyDescent="0.2">
      <c r="D3321" s="11"/>
    </row>
    <row r="3322" spans="4:4" x14ac:dyDescent="0.2">
      <c r="D3322" s="11"/>
    </row>
    <row r="3323" spans="4:4" x14ac:dyDescent="0.2">
      <c r="D3323" s="11"/>
    </row>
    <row r="3324" spans="4:4" x14ac:dyDescent="0.2">
      <c r="D3324" s="11"/>
    </row>
    <row r="3325" spans="4:4" x14ac:dyDescent="0.2">
      <c r="D3325" s="11"/>
    </row>
    <row r="3326" spans="4:4" x14ac:dyDescent="0.2">
      <c r="D3326" s="11"/>
    </row>
    <row r="3327" spans="4:4" x14ac:dyDescent="0.2">
      <c r="D3327" s="11"/>
    </row>
    <row r="3328" spans="4:4" x14ac:dyDescent="0.2">
      <c r="D3328" s="11"/>
    </row>
    <row r="3329" spans="4:4" x14ac:dyDescent="0.2">
      <c r="D3329" s="11"/>
    </row>
    <row r="3330" spans="4:4" x14ac:dyDescent="0.2">
      <c r="D3330" s="11"/>
    </row>
    <row r="3331" spans="4:4" x14ac:dyDescent="0.2">
      <c r="D3331" s="11"/>
    </row>
    <row r="3332" spans="4:4" x14ac:dyDescent="0.2">
      <c r="D3332" s="11"/>
    </row>
    <row r="3333" spans="4:4" x14ac:dyDescent="0.2">
      <c r="D3333" s="11"/>
    </row>
    <row r="3334" spans="4:4" x14ac:dyDescent="0.2">
      <c r="D3334" s="11"/>
    </row>
    <row r="3335" spans="4:4" x14ac:dyDescent="0.2">
      <c r="D3335" s="11"/>
    </row>
    <row r="3336" spans="4:4" x14ac:dyDescent="0.2">
      <c r="D3336" s="11"/>
    </row>
    <row r="3337" spans="4:4" x14ac:dyDescent="0.2">
      <c r="D3337" s="11"/>
    </row>
    <row r="3338" spans="4:4" x14ac:dyDescent="0.2">
      <c r="D3338" s="11"/>
    </row>
    <row r="3339" spans="4:4" x14ac:dyDescent="0.2">
      <c r="D3339" s="11"/>
    </row>
    <row r="3340" spans="4:4" x14ac:dyDescent="0.2">
      <c r="D3340" s="11"/>
    </row>
    <row r="3341" spans="4:4" x14ac:dyDescent="0.2">
      <c r="D3341" s="11"/>
    </row>
    <row r="3342" spans="4:4" x14ac:dyDescent="0.2">
      <c r="D3342" s="11"/>
    </row>
    <row r="3343" spans="4:4" x14ac:dyDescent="0.2">
      <c r="D3343" s="11"/>
    </row>
    <row r="3344" spans="4:4" x14ac:dyDescent="0.2">
      <c r="D3344" s="11"/>
    </row>
    <row r="3345" spans="4:4" x14ac:dyDescent="0.2">
      <c r="D3345" s="11"/>
    </row>
    <row r="3346" spans="4:4" x14ac:dyDescent="0.2">
      <c r="D3346" s="11"/>
    </row>
    <row r="3347" spans="4:4" x14ac:dyDescent="0.2">
      <c r="D3347" s="11"/>
    </row>
    <row r="3348" spans="4:4" x14ac:dyDescent="0.2">
      <c r="D3348" s="11"/>
    </row>
    <row r="3349" spans="4:4" x14ac:dyDescent="0.2">
      <c r="D3349" s="11"/>
    </row>
    <row r="3350" spans="4:4" x14ac:dyDescent="0.2">
      <c r="D3350" s="11"/>
    </row>
    <row r="3351" spans="4:4" x14ac:dyDescent="0.2">
      <c r="D3351" s="11"/>
    </row>
    <row r="3352" spans="4:4" x14ac:dyDescent="0.2">
      <c r="D3352" s="11"/>
    </row>
    <row r="3353" spans="4:4" x14ac:dyDescent="0.2">
      <c r="D3353" s="11"/>
    </row>
    <row r="3354" spans="4:4" x14ac:dyDescent="0.2">
      <c r="D3354" s="11"/>
    </row>
    <row r="3355" spans="4:4" x14ac:dyDescent="0.2">
      <c r="D3355" s="11"/>
    </row>
    <row r="3356" spans="4:4" x14ac:dyDescent="0.2">
      <c r="D3356" s="11"/>
    </row>
    <row r="3357" spans="4:4" x14ac:dyDescent="0.2">
      <c r="D3357" s="11"/>
    </row>
    <row r="3358" spans="4:4" x14ac:dyDescent="0.2">
      <c r="D3358" s="11"/>
    </row>
    <row r="3359" spans="4:4" x14ac:dyDescent="0.2">
      <c r="D3359" s="11"/>
    </row>
    <row r="3360" spans="4:4" x14ac:dyDescent="0.2">
      <c r="D3360" s="11"/>
    </row>
    <row r="3361" spans="4:4" x14ac:dyDescent="0.2">
      <c r="D3361" s="11"/>
    </row>
    <row r="3362" spans="4:4" x14ac:dyDescent="0.2">
      <c r="D3362" s="11"/>
    </row>
    <row r="3363" spans="4:4" x14ac:dyDescent="0.2">
      <c r="D3363" s="11"/>
    </row>
    <row r="3364" spans="4:4" x14ac:dyDescent="0.2">
      <c r="D3364" s="11"/>
    </row>
    <row r="3365" spans="4:4" x14ac:dyDescent="0.2">
      <c r="D3365" s="11"/>
    </row>
    <row r="3366" spans="4:4" x14ac:dyDescent="0.2">
      <c r="D3366" s="11"/>
    </row>
    <row r="3367" spans="4:4" x14ac:dyDescent="0.2">
      <c r="D3367" s="11"/>
    </row>
    <row r="3368" spans="4:4" x14ac:dyDescent="0.2">
      <c r="D3368" s="11"/>
    </row>
    <row r="3369" spans="4:4" x14ac:dyDescent="0.2">
      <c r="D3369" s="11"/>
    </row>
    <row r="3370" spans="4:4" x14ac:dyDescent="0.2">
      <c r="D3370" s="11"/>
    </row>
    <row r="3371" spans="4:4" x14ac:dyDescent="0.2">
      <c r="D3371" s="11"/>
    </row>
    <row r="3372" spans="4:4" x14ac:dyDescent="0.2">
      <c r="D3372" s="11"/>
    </row>
    <row r="3373" spans="4:4" x14ac:dyDescent="0.2">
      <c r="D3373" s="11"/>
    </row>
    <row r="3374" spans="4:4" x14ac:dyDescent="0.2">
      <c r="D3374" s="11"/>
    </row>
    <row r="3375" spans="4:4" x14ac:dyDescent="0.2">
      <c r="D3375" s="11"/>
    </row>
    <row r="3376" spans="4:4" x14ac:dyDescent="0.2">
      <c r="D3376" s="11"/>
    </row>
    <row r="3377" spans="4:4" x14ac:dyDescent="0.2">
      <c r="D3377" s="11"/>
    </row>
    <row r="3378" spans="4:4" x14ac:dyDescent="0.2">
      <c r="D3378" s="11"/>
    </row>
    <row r="3379" spans="4:4" x14ac:dyDescent="0.2">
      <c r="D3379" s="11"/>
    </row>
    <row r="3380" spans="4:4" x14ac:dyDescent="0.2">
      <c r="D3380" s="11"/>
    </row>
    <row r="3381" spans="4:4" x14ac:dyDescent="0.2">
      <c r="D3381" s="11"/>
    </row>
    <row r="3382" spans="4:4" x14ac:dyDescent="0.2">
      <c r="D3382" s="11"/>
    </row>
    <row r="3383" spans="4:4" x14ac:dyDescent="0.2">
      <c r="D3383" s="11"/>
    </row>
    <row r="3384" spans="4:4" x14ac:dyDescent="0.2">
      <c r="D3384" s="11"/>
    </row>
    <row r="3385" spans="4:4" x14ac:dyDescent="0.2">
      <c r="D3385" s="11"/>
    </row>
    <row r="3386" spans="4:4" x14ac:dyDescent="0.2">
      <c r="D3386" s="11"/>
    </row>
    <row r="3387" spans="4:4" x14ac:dyDescent="0.2">
      <c r="D3387" s="11"/>
    </row>
    <row r="3388" spans="4:4" x14ac:dyDescent="0.2">
      <c r="D3388" s="11"/>
    </row>
    <row r="3389" spans="4:4" x14ac:dyDescent="0.2">
      <c r="D3389" s="11"/>
    </row>
    <row r="3390" spans="4:4" x14ac:dyDescent="0.2">
      <c r="D3390" s="11"/>
    </row>
    <row r="3391" spans="4:4" x14ac:dyDescent="0.2">
      <c r="D3391" s="11"/>
    </row>
    <row r="3392" spans="4:4" x14ac:dyDescent="0.2">
      <c r="D3392" s="11"/>
    </row>
    <row r="3393" spans="4:4" x14ac:dyDescent="0.2">
      <c r="D3393" s="11"/>
    </row>
    <row r="3394" spans="4:4" x14ac:dyDescent="0.2">
      <c r="D3394" s="11"/>
    </row>
    <row r="3395" spans="4:4" x14ac:dyDescent="0.2">
      <c r="D3395" s="11"/>
    </row>
    <row r="3396" spans="4:4" x14ac:dyDescent="0.2">
      <c r="D3396" s="11"/>
    </row>
    <row r="3397" spans="4:4" x14ac:dyDescent="0.2">
      <c r="D3397" s="11"/>
    </row>
    <row r="3398" spans="4:4" x14ac:dyDescent="0.2">
      <c r="D3398" s="11"/>
    </row>
    <row r="3399" spans="4:4" x14ac:dyDescent="0.2">
      <c r="D3399" s="11"/>
    </row>
    <row r="3400" spans="4:4" x14ac:dyDescent="0.2">
      <c r="D3400" s="11"/>
    </row>
    <row r="3401" spans="4:4" x14ac:dyDescent="0.2">
      <c r="D3401" s="11"/>
    </row>
    <row r="3402" spans="4:4" x14ac:dyDescent="0.2">
      <c r="D3402" s="11"/>
    </row>
    <row r="3403" spans="4:4" x14ac:dyDescent="0.2">
      <c r="D3403" s="11"/>
    </row>
    <row r="3404" spans="4:4" x14ac:dyDescent="0.2">
      <c r="D3404" s="11"/>
    </row>
    <row r="3405" spans="4:4" x14ac:dyDescent="0.2">
      <c r="D3405" s="11"/>
    </row>
    <row r="3406" spans="4:4" x14ac:dyDescent="0.2">
      <c r="D3406" s="11"/>
    </row>
    <row r="3407" spans="4:4" x14ac:dyDescent="0.2">
      <c r="D3407" s="11"/>
    </row>
    <row r="3408" spans="4:4" x14ac:dyDescent="0.2">
      <c r="D3408" s="11"/>
    </row>
    <row r="3409" spans="4:4" x14ac:dyDescent="0.2">
      <c r="D3409" s="11"/>
    </row>
    <row r="3410" spans="4:4" x14ac:dyDescent="0.2">
      <c r="D3410" s="11"/>
    </row>
    <row r="3411" spans="4:4" x14ac:dyDescent="0.2">
      <c r="D3411" s="11"/>
    </row>
    <row r="3412" spans="4:4" x14ac:dyDescent="0.2">
      <c r="D3412" s="11"/>
    </row>
    <row r="3413" spans="4:4" x14ac:dyDescent="0.2">
      <c r="D3413" s="11"/>
    </row>
    <row r="3414" spans="4:4" x14ac:dyDescent="0.2">
      <c r="D3414" s="11"/>
    </row>
    <row r="3415" spans="4:4" x14ac:dyDescent="0.2">
      <c r="D3415" s="11"/>
    </row>
    <row r="3416" spans="4:4" x14ac:dyDescent="0.2">
      <c r="D3416" s="11"/>
    </row>
    <row r="3417" spans="4:4" x14ac:dyDescent="0.2">
      <c r="D3417" s="11"/>
    </row>
    <row r="3418" spans="4:4" x14ac:dyDescent="0.2">
      <c r="D3418" s="11"/>
    </row>
    <row r="3419" spans="4:4" x14ac:dyDescent="0.2">
      <c r="D3419" s="11"/>
    </row>
    <row r="3420" spans="4:4" x14ac:dyDescent="0.2">
      <c r="D3420" s="11"/>
    </row>
    <row r="3421" spans="4:4" x14ac:dyDescent="0.2">
      <c r="D3421" s="11"/>
    </row>
    <row r="3422" spans="4:4" x14ac:dyDescent="0.2">
      <c r="D3422" s="11"/>
    </row>
    <row r="3423" spans="4:4" x14ac:dyDescent="0.2">
      <c r="D3423" s="11"/>
    </row>
    <row r="3424" spans="4:4" x14ac:dyDescent="0.2">
      <c r="D3424" s="11"/>
    </row>
    <row r="3425" spans="4:4" x14ac:dyDescent="0.2">
      <c r="D3425" s="11"/>
    </row>
    <row r="3426" spans="4:4" x14ac:dyDescent="0.2">
      <c r="D3426" s="11"/>
    </row>
    <row r="3427" spans="4:4" x14ac:dyDescent="0.2">
      <c r="D3427" s="11"/>
    </row>
    <row r="3428" spans="4:4" x14ac:dyDescent="0.2">
      <c r="D3428" s="11"/>
    </row>
    <row r="3429" spans="4:4" x14ac:dyDescent="0.2">
      <c r="D3429" s="11"/>
    </row>
    <row r="3430" spans="4:4" x14ac:dyDescent="0.2">
      <c r="D3430" s="11"/>
    </row>
    <row r="3431" spans="4:4" x14ac:dyDescent="0.2">
      <c r="D3431" s="11"/>
    </row>
    <row r="3432" spans="4:4" x14ac:dyDescent="0.2">
      <c r="D3432" s="11"/>
    </row>
    <row r="3433" spans="4:4" x14ac:dyDescent="0.2">
      <c r="D3433" s="11"/>
    </row>
    <row r="3434" spans="4:4" x14ac:dyDescent="0.2">
      <c r="D3434" s="11"/>
    </row>
    <row r="3435" spans="4:4" x14ac:dyDescent="0.2">
      <c r="D3435" s="11"/>
    </row>
    <row r="3436" spans="4:4" x14ac:dyDescent="0.2">
      <c r="D3436" s="11"/>
    </row>
    <row r="3437" spans="4:4" x14ac:dyDescent="0.2">
      <c r="D3437" s="11"/>
    </row>
    <row r="3438" spans="4:4" x14ac:dyDescent="0.2">
      <c r="D3438" s="11"/>
    </row>
    <row r="3439" spans="4:4" x14ac:dyDescent="0.2">
      <c r="D3439" s="11"/>
    </row>
    <row r="3440" spans="4:4" x14ac:dyDescent="0.2">
      <c r="D3440" s="11"/>
    </row>
    <row r="3441" spans="4:4" x14ac:dyDescent="0.2">
      <c r="D3441" s="11"/>
    </row>
    <row r="3442" spans="4:4" x14ac:dyDescent="0.2">
      <c r="D3442" s="11"/>
    </row>
    <row r="3443" spans="4:4" x14ac:dyDescent="0.2">
      <c r="D3443" s="11"/>
    </row>
    <row r="3444" spans="4:4" x14ac:dyDescent="0.2">
      <c r="D3444" s="11"/>
    </row>
    <row r="3445" spans="4:4" x14ac:dyDescent="0.2">
      <c r="D3445" s="11"/>
    </row>
    <row r="3446" spans="4:4" x14ac:dyDescent="0.2">
      <c r="D3446" s="11"/>
    </row>
    <row r="3447" spans="4:4" x14ac:dyDescent="0.2">
      <c r="D3447" s="11"/>
    </row>
    <row r="3448" spans="4:4" x14ac:dyDescent="0.2">
      <c r="D3448" s="11"/>
    </row>
    <row r="3449" spans="4:4" x14ac:dyDescent="0.2">
      <c r="D3449" s="11"/>
    </row>
    <row r="3450" spans="4:4" x14ac:dyDescent="0.2">
      <c r="D3450" s="11"/>
    </row>
    <row r="3451" spans="4:4" x14ac:dyDescent="0.2">
      <c r="D3451" s="11"/>
    </row>
    <row r="3452" spans="4:4" x14ac:dyDescent="0.2">
      <c r="D3452" s="11"/>
    </row>
    <row r="3453" spans="4:4" x14ac:dyDescent="0.2">
      <c r="D3453" s="11"/>
    </row>
    <row r="3454" spans="4:4" x14ac:dyDescent="0.2">
      <c r="D3454" s="11"/>
    </row>
    <row r="3455" spans="4:4" x14ac:dyDescent="0.2">
      <c r="D3455" s="11"/>
    </row>
    <row r="3456" spans="4:4" x14ac:dyDescent="0.2">
      <c r="D3456" s="11"/>
    </row>
    <row r="3457" spans="4:4" x14ac:dyDescent="0.2">
      <c r="D3457" s="11"/>
    </row>
    <row r="3458" spans="4:4" x14ac:dyDescent="0.2">
      <c r="D3458" s="11"/>
    </row>
    <row r="3459" spans="4:4" x14ac:dyDescent="0.2">
      <c r="D3459" s="11"/>
    </row>
    <row r="3460" spans="4:4" x14ac:dyDescent="0.2">
      <c r="D3460" s="11"/>
    </row>
    <row r="3461" spans="4:4" x14ac:dyDescent="0.2">
      <c r="D3461" s="11"/>
    </row>
    <row r="3462" spans="4:4" x14ac:dyDescent="0.2">
      <c r="D3462" s="11"/>
    </row>
    <row r="3463" spans="4:4" x14ac:dyDescent="0.2">
      <c r="D3463" s="11"/>
    </row>
    <row r="3464" spans="4:4" x14ac:dyDescent="0.2">
      <c r="D3464" s="11"/>
    </row>
    <row r="3465" spans="4:4" x14ac:dyDescent="0.2">
      <c r="D3465" s="11"/>
    </row>
    <row r="3466" spans="4:4" x14ac:dyDescent="0.2">
      <c r="D3466" s="11"/>
    </row>
    <row r="3467" spans="4:4" x14ac:dyDescent="0.2">
      <c r="D3467" s="11"/>
    </row>
    <row r="3468" spans="4:4" x14ac:dyDescent="0.2">
      <c r="D3468" s="11"/>
    </row>
    <row r="3469" spans="4:4" x14ac:dyDescent="0.2">
      <c r="D3469" s="11"/>
    </row>
    <row r="3470" spans="4:4" x14ac:dyDescent="0.2">
      <c r="D3470" s="11"/>
    </row>
    <row r="3471" spans="4:4" x14ac:dyDescent="0.2">
      <c r="D3471" s="11"/>
    </row>
    <row r="3472" spans="4:4" x14ac:dyDescent="0.2">
      <c r="D3472" s="11"/>
    </row>
    <row r="3473" spans="4:4" x14ac:dyDescent="0.2">
      <c r="D3473" s="11"/>
    </row>
    <row r="3474" spans="4:4" x14ac:dyDescent="0.2">
      <c r="D3474" s="11"/>
    </row>
    <row r="3475" spans="4:4" x14ac:dyDescent="0.2">
      <c r="D3475" s="11"/>
    </row>
    <row r="3476" spans="4:4" x14ac:dyDescent="0.2">
      <c r="D3476" s="11"/>
    </row>
    <row r="3477" spans="4:4" x14ac:dyDescent="0.2">
      <c r="D3477" s="11"/>
    </row>
    <row r="3478" spans="4:4" x14ac:dyDescent="0.2">
      <c r="D3478" s="11"/>
    </row>
    <row r="3479" spans="4:4" x14ac:dyDescent="0.2">
      <c r="D3479" s="11"/>
    </row>
    <row r="3480" spans="4:4" x14ac:dyDescent="0.2">
      <c r="D3480" s="11"/>
    </row>
    <row r="3481" spans="4:4" x14ac:dyDescent="0.2">
      <c r="D3481" s="11"/>
    </row>
    <row r="3482" spans="4:4" x14ac:dyDescent="0.2">
      <c r="D3482" s="11"/>
    </row>
    <row r="3483" spans="4:4" x14ac:dyDescent="0.2">
      <c r="D3483" s="11"/>
    </row>
    <row r="3484" spans="4:4" x14ac:dyDescent="0.2">
      <c r="D3484" s="11"/>
    </row>
    <row r="3485" spans="4:4" x14ac:dyDescent="0.2">
      <c r="D3485" s="11"/>
    </row>
    <row r="3486" spans="4:4" x14ac:dyDescent="0.2">
      <c r="D3486" s="11"/>
    </row>
    <row r="3487" spans="4:4" x14ac:dyDescent="0.2">
      <c r="D3487" s="11"/>
    </row>
    <row r="3488" spans="4:4" x14ac:dyDescent="0.2">
      <c r="D3488" s="11"/>
    </row>
    <row r="3489" spans="4:4" x14ac:dyDescent="0.2">
      <c r="D3489" s="11"/>
    </row>
    <row r="3490" spans="4:4" x14ac:dyDescent="0.2">
      <c r="D3490" s="11"/>
    </row>
    <row r="3491" spans="4:4" x14ac:dyDescent="0.2">
      <c r="D3491" s="11"/>
    </row>
    <row r="3492" spans="4:4" x14ac:dyDescent="0.2">
      <c r="D3492" s="11"/>
    </row>
    <row r="3493" spans="4:4" x14ac:dyDescent="0.2">
      <c r="D3493" s="11"/>
    </row>
    <row r="3494" spans="4:4" x14ac:dyDescent="0.2">
      <c r="D3494" s="11"/>
    </row>
    <row r="3495" spans="4:4" x14ac:dyDescent="0.2">
      <c r="D3495" s="11"/>
    </row>
    <row r="3496" spans="4:4" x14ac:dyDescent="0.2">
      <c r="D3496" s="11"/>
    </row>
    <row r="3497" spans="4:4" x14ac:dyDescent="0.2">
      <c r="D3497" s="11"/>
    </row>
    <row r="3498" spans="4:4" x14ac:dyDescent="0.2">
      <c r="D3498" s="11"/>
    </row>
    <row r="3499" spans="4:4" x14ac:dyDescent="0.2">
      <c r="D3499" s="11"/>
    </row>
    <row r="3500" spans="4:4" x14ac:dyDescent="0.2">
      <c r="D3500" s="11"/>
    </row>
    <row r="3501" spans="4:4" x14ac:dyDescent="0.2">
      <c r="D3501" s="11"/>
    </row>
    <row r="3502" spans="4:4" x14ac:dyDescent="0.2">
      <c r="D3502" s="11"/>
    </row>
    <row r="3503" spans="4:4" x14ac:dyDescent="0.2">
      <c r="D3503" s="11"/>
    </row>
    <row r="3504" spans="4:4" x14ac:dyDescent="0.2">
      <c r="D3504" s="11"/>
    </row>
    <row r="3505" spans="4:4" x14ac:dyDescent="0.2">
      <c r="D3505" s="11"/>
    </row>
    <row r="3506" spans="4:4" x14ac:dyDescent="0.2">
      <c r="D3506" s="11"/>
    </row>
    <row r="3507" spans="4:4" x14ac:dyDescent="0.2">
      <c r="D3507" s="11"/>
    </row>
    <row r="3508" spans="4:4" x14ac:dyDescent="0.2">
      <c r="D3508" s="11"/>
    </row>
    <row r="3509" spans="4:4" x14ac:dyDescent="0.2">
      <c r="D3509" s="11"/>
    </row>
    <row r="3510" spans="4:4" x14ac:dyDescent="0.2">
      <c r="D3510" s="11"/>
    </row>
    <row r="3511" spans="4:4" x14ac:dyDescent="0.2">
      <c r="D3511" s="11"/>
    </row>
    <row r="3512" spans="4:4" x14ac:dyDescent="0.2">
      <c r="D3512" s="11"/>
    </row>
    <row r="3513" spans="4:4" x14ac:dyDescent="0.2">
      <c r="D3513" s="11"/>
    </row>
    <row r="3514" spans="4:4" x14ac:dyDescent="0.2">
      <c r="D3514" s="11"/>
    </row>
    <row r="3515" spans="4:4" x14ac:dyDescent="0.2">
      <c r="D3515" s="11"/>
    </row>
    <row r="3516" spans="4:4" x14ac:dyDescent="0.2">
      <c r="D3516" s="11"/>
    </row>
    <row r="3517" spans="4:4" x14ac:dyDescent="0.2">
      <c r="D3517" s="11"/>
    </row>
    <row r="3518" spans="4:4" x14ac:dyDescent="0.2">
      <c r="D3518" s="11"/>
    </row>
    <row r="3519" spans="4:4" x14ac:dyDescent="0.2">
      <c r="D3519" s="11"/>
    </row>
    <row r="3520" spans="4:4" x14ac:dyDescent="0.2">
      <c r="D3520" s="11"/>
    </row>
    <row r="3521" spans="4:4" x14ac:dyDescent="0.2">
      <c r="D3521" s="11"/>
    </row>
    <row r="3522" spans="4:4" x14ac:dyDescent="0.2">
      <c r="D3522" s="11"/>
    </row>
    <row r="3523" spans="4:4" x14ac:dyDescent="0.2">
      <c r="D3523" s="11"/>
    </row>
    <row r="3524" spans="4:4" x14ac:dyDescent="0.2">
      <c r="D3524" s="11"/>
    </row>
    <row r="3525" spans="4:4" x14ac:dyDescent="0.2">
      <c r="D3525" s="11"/>
    </row>
    <row r="3526" spans="4:4" x14ac:dyDescent="0.2">
      <c r="D3526" s="11"/>
    </row>
    <row r="3527" spans="4:4" x14ac:dyDescent="0.2">
      <c r="D3527" s="11"/>
    </row>
    <row r="3528" spans="4:4" x14ac:dyDescent="0.2">
      <c r="D3528" s="11"/>
    </row>
    <row r="3529" spans="4:4" x14ac:dyDescent="0.2">
      <c r="D3529" s="11"/>
    </row>
    <row r="3530" spans="4:4" x14ac:dyDescent="0.2">
      <c r="D3530" s="11"/>
    </row>
    <row r="3531" spans="4:4" x14ac:dyDescent="0.2">
      <c r="D3531" s="11"/>
    </row>
    <row r="3532" spans="4:4" x14ac:dyDescent="0.2">
      <c r="D3532" s="11"/>
    </row>
    <row r="3533" spans="4:4" x14ac:dyDescent="0.2">
      <c r="D3533" s="11"/>
    </row>
    <row r="3534" spans="4:4" x14ac:dyDescent="0.2">
      <c r="D3534" s="11"/>
    </row>
    <row r="3535" spans="4:4" x14ac:dyDescent="0.2">
      <c r="D3535" s="11"/>
    </row>
    <row r="3536" spans="4:4" x14ac:dyDescent="0.2">
      <c r="D3536" s="11"/>
    </row>
    <row r="3537" spans="4:4" x14ac:dyDescent="0.2">
      <c r="D3537" s="11"/>
    </row>
    <row r="3538" spans="4:4" x14ac:dyDescent="0.2">
      <c r="D3538" s="11"/>
    </row>
    <row r="3539" spans="4:4" x14ac:dyDescent="0.2">
      <c r="D3539" s="11"/>
    </row>
    <row r="3540" spans="4:4" x14ac:dyDescent="0.2">
      <c r="D3540" s="11"/>
    </row>
    <row r="3541" spans="4:4" x14ac:dyDescent="0.2">
      <c r="D3541" s="11"/>
    </row>
    <row r="3542" spans="4:4" x14ac:dyDescent="0.2">
      <c r="D3542" s="11"/>
    </row>
    <row r="3543" spans="4:4" x14ac:dyDescent="0.2">
      <c r="D3543" s="11"/>
    </row>
    <row r="3544" spans="4:4" x14ac:dyDescent="0.2">
      <c r="D3544" s="11"/>
    </row>
    <row r="3545" spans="4:4" x14ac:dyDescent="0.2">
      <c r="D3545" s="11"/>
    </row>
    <row r="3546" spans="4:4" x14ac:dyDescent="0.2">
      <c r="D3546" s="11"/>
    </row>
    <row r="3547" spans="4:4" x14ac:dyDescent="0.2">
      <c r="D3547" s="11"/>
    </row>
    <row r="3548" spans="4:4" x14ac:dyDescent="0.2">
      <c r="D3548" s="11"/>
    </row>
    <row r="3549" spans="4:4" x14ac:dyDescent="0.2">
      <c r="D3549" s="11"/>
    </row>
    <row r="3550" spans="4:4" x14ac:dyDescent="0.2">
      <c r="D3550" s="11"/>
    </row>
    <row r="3551" spans="4:4" x14ac:dyDescent="0.2">
      <c r="D3551" s="11"/>
    </row>
    <row r="3552" spans="4:4" x14ac:dyDescent="0.2">
      <c r="D3552" s="11"/>
    </row>
    <row r="3553" spans="4:4" x14ac:dyDescent="0.2">
      <c r="D3553" s="11"/>
    </row>
    <row r="3554" spans="4:4" x14ac:dyDescent="0.2">
      <c r="D3554" s="11"/>
    </row>
    <row r="3555" spans="4:4" x14ac:dyDescent="0.2">
      <c r="D3555" s="11"/>
    </row>
    <row r="3556" spans="4:4" x14ac:dyDescent="0.2">
      <c r="D3556" s="11"/>
    </row>
    <row r="3557" spans="4:4" x14ac:dyDescent="0.2">
      <c r="D3557" s="11"/>
    </row>
    <row r="3558" spans="4:4" x14ac:dyDescent="0.2">
      <c r="D3558" s="11"/>
    </row>
    <row r="3559" spans="4:4" x14ac:dyDescent="0.2">
      <c r="D3559" s="11"/>
    </row>
    <row r="3560" spans="4:4" x14ac:dyDescent="0.2">
      <c r="D3560" s="11"/>
    </row>
    <row r="3561" spans="4:4" x14ac:dyDescent="0.2">
      <c r="D3561" s="11"/>
    </row>
    <row r="3562" spans="4:4" x14ac:dyDescent="0.2">
      <c r="D3562" s="11"/>
    </row>
    <row r="3563" spans="4:4" x14ac:dyDescent="0.2">
      <c r="D3563" s="11"/>
    </row>
    <row r="3564" spans="4:4" x14ac:dyDescent="0.2">
      <c r="D3564" s="11"/>
    </row>
    <row r="3565" spans="4:4" x14ac:dyDescent="0.2">
      <c r="D3565" s="11"/>
    </row>
    <row r="3566" spans="4:4" x14ac:dyDescent="0.2">
      <c r="D3566" s="11"/>
    </row>
    <row r="3567" spans="4:4" x14ac:dyDescent="0.2">
      <c r="D3567" s="11"/>
    </row>
    <row r="3568" spans="4:4" x14ac:dyDescent="0.2">
      <c r="D3568" s="11"/>
    </row>
    <row r="3569" spans="4:4" x14ac:dyDescent="0.2">
      <c r="D3569" s="11"/>
    </row>
    <row r="3570" spans="4:4" x14ac:dyDescent="0.2">
      <c r="D3570" s="11"/>
    </row>
    <row r="3571" spans="4:4" x14ac:dyDescent="0.2">
      <c r="D3571" s="11"/>
    </row>
    <row r="3572" spans="4:4" x14ac:dyDescent="0.2">
      <c r="D3572" s="11"/>
    </row>
    <row r="3573" spans="4:4" x14ac:dyDescent="0.2">
      <c r="D3573" s="11"/>
    </row>
    <row r="3574" spans="4:4" x14ac:dyDescent="0.2">
      <c r="D3574" s="11"/>
    </row>
    <row r="3575" spans="4:4" x14ac:dyDescent="0.2">
      <c r="D3575" s="11"/>
    </row>
    <row r="3576" spans="4:4" x14ac:dyDescent="0.2">
      <c r="D3576" s="11"/>
    </row>
    <row r="3577" spans="4:4" x14ac:dyDescent="0.2">
      <c r="D3577" s="11"/>
    </row>
    <row r="3578" spans="4:4" x14ac:dyDescent="0.2">
      <c r="D3578" s="11"/>
    </row>
    <row r="3579" spans="4:4" x14ac:dyDescent="0.2">
      <c r="D3579" s="11"/>
    </row>
    <row r="3580" spans="4:4" x14ac:dyDescent="0.2">
      <c r="D3580" s="11"/>
    </row>
    <row r="3581" spans="4:4" x14ac:dyDescent="0.2">
      <c r="D3581" s="11"/>
    </row>
    <row r="3582" spans="4:4" x14ac:dyDescent="0.2">
      <c r="D3582" s="11"/>
    </row>
    <row r="3583" spans="4:4" x14ac:dyDescent="0.2">
      <c r="D3583" s="11"/>
    </row>
    <row r="3584" spans="4:4" x14ac:dyDescent="0.2">
      <c r="D3584" s="11"/>
    </row>
    <row r="3585" spans="4:4" x14ac:dyDescent="0.2">
      <c r="D3585" s="11"/>
    </row>
    <row r="3586" spans="4:4" x14ac:dyDescent="0.2">
      <c r="D3586" s="11"/>
    </row>
    <row r="3587" spans="4:4" x14ac:dyDescent="0.2">
      <c r="D3587" s="11"/>
    </row>
    <row r="3588" spans="4:4" x14ac:dyDescent="0.2">
      <c r="D3588" s="11"/>
    </row>
    <row r="3589" spans="4:4" x14ac:dyDescent="0.2">
      <c r="D3589" s="11"/>
    </row>
    <row r="3590" spans="4:4" x14ac:dyDescent="0.2">
      <c r="D3590" s="11"/>
    </row>
    <row r="3591" spans="4:4" x14ac:dyDescent="0.2">
      <c r="D3591" s="11"/>
    </row>
    <row r="3592" spans="4:4" x14ac:dyDescent="0.2">
      <c r="D3592" s="11"/>
    </row>
    <row r="3593" spans="4:4" x14ac:dyDescent="0.2">
      <c r="D3593" s="11"/>
    </row>
    <row r="3594" spans="4:4" x14ac:dyDescent="0.2">
      <c r="D3594" s="11"/>
    </row>
    <row r="3595" spans="4:4" x14ac:dyDescent="0.2">
      <c r="D3595" s="11"/>
    </row>
    <row r="3596" spans="4:4" x14ac:dyDescent="0.2">
      <c r="D3596" s="11"/>
    </row>
    <row r="3597" spans="4:4" x14ac:dyDescent="0.2">
      <c r="D3597" s="11"/>
    </row>
    <row r="3598" spans="4:4" x14ac:dyDescent="0.2">
      <c r="D3598" s="11"/>
    </row>
    <row r="3599" spans="4:4" x14ac:dyDescent="0.2">
      <c r="D3599" s="11"/>
    </row>
    <row r="3600" spans="4:4" x14ac:dyDescent="0.2">
      <c r="D3600" s="11"/>
    </row>
    <row r="3601" spans="4:4" x14ac:dyDescent="0.2">
      <c r="D3601" s="11"/>
    </row>
    <row r="3602" spans="4:4" x14ac:dyDescent="0.2">
      <c r="D3602" s="11"/>
    </row>
    <row r="3603" spans="4:4" x14ac:dyDescent="0.2">
      <c r="D3603" s="11"/>
    </row>
    <row r="3604" spans="4:4" x14ac:dyDescent="0.2">
      <c r="D3604" s="11"/>
    </row>
    <row r="3605" spans="4:4" x14ac:dyDescent="0.2">
      <c r="D3605" s="11"/>
    </row>
    <row r="3606" spans="4:4" x14ac:dyDescent="0.2">
      <c r="D3606" s="11"/>
    </row>
    <row r="3607" spans="4:4" x14ac:dyDescent="0.2">
      <c r="D3607" s="11"/>
    </row>
    <row r="3608" spans="4:4" x14ac:dyDescent="0.2">
      <c r="D3608" s="11"/>
    </row>
    <row r="3609" spans="4:4" x14ac:dyDescent="0.2">
      <c r="D3609" s="11"/>
    </row>
    <row r="3610" spans="4:4" x14ac:dyDescent="0.2">
      <c r="D3610" s="11"/>
    </row>
    <row r="3611" spans="4:4" x14ac:dyDescent="0.2">
      <c r="D3611" s="11"/>
    </row>
    <row r="3612" spans="4:4" x14ac:dyDescent="0.2">
      <c r="D3612" s="11"/>
    </row>
    <row r="3613" spans="4:4" x14ac:dyDescent="0.2">
      <c r="D3613" s="11"/>
    </row>
    <row r="3614" spans="4:4" x14ac:dyDescent="0.2">
      <c r="D3614" s="11"/>
    </row>
    <row r="3615" spans="4:4" x14ac:dyDescent="0.2">
      <c r="D3615" s="11"/>
    </row>
    <row r="3616" spans="4:4" x14ac:dyDescent="0.2">
      <c r="D3616" s="11"/>
    </row>
    <row r="3617" spans="4:4" x14ac:dyDescent="0.2">
      <c r="D3617" s="11"/>
    </row>
    <row r="3618" spans="4:4" x14ac:dyDescent="0.2">
      <c r="D3618" s="11"/>
    </row>
    <row r="3619" spans="4:4" x14ac:dyDescent="0.2">
      <c r="D3619" s="11"/>
    </row>
    <row r="3620" spans="4:4" x14ac:dyDescent="0.2">
      <c r="D3620" s="11"/>
    </row>
    <row r="3621" spans="4:4" x14ac:dyDescent="0.2">
      <c r="D3621" s="11"/>
    </row>
    <row r="3622" spans="4:4" x14ac:dyDescent="0.2">
      <c r="D3622" s="11"/>
    </row>
    <row r="3623" spans="4:4" x14ac:dyDescent="0.2">
      <c r="D3623" s="11"/>
    </row>
    <row r="3624" spans="4:4" x14ac:dyDescent="0.2">
      <c r="D3624" s="11"/>
    </row>
    <row r="3625" spans="4:4" x14ac:dyDescent="0.2">
      <c r="D3625" s="11"/>
    </row>
    <row r="3626" spans="4:4" x14ac:dyDescent="0.2">
      <c r="D3626" s="11"/>
    </row>
    <row r="3627" spans="4:4" x14ac:dyDescent="0.2">
      <c r="D3627" s="11"/>
    </row>
    <row r="3628" spans="4:4" x14ac:dyDescent="0.2">
      <c r="D3628" s="11"/>
    </row>
    <row r="3629" spans="4:4" x14ac:dyDescent="0.2">
      <c r="D3629" s="11"/>
    </row>
    <row r="3630" spans="4:4" x14ac:dyDescent="0.2">
      <c r="D3630" s="11"/>
    </row>
    <row r="3631" spans="4:4" x14ac:dyDescent="0.2">
      <c r="D3631" s="11"/>
    </row>
    <row r="3632" spans="4:4" x14ac:dyDescent="0.2">
      <c r="D3632" s="11"/>
    </row>
    <row r="3633" spans="4:4" x14ac:dyDescent="0.2">
      <c r="D3633" s="11"/>
    </row>
    <row r="3634" spans="4:4" x14ac:dyDescent="0.2">
      <c r="D3634" s="11"/>
    </row>
    <row r="3635" spans="4:4" x14ac:dyDescent="0.2">
      <c r="D3635" s="11"/>
    </row>
    <row r="3636" spans="4:4" x14ac:dyDescent="0.2">
      <c r="D3636" s="11"/>
    </row>
    <row r="3637" spans="4:4" x14ac:dyDescent="0.2">
      <c r="D3637" s="11"/>
    </row>
    <row r="3638" spans="4:4" x14ac:dyDescent="0.2">
      <c r="D3638" s="11"/>
    </row>
    <row r="3639" spans="4:4" x14ac:dyDescent="0.2">
      <c r="D3639" s="11"/>
    </row>
    <row r="3640" spans="4:4" x14ac:dyDescent="0.2">
      <c r="D3640" s="11"/>
    </row>
    <row r="3641" spans="4:4" x14ac:dyDescent="0.2">
      <c r="D3641" s="11"/>
    </row>
    <row r="3642" spans="4:4" x14ac:dyDescent="0.2">
      <c r="D3642" s="11"/>
    </row>
    <row r="3643" spans="4:4" x14ac:dyDescent="0.2">
      <c r="D3643" s="11"/>
    </row>
    <row r="3644" spans="4:4" x14ac:dyDescent="0.2">
      <c r="D3644" s="11"/>
    </row>
    <row r="3645" spans="4:4" x14ac:dyDescent="0.2">
      <c r="D3645" s="11"/>
    </row>
    <row r="3646" spans="4:4" x14ac:dyDescent="0.2">
      <c r="D3646" s="11"/>
    </row>
    <row r="3647" spans="4:4" x14ac:dyDescent="0.2">
      <c r="D3647" s="11"/>
    </row>
    <row r="3648" spans="4:4" x14ac:dyDescent="0.2">
      <c r="D3648" s="11"/>
    </row>
    <row r="3649" spans="4:4" x14ac:dyDescent="0.2">
      <c r="D3649" s="11"/>
    </row>
    <row r="3650" spans="4:4" x14ac:dyDescent="0.2">
      <c r="D3650" s="11"/>
    </row>
    <row r="3651" spans="4:4" x14ac:dyDescent="0.2">
      <c r="D3651" s="11"/>
    </row>
    <row r="3652" spans="4:4" x14ac:dyDescent="0.2">
      <c r="D3652" s="11"/>
    </row>
    <row r="3653" spans="4:4" x14ac:dyDescent="0.2">
      <c r="D3653" s="11"/>
    </row>
    <row r="3654" spans="4:4" x14ac:dyDescent="0.2">
      <c r="D3654" s="11"/>
    </row>
    <row r="3655" spans="4:4" x14ac:dyDescent="0.2">
      <c r="D3655" s="11"/>
    </row>
    <row r="3656" spans="4:4" x14ac:dyDescent="0.2">
      <c r="D3656" s="11"/>
    </row>
    <row r="3657" spans="4:4" x14ac:dyDescent="0.2">
      <c r="D3657" s="11"/>
    </row>
    <row r="3658" spans="4:4" x14ac:dyDescent="0.2">
      <c r="D3658" s="11"/>
    </row>
    <row r="3659" spans="4:4" x14ac:dyDescent="0.2">
      <c r="D3659" s="11"/>
    </row>
    <row r="3660" spans="4:4" x14ac:dyDescent="0.2">
      <c r="D3660" s="11"/>
    </row>
    <row r="3661" spans="4:4" x14ac:dyDescent="0.2">
      <c r="D3661" s="11"/>
    </row>
    <row r="3662" spans="4:4" x14ac:dyDescent="0.2">
      <c r="D3662" s="11"/>
    </row>
    <row r="3663" spans="4:4" x14ac:dyDescent="0.2">
      <c r="D3663" s="11"/>
    </row>
    <row r="3664" spans="4:4" x14ac:dyDescent="0.2">
      <c r="D3664" s="11"/>
    </row>
    <row r="3665" spans="4:4" x14ac:dyDescent="0.2">
      <c r="D3665" s="11"/>
    </row>
    <row r="3666" spans="4:4" x14ac:dyDescent="0.2">
      <c r="D3666" s="11"/>
    </row>
    <row r="3667" spans="4:4" x14ac:dyDescent="0.2">
      <c r="D3667" s="11"/>
    </row>
    <row r="3668" spans="4:4" x14ac:dyDescent="0.2">
      <c r="D3668" s="11"/>
    </row>
    <row r="3669" spans="4:4" x14ac:dyDescent="0.2">
      <c r="D3669" s="11"/>
    </row>
    <row r="3670" spans="4:4" x14ac:dyDescent="0.2">
      <c r="D3670" s="11"/>
    </row>
    <row r="3671" spans="4:4" x14ac:dyDescent="0.2">
      <c r="D3671" s="11"/>
    </row>
    <row r="3672" spans="4:4" x14ac:dyDescent="0.2">
      <c r="D3672" s="11"/>
    </row>
    <row r="3673" spans="4:4" x14ac:dyDescent="0.2">
      <c r="D3673" s="11"/>
    </row>
    <row r="3674" spans="4:4" x14ac:dyDescent="0.2">
      <c r="D3674" s="11"/>
    </row>
    <row r="3675" spans="4:4" x14ac:dyDescent="0.2">
      <c r="D3675" s="11"/>
    </row>
    <row r="3676" spans="4:4" x14ac:dyDescent="0.2">
      <c r="D3676" s="11"/>
    </row>
    <row r="3677" spans="4:4" x14ac:dyDescent="0.2">
      <c r="D3677" s="11"/>
    </row>
    <row r="3678" spans="4:4" x14ac:dyDescent="0.2">
      <c r="D3678" s="11"/>
    </row>
    <row r="3679" spans="4:4" x14ac:dyDescent="0.2">
      <c r="D3679" s="11"/>
    </row>
    <row r="3680" spans="4:4" x14ac:dyDescent="0.2">
      <c r="D3680" s="11"/>
    </row>
    <row r="3681" spans="4:4" x14ac:dyDescent="0.2">
      <c r="D3681" s="11"/>
    </row>
    <row r="3682" spans="4:4" x14ac:dyDescent="0.2">
      <c r="D3682" s="11"/>
    </row>
    <row r="3683" spans="4:4" x14ac:dyDescent="0.2">
      <c r="D3683" s="11"/>
    </row>
    <row r="3684" spans="4:4" x14ac:dyDescent="0.2">
      <c r="D3684" s="11"/>
    </row>
    <row r="3685" spans="4:4" x14ac:dyDescent="0.2">
      <c r="D3685" s="11"/>
    </row>
    <row r="3686" spans="4:4" x14ac:dyDescent="0.2">
      <c r="D3686" s="11"/>
    </row>
    <row r="3687" spans="4:4" x14ac:dyDescent="0.2">
      <c r="D3687" s="11"/>
    </row>
    <row r="3688" spans="4:4" x14ac:dyDescent="0.2">
      <c r="D3688" s="11"/>
    </row>
    <row r="3689" spans="4:4" x14ac:dyDescent="0.2">
      <c r="D3689" s="11"/>
    </row>
    <row r="3690" spans="4:4" x14ac:dyDescent="0.2">
      <c r="D3690" s="11"/>
    </row>
    <row r="3691" spans="4:4" x14ac:dyDescent="0.2">
      <c r="D3691" s="11"/>
    </row>
    <row r="3692" spans="4:4" x14ac:dyDescent="0.2">
      <c r="D3692" s="11"/>
    </row>
    <row r="3693" spans="4:4" x14ac:dyDescent="0.2">
      <c r="D3693" s="11"/>
    </row>
    <row r="3694" spans="4:4" x14ac:dyDescent="0.2">
      <c r="D3694" s="11"/>
    </row>
    <row r="3695" spans="4:4" x14ac:dyDescent="0.2">
      <c r="D3695" s="11"/>
    </row>
    <row r="3696" spans="4:4" x14ac:dyDescent="0.2">
      <c r="D3696" s="11"/>
    </row>
    <row r="3697" spans="4:4" x14ac:dyDescent="0.2">
      <c r="D3697" s="11"/>
    </row>
    <row r="3698" spans="4:4" x14ac:dyDescent="0.2">
      <c r="D3698" s="11"/>
    </row>
    <row r="3699" spans="4:4" x14ac:dyDescent="0.2">
      <c r="D3699" s="11"/>
    </row>
    <row r="3700" spans="4:4" x14ac:dyDescent="0.2">
      <c r="D3700" s="11"/>
    </row>
    <row r="3701" spans="4:4" x14ac:dyDescent="0.2">
      <c r="D3701" s="11"/>
    </row>
    <row r="3702" spans="4:4" x14ac:dyDescent="0.2">
      <c r="D3702" s="11"/>
    </row>
    <row r="3703" spans="4:4" x14ac:dyDescent="0.2">
      <c r="D3703" s="11"/>
    </row>
    <row r="3704" spans="4:4" x14ac:dyDescent="0.2">
      <c r="D3704" s="11"/>
    </row>
    <row r="3705" spans="4:4" x14ac:dyDescent="0.2">
      <c r="D3705" s="11"/>
    </row>
    <row r="3706" spans="4:4" x14ac:dyDescent="0.2">
      <c r="D3706" s="11"/>
    </row>
    <row r="3707" spans="4:4" x14ac:dyDescent="0.2">
      <c r="D3707" s="11"/>
    </row>
    <row r="3708" spans="4:4" x14ac:dyDescent="0.2">
      <c r="D3708" s="11"/>
    </row>
    <row r="3709" spans="4:4" x14ac:dyDescent="0.2">
      <c r="D3709" s="11"/>
    </row>
    <row r="3710" spans="4:4" x14ac:dyDescent="0.2">
      <c r="D3710" s="11"/>
    </row>
    <row r="3711" spans="4:4" x14ac:dyDescent="0.2">
      <c r="D3711" s="11"/>
    </row>
    <row r="3712" spans="4:4" x14ac:dyDescent="0.2">
      <c r="D3712" s="11"/>
    </row>
    <row r="3713" spans="4:4" x14ac:dyDescent="0.2">
      <c r="D3713" s="11"/>
    </row>
    <row r="3714" spans="4:4" x14ac:dyDescent="0.2">
      <c r="D3714" s="11"/>
    </row>
    <row r="3715" spans="4:4" x14ac:dyDescent="0.2">
      <c r="D3715" s="11"/>
    </row>
    <row r="3716" spans="4:4" x14ac:dyDescent="0.2">
      <c r="D3716" s="11"/>
    </row>
    <row r="3717" spans="4:4" x14ac:dyDescent="0.2">
      <c r="D3717" s="11"/>
    </row>
    <row r="3718" spans="4:4" x14ac:dyDescent="0.2">
      <c r="D3718" s="11"/>
    </row>
    <row r="3719" spans="4:4" x14ac:dyDescent="0.2">
      <c r="D3719" s="11"/>
    </row>
    <row r="3720" spans="4:4" x14ac:dyDescent="0.2">
      <c r="D3720" s="11"/>
    </row>
    <row r="3721" spans="4:4" x14ac:dyDescent="0.2">
      <c r="D3721" s="11"/>
    </row>
    <row r="3722" spans="4:4" x14ac:dyDescent="0.2">
      <c r="D3722" s="11"/>
    </row>
    <row r="3723" spans="4:4" x14ac:dyDescent="0.2">
      <c r="D3723" s="11"/>
    </row>
    <row r="3724" spans="4:4" x14ac:dyDescent="0.2">
      <c r="D3724" s="11"/>
    </row>
    <row r="3725" spans="4:4" x14ac:dyDescent="0.2">
      <c r="D3725" s="11"/>
    </row>
    <row r="3726" spans="4:4" x14ac:dyDescent="0.2">
      <c r="D3726" s="11"/>
    </row>
    <row r="3727" spans="4:4" x14ac:dyDescent="0.2">
      <c r="D3727" s="11"/>
    </row>
    <row r="3728" spans="4:4" x14ac:dyDescent="0.2">
      <c r="D3728" s="11"/>
    </row>
    <row r="3729" spans="4:4" x14ac:dyDescent="0.2">
      <c r="D3729" s="11"/>
    </row>
    <row r="3730" spans="4:4" x14ac:dyDescent="0.2">
      <c r="D3730" s="11"/>
    </row>
    <row r="3731" spans="4:4" x14ac:dyDescent="0.2">
      <c r="D3731" s="11"/>
    </row>
    <row r="3732" spans="4:4" x14ac:dyDescent="0.2">
      <c r="D3732" s="11"/>
    </row>
    <row r="3733" spans="4:4" x14ac:dyDescent="0.2">
      <c r="D3733" s="11"/>
    </row>
    <row r="3734" spans="4:4" x14ac:dyDescent="0.2">
      <c r="D3734" s="11"/>
    </row>
    <row r="3735" spans="4:4" x14ac:dyDescent="0.2">
      <c r="D3735" s="11"/>
    </row>
    <row r="3736" spans="4:4" x14ac:dyDescent="0.2">
      <c r="D3736" s="11"/>
    </row>
    <row r="3737" spans="4:4" x14ac:dyDescent="0.2">
      <c r="D3737" s="11"/>
    </row>
    <row r="3738" spans="4:4" x14ac:dyDescent="0.2">
      <c r="D3738" s="11"/>
    </row>
    <row r="3739" spans="4:4" x14ac:dyDescent="0.2">
      <c r="D3739" s="11"/>
    </row>
    <row r="3740" spans="4:4" x14ac:dyDescent="0.2">
      <c r="D3740" s="11"/>
    </row>
    <row r="3741" spans="4:4" x14ac:dyDescent="0.2">
      <c r="D3741" s="11"/>
    </row>
    <row r="3742" spans="4:4" x14ac:dyDescent="0.2">
      <c r="D3742" s="11"/>
    </row>
    <row r="3743" spans="4:4" x14ac:dyDescent="0.2">
      <c r="D3743" s="11"/>
    </row>
    <row r="3744" spans="4:4" x14ac:dyDescent="0.2">
      <c r="D3744" s="11"/>
    </row>
    <row r="3745" spans="4:4" x14ac:dyDescent="0.2">
      <c r="D3745" s="11"/>
    </row>
    <row r="3746" spans="4:4" x14ac:dyDescent="0.2">
      <c r="D3746" s="11"/>
    </row>
    <row r="3747" spans="4:4" x14ac:dyDescent="0.2">
      <c r="D3747" s="11"/>
    </row>
    <row r="3748" spans="4:4" x14ac:dyDescent="0.2">
      <c r="D3748" s="11"/>
    </row>
    <row r="3749" spans="4:4" x14ac:dyDescent="0.2">
      <c r="D3749" s="11"/>
    </row>
    <row r="3750" spans="4:4" x14ac:dyDescent="0.2">
      <c r="D3750" s="11"/>
    </row>
    <row r="3751" spans="4:4" x14ac:dyDescent="0.2">
      <c r="D3751" s="11"/>
    </row>
    <row r="3752" spans="4:4" x14ac:dyDescent="0.2">
      <c r="D3752" s="11"/>
    </row>
    <row r="3753" spans="4:4" x14ac:dyDescent="0.2">
      <c r="D3753" s="11"/>
    </row>
    <row r="3754" spans="4:4" x14ac:dyDescent="0.2">
      <c r="D3754" s="11"/>
    </row>
    <row r="3755" spans="4:4" x14ac:dyDescent="0.2">
      <c r="D3755" s="11"/>
    </row>
    <row r="3756" spans="4:4" x14ac:dyDescent="0.2">
      <c r="D3756" s="11"/>
    </row>
    <row r="3757" spans="4:4" x14ac:dyDescent="0.2">
      <c r="D3757" s="11"/>
    </row>
    <row r="3758" spans="4:4" x14ac:dyDescent="0.2">
      <c r="D3758" s="11"/>
    </row>
    <row r="3759" spans="4:4" x14ac:dyDescent="0.2">
      <c r="D3759" s="11"/>
    </row>
    <row r="3760" spans="4:4" x14ac:dyDescent="0.2">
      <c r="D3760" s="11"/>
    </row>
    <row r="3761" spans="4:4" x14ac:dyDescent="0.2">
      <c r="D3761" s="11"/>
    </row>
    <row r="3762" spans="4:4" x14ac:dyDescent="0.2">
      <c r="D3762" s="11"/>
    </row>
    <row r="3763" spans="4:4" x14ac:dyDescent="0.2">
      <c r="D3763" s="11"/>
    </row>
    <row r="3764" spans="4:4" x14ac:dyDescent="0.2">
      <c r="D3764" s="11"/>
    </row>
    <row r="3765" spans="4:4" x14ac:dyDescent="0.2">
      <c r="D3765" s="11"/>
    </row>
    <row r="3766" spans="4:4" x14ac:dyDescent="0.2">
      <c r="D3766" s="11"/>
    </row>
    <row r="3767" spans="4:4" x14ac:dyDescent="0.2">
      <c r="D3767" s="11"/>
    </row>
    <row r="3768" spans="4:4" x14ac:dyDescent="0.2">
      <c r="D3768" s="11"/>
    </row>
    <row r="3769" spans="4:4" x14ac:dyDescent="0.2">
      <c r="D3769" s="11"/>
    </row>
    <row r="3770" spans="4:4" x14ac:dyDescent="0.2">
      <c r="D3770" s="11"/>
    </row>
    <row r="3771" spans="4:4" x14ac:dyDescent="0.2">
      <c r="D3771" s="11"/>
    </row>
    <row r="3772" spans="4:4" x14ac:dyDescent="0.2">
      <c r="D3772" s="11"/>
    </row>
    <row r="3773" spans="4:4" x14ac:dyDescent="0.2">
      <c r="D3773" s="11"/>
    </row>
    <row r="3774" spans="4:4" x14ac:dyDescent="0.2">
      <c r="D3774" s="11"/>
    </row>
    <row r="3775" spans="4:4" x14ac:dyDescent="0.2">
      <c r="D3775" s="11"/>
    </row>
    <row r="3776" spans="4:4" x14ac:dyDescent="0.2">
      <c r="D3776" s="11"/>
    </row>
    <row r="3777" spans="4:4" x14ac:dyDescent="0.2">
      <c r="D3777" s="11"/>
    </row>
    <row r="3778" spans="4:4" x14ac:dyDescent="0.2">
      <c r="D3778" s="11"/>
    </row>
    <row r="3779" spans="4:4" x14ac:dyDescent="0.2">
      <c r="D3779" s="11"/>
    </row>
    <row r="3780" spans="4:4" x14ac:dyDescent="0.2">
      <c r="D3780" s="11"/>
    </row>
    <row r="3781" spans="4:4" x14ac:dyDescent="0.2">
      <c r="D3781" s="11"/>
    </row>
    <row r="3782" spans="4:4" x14ac:dyDescent="0.2">
      <c r="D3782" s="11"/>
    </row>
    <row r="3783" spans="4:4" x14ac:dyDescent="0.2">
      <c r="D3783" s="11"/>
    </row>
    <row r="3784" spans="4:4" x14ac:dyDescent="0.2">
      <c r="D3784" s="11"/>
    </row>
    <row r="3785" spans="4:4" x14ac:dyDescent="0.2">
      <c r="D3785" s="11"/>
    </row>
    <row r="3786" spans="4:4" x14ac:dyDescent="0.2">
      <c r="D3786" s="11"/>
    </row>
    <row r="3787" spans="4:4" x14ac:dyDescent="0.2">
      <c r="D3787" s="11"/>
    </row>
    <row r="3788" spans="4:4" x14ac:dyDescent="0.2">
      <c r="D3788" s="11"/>
    </row>
    <row r="3789" spans="4:4" x14ac:dyDescent="0.2">
      <c r="D3789" s="11"/>
    </row>
    <row r="3790" spans="4:4" x14ac:dyDescent="0.2">
      <c r="D3790" s="11"/>
    </row>
    <row r="3791" spans="4:4" x14ac:dyDescent="0.2">
      <c r="D3791" s="11"/>
    </row>
    <row r="3792" spans="4:4" x14ac:dyDescent="0.2">
      <c r="D3792" s="11"/>
    </row>
    <row r="3793" spans="4:4" x14ac:dyDescent="0.2">
      <c r="D3793" s="11"/>
    </row>
    <row r="3794" spans="4:4" x14ac:dyDescent="0.2">
      <c r="D3794" s="11"/>
    </row>
    <row r="3795" spans="4:4" x14ac:dyDescent="0.2">
      <c r="D3795" s="11"/>
    </row>
    <row r="3796" spans="4:4" x14ac:dyDescent="0.2">
      <c r="D3796" s="11"/>
    </row>
    <row r="3797" spans="4:4" x14ac:dyDescent="0.2">
      <c r="D3797" s="11"/>
    </row>
    <row r="3798" spans="4:4" x14ac:dyDescent="0.2">
      <c r="D3798" s="11"/>
    </row>
    <row r="3799" spans="4:4" x14ac:dyDescent="0.2">
      <c r="D3799" s="11"/>
    </row>
    <row r="3800" spans="4:4" x14ac:dyDescent="0.2">
      <c r="D3800" s="11"/>
    </row>
    <row r="3801" spans="4:4" x14ac:dyDescent="0.2">
      <c r="D3801" s="11"/>
    </row>
    <row r="3802" spans="4:4" x14ac:dyDescent="0.2">
      <c r="D3802" s="11"/>
    </row>
    <row r="3803" spans="4:4" x14ac:dyDescent="0.2">
      <c r="D3803" s="11"/>
    </row>
    <row r="3804" spans="4:4" x14ac:dyDescent="0.2">
      <c r="D3804" s="11"/>
    </row>
    <row r="3805" spans="4:4" x14ac:dyDescent="0.2">
      <c r="D3805" s="11"/>
    </row>
    <row r="3806" spans="4:4" x14ac:dyDescent="0.2">
      <c r="D3806" s="11"/>
    </row>
    <row r="3807" spans="4:4" x14ac:dyDescent="0.2">
      <c r="D3807" s="11"/>
    </row>
    <row r="3808" spans="4:4" x14ac:dyDescent="0.2">
      <c r="D3808" s="11"/>
    </row>
    <row r="3809" spans="4:4" x14ac:dyDescent="0.2">
      <c r="D3809" s="11"/>
    </row>
    <row r="3810" spans="4:4" x14ac:dyDescent="0.2">
      <c r="D3810" s="11"/>
    </row>
    <row r="3811" spans="4:4" x14ac:dyDescent="0.2">
      <c r="D3811" s="11"/>
    </row>
    <row r="3812" spans="4:4" x14ac:dyDescent="0.2">
      <c r="D3812" s="11"/>
    </row>
    <row r="3813" spans="4:4" x14ac:dyDescent="0.2">
      <c r="D3813" s="11"/>
    </row>
    <row r="3814" spans="4:4" x14ac:dyDescent="0.2">
      <c r="D3814" s="11"/>
    </row>
    <row r="3815" spans="4:4" x14ac:dyDescent="0.2">
      <c r="D3815" s="11"/>
    </row>
    <row r="3816" spans="4:4" x14ac:dyDescent="0.2">
      <c r="D3816" s="11"/>
    </row>
    <row r="3817" spans="4:4" x14ac:dyDescent="0.2">
      <c r="D3817" s="11"/>
    </row>
    <row r="3818" spans="4:4" x14ac:dyDescent="0.2">
      <c r="D3818" s="11"/>
    </row>
    <row r="3819" spans="4:4" x14ac:dyDescent="0.2">
      <c r="D3819" s="11"/>
    </row>
    <row r="3820" spans="4:4" x14ac:dyDescent="0.2">
      <c r="D3820" s="11"/>
    </row>
    <row r="3821" spans="4:4" x14ac:dyDescent="0.2">
      <c r="D3821" s="11"/>
    </row>
    <row r="3822" spans="4:4" x14ac:dyDescent="0.2">
      <c r="D3822" s="11"/>
    </row>
    <row r="3823" spans="4:4" x14ac:dyDescent="0.2">
      <c r="D3823" s="11"/>
    </row>
    <row r="3824" spans="4:4" x14ac:dyDescent="0.2">
      <c r="D3824" s="11"/>
    </row>
    <row r="3825" spans="4:4" x14ac:dyDescent="0.2">
      <c r="D3825" s="11"/>
    </row>
    <row r="3826" spans="4:4" x14ac:dyDescent="0.2">
      <c r="D3826" s="11"/>
    </row>
    <row r="3827" spans="4:4" x14ac:dyDescent="0.2">
      <c r="D3827" s="11"/>
    </row>
    <row r="3828" spans="4:4" x14ac:dyDescent="0.2">
      <c r="D3828" s="11"/>
    </row>
    <row r="3829" spans="4:4" x14ac:dyDescent="0.2">
      <c r="D3829" s="11"/>
    </row>
    <row r="3830" spans="4:4" x14ac:dyDescent="0.2">
      <c r="D3830" s="11"/>
    </row>
    <row r="3831" spans="4:4" x14ac:dyDescent="0.2">
      <c r="D3831" s="11"/>
    </row>
    <row r="3832" spans="4:4" x14ac:dyDescent="0.2">
      <c r="D3832" s="11"/>
    </row>
    <row r="3833" spans="4:4" x14ac:dyDescent="0.2">
      <c r="D3833" s="11"/>
    </row>
    <row r="3834" spans="4:4" x14ac:dyDescent="0.2">
      <c r="D3834" s="11"/>
    </row>
    <row r="3835" spans="4:4" x14ac:dyDescent="0.2">
      <c r="D3835" s="11"/>
    </row>
    <row r="3836" spans="4:4" x14ac:dyDescent="0.2">
      <c r="D3836" s="11"/>
    </row>
    <row r="3837" spans="4:4" x14ac:dyDescent="0.2">
      <c r="D3837" s="11"/>
    </row>
    <row r="3838" spans="4:4" x14ac:dyDescent="0.2">
      <c r="D3838" s="11"/>
    </row>
    <row r="3839" spans="4:4" x14ac:dyDescent="0.2">
      <c r="D3839" s="11"/>
    </row>
    <row r="3840" spans="4:4" x14ac:dyDescent="0.2">
      <c r="D3840" s="11"/>
    </row>
    <row r="3841" spans="4:4" x14ac:dyDescent="0.2">
      <c r="D3841" s="11"/>
    </row>
    <row r="3842" spans="4:4" x14ac:dyDescent="0.2">
      <c r="D3842" s="11"/>
    </row>
    <row r="3843" spans="4:4" x14ac:dyDescent="0.2">
      <c r="D3843" s="11"/>
    </row>
    <row r="3844" spans="4:4" x14ac:dyDescent="0.2">
      <c r="D3844" s="11"/>
    </row>
    <row r="3845" spans="4:4" x14ac:dyDescent="0.2">
      <c r="D3845" s="11"/>
    </row>
    <row r="3846" spans="4:4" x14ac:dyDescent="0.2">
      <c r="D3846" s="11"/>
    </row>
    <row r="3847" spans="4:4" x14ac:dyDescent="0.2">
      <c r="D3847" s="11"/>
    </row>
    <row r="3848" spans="4:4" x14ac:dyDescent="0.2">
      <c r="D3848" s="11"/>
    </row>
    <row r="3849" spans="4:4" x14ac:dyDescent="0.2">
      <c r="D3849" s="11"/>
    </row>
    <row r="3850" spans="4:4" x14ac:dyDescent="0.2">
      <c r="D3850" s="11"/>
    </row>
    <row r="3851" spans="4:4" x14ac:dyDescent="0.2">
      <c r="D3851" s="11"/>
    </row>
    <row r="3852" spans="4:4" x14ac:dyDescent="0.2">
      <c r="D3852" s="11"/>
    </row>
    <row r="3853" spans="4:4" x14ac:dyDescent="0.2">
      <c r="D3853" s="11"/>
    </row>
    <row r="3854" spans="4:4" x14ac:dyDescent="0.2">
      <c r="D3854" s="11"/>
    </row>
    <row r="3855" spans="4:4" x14ac:dyDescent="0.2">
      <c r="D3855" s="11"/>
    </row>
    <row r="3856" spans="4:4" x14ac:dyDescent="0.2">
      <c r="D3856" s="11"/>
    </row>
    <row r="3857" spans="4:4" x14ac:dyDescent="0.2">
      <c r="D3857" s="11"/>
    </row>
    <row r="3858" spans="4:4" x14ac:dyDescent="0.2">
      <c r="D3858" s="11"/>
    </row>
    <row r="3859" spans="4:4" x14ac:dyDescent="0.2">
      <c r="D3859" s="11"/>
    </row>
    <row r="3860" spans="4:4" x14ac:dyDescent="0.2">
      <c r="D3860" s="11"/>
    </row>
    <row r="3861" spans="4:4" x14ac:dyDescent="0.2">
      <c r="D3861" s="11"/>
    </row>
    <row r="3862" spans="4:4" x14ac:dyDescent="0.2">
      <c r="D3862" s="11"/>
    </row>
    <row r="3863" spans="4:4" x14ac:dyDescent="0.2">
      <c r="D3863" s="11"/>
    </row>
    <row r="3864" spans="4:4" x14ac:dyDescent="0.2">
      <c r="D3864" s="11"/>
    </row>
    <row r="3865" spans="4:4" x14ac:dyDescent="0.2">
      <c r="D3865" s="11"/>
    </row>
    <row r="3866" spans="4:4" x14ac:dyDescent="0.2">
      <c r="D3866" s="11"/>
    </row>
    <row r="3867" spans="4:4" x14ac:dyDescent="0.2">
      <c r="D3867" s="11"/>
    </row>
    <row r="3868" spans="4:4" x14ac:dyDescent="0.2">
      <c r="D3868" s="11"/>
    </row>
    <row r="3869" spans="4:4" x14ac:dyDescent="0.2">
      <c r="D3869" s="11"/>
    </row>
    <row r="3870" spans="4:4" x14ac:dyDescent="0.2">
      <c r="D3870" s="11"/>
    </row>
    <row r="3871" spans="4:4" x14ac:dyDescent="0.2">
      <c r="D3871" s="11"/>
    </row>
    <row r="3872" spans="4:4" x14ac:dyDescent="0.2">
      <c r="D3872" s="11"/>
    </row>
    <row r="3873" spans="4:4" x14ac:dyDescent="0.2">
      <c r="D3873" s="11"/>
    </row>
    <row r="3874" spans="4:4" x14ac:dyDescent="0.2">
      <c r="D3874" s="11"/>
    </row>
    <row r="3875" spans="4:4" x14ac:dyDescent="0.2">
      <c r="D3875" s="11"/>
    </row>
    <row r="3876" spans="4:4" x14ac:dyDescent="0.2">
      <c r="D3876" s="11"/>
    </row>
    <row r="3877" spans="4:4" x14ac:dyDescent="0.2">
      <c r="D3877" s="11"/>
    </row>
    <row r="3878" spans="4:4" x14ac:dyDescent="0.2">
      <c r="D3878" s="11"/>
    </row>
    <row r="3879" spans="4:4" x14ac:dyDescent="0.2">
      <c r="D3879" s="11"/>
    </row>
    <row r="3880" spans="4:4" x14ac:dyDescent="0.2">
      <c r="D3880" s="11"/>
    </row>
    <row r="3881" spans="4:4" x14ac:dyDescent="0.2">
      <c r="D3881" s="11"/>
    </row>
    <row r="3882" spans="4:4" x14ac:dyDescent="0.2">
      <c r="D3882" s="11"/>
    </row>
    <row r="3883" spans="4:4" x14ac:dyDescent="0.2">
      <c r="D3883" s="11"/>
    </row>
    <row r="3884" spans="4:4" x14ac:dyDescent="0.2">
      <c r="D3884" s="11"/>
    </row>
    <row r="3885" spans="4:4" x14ac:dyDescent="0.2">
      <c r="D3885" s="11"/>
    </row>
    <row r="3886" spans="4:4" x14ac:dyDescent="0.2">
      <c r="D3886" s="11"/>
    </row>
    <row r="3887" spans="4:4" x14ac:dyDescent="0.2">
      <c r="D3887" s="11"/>
    </row>
    <row r="3888" spans="4:4" x14ac:dyDescent="0.2">
      <c r="D3888" s="11"/>
    </row>
    <row r="3889" spans="4:4" x14ac:dyDescent="0.2">
      <c r="D3889" s="11"/>
    </row>
    <row r="3890" spans="4:4" x14ac:dyDescent="0.2">
      <c r="D3890" s="11"/>
    </row>
    <row r="3891" spans="4:4" x14ac:dyDescent="0.2">
      <c r="D3891" s="11"/>
    </row>
    <row r="3892" spans="4:4" x14ac:dyDescent="0.2">
      <c r="D3892" s="11"/>
    </row>
    <row r="3893" spans="4:4" x14ac:dyDescent="0.2">
      <c r="D3893" s="11"/>
    </row>
    <row r="3894" spans="4:4" x14ac:dyDescent="0.2">
      <c r="D3894" s="11"/>
    </row>
    <row r="3895" spans="4:4" x14ac:dyDescent="0.2">
      <c r="D3895" s="11"/>
    </row>
    <row r="3896" spans="4:4" x14ac:dyDescent="0.2">
      <c r="D3896" s="11"/>
    </row>
    <row r="3897" spans="4:4" x14ac:dyDescent="0.2">
      <c r="D3897" s="11"/>
    </row>
    <row r="3898" spans="4:4" x14ac:dyDescent="0.2">
      <c r="D3898" s="11"/>
    </row>
    <row r="3899" spans="4:4" x14ac:dyDescent="0.2">
      <c r="D3899" s="11"/>
    </row>
    <row r="3900" spans="4:4" x14ac:dyDescent="0.2">
      <c r="D3900" s="11"/>
    </row>
    <row r="3901" spans="4:4" x14ac:dyDescent="0.2">
      <c r="D3901" s="11"/>
    </row>
    <row r="3902" spans="4:4" x14ac:dyDescent="0.2">
      <c r="D3902" s="11"/>
    </row>
    <row r="3903" spans="4:4" x14ac:dyDescent="0.2">
      <c r="D3903" s="11"/>
    </row>
    <row r="3904" spans="4:4" x14ac:dyDescent="0.2">
      <c r="D3904" s="11"/>
    </row>
    <row r="3905" spans="4:4" x14ac:dyDescent="0.2">
      <c r="D3905" s="11"/>
    </row>
    <row r="3906" spans="4:4" x14ac:dyDescent="0.2">
      <c r="D3906" s="11"/>
    </row>
    <row r="3907" spans="4:4" x14ac:dyDescent="0.2">
      <c r="D3907" s="11"/>
    </row>
    <row r="3908" spans="4:4" x14ac:dyDescent="0.2">
      <c r="D3908" s="11"/>
    </row>
    <row r="3909" spans="4:4" x14ac:dyDescent="0.2">
      <c r="D3909" s="11"/>
    </row>
    <row r="3910" spans="4:4" x14ac:dyDescent="0.2">
      <c r="D3910" s="11"/>
    </row>
    <row r="3911" spans="4:4" x14ac:dyDescent="0.2">
      <c r="D3911" s="11"/>
    </row>
    <row r="3912" spans="4:4" x14ac:dyDescent="0.2">
      <c r="D3912" s="11"/>
    </row>
    <row r="3913" spans="4:4" x14ac:dyDescent="0.2">
      <c r="D3913" s="11"/>
    </row>
    <row r="3914" spans="4:4" x14ac:dyDescent="0.2">
      <c r="D3914" s="11"/>
    </row>
    <row r="3915" spans="4:4" x14ac:dyDescent="0.2">
      <c r="D3915" s="11"/>
    </row>
    <row r="3916" spans="4:4" x14ac:dyDescent="0.2">
      <c r="D3916" s="11"/>
    </row>
    <row r="3917" spans="4:4" x14ac:dyDescent="0.2">
      <c r="D3917" s="11"/>
    </row>
    <row r="3918" spans="4:4" x14ac:dyDescent="0.2">
      <c r="D3918" s="11"/>
    </row>
    <row r="3919" spans="4:4" x14ac:dyDescent="0.2">
      <c r="D3919" s="11"/>
    </row>
    <row r="3920" spans="4:4" x14ac:dyDescent="0.2">
      <c r="D3920" s="11"/>
    </row>
    <row r="3921" spans="4:4" x14ac:dyDescent="0.2">
      <c r="D3921" s="11"/>
    </row>
    <row r="3922" spans="4:4" x14ac:dyDescent="0.2">
      <c r="D3922" s="11"/>
    </row>
    <row r="3923" spans="4:4" x14ac:dyDescent="0.2">
      <c r="D3923" s="11"/>
    </row>
    <row r="3924" spans="4:4" x14ac:dyDescent="0.2">
      <c r="D3924" s="11"/>
    </row>
    <row r="3925" spans="4:4" x14ac:dyDescent="0.2">
      <c r="D3925" s="11"/>
    </row>
    <row r="3926" spans="4:4" x14ac:dyDescent="0.2">
      <c r="D3926" s="11"/>
    </row>
    <row r="3927" spans="4:4" x14ac:dyDescent="0.2">
      <c r="D3927" s="11"/>
    </row>
    <row r="3928" spans="4:4" x14ac:dyDescent="0.2">
      <c r="D3928" s="11"/>
    </row>
    <row r="3929" spans="4:4" x14ac:dyDescent="0.2">
      <c r="D3929" s="11"/>
    </row>
    <row r="3930" spans="4:4" x14ac:dyDescent="0.2">
      <c r="D3930" s="11"/>
    </row>
    <row r="3931" spans="4:4" x14ac:dyDescent="0.2">
      <c r="D3931" s="11"/>
    </row>
    <row r="3932" spans="4:4" x14ac:dyDescent="0.2">
      <c r="D3932" s="11"/>
    </row>
    <row r="3933" spans="4:4" x14ac:dyDescent="0.2">
      <c r="D3933" s="11"/>
    </row>
    <row r="3934" spans="4:4" x14ac:dyDescent="0.2">
      <c r="D3934" s="11"/>
    </row>
    <row r="3935" spans="4:4" x14ac:dyDescent="0.2">
      <c r="D3935" s="11"/>
    </row>
    <row r="3936" spans="4:4" x14ac:dyDescent="0.2">
      <c r="D3936" s="11"/>
    </row>
    <row r="3937" spans="4:4" x14ac:dyDescent="0.2">
      <c r="D3937" s="11"/>
    </row>
    <row r="3938" spans="4:4" x14ac:dyDescent="0.2">
      <c r="D3938" s="11"/>
    </row>
    <row r="3939" spans="4:4" x14ac:dyDescent="0.2">
      <c r="D3939" s="11"/>
    </row>
    <row r="3940" spans="4:4" x14ac:dyDescent="0.2">
      <c r="D3940" s="11"/>
    </row>
    <row r="3941" spans="4:4" x14ac:dyDescent="0.2">
      <c r="D3941" s="11"/>
    </row>
    <row r="3942" spans="4:4" x14ac:dyDescent="0.2">
      <c r="D3942" s="11"/>
    </row>
    <row r="3943" spans="4:4" x14ac:dyDescent="0.2">
      <c r="D3943" s="11"/>
    </row>
    <row r="3944" spans="4:4" x14ac:dyDescent="0.2">
      <c r="D3944" s="11"/>
    </row>
    <row r="3945" spans="4:4" x14ac:dyDescent="0.2">
      <c r="D3945" s="11"/>
    </row>
    <row r="3946" spans="4:4" x14ac:dyDescent="0.2">
      <c r="D3946" s="11"/>
    </row>
    <row r="3947" spans="4:4" x14ac:dyDescent="0.2">
      <c r="D3947" s="11"/>
    </row>
    <row r="3948" spans="4:4" x14ac:dyDescent="0.2">
      <c r="D3948" s="11"/>
    </row>
    <row r="3949" spans="4:4" x14ac:dyDescent="0.2">
      <c r="D3949" s="11"/>
    </row>
    <row r="3950" spans="4:4" x14ac:dyDescent="0.2">
      <c r="D3950" s="11"/>
    </row>
    <row r="3951" spans="4:4" x14ac:dyDescent="0.2">
      <c r="D3951" s="11"/>
    </row>
    <row r="3952" spans="4:4" x14ac:dyDescent="0.2">
      <c r="D3952" s="11"/>
    </row>
    <row r="3953" spans="4:4" x14ac:dyDescent="0.2">
      <c r="D3953" s="11"/>
    </row>
    <row r="3954" spans="4:4" x14ac:dyDescent="0.2">
      <c r="D3954" s="11"/>
    </row>
    <row r="3955" spans="4:4" x14ac:dyDescent="0.2">
      <c r="D3955" s="11"/>
    </row>
    <row r="3956" spans="4:4" x14ac:dyDescent="0.2">
      <c r="D3956" s="11"/>
    </row>
    <row r="3957" spans="4:4" x14ac:dyDescent="0.2">
      <c r="D3957" s="11"/>
    </row>
    <row r="3958" spans="4:4" x14ac:dyDescent="0.2">
      <c r="D3958" s="11"/>
    </row>
    <row r="3959" spans="4:4" x14ac:dyDescent="0.2">
      <c r="D3959" s="11"/>
    </row>
    <row r="3960" spans="4:4" x14ac:dyDescent="0.2">
      <c r="D3960" s="11"/>
    </row>
    <row r="3961" spans="4:4" x14ac:dyDescent="0.2">
      <c r="D3961" s="11"/>
    </row>
    <row r="3962" spans="4:4" x14ac:dyDescent="0.2">
      <c r="D3962" s="11"/>
    </row>
    <row r="3963" spans="4:4" x14ac:dyDescent="0.2">
      <c r="D3963" s="11"/>
    </row>
    <row r="3964" spans="4:4" x14ac:dyDescent="0.2">
      <c r="D3964" s="11"/>
    </row>
    <row r="3965" spans="4:4" x14ac:dyDescent="0.2">
      <c r="D3965" s="11"/>
    </row>
    <row r="3966" spans="4:4" x14ac:dyDescent="0.2">
      <c r="D3966" s="11"/>
    </row>
    <row r="3967" spans="4:4" x14ac:dyDescent="0.2">
      <c r="D3967" s="11"/>
    </row>
    <row r="3968" spans="4:4" x14ac:dyDescent="0.2">
      <c r="D3968" s="11"/>
    </row>
    <row r="3969" spans="4:4" x14ac:dyDescent="0.2">
      <c r="D3969" s="11"/>
    </row>
    <row r="3970" spans="4:4" x14ac:dyDescent="0.2">
      <c r="D3970" s="11"/>
    </row>
    <row r="3971" spans="4:4" x14ac:dyDescent="0.2">
      <c r="D3971" s="11"/>
    </row>
    <row r="3972" spans="4:4" x14ac:dyDescent="0.2">
      <c r="D3972" s="11"/>
    </row>
    <row r="3973" spans="4:4" x14ac:dyDescent="0.2">
      <c r="D3973" s="11"/>
    </row>
    <row r="3974" spans="4:4" x14ac:dyDescent="0.2">
      <c r="D3974" s="11"/>
    </row>
    <row r="3975" spans="4:4" x14ac:dyDescent="0.2">
      <c r="D3975" s="11"/>
    </row>
    <row r="3976" spans="4:4" x14ac:dyDescent="0.2">
      <c r="D3976" s="11"/>
    </row>
    <row r="3977" spans="4:4" x14ac:dyDescent="0.2">
      <c r="D3977" s="11"/>
    </row>
    <row r="3978" spans="4:4" x14ac:dyDescent="0.2">
      <c r="D3978" s="11"/>
    </row>
    <row r="3979" spans="4:4" x14ac:dyDescent="0.2">
      <c r="D3979" s="11"/>
    </row>
    <row r="3980" spans="4:4" x14ac:dyDescent="0.2">
      <c r="D3980" s="11"/>
    </row>
    <row r="3981" spans="4:4" x14ac:dyDescent="0.2">
      <c r="D3981" s="11"/>
    </row>
    <row r="3982" spans="4:4" x14ac:dyDescent="0.2">
      <c r="D3982" s="11"/>
    </row>
    <row r="3983" spans="4:4" x14ac:dyDescent="0.2">
      <c r="D3983" s="11"/>
    </row>
    <row r="3984" spans="4:4" x14ac:dyDescent="0.2">
      <c r="D3984" s="11"/>
    </row>
    <row r="3985" spans="4:4" x14ac:dyDescent="0.2">
      <c r="D3985" s="11"/>
    </row>
    <row r="3986" spans="4:4" x14ac:dyDescent="0.2">
      <c r="D3986" s="11"/>
    </row>
    <row r="3987" spans="4:4" x14ac:dyDescent="0.2">
      <c r="D3987" s="11"/>
    </row>
    <row r="3988" spans="4:4" x14ac:dyDescent="0.2">
      <c r="D3988" s="11"/>
    </row>
    <row r="3989" spans="4:4" x14ac:dyDescent="0.2">
      <c r="D3989" s="11"/>
    </row>
    <row r="3990" spans="4:4" x14ac:dyDescent="0.2">
      <c r="D3990" s="11"/>
    </row>
    <row r="3991" spans="4:4" x14ac:dyDescent="0.2">
      <c r="D3991" s="11"/>
    </row>
    <row r="3992" spans="4:4" x14ac:dyDescent="0.2">
      <c r="D3992" s="11"/>
    </row>
    <row r="3993" spans="4:4" x14ac:dyDescent="0.2">
      <c r="D3993" s="11"/>
    </row>
    <row r="3994" spans="4:4" x14ac:dyDescent="0.2">
      <c r="D3994" s="11"/>
    </row>
    <row r="3995" spans="4:4" x14ac:dyDescent="0.2">
      <c r="D3995" s="11"/>
    </row>
    <row r="3996" spans="4:4" x14ac:dyDescent="0.2">
      <c r="D3996" s="11"/>
    </row>
    <row r="3997" spans="4:4" x14ac:dyDescent="0.2">
      <c r="D3997" s="11"/>
    </row>
    <row r="3998" spans="4:4" x14ac:dyDescent="0.2">
      <c r="D3998" s="11"/>
    </row>
    <row r="3999" spans="4:4" x14ac:dyDescent="0.2">
      <c r="D3999" s="11"/>
    </row>
    <row r="4000" spans="4:4" x14ac:dyDescent="0.2">
      <c r="D4000" s="11"/>
    </row>
    <row r="4001" spans="4:4" x14ac:dyDescent="0.2">
      <c r="D4001" s="11"/>
    </row>
    <row r="4002" spans="4:4" x14ac:dyDescent="0.2">
      <c r="D4002" s="11"/>
    </row>
    <row r="4003" spans="4:4" x14ac:dyDescent="0.2">
      <c r="D4003" s="11"/>
    </row>
    <row r="4004" spans="4:4" x14ac:dyDescent="0.2">
      <c r="D4004" s="11"/>
    </row>
    <row r="4005" spans="4:4" x14ac:dyDescent="0.2">
      <c r="D4005" s="11"/>
    </row>
    <row r="4006" spans="4:4" x14ac:dyDescent="0.2">
      <c r="D4006" s="11"/>
    </row>
    <row r="4007" spans="4:4" x14ac:dyDescent="0.2">
      <c r="D4007" s="11"/>
    </row>
    <row r="4008" spans="4:4" x14ac:dyDescent="0.2">
      <c r="D4008" s="11"/>
    </row>
    <row r="4009" spans="4:4" x14ac:dyDescent="0.2">
      <c r="D4009" s="11"/>
    </row>
    <row r="4010" spans="4:4" x14ac:dyDescent="0.2">
      <c r="D4010" s="11"/>
    </row>
    <row r="4011" spans="4:4" x14ac:dyDescent="0.2">
      <c r="D4011" s="11"/>
    </row>
    <row r="4012" spans="4:4" x14ac:dyDescent="0.2">
      <c r="D4012" s="11"/>
    </row>
    <row r="4013" spans="4:4" x14ac:dyDescent="0.2">
      <c r="D4013" s="11"/>
    </row>
    <row r="4014" spans="4:4" x14ac:dyDescent="0.2">
      <c r="D4014" s="11"/>
    </row>
    <row r="4015" spans="4:4" x14ac:dyDescent="0.2">
      <c r="D4015" s="11"/>
    </row>
    <row r="4016" spans="4:4" x14ac:dyDescent="0.2">
      <c r="D4016" s="11"/>
    </row>
    <row r="4017" spans="4:4" x14ac:dyDescent="0.2">
      <c r="D4017" s="11"/>
    </row>
    <row r="4018" spans="4:4" x14ac:dyDescent="0.2">
      <c r="D4018" s="11"/>
    </row>
    <row r="4019" spans="4:4" x14ac:dyDescent="0.2">
      <c r="D4019" s="11"/>
    </row>
    <row r="4020" spans="4:4" x14ac:dyDescent="0.2">
      <c r="D4020" s="11"/>
    </row>
    <row r="4021" spans="4:4" x14ac:dyDescent="0.2">
      <c r="D4021" s="11"/>
    </row>
    <row r="4022" spans="4:4" x14ac:dyDescent="0.2">
      <c r="D4022" s="11"/>
    </row>
    <row r="4023" spans="4:4" x14ac:dyDescent="0.2">
      <c r="D4023" s="11"/>
    </row>
    <row r="4024" spans="4:4" x14ac:dyDescent="0.2">
      <c r="D4024" s="11"/>
    </row>
    <row r="4025" spans="4:4" x14ac:dyDescent="0.2">
      <c r="D4025" s="11"/>
    </row>
    <row r="4026" spans="4:4" x14ac:dyDescent="0.2">
      <c r="D4026" s="11"/>
    </row>
    <row r="4027" spans="4:4" x14ac:dyDescent="0.2">
      <c r="D4027" s="11"/>
    </row>
    <row r="4028" spans="4:4" x14ac:dyDescent="0.2">
      <c r="D4028" s="11"/>
    </row>
    <row r="4029" spans="4:4" x14ac:dyDescent="0.2">
      <c r="D4029" s="11"/>
    </row>
    <row r="4030" spans="4:4" x14ac:dyDescent="0.2">
      <c r="D4030" s="11"/>
    </row>
    <row r="4031" spans="4:4" x14ac:dyDescent="0.2">
      <c r="D4031" s="11"/>
    </row>
    <row r="4032" spans="4:4" x14ac:dyDescent="0.2">
      <c r="D4032" s="11"/>
    </row>
    <row r="4033" spans="4:4" x14ac:dyDescent="0.2">
      <c r="D4033" s="11"/>
    </row>
    <row r="4034" spans="4:4" x14ac:dyDescent="0.2">
      <c r="D4034" s="11"/>
    </row>
    <row r="4035" spans="4:4" x14ac:dyDescent="0.2">
      <c r="D4035" s="11"/>
    </row>
    <row r="4036" spans="4:4" x14ac:dyDescent="0.2">
      <c r="D4036" s="11"/>
    </row>
    <row r="4037" spans="4:4" x14ac:dyDescent="0.2">
      <c r="D4037" s="11"/>
    </row>
    <row r="4038" spans="4:4" x14ac:dyDescent="0.2">
      <c r="D4038" s="11"/>
    </row>
    <row r="4039" spans="4:4" x14ac:dyDescent="0.2">
      <c r="D4039" s="11"/>
    </row>
    <row r="4040" spans="4:4" x14ac:dyDescent="0.2">
      <c r="D4040" s="11"/>
    </row>
    <row r="4041" spans="4:4" x14ac:dyDescent="0.2">
      <c r="D4041" s="11"/>
    </row>
    <row r="4042" spans="4:4" x14ac:dyDescent="0.2">
      <c r="D4042" s="11"/>
    </row>
    <row r="4043" spans="4:4" x14ac:dyDescent="0.2">
      <c r="D4043" s="11"/>
    </row>
    <row r="4044" spans="4:4" x14ac:dyDescent="0.2">
      <c r="D4044" s="11"/>
    </row>
    <row r="4045" spans="4:4" x14ac:dyDescent="0.2">
      <c r="D4045" s="11"/>
    </row>
    <row r="4046" spans="4:4" x14ac:dyDescent="0.2">
      <c r="D4046" s="11"/>
    </row>
    <row r="4047" spans="4:4" x14ac:dyDescent="0.2">
      <c r="D4047" s="11"/>
    </row>
    <row r="4048" spans="4:4" x14ac:dyDescent="0.2">
      <c r="D4048" s="11"/>
    </row>
    <row r="4049" spans="4:4" x14ac:dyDescent="0.2">
      <c r="D4049" s="11"/>
    </row>
    <row r="4050" spans="4:4" x14ac:dyDescent="0.2">
      <c r="D4050" s="11"/>
    </row>
    <row r="4051" spans="4:4" x14ac:dyDescent="0.2">
      <c r="D4051" s="11"/>
    </row>
    <row r="4052" spans="4:4" x14ac:dyDescent="0.2">
      <c r="D4052" s="11"/>
    </row>
    <row r="4053" spans="4:4" x14ac:dyDescent="0.2">
      <c r="D4053" s="11"/>
    </row>
    <row r="4054" spans="4:4" x14ac:dyDescent="0.2">
      <c r="D4054" s="11"/>
    </row>
    <row r="4055" spans="4:4" x14ac:dyDescent="0.2">
      <c r="D4055" s="11"/>
    </row>
    <row r="4056" spans="4:4" x14ac:dyDescent="0.2">
      <c r="D4056" s="11"/>
    </row>
    <row r="4057" spans="4:4" x14ac:dyDescent="0.2">
      <c r="D4057" s="11"/>
    </row>
    <row r="4058" spans="4:4" x14ac:dyDescent="0.2">
      <c r="D4058" s="11"/>
    </row>
    <row r="4059" spans="4:4" x14ac:dyDescent="0.2">
      <c r="D4059" s="11"/>
    </row>
    <row r="4060" spans="4:4" x14ac:dyDescent="0.2">
      <c r="D4060" s="11"/>
    </row>
    <row r="4061" spans="4:4" x14ac:dyDescent="0.2">
      <c r="D4061" s="11"/>
    </row>
    <row r="4062" spans="4:4" x14ac:dyDescent="0.2">
      <c r="D4062" s="11"/>
    </row>
    <row r="4063" spans="4:4" x14ac:dyDescent="0.2">
      <c r="D4063" s="11"/>
    </row>
    <row r="4064" spans="4:4" x14ac:dyDescent="0.2">
      <c r="D4064" s="11"/>
    </row>
    <row r="4065" spans="4:4" x14ac:dyDescent="0.2">
      <c r="D4065" s="11"/>
    </row>
    <row r="4066" spans="4:4" x14ac:dyDescent="0.2">
      <c r="D4066" s="11"/>
    </row>
    <row r="4067" spans="4:4" x14ac:dyDescent="0.2">
      <c r="D4067" s="11"/>
    </row>
    <row r="4068" spans="4:4" x14ac:dyDescent="0.2">
      <c r="D4068" s="11"/>
    </row>
    <row r="4069" spans="4:4" x14ac:dyDescent="0.2">
      <c r="D4069" s="11"/>
    </row>
    <row r="4070" spans="4:4" x14ac:dyDescent="0.2">
      <c r="D4070" s="11"/>
    </row>
    <row r="4071" spans="4:4" x14ac:dyDescent="0.2">
      <c r="D4071" s="11"/>
    </row>
    <row r="4072" spans="4:4" x14ac:dyDescent="0.2">
      <c r="D4072" s="11"/>
    </row>
    <row r="4073" spans="4:4" x14ac:dyDescent="0.2">
      <c r="D4073" s="11"/>
    </row>
    <row r="4074" spans="4:4" x14ac:dyDescent="0.2">
      <c r="D4074" s="11"/>
    </row>
    <row r="4075" spans="4:4" x14ac:dyDescent="0.2">
      <c r="D4075" s="11"/>
    </row>
    <row r="4076" spans="4:4" x14ac:dyDescent="0.2">
      <c r="D4076" s="11"/>
    </row>
    <row r="4077" spans="4:4" x14ac:dyDescent="0.2">
      <c r="D4077" s="11"/>
    </row>
    <row r="4078" spans="4:4" x14ac:dyDescent="0.2">
      <c r="D4078" s="11"/>
    </row>
    <row r="4079" spans="4:4" x14ac:dyDescent="0.2">
      <c r="D4079" s="11"/>
    </row>
    <row r="4080" spans="4:4" x14ac:dyDescent="0.2">
      <c r="D4080" s="11"/>
    </row>
    <row r="4081" spans="4:4" x14ac:dyDescent="0.2">
      <c r="D4081" s="11"/>
    </row>
    <row r="4082" spans="4:4" x14ac:dyDescent="0.2">
      <c r="D4082" s="11"/>
    </row>
    <row r="4083" spans="4:4" x14ac:dyDescent="0.2">
      <c r="D4083" s="11"/>
    </row>
    <row r="4084" spans="4:4" x14ac:dyDescent="0.2">
      <c r="D4084" s="11"/>
    </row>
    <row r="4085" spans="4:4" x14ac:dyDescent="0.2">
      <c r="D4085" s="11"/>
    </row>
    <row r="4086" spans="4:4" x14ac:dyDescent="0.2">
      <c r="D4086" s="11"/>
    </row>
    <row r="4087" spans="4:4" x14ac:dyDescent="0.2">
      <c r="D4087" s="11"/>
    </row>
    <row r="4088" spans="4:4" x14ac:dyDescent="0.2">
      <c r="D4088" s="11"/>
    </row>
    <row r="4089" spans="4:4" x14ac:dyDescent="0.2">
      <c r="D4089" s="11"/>
    </row>
    <row r="4090" spans="4:4" x14ac:dyDescent="0.2">
      <c r="D4090" s="11"/>
    </row>
    <row r="4091" spans="4:4" x14ac:dyDescent="0.2">
      <c r="D4091" s="11"/>
    </row>
    <row r="4092" spans="4:4" x14ac:dyDescent="0.2">
      <c r="D4092" s="11"/>
    </row>
    <row r="4093" spans="4:4" x14ac:dyDescent="0.2">
      <c r="D4093" s="11"/>
    </row>
    <row r="4094" spans="4:4" x14ac:dyDescent="0.2">
      <c r="D4094" s="11"/>
    </row>
    <row r="4095" spans="4:4" x14ac:dyDescent="0.2">
      <c r="D4095" s="11"/>
    </row>
    <row r="4096" spans="4:4" x14ac:dyDescent="0.2">
      <c r="D4096" s="11"/>
    </row>
    <row r="4097" spans="4:4" x14ac:dyDescent="0.2">
      <c r="D4097" s="11"/>
    </row>
    <row r="4098" spans="4:4" x14ac:dyDescent="0.2">
      <c r="D4098" s="11"/>
    </row>
    <row r="4099" spans="4:4" x14ac:dyDescent="0.2">
      <c r="D4099" s="11"/>
    </row>
    <row r="4100" spans="4:4" x14ac:dyDescent="0.2">
      <c r="D4100" s="11"/>
    </row>
    <row r="4101" spans="4:4" x14ac:dyDescent="0.2">
      <c r="D4101" s="11"/>
    </row>
    <row r="4102" spans="4:4" x14ac:dyDescent="0.2">
      <c r="D4102" s="11"/>
    </row>
    <row r="4103" spans="4:4" x14ac:dyDescent="0.2">
      <c r="D4103" s="11"/>
    </row>
    <row r="4104" spans="4:4" x14ac:dyDescent="0.2">
      <c r="D4104" s="11"/>
    </row>
    <row r="4105" spans="4:4" x14ac:dyDescent="0.2">
      <c r="D4105" s="11"/>
    </row>
    <row r="4106" spans="4:4" x14ac:dyDescent="0.2">
      <c r="D4106" s="11"/>
    </row>
    <row r="4107" spans="4:4" x14ac:dyDescent="0.2">
      <c r="D4107" s="11"/>
    </row>
    <row r="4108" spans="4:4" x14ac:dyDescent="0.2">
      <c r="D4108" s="11"/>
    </row>
    <row r="4109" spans="4:4" x14ac:dyDescent="0.2">
      <c r="D4109" s="11"/>
    </row>
    <row r="4110" spans="4:4" x14ac:dyDescent="0.2">
      <c r="D4110" s="11"/>
    </row>
    <row r="4111" spans="4:4" x14ac:dyDescent="0.2">
      <c r="D4111" s="11"/>
    </row>
    <row r="4112" spans="4:4" x14ac:dyDescent="0.2">
      <c r="D4112" s="11"/>
    </row>
    <row r="4113" spans="4:4" x14ac:dyDescent="0.2">
      <c r="D4113" s="11"/>
    </row>
    <row r="4114" spans="4:4" x14ac:dyDescent="0.2">
      <c r="D4114" s="11"/>
    </row>
    <row r="4115" spans="4:4" x14ac:dyDescent="0.2">
      <c r="D4115" s="11"/>
    </row>
    <row r="4116" spans="4:4" x14ac:dyDescent="0.2">
      <c r="D4116" s="11"/>
    </row>
    <row r="4117" spans="4:4" x14ac:dyDescent="0.2">
      <c r="D4117" s="11"/>
    </row>
    <row r="4118" spans="4:4" x14ac:dyDescent="0.2">
      <c r="D4118" s="11"/>
    </row>
    <row r="4119" spans="4:4" x14ac:dyDescent="0.2">
      <c r="D4119" s="11"/>
    </row>
    <row r="4120" spans="4:4" x14ac:dyDescent="0.2">
      <c r="D4120" s="11"/>
    </row>
    <row r="4121" spans="4:4" x14ac:dyDescent="0.2">
      <c r="D4121" s="11"/>
    </row>
    <row r="4122" spans="4:4" x14ac:dyDescent="0.2">
      <c r="D4122" s="11"/>
    </row>
    <row r="4123" spans="4:4" x14ac:dyDescent="0.2">
      <c r="D4123" s="11"/>
    </row>
    <row r="4124" spans="4:4" x14ac:dyDescent="0.2">
      <c r="D4124" s="11"/>
    </row>
    <row r="4125" spans="4:4" x14ac:dyDescent="0.2">
      <c r="D4125" s="11"/>
    </row>
    <row r="4126" spans="4:4" x14ac:dyDescent="0.2">
      <c r="D4126" s="11"/>
    </row>
    <row r="4127" spans="4:4" x14ac:dyDescent="0.2">
      <c r="D4127" s="11"/>
    </row>
    <row r="4128" spans="4:4" x14ac:dyDescent="0.2">
      <c r="D4128" s="11"/>
    </row>
    <row r="4129" spans="4:4" x14ac:dyDescent="0.2">
      <c r="D4129" s="11"/>
    </row>
    <row r="4130" spans="4:4" x14ac:dyDescent="0.2">
      <c r="D4130" s="11"/>
    </row>
    <row r="4131" spans="4:4" x14ac:dyDescent="0.2">
      <c r="D4131" s="11"/>
    </row>
    <row r="4132" spans="4:4" x14ac:dyDescent="0.2">
      <c r="D4132" s="11"/>
    </row>
    <row r="4133" spans="4:4" x14ac:dyDescent="0.2">
      <c r="D4133" s="11"/>
    </row>
    <row r="4134" spans="4:4" x14ac:dyDescent="0.2">
      <c r="D4134" s="11"/>
    </row>
    <row r="4135" spans="4:4" x14ac:dyDescent="0.2">
      <c r="D4135" s="11"/>
    </row>
    <row r="4136" spans="4:4" x14ac:dyDescent="0.2">
      <c r="D4136" s="11"/>
    </row>
    <row r="4137" spans="4:4" x14ac:dyDescent="0.2">
      <c r="D4137" s="11"/>
    </row>
    <row r="4138" spans="4:4" x14ac:dyDescent="0.2">
      <c r="D4138" s="11"/>
    </row>
    <row r="4139" spans="4:4" x14ac:dyDescent="0.2">
      <c r="D4139" s="11"/>
    </row>
    <row r="4140" spans="4:4" x14ac:dyDescent="0.2">
      <c r="D4140" s="11"/>
    </row>
    <row r="4141" spans="4:4" x14ac:dyDescent="0.2">
      <c r="D4141" s="11"/>
    </row>
    <row r="4142" spans="4:4" x14ac:dyDescent="0.2">
      <c r="D4142" s="11"/>
    </row>
    <row r="4143" spans="4:4" x14ac:dyDescent="0.2">
      <c r="D4143" s="11"/>
    </row>
    <row r="4144" spans="4:4" x14ac:dyDescent="0.2">
      <c r="D4144" s="11"/>
    </row>
    <row r="4145" spans="4:4" x14ac:dyDescent="0.2">
      <c r="D4145" s="11"/>
    </row>
    <row r="4146" spans="4:4" x14ac:dyDescent="0.2">
      <c r="D4146" s="11"/>
    </row>
    <row r="4147" spans="4:4" x14ac:dyDescent="0.2">
      <c r="D4147" s="11"/>
    </row>
    <row r="4148" spans="4:4" x14ac:dyDescent="0.2">
      <c r="D4148" s="11"/>
    </row>
    <row r="4149" spans="4:4" x14ac:dyDescent="0.2">
      <c r="D4149" s="11"/>
    </row>
    <row r="4150" spans="4:4" x14ac:dyDescent="0.2">
      <c r="D4150" s="11"/>
    </row>
    <row r="4151" spans="4:4" x14ac:dyDescent="0.2">
      <c r="D4151" s="11"/>
    </row>
    <row r="4152" spans="4:4" x14ac:dyDescent="0.2">
      <c r="D4152" s="11"/>
    </row>
    <row r="4153" spans="4:4" x14ac:dyDescent="0.2">
      <c r="D4153" s="11"/>
    </row>
    <row r="4154" spans="4:4" x14ac:dyDescent="0.2">
      <c r="D4154" s="11"/>
    </row>
    <row r="4155" spans="4:4" x14ac:dyDescent="0.2">
      <c r="D4155" s="11"/>
    </row>
    <row r="4156" spans="4:4" x14ac:dyDescent="0.2">
      <c r="D4156" s="11"/>
    </row>
    <row r="4157" spans="4:4" x14ac:dyDescent="0.2">
      <c r="D4157" s="11"/>
    </row>
    <row r="4158" spans="4:4" x14ac:dyDescent="0.2">
      <c r="D4158" s="11"/>
    </row>
    <row r="4159" spans="4:4" x14ac:dyDescent="0.2">
      <c r="D4159" s="11"/>
    </row>
    <row r="4160" spans="4:4" x14ac:dyDescent="0.2">
      <c r="D4160" s="11"/>
    </row>
    <row r="4161" spans="4:4" x14ac:dyDescent="0.2">
      <c r="D4161" s="11"/>
    </row>
    <row r="4162" spans="4:4" x14ac:dyDescent="0.2">
      <c r="D4162" s="11"/>
    </row>
    <row r="4163" spans="4:4" x14ac:dyDescent="0.2">
      <c r="D4163" s="11"/>
    </row>
    <row r="4164" spans="4:4" x14ac:dyDescent="0.2">
      <c r="D4164" s="11"/>
    </row>
    <row r="4165" spans="4:4" x14ac:dyDescent="0.2">
      <c r="D4165" s="11"/>
    </row>
    <row r="4166" spans="4:4" x14ac:dyDescent="0.2">
      <c r="D4166" s="11"/>
    </row>
    <row r="4167" spans="4:4" x14ac:dyDescent="0.2">
      <c r="D4167" s="11"/>
    </row>
    <row r="4168" spans="4:4" x14ac:dyDescent="0.2">
      <c r="D4168" s="11"/>
    </row>
    <row r="4169" spans="4:4" x14ac:dyDescent="0.2">
      <c r="D4169" s="11"/>
    </row>
    <row r="4170" spans="4:4" x14ac:dyDescent="0.2">
      <c r="D4170" s="11"/>
    </row>
    <row r="4171" spans="4:4" x14ac:dyDescent="0.2">
      <c r="D4171" s="11"/>
    </row>
    <row r="4172" spans="4:4" x14ac:dyDescent="0.2">
      <c r="D4172" s="11"/>
    </row>
    <row r="4173" spans="4:4" x14ac:dyDescent="0.2">
      <c r="D4173" s="11"/>
    </row>
    <row r="4174" spans="4:4" x14ac:dyDescent="0.2">
      <c r="D4174" s="11"/>
    </row>
    <row r="4175" spans="4:4" x14ac:dyDescent="0.2">
      <c r="D4175" s="11"/>
    </row>
    <row r="4176" spans="4:4" x14ac:dyDescent="0.2">
      <c r="D4176" s="11"/>
    </row>
    <row r="4177" spans="4:4" x14ac:dyDescent="0.2">
      <c r="D4177" s="11"/>
    </row>
    <row r="4178" spans="4:4" x14ac:dyDescent="0.2">
      <c r="D4178" s="11"/>
    </row>
    <row r="4179" spans="4:4" x14ac:dyDescent="0.2">
      <c r="D4179" s="11"/>
    </row>
    <row r="4180" spans="4:4" x14ac:dyDescent="0.2">
      <c r="D4180" s="11"/>
    </row>
    <row r="4181" spans="4:4" x14ac:dyDescent="0.2">
      <c r="D4181" s="11"/>
    </row>
    <row r="4182" spans="4:4" x14ac:dyDescent="0.2">
      <c r="D4182" s="11"/>
    </row>
    <row r="4183" spans="4:4" x14ac:dyDescent="0.2">
      <c r="D4183" s="11"/>
    </row>
    <row r="4184" spans="4:4" x14ac:dyDescent="0.2">
      <c r="D4184" s="11"/>
    </row>
    <row r="4185" spans="4:4" x14ac:dyDescent="0.2">
      <c r="D4185" s="11"/>
    </row>
    <row r="4186" spans="4:4" x14ac:dyDescent="0.2">
      <c r="D4186" s="11"/>
    </row>
    <row r="4187" spans="4:4" x14ac:dyDescent="0.2">
      <c r="D4187" s="11"/>
    </row>
    <row r="4188" spans="4:4" x14ac:dyDescent="0.2">
      <c r="D4188" s="11"/>
    </row>
    <row r="4189" spans="4:4" x14ac:dyDescent="0.2">
      <c r="D4189" s="11"/>
    </row>
    <row r="4190" spans="4:4" x14ac:dyDescent="0.2">
      <c r="D4190" s="11"/>
    </row>
    <row r="4191" spans="4:4" x14ac:dyDescent="0.2">
      <c r="D4191" s="11"/>
    </row>
    <row r="4192" spans="4:4" x14ac:dyDescent="0.2">
      <c r="D4192" s="11"/>
    </row>
    <row r="4193" spans="4:4" x14ac:dyDescent="0.2">
      <c r="D4193" s="11"/>
    </row>
    <row r="4194" spans="4:4" x14ac:dyDescent="0.2">
      <c r="D4194" s="11"/>
    </row>
    <row r="4195" spans="4:4" x14ac:dyDescent="0.2">
      <c r="D4195" s="11"/>
    </row>
    <row r="4196" spans="4:4" x14ac:dyDescent="0.2">
      <c r="D4196" s="11"/>
    </row>
    <row r="4197" spans="4:4" x14ac:dyDescent="0.2">
      <c r="D4197" s="11"/>
    </row>
    <row r="4198" spans="4:4" x14ac:dyDescent="0.2">
      <c r="D4198" s="11"/>
    </row>
    <row r="4199" spans="4:4" x14ac:dyDescent="0.2">
      <c r="D4199" s="11"/>
    </row>
    <row r="4200" spans="4:4" x14ac:dyDescent="0.2">
      <c r="D4200" s="11"/>
    </row>
    <row r="4201" spans="4:4" x14ac:dyDescent="0.2">
      <c r="D4201" s="11"/>
    </row>
    <row r="4202" spans="4:4" x14ac:dyDescent="0.2">
      <c r="D4202" s="11"/>
    </row>
    <row r="4203" spans="4:4" x14ac:dyDescent="0.2">
      <c r="D4203" s="11"/>
    </row>
    <row r="4204" spans="4:4" x14ac:dyDescent="0.2">
      <c r="D4204" s="11"/>
    </row>
    <row r="4205" spans="4:4" x14ac:dyDescent="0.2">
      <c r="D4205" s="11"/>
    </row>
    <row r="4206" spans="4:4" x14ac:dyDescent="0.2">
      <c r="D4206" s="11"/>
    </row>
    <row r="4207" spans="4:4" x14ac:dyDescent="0.2">
      <c r="D4207" s="11"/>
    </row>
    <row r="4208" spans="4:4" x14ac:dyDescent="0.2">
      <c r="D4208" s="11"/>
    </row>
    <row r="4209" spans="4:4" x14ac:dyDescent="0.2">
      <c r="D4209" s="11"/>
    </row>
    <row r="4210" spans="4:4" x14ac:dyDescent="0.2">
      <c r="D4210" s="11"/>
    </row>
    <row r="4211" spans="4:4" x14ac:dyDescent="0.2">
      <c r="D4211" s="11"/>
    </row>
    <row r="4212" spans="4:4" x14ac:dyDescent="0.2">
      <c r="D4212" s="11"/>
    </row>
    <row r="4213" spans="4:4" x14ac:dyDescent="0.2">
      <c r="D4213" s="11"/>
    </row>
    <row r="4214" spans="4:4" x14ac:dyDescent="0.2">
      <c r="D4214" s="11"/>
    </row>
    <row r="4215" spans="4:4" x14ac:dyDescent="0.2">
      <c r="D4215" s="11"/>
    </row>
    <row r="4216" spans="4:4" x14ac:dyDescent="0.2">
      <c r="D4216" s="11"/>
    </row>
    <row r="4217" spans="4:4" x14ac:dyDescent="0.2">
      <c r="D4217" s="11"/>
    </row>
    <row r="4218" spans="4:4" x14ac:dyDescent="0.2">
      <c r="D4218" s="11"/>
    </row>
    <row r="4219" spans="4:4" x14ac:dyDescent="0.2">
      <c r="D4219" s="11"/>
    </row>
    <row r="4220" spans="4:4" x14ac:dyDescent="0.2">
      <c r="D4220" s="11"/>
    </row>
    <row r="4221" spans="4:4" x14ac:dyDescent="0.2">
      <c r="D4221" s="11"/>
    </row>
    <row r="4222" spans="4:4" x14ac:dyDescent="0.2">
      <c r="D4222" s="11"/>
    </row>
    <row r="4223" spans="4:4" x14ac:dyDescent="0.2">
      <c r="D4223" s="11"/>
    </row>
    <row r="4224" spans="4:4" x14ac:dyDescent="0.2">
      <c r="D4224" s="11"/>
    </row>
    <row r="4225" spans="4:4" x14ac:dyDescent="0.2">
      <c r="D4225" s="11"/>
    </row>
    <row r="4226" spans="4:4" x14ac:dyDescent="0.2">
      <c r="D4226" s="11"/>
    </row>
    <row r="4227" spans="4:4" x14ac:dyDescent="0.2">
      <c r="D4227" s="11"/>
    </row>
    <row r="4228" spans="4:4" x14ac:dyDescent="0.2">
      <c r="D4228" s="11"/>
    </row>
    <row r="4229" spans="4:4" x14ac:dyDescent="0.2">
      <c r="D4229" s="11"/>
    </row>
    <row r="4230" spans="4:4" x14ac:dyDescent="0.2">
      <c r="D4230" s="11"/>
    </row>
    <row r="4231" spans="4:4" x14ac:dyDescent="0.2">
      <c r="D4231" s="11"/>
    </row>
    <row r="4232" spans="4:4" x14ac:dyDescent="0.2">
      <c r="D4232" s="11"/>
    </row>
    <row r="4233" spans="4:4" x14ac:dyDescent="0.2">
      <c r="D4233" s="11"/>
    </row>
    <row r="4234" spans="4:4" x14ac:dyDescent="0.2">
      <c r="D4234" s="11"/>
    </row>
    <row r="4235" spans="4:4" x14ac:dyDescent="0.2">
      <c r="D4235" s="11"/>
    </row>
    <row r="4236" spans="4:4" x14ac:dyDescent="0.2">
      <c r="D4236" s="11"/>
    </row>
    <row r="4237" spans="4:4" x14ac:dyDescent="0.2">
      <c r="D4237" s="11"/>
    </row>
    <row r="4238" spans="4:4" x14ac:dyDescent="0.2">
      <c r="D4238" s="11"/>
    </row>
    <row r="4239" spans="4:4" x14ac:dyDescent="0.2">
      <c r="D4239" s="11"/>
    </row>
    <row r="4240" spans="4:4" x14ac:dyDescent="0.2">
      <c r="D4240" s="11"/>
    </row>
    <row r="4241" spans="4:4" x14ac:dyDescent="0.2">
      <c r="D4241" s="11"/>
    </row>
    <row r="4242" spans="4:4" x14ac:dyDescent="0.2">
      <c r="D4242" s="11"/>
    </row>
    <row r="4243" spans="4:4" x14ac:dyDescent="0.2">
      <c r="D4243" s="11"/>
    </row>
    <row r="4244" spans="4:4" x14ac:dyDescent="0.2">
      <c r="D4244" s="11"/>
    </row>
    <row r="4245" spans="4:4" x14ac:dyDescent="0.2">
      <c r="D4245" s="11"/>
    </row>
    <row r="4246" spans="4:4" x14ac:dyDescent="0.2">
      <c r="D4246" s="11"/>
    </row>
    <row r="4247" spans="4:4" x14ac:dyDescent="0.2">
      <c r="D4247" s="11"/>
    </row>
    <row r="4248" spans="4:4" x14ac:dyDescent="0.2">
      <c r="D4248" s="11"/>
    </row>
    <row r="4249" spans="4:4" x14ac:dyDescent="0.2">
      <c r="D4249" s="11"/>
    </row>
    <row r="4250" spans="4:4" x14ac:dyDescent="0.2">
      <c r="D4250" s="11"/>
    </row>
    <row r="4251" spans="4:4" x14ac:dyDescent="0.2">
      <c r="D4251" s="11"/>
    </row>
    <row r="4252" spans="4:4" x14ac:dyDescent="0.2">
      <c r="D4252" s="11"/>
    </row>
    <row r="4253" spans="4:4" x14ac:dyDescent="0.2">
      <c r="D4253" s="11"/>
    </row>
    <row r="4254" spans="4:4" x14ac:dyDescent="0.2">
      <c r="D4254" s="11"/>
    </row>
    <row r="4255" spans="4:4" x14ac:dyDescent="0.2">
      <c r="D4255" s="11"/>
    </row>
    <row r="4256" spans="4:4" x14ac:dyDescent="0.2">
      <c r="D4256" s="11"/>
    </row>
    <row r="4257" spans="4:4" x14ac:dyDescent="0.2">
      <c r="D4257" s="11"/>
    </row>
    <row r="4258" spans="4:4" x14ac:dyDescent="0.2">
      <c r="D4258" s="11"/>
    </row>
    <row r="4259" spans="4:4" x14ac:dyDescent="0.2">
      <c r="D4259" s="11"/>
    </row>
    <row r="4260" spans="4:4" x14ac:dyDescent="0.2">
      <c r="D4260" s="11"/>
    </row>
    <row r="4261" spans="4:4" x14ac:dyDescent="0.2">
      <c r="D4261" s="11"/>
    </row>
    <row r="4262" spans="4:4" x14ac:dyDescent="0.2">
      <c r="D4262" s="11"/>
    </row>
    <row r="4263" spans="4:4" x14ac:dyDescent="0.2">
      <c r="D4263" s="11"/>
    </row>
    <row r="4264" spans="4:4" x14ac:dyDescent="0.2">
      <c r="D4264" s="11"/>
    </row>
    <row r="4265" spans="4:4" x14ac:dyDescent="0.2">
      <c r="D4265" s="11"/>
    </row>
    <row r="4266" spans="4:4" x14ac:dyDescent="0.2">
      <c r="D4266" s="11"/>
    </row>
    <row r="4267" spans="4:4" x14ac:dyDescent="0.2">
      <c r="D4267" s="11"/>
    </row>
    <row r="4268" spans="4:4" x14ac:dyDescent="0.2">
      <c r="D4268" s="11"/>
    </row>
    <row r="4269" spans="4:4" x14ac:dyDescent="0.2">
      <c r="D4269" s="11"/>
    </row>
    <row r="4270" spans="4:4" x14ac:dyDescent="0.2">
      <c r="D4270" s="11"/>
    </row>
    <row r="4271" spans="4:4" x14ac:dyDescent="0.2">
      <c r="D4271" s="11"/>
    </row>
    <row r="4272" spans="4:4" x14ac:dyDescent="0.2">
      <c r="D4272" s="11"/>
    </row>
    <row r="4273" spans="4:4" x14ac:dyDescent="0.2">
      <c r="D4273" s="11"/>
    </row>
    <row r="4274" spans="4:4" x14ac:dyDescent="0.2">
      <c r="D4274" s="11"/>
    </row>
    <row r="4275" spans="4:4" x14ac:dyDescent="0.2">
      <c r="D4275" s="11"/>
    </row>
    <row r="4276" spans="4:4" x14ac:dyDescent="0.2">
      <c r="D4276" s="11"/>
    </row>
    <row r="4277" spans="4:4" x14ac:dyDescent="0.2">
      <c r="D4277" s="11"/>
    </row>
    <row r="4278" spans="4:4" x14ac:dyDescent="0.2">
      <c r="D4278" s="11"/>
    </row>
    <row r="4279" spans="4:4" x14ac:dyDescent="0.2">
      <c r="D4279" s="11"/>
    </row>
    <row r="4280" spans="4:4" x14ac:dyDescent="0.2">
      <c r="D4280" s="11"/>
    </row>
    <row r="4281" spans="4:4" x14ac:dyDescent="0.2">
      <c r="D4281" s="11"/>
    </row>
    <row r="4282" spans="4:4" x14ac:dyDescent="0.2">
      <c r="D4282" s="11"/>
    </row>
    <row r="4283" spans="4:4" x14ac:dyDescent="0.2">
      <c r="D4283" s="11"/>
    </row>
    <row r="4284" spans="4:4" x14ac:dyDescent="0.2">
      <c r="D4284" s="11"/>
    </row>
    <row r="4285" spans="4:4" x14ac:dyDescent="0.2">
      <c r="D4285" s="11"/>
    </row>
    <row r="4286" spans="4:4" x14ac:dyDescent="0.2">
      <c r="D4286" s="11"/>
    </row>
    <row r="4287" spans="4:4" x14ac:dyDescent="0.2">
      <c r="D4287" s="11"/>
    </row>
    <row r="4288" spans="4:4" x14ac:dyDescent="0.2">
      <c r="D4288" s="11"/>
    </row>
    <row r="4289" spans="4:4" x14ac:dyDescent="0.2">
      <c r="D4289" s="11"/>
    </row>
    <row r="4290" spans="4:4" x14ac:dyDescent="0.2">
      <c r="D4290" s="11"/>
    </row>
    <row r="4291" spans="4:4" x14ac:dyDescent="0.2">
      <c r="D4291" s="11"/>
    </row>
    <row r="4292" spans="4:4" x14ac:dyDescent="0.2">
      <c r="D4292" s="11"/>
    </row>
    <row r="4293" spans="4:4" x14ac:dyDescent="0.2">
      <c r="D4293" s="11"/>
    </row>
    <row r="4294" spans="4:4" x14ac:dyDescent="0.2">
      <c r="D4294" s="11"/>
    </row>
    <row r="4295" spans="4:4" x14ac:dyDescent="0.2">
      <c r="D4295" s="11"/>
    </row>
    <row r="4296" spans="4:4" x14ac:dyDescent="0.2">
      <c r="D4296" s="11"/>
    </row>
    <row r="4297" spans="4:4" x14ac:dyDescent="0.2">
      <c r="D4297" s="11"/>
    </row>
    <row r="4298" spans="4:4" x14ac:dyDescent="0.2">
      <c r="D4298" s="11"/>
    </row>
    <row r="4299" spans="4:4" x14ac:dyDescent="0.2">
      <c r="D4299" s="11"/>
    </row>
    <row r="4300" spans="4:4" x14ac:dyDescent="0.2">
      <c r="D4300" s="11"/>
    </row>
    <row r="4301" spans="4:4" x14ac:dyDescent="0.2">
      <c r="D4301" s="11"/>
    </row>
    <row r="4302" spans="4:4" x14ac:dyDescent="0.2">
      <c r="D4302" s="11"/>
    </row>
    <row r="4303" spans="4:4" x14ac:dyDescent="0.2">
      <c r="D4303" s="11"/>
    </row>
    <row r="4304" spans="4:4" x14ac:dyDescent="0.2">
      <c r="D4304" s="11"/>
    </row>
    <row r="4305" spans="4:4" x14ac:dyDescent="0.2">
      <c r="D4305" s="11"/>
    </row>
    <row r="4306" spans="4:4" x14ac:dyDescent="0.2">
      <c r="D4306" s="11"/>
    </row>
    <row r="4307" spans="4:4" x14ac:dyDescent="0.2">
      <c r="D4307" s="11"/>
    </row>
    <row r="4308" spans="4:4" x14ac:dyDescent="0.2">
      <c r="D4308" s="11"/>
    </row>
    <row r="4309" spans="4:4" x14ac:dyDescent="0.2">
      <c r="D4309" s="11"/>
    </row>
    <row r="4310" spans="4:4" x14ac:dyDescent="0.2">
      <c r="D4310" s="11"/>
    </row>
    <row r="4311" spans="4:4" x14ac:dyDescent="0.2">
      <c r="D4311" s="11"/>
    </row>
    <row r="4312" spans="4:4" x14ac:dyDescent="0.2">
      <c r="D4312" s="11"/>
    </row>
    <row r="4313" spans="4:4" x14ac:dyDescent="0.2">
      <c r="D4313" s="11"/>
    </row>
    <row r="4314" spans="4:4" x14ac:dyDescent="0.2">
      <c r="D4314" s="11"/>
    </row>
    <row r="4315" spans="4:4" x14ac:dyDescent="0.2">
      <c r="D4315" s="11"/>
    </row>
    <row r="4316" spans="4:4" x14ac:dyDescent="0.2">
      <c r="D4316" s="11"/>
    </row>
    <row r="4317" spans="4:4" x14ac:dyDescent="0.2">
      <c r="D4317" s="11"/>
    </row>
    <row r="4318" spans="4:4" x14ac:dyDescent="0.2">
      <c r="D4318" s="11"/>
    </row>
    <row r="4319" spans="4:4" x14ac:dyDescent="0.2">
      <c r="D4319" s="11"/>
    </row>
    <row r="4320" spans="4:4" x14ac:dyDescent="0.2">
      <c r="D4320" s="11"/>
    </row>
    <row r="4321" spans="4:4" x14ac:dyDescent="0.2">
      <c r="D4321" s="11"/>
    </row>
    <row r="4322" spans="4:4" x14ac:dyDescent="0.2">
      <c r="D4322" s="11"/>
    </row>
    <row r="4323" spans="4:4" x14ac:dyDescent="0.2">
      <c r="D4323" s="11"/>
    </row>
    <row r="4324" spans="4:4" x14ac:dyDescent="0.2">
      <c r="D4324" s="11"/>
    </row>
    <row r="4325" spans="4:4" x14ac:dyDescent="0.2">
      <c r="D4325" s="11"/>
    </row>
    <row r="4326" spans="4:4" x14ac:dyDescent="0.2">
      <c r="D4326" s="11"/>
    </row>
    <row r="4327" spans="4:4" x14ac:dyDescent="0.2">
      <c r="D4327" s="11"/>
    </row>
    <row r="4328" spans="4:4" x14ac:dyDescent="0.2">
      <c r="D4328" s="11"/>
    </row>
    <row r="4329" spans="4:4" x14ac:dyDescent="0.2">
      <c r="D4329" s="11"/>
    </row>
    <row r="4330" spans="4:4" x14ac:dyDescent="0.2">
      <c r="D4330" s="11"/>
    </row>
    <row r="4331" spans="4:4" x14ac:dyDescent="0.2">
      <c r="D4331" s="11"/>
    </row>
    <row r="4332" spans="4:4" x14ac:dyDescent="0.2">
      <c r="D4332" s="11"/>
    </row>
    <row r="4333" spans="4:4" x14ac:dyDescent="0.2">
      <c r="D4333" s="11"/>
    </row>
    <row r="4334" spans="4:4" x14ac:dyDescent="0.2">
      <c r="D4334" s="11"/>
    </row>
    <row r="4335" spans="4:4" x14ac:dyDescent="0.2">
      <c r="D4335" s="11"/>
    </row>
    <row r="4336" spans="4:4" x14ac:dyDescent="0.2">
      <c r="D4336" s="11"/>
    </row>
    <row r="4337" spans="4:4" x14ac:dyDescent="0.2">
      <c r="D4337" s="11"/>
    </row>
    <row r="4338" spans="4:4" x14ac:dyDescent="0.2">
      <c r="D4338" s="11"/>
    </row>
    <row r="4339" spans="4:4" x14ac:dyDescent="0.2">
      <c r="D4339" s="11"/>
    </row>
    <row r="4340" spans="4:4" x14ac:dyDescent="0.2">
      <c r="D4340" s="11"/>
    </row>
    <row r="4341" spans="4:4" x14ac:dyDescent="0.2">
      <c r="D4341" s="11"/>
    </row>
    <row r="4342" spans="4:4" x14ac:dyDescent="0.2">
      <c r="D4342" s="11"/>
    </row>
    <row r="4343" spans="4:4" x14ac:dyDescent="0.2">
      <c r="D4343" s="11"/>
    </row>
    <row r="4344" spans="4:4" x14ac:dyDescent="0.2">
      <c r="D4344" s="11"/>
    </row>
    <row r="4345" spans="4:4" x14ac:dyDescent="0.2">
      <c r="D4345" s="11"/>
    </row>
    <row r="4346" spans="4:4" x14ac:dyDescent="0.2">
      <c r="D4346" s="11"/>
    </row>
    <row r="4347" spans="4:4" x14ac:dyDescent="0.2">
      <c r="D4347" s="11"/>
    </row>
    <row r="4348" spans="4:4" x14ac:dyDescent="0.2">
      <c r="D4348" s="11"/>
    </row>
    <row r="4349" spans="4:4" x14ac:dyDescent="0.2">
      <c r="D4349" s="11"/>
    </row>
    <row r="4350" spans="4:4" x14ac:dyDescent="0.2">
      <c r="D4350" s="11"/>
    </row>
    <row r="4351" spans="4:4" x14ac:dyDescent="0.2">
      <c r="D4351" s="11"/>
    </row>
    <row r="4352" spans="4:4" x14ac:dyDescent="0.2">
      <c r="D4352" s="11"/>
    </row>
    <row r="4353" spans="4:4" x14ac:dyDescent="0.2">
      <c r="D4353" s="11"/>
    </row>
    <row r="4354" spans="4:4" x14ac:dyDescent="0.2">
      <c r="D4354" s="11"/>
    </row>
    <row r="4355" spans="4:4" x14ac:dyDescent="0.2">
      <c r="D4355" s="11"/>
    </row>
    <row r="4356" spans="4:4" x14ac:dyDescent="0.2">
      <c r="D4356" s="11"/>
    </row>
    <row r="4357" spans="4:4" x14ac:dyDescent="0.2">
      <c r="D4357" s="11"/>
    </row>
    <row r="4358" spans="4:4" x14ac:dyDescent="0.2">
      <c r="D4358" s="11"/>
    </row>
    <row r="4359" spans="4:4" x14ac:dyDescent="0.2">
      <c r="D4359" s="11"/>
    </row>
    <row r="4360" spans="4:4" x14ac:dyDescent="0.2">
      <c r="D4360" s="11"/>
    </row>
    <row r="4361" spans="4:4" x14ac:dyDescent="0.2">
      <c r="D4361" s="11"/>
    </row>
    <row r="4362" spans="4:4" x14ac:dyDescent="0.2">
      <c r="D4362" s="11"/>
    </row>
    <row r="4363" spans="4:4" x14ac:dyDescent="0.2">
      <c r="D4363" s="11"/>
    </row>
    <row r="4364" spans="4:4" x14ac:dyDescent="0.2">
      <c r="D4364" s="11"/>
    </row>
    <row r="4365" spans="4:4" x14ac:dyDescent="0.2">
      <c r="D4365" s="11"/>
    </row>
    <row r="4366" spans="4:4" x14ac:dyDescent="0.2">
      <c r="D4366" s="11"/>
    </row>
    <row r="4367" spans="4:4" x14ac:dyDescent="0.2">
      <c r="D4367" s="11"/>
    </row>
    <row r="4368" spans="4:4" x14ac:dyDescent="0.2">
      <c r="D4368" s="11"/>
    </row>
    <row r="4369" spans="4:4" x14ac:dyDescent="0.2">
      <c r="D4369" s="11"/>
    </row>
    <row r="4370" spans="4:4" x14ac:dyDescent="0.2">
      <c r="D4370" s="11"/>
    </row>
    <row r="4371" spans="4:4" x14ac:dyDescent="0.2">
      <c r="D4371" s="11"/>
    </row>
    <row r="4372" spans="4:4" x14ac:dyDescent="0.2">
      <c r="D4372" s="11"/>
    </row>
    <row r="4373" spans="4:4" x14ac:dyDescent="0.2">
      <c r="D4373" s="11"/>
    </row>
    <row r="4374" spans="4:4" x14ac:dyDescent="0.2">
      <c r="D4374" s="11"/>
    </row>
    <row r="4375" spans="4:4" x14ac:dyDescent="0.2">
      <c r="D4375" s="11"/>
    </row>
    <row r="4376" spans="4:4" x14ac:dyDescent="0.2">
      <c r="D4376" s="11"/>
    </row>
    <row r="4377" spans="4:4" x14ac:dyDescent="0.2">
      <c r="D4377" s="11"/>
    </row>
    <row r="4378" spans="4:4" x14ac:dyDescent="0.2">
      <c r="D4378" s="11"/>
    </row>
    <row r="4379" spans="4:4" x14ac:dyDescent="0.2">
      <c r="D4379" s="11"/>
    </row>
    <row r="4380" spans="4:4" x14ac:dyDescent="0.2">
      <c r="D4380" s="11"/>
    </row>
    <row r="4381" spans="4:4" x14ac:dyDescent="0.2">
      <c r="D4381" s="11"/>
    </row>
    <row r="4382" spans="4:4" x14ac:dyDescent="0.2">
      <c r="D4382" s="11"/>
    </row>
    <row r="4383" spans="4:4" x14ac:dyDescent="0.2">
      <c r="D4383" s="11"/>
    </row>
    <row r="4384" spans="4:4" x14ac:dyDescent="0.2">
      <c r="D4384" s="11"/>
    </row>
    <row r="4385" spans="4:4" x14ac:dyDescent="0.2">
      <c r="D4385" s="11"/>
    </row>
    <row r="4386" spans="4:4" x14ac:dyDescent="0.2">
      <c r="D4386" s="11"/>
    </row>
    <row r="4387" spans="4:4" x14ac:dyDescent="0.2">
      <c r="D4387" s="11"/>
    </row>
    <row r="4388" spans="4:4" x14ac:dyDescent="0.2">
      <c r="D4388" s="11"/>
    </row>
    <row r="4389" spans="4:4" x14ac:dyDescent="0.2">
      <c r="D4389" s="11"/>
    </row>
    <row r="4390" spans="4:4" x14ac:dyDescent="0.2">
      <c r="D4390" s="11"/>
    </row>
    <row r="4391" spans="4:4" x14ac:dyDescent="0.2">
      <c r="D4391" s="11"/>
    </row>
    <row r="4392" spans="4:4" x14ac:dyDescent="0.2">
      <c r="D4392" s="11"/>
    </row>
    <row r="4393" spans="4:4" x14ac:dyDescent="0.2">
      <c r="D4393" s="11"/>
    </row>
    <row r="4394" spans="4:4" x14ac:dyDescent="0.2">
      <c r="D4394" s="11"/>
    </row>
    <row r="4395" spans="4:4" x14ac:dyDescent="0.2">
      <c r="D4395" s="11"/>
    </row>
    <row r="4396" spans="4:4" x14ac:dyDescent="0.2">
      <c r="D4396" s="11"/>
    </row>
    <row r="4397" spans="4:4" x14ac:dyDescent="0.2">
      <c r="D4397" s="11"/>
    </row>
    <row r="4398" spans="4:4" x14ac:dyDescent="0.2">
      <c r="D4398" s="11"/>
    </row>
    <row r="4399" spans="4:4" x14ac:dyDescent="0.2">
      <c r="D4399" s="11"/>
    </row>
    <row r="4400" spans="4:4" x14ac:dyDescent="0.2">
      <c r="D4400" s="11"/>
    </row>
    <row r="4401" spans="4:4" x14ac:dyDescent="0.2">
      <c r="D4401" s="11"/>
    </row>
    <row r="4402" spans="4:4" x14ac:dyDescent="0.2">
      <c r="D4402" s="11"/>
    </row>
    <row r="4403" spans="4:4" x14ac:dyDescent="0.2">
      <c r="D4403" s="11"/>
    </row>
    <row r="4404" spans="4:4" x14ac:dyDescent="0.2">
      <c r="D4404" s="11"/>
    </row>
    <row r="4405" spans="4:4" x14ac:dyDescent="0.2">
      <c r="D4405" s="11"/>
    </row>
    <row r="4406" spans="4:4" x14ac:dyDescent="0.2">
      <c r="D4406" s="11"/>
    </row>
    <row r="4407" spans="4:4" x14ac:dyDescent="0.2">
      <c r="D4407" s="11"/>
    </row>
    <row r="4408" spans="4:4" x14ac:dyDescent="0.2">
      <c r="D4408" s="11"/>
    </row>
    <row r="4409" spans="4:4" x14ac:dyDescent="0.2">
      <c r="D4409" s="11"/>
    </row>
    <row r="4410" spans="4:4" x14ac:dyDescent="0.2">
      <c r="D4410" s="11"/>
    </row>
    <row r="4411" spans="4:4" x14ac:dyDescent="0.2">
      <c r="D4411" s="11"/>
    </row>
    <row r="4412" spans="4:4" x14ac:dyDescent="0.2">
      <c r="D4412" s="11"/>
    </row>
    <row r="4413" spans="4:4" x14ac:dyDescent="0.2">
      <c r="D4413" s="11"/>
    </row>
    <row r="4414" spans="4:4" x14ac:dyDescent="0.2">
      <c r="D4414" s="11"/>
    </row>
    <row r="4415" spans="4:4" x14ac:dyDescent="0.2">
      <c r="D4415" s="11"/>
    </row>
    <row r="4416" spans="4:4" x14ac:dyDescent="0.2">
      <c r="D4416" s="11"/>
    </row>
    <row r="4417" spans="4:4" x14ac:dyDescent="0.2">
      <c r="D4417" s="11"/>
    </row>
    <row r="4418" spans="4:4" x14ac:dyDescent="0.2">
      <c r="D4418" s="11"/>
    </row>
    <row r="4419" spans="4:4" x14ac:dyDescent="0.2">
      <c r="D4419" s="11"/>
    </row>
    <row r="4420" spans="4:4" x14ac:dyDescent="0.2">
      <c r="D4420" s="11"/>
    </row>
    <row r="4421" spans="4:4" x14ac:dyDescent="0.2">
      <c r="D4421" s="11"/>
    </row>
    <row r="4422" spans="4:4" x14ac:dyDescent="0.2">
      <c r="D4422" s="11"/>
    </row>
    <row r="4423" spans="4:4" x14ac:dyDescent="0.2">
      <c r="D4423" s="11"/>
    </row>
    <row r="4424" spans="4:4" x14ac:dyDescent="0.2">
      <c r="D4424" s="11"/>
    </row>
    <row r="4425" spans="4:4" x14ac:dyDescent="0.2">
      <c r="D4425" s="11"/>
    </row>
    <row r="4426" spans="4:4" x14ac:dyDescent="0.2">
      <c r="D4426" s="11"/>
    </row>
    <row r="4427" spans="4:4" x14ac:dyDescent="0.2">
      <c r="D4427" s="11"/>
    </row>
    <row r="4428" spans="4:4" x14ac:dyDescent="0.2">
      <c r="D4428" s="11"/>
    </row>
    <row r="4429" spans="4:4" x14ac:dyDescent="0.2">
      <c r="D4429" s="11"/>
    </row>
    <row r="4430" spans="4:4" x14ac:dyDescent="0.2">
      <c r="D4430" s="11"/>
    </row>
    <row r="4431" spans="4:4" x14ac:dyDescent="0.2">
      <c r="D4431" s="11"/>
    </row>
    <row r="4432" spans="4:4" x14ac:dyDescent="0.2">
      <c r="D4432" s="11"/>
    </row>
    <row r="4433" spans="4:4" x14ac:dyDescent="0.2">
      <c r="D4433" s="11"/>
    </row>
    <row r="4434" spans="4:4" x14ac:dyDescent="0.2">
      <c r="D4434" s="11"/>
    </row>
    <row r="4435" spans="4:4" x14ac:dyDescent="0.2">
      <c r="D4435" s="11"/>
    </row>
    <row r="4436" spans="4:4" x14ac:dyDescent="0.2">
      <c r="D4436" s="11"/>
    </row>
    <row r="4437" spans="4:4" x14ac:dyDescent="0.2">
      <c r="D4437" s="11"/>
    </row>
    <row r="4438" spans="4:4" x14ac:dyDescent="0.2">
      <c r="D4438" s="11"/>
    </row>
    <row r="4439" spans="4:4" x14ac:dyDescent="0.2">
      <c r="D4439" s="11"/>
    </row>
    <row r="4440" spans="4:4" x14ac:dyDescent="0.2">
      <c r="D4440" s="11"/>
    </row>
    <row r="4441" spans="4:4" x14ac:dyDescent="0.2">
      <c r="D4441" s="11"/>
    </row>
    <row r="4442" spans="4:4" x14ac:dyDescent="0.2">
      <c r="D4442" s="11"/>
    </row>
    <row r="4443" spans="4:4" x14ac:dyDescent="0.2">
      <c r="D4443" s="11"/>
    </row>
    <row r="4444" spans="4:4" x14ac:dyDescent="0.2">
      <c r="D4444" s="11"/>
    </row>
    <row r="4445" spans="4:4" x14ac:dyDescent="0.2">
      <c r="D4445" s="11"/>
    </row>
    <row r="4446" spans="4:4" x14ac:dyDescent="0.2">
      <c r="D4446" s="11"/>
    </row>
    <row r="4447" spans="4:4" x14ac:dyDescent="0.2">
      <c r="D4447" s="11"/>
    </row>
    <row r="4448" spans="4:4" x14ac:dyDescent="0.2">
      <c r="D4448" s="11"/>
    </row>
    <row r="4449" spans="4:4" x14ac:dyDescent="0.2">
      <c r="D4449" s="11"/>
    </row>
    <row r="4450" spans="4:4" x14ac:dyDescent="0.2">
      <c r="D4450" s="11"/>
    </row>
    <row r="4451" spans="4:4" x14ac:dyDescent="0.2">
      <c r="D4451" s="11"/>
    </row>
    <row r="4452" spans="4:4" x14ac:dyDescent="0.2">
      <c r="D4452" s="11"/>
    </row>
    <row r="4453" spans="4:4" x14ac:dyDescent="0.2">
      <c r="D4453" s="11"/>
    </row>
    <row r="4454" spans="4:4" x14ac:dyDescent="0.2">
      <c r="D4454" s="11"/>
    </row>
    <row r="4455" spans="4:4" x14ac:dyDescent="0.2">
      <c r="D4455" s="11"/>
    </row>
    <row r="4456" spans="4:4" x14ac:dyDescent="0.2">
      <c r="D4456" s="11"/>
    </row>
    <row r="4457" spans="4:4" x14ac:dyDescent="0.2">
      <c r="D4457" s="11"/>
    </row>
    <row r="4458" spans="4:4" x14ac:dyDescent="0.2">
      <c r="D4458" s="11"/>
    </row>
    <row r="4459" spans="4:4" x14ac:dyDescent="0.2">
      <c r="D4459" s="11"/>
    </row>
    <row r="4460" spans="4:4" x14ac:dyDescent="0.2">
      <c r="D4460" s="11"/>
    </row>
    <row r="4461" spans="4:4" x14ac:dyDescent="0.2">
      <c r="D4461" s="11"/>
    </row>
    <row r="4462" spans="4:4" x14ac:dyDescent="0.2">
      <c r="D4462" s="11"/>
    </row>
    <row r="4463" spans="4:4" x14ac:dyDescent="0.2">
      <c r="D4463" s="11"/>
    </row>
    <row r="4464" spans="4:4" x14ac:dyDescent="0.2">
      <c r="D4464" s="11"/>
    </row>
    <row r="4465" spans="4:4" x14ac:dyDescent="0.2">
      <c r="D4465" s="11"/>
    </row>
    <row r="4466" spans="4:4" x14ac:dyDescent="0.2">
      <c r="D4466" s="11"/>
    </row>
    <row r="4467" spans="4:4" x14ac:dyDescent="0.2">
      <c r="D4467" s="11"/>
    </row>
    <row r="4468" spans="4:4" x14ac:dyDescent="0.2">
      <c r="D4468" s="11"/>
    </row>
    <row r="4469" spans="4:4" x14ac:dyDescent="0.2">
      <c r="D4469" s="11"/>
    </row>
    <row r="4470" spans="4:4" x14ac:dyDescent="0.2">
      <c r="D4470" s="11"/>
    </row>
    <row r="4471" spans="4:4" x14ac:dyDescent="0.2">
      <c r="D4471" s="11"/>
    </row>
    <row r="4472" spans="4:4" x14ac:dyDescent="0.2">
      <c r="D4472" s="11"/>
    </row>
    <row r="4473" spans="4:4" x14ac:dyDescent="0.2">
      <c r="D4473" s="11"/>
    </row>
    <row r="4474" spans="4:4" x14ac:dyDescent="0.2">
      <c r="D4474" s="11"/>
    </row>
    <row r="4475" spans="4:4" x14ac:dyDescent="0.2">
      <c r="D4475" s="11"/>
    </row>
    <row r="4476" spans="4:4" x14ac:dyDescent="0.2">
      <c r="D4476" s="11"/>
    </row>
    <row r="4477" spans="4:4" x14ac:dyDescent="0.2">
      <c r="D4477" s="11"/>
    </row>
    <row r="4478" spans="4:4" x14ac:dyDescent="0.2">
      <c r="D4478" s="11"/>
    </row>
    <row r="4479" spans="4:4" x14ac:dyDescent="0.2">
      <c r="D4479" s="11"/>
    </row>
    <row r="4480" spans="4:4" x14ac:dyDescent="0.2">
      <c r="D4480" s="11"/>
    </row>
    <row r="4481" spans="4:4" x14ac:dyDescent="0.2">
      <c r="D4481" s="11"/>
    </row>
    <row r="4482" spans="4:4" x14ac:dyDescent="0.2">
      <c r="D4482" s="11"/>
    </row>
    <row r="4483" spans="4:4" x14ac:dyDescent="0.2">
      <c r="D4483" s="11"/>
    </row>
    <row r="4484" spans="4:4" x14ac:dyDescent="0.2">
      <c r="D4484" s="11"/>
    </row>
    <row r="4485" spans="4:4" x14ac:dyDescent="0.2">
      <c r="D4485" s="11"/>
    </row>
    <row r="4486" spans="4:4" x14ac:dyDescent="0.2">
      <c r="D4486" s="11"/>
    </row>
    <row r="4487" spans="4:4" x14ac:dyDescent="0.2">
      <c r="D4487" s="11"/>
    </row>
    <row r="4488" spans="4:4" x14ac:dyDescent="0.2">
      <c r="D4488" s="11"/>
    </row>
    <row r="4489" spans="4:4" x14ac:dyDescent="0.2">
      <c r="D4489" s="11"/>
    </row>
    <row r="4490" spans="4:4" x14ac:dyDescent="0.2">
      <c r="D4490" s="11"/>
    </row>
    <row r="4491" spans="4:4" x14ac:dyDescent="0.2">
      <c r="D4491" s="11"/>
    </row>
    <row r="4492" spans="4:4" x14ac:dyDescent="0.2">
      <c r="D4492" s="11"/>
    </row>
    <row r="4493" spans="4:4" x14ac:dyDescent="0.2">
      <c r="D4493" s="11"/>
    </row>
    <row r="4494" spans="4:4" x14ac:dyDescent="0.2">
      <c r="D4494" s="11"/>
    </row>
    <row r="4495" spans="4:4" x14ac:dyDescent="0.2">
      <c r="D4495" s="11"/>
    </row>
    <row r="4496" spans="4:4" x14ac:dyDescent="0.2">
      <c r="D4496" s="11"/>
    </row>
    <row r="4497" spans="4:4" x14ac:dyDescent="0.2">
      <c r="D4497" s="11"/>
    </row>
    <row r="4498" spans="4:4" x14ac:dyDescent="0.2">
      <c r="D4498" s="11"/>
    </row>
    <row r="4499" spans="4:4" x14ac:dyDescent="0.2">
      <c r="D4499" s="11"/>
    </row>
    <row r="4500" spans="4:4" x14ac:dyDescent="0.2">
      <c r="D4500" s="11"/>
    </row>
    <row r="4501" spans="4:4" x14ac:dyDescent="0.2">
      <c r="D4501" s="11"/>
    </row>
    <row r="4502" spans="4:4" x14ac:dyDescent="0.2">
      <c r="D4502" s="11"/>
    </row>
    <row r="4503" spans="4:4" x14ac:dyDescent="0.2">
      <c r="D4503" s="11"/>
    </row>
    <row r="4504" spans="4:4" x14ac:dyDescent="0.2">
      <c r="D4504" s="11"/>
    </row>
    <row r="4505" spans="4:4" x14ac:dyDescent="0.2">
      <c r="D4505" s="11"/>
    </row>
    <row r="4506" spans="4:4" x14ac:dyDescent="0.2">
      <c r="D4506" s="11"/>
    </row>
    <row r="4507" spans="4:4" x14ac:dyDescent="0.2">
      <c r="D4507" s="11"/>
    </row>
    <row r="4508" spans="4:4" x14ac:dyDescent="0.2">
      <c r="D4508" s="11"/>
    </row>
    <row r="4509" spans="4:4" x14ac:dyDescent="0.2">
      <c r="D4509" s="11"/>
    </row>
    <row r="4510" spans="4:4" x14ac:dyDescent="0.2">
      <c r="D4510" s="11"/>
    </row>
    <row r="4511" spans="4:4" x14ac:dyDescent="0.2">
      <c r="D4511" s="11"/>
    </row>
    <row r="4512" spans="4:4" x14ac:dyDescent="0.2">
      <c r="D4512" s="11"/>
    </row>
    <row r="4513" spans="4:4" x14ac:dyDescent="0.2">
      <c r="D4513" s="11"/>
    </row>
    <row r="4514" spans="4:4" x14ac:dyDescent="0.2">
      <c r="D4514" s="11"/>
    </row>
    <row r="4515" spans="4:4" x14ac:dyDescent="0.2">
      <c r="D4515" s="11"/>
    </row>
    <row r="4516" spans="4:4" x14ac:dyDescent="0.2">
      <c r="D4516" s="11"/>
    </row>
    <row r="4517" spans="4:4" x14ac:dyDescent="0.2">
      <c r="D4517" s="11"/>
    </row>
    <row r="4518" spans="4:4" x14ac:dyDescent="0.2">
      <c r="D4518" s="11"/>
    </row>
    <row r="4519" spans="4:4" x14ac:dyDescent="0.2">
      <c r="D4519" s="11"/>
    </row>
    <row r="4520" spans="4:4" x14ac:dyDescent="0.2">
      <c r="D4520" s="11"/>
    </row>
    <row r="4521" spans="4:4" x14ac:dyDescent="0.2">
      <c r="D4521" s="11"/>
    </row>
    <row r="4522" spans="4:4" x14ac:dyDescent="0.2">
      <c r="D4522" s="11"/>
    </row>
    <row r="4523" spans="4:4" x14ac:dyDescent="0.2">
      <c r="D4523" s="11"/>
    </row>
    <row r="4524" spans="4:4" x14ac:dyDescent="0.2">
      <c r="D4524" s="11"/>
    </row>
    <row r="4525" spans="4:4" x14ac:dyDescent="0.2">
      <c r="D4525" s="11"/>
    </row>
    <row r="4526" spans="4:4" x14ac:dyDescent="0.2">
      <c r="D4526" s="11"/>
    </row>
    <row r="4527" spans="4:4" x14ac:dyDescent="0.2">
      <c r="D4527" s="11"/>
    </row>
    <row r="4528" spans="4:4" x14ac:dyDescent="0.2">
      <c r="D4528" s="11"/>
    </row>
    <row r="4529" spans="4:4" x14ac:dyDescent="0.2">
      <c r="D4529" s="11"/>
    </row>
    <row r="4530" spans="4:4" x14ac:dyDescent="0.2">
      <c r="D4530" s="11"/>
    </row>
    <row r="4531" spans="4:4" x14ac:dyDescent="0.2">
      <c r="D4531" s="11"/>
    </row>
    <row r="4532" spans="4:4" x14ac:dyDescent="0.2">
      <c r="D4532" s="11"/>
    </row>
    <row r="4533" spans="4:4" x14ac:dyDescent="0.2">
      <c r="D4533" s="11"/>
    </row>
    <row r="4534" spans="4:4" x14ac:dyDescent="0.2">
      <c r="D4534" s="11"/>
    </row>
    <row r="4535" spans="4:4" x14ac:dyDescent="0.2">
      <c r="D4535" s="11"/>
    </row>
    <row r="4536" spans="4:4" x14ac:dyDescent="0.2">
      <c r="D4536" s="11"/>
    </row>
    <row r="4537" spans="4:4" x14ac:dyDescent="0.2">
      <c r="D4537" s="11"/>
    </row>
    <row r="4538" spans="4:4" x14ac:dyDescent="0.2">
      <c r="D4538" s="11"/>
    </row>
    <row r="4539" spans="4:4" x14ac:dyDescent="0.2">
      <c r="D4539" s="11"/>
    </row>
    <row r="4540" spans="4:4" x14ac:dyDescent="0.2">
      <c r="D4540" s="11"/>
    </row>
    <row r="4541" spans="4:4" x14ac:dyDescent="0.2">
      <c r="D4541" s="11"/>
    </row>
    <row r="4542" spans="4:4" x14ac:dyDescent="0.2">
      <c r="D4542" s="11"/>
    </row>
    <row r="4543" spans="4:4" x14ac:dyDescent="0.2">
      <c r="D4543" s="11"/>
    </row>
    <row r="4544" spans="4:4" x14ac:dyDescent="0.2">
      <c r="D4544" s="11"/>
    </row>
    <row r="4545" spans="4:4" x14ac:dyDescent="0.2">
      <c r="D4545" s="11"/>
    </row>
    <row r="4546" spans="4:4" x14ac:dyDescent="0.2">
      <c r="D4546" s="11"/>
    </row>
    <row r="4547" spans="4:4" x14ac:dyDescent="0.2">
      <c r="D4547" s="11"/>
    </row>
    <row r="4548" spans="4:4" x14ac:dyDescent="0.2">
      <c r="D4548" s="11"/>
    </row>
    <row r="4549" spans="4:4" x14ac:dyDescent="0.2">
      <c r="D4549" s="11"/>
    </row>
    <row r="4550" spans="4:4" x14ac:dyDescent="0.2">
      <c r="D4550" s="11"/>
    </row>
    <row r="4551" spans="4:4" x14ac:dyDescent="0.2">
      <c r="D4551" s="11"/>
    </row>
    <row r="4552" spans="4:4" x14ac:dyDescent="0.2">
      <c r="D4552" s="11"/>
    </row>
    <row r="4553" spans="4:4" x14ac:dyDescent="0.2">
      <c r="D4553" s="11"/>
    </row>
    <row r="4554" spans="4:4" x14ac:dyDescent="0.2">
      <c r="D4554" s="11"/>
    </row>
    <row r="4555" spans="4:4" x14ac:dyDescent="0.2">
      <c r="D4555" s="11"/>
    </row>
    <row r="4556" spans="4:4" x14ac:dyDescent="0.2">
      <c r="D4556" s="11"/>
    </row>
    <row r="4557" spans="4:4" x14ac:dyDescent="0.2">
      <c r="D4557" s="11"/>
    </row>
    <row r="4558" spans="4:4" x14ac:dyDescent="0.2">
      <c r="D4558" s="11"/>
    </row>
    <row r="4559" spans="4:4" x14ac:dyDescent="0.2">
      <c r="D4559" s="11"/>
    </row>
    <row r="4560" spans="4:4" x14ac:dyDescent="0.2">
      <c r="D4560" s="11"/>
    </row>
    <row r="4561" spans="4:4" x14ac:dyDescent="0.2">
      <c r="D4561" s="11"/>
    </row>
    <row r="4562" spans="4:4" x14ac:dyDescent="0.2">
      <c r="D4562" s="11"/>
    </row>
    <row r="4563" spans="4:4" x14ac:dyDescent="0.2">
      <c r="D4563" s="11"/>
    </row>
    <row r="4564" spans="4:4" x14ac:dyDescent="0.2">
      <c r="D4564" s="11"/>
    </row>
    <row r="4565" spans="4:4" x14ac:dyDescent="0.2">
      <c r="D4565" s="11"/>
    </row>
    <row r="4566" spans="4:4" x14ac:dyDescent="0.2">
      <c r="D4566" s="11"/>
    </row>
    <row r="4567" spans="4:4" x14ac:dyDescent="0.2">
      <c r="D4567" s="11"/>
    </row>
    <row r="4568" spans="4:4" x14ac:dyDescent="0.2">
      <c r="D4568" s="11"/>
    </row>
    <row r="4569" spans="4:4" x14ac:dyDescent="0.2">
      <c r="D4569" s="11"/>
    </row>
    <row r="4570" spans="4:4" x14ac:dyDescent="0.2">
      <c r="D4570" s="11"/>
    </row>
    <row r="4571" spans="4:4" x14ac:dyDescent="0.2">
      <c r="D4571" s="11"/>
    </row>
    <row r="4572" spans="4:4" x14ac:dyDescent="0.2">
      <c r="D4572" s="11"/>
    </row>
    <row r="4573" spans="4:4" x14ac:dyDescent="0.2">
      <c r="D4573" s="11"/>
    </row>
    <row r="4574" spans="4:4" x14ac:dyDescent="0.2">
      <c r="D4574" s="11"/>
    </row>
    <row r="4575" spans="4:4" x14ac:dyDescent="0.2">
      <c r="D4575" s="11"/>
    </row>
    <row r="4576" spans="4:4" x14ac:dyDescent="0.2">
      <c r="D4576" s="11"/>
    </row>
    <row r="4577" spans="4:4" x14ac:dyDescent="0.2">
      <c r="D4577" s="11"/>
    </row>
    <row r="4578" spans="4:4" x14ac:dyDescent="0.2">
      <c r="D4578" s="11"/>
    </row>
    <row r="4579" spans="4:4" x14ac:dyDescent="0.2">
      <c r="D4579" s="11"/>
    </row>
    <row r="4580" spans="4:4" x14ac:dyDescent="0.2">
      <c r="D4580" s="11"/>
    </row>
    <row r="4581" spans="4:4" x14ac:dyDescent="0.2">
      <c r="D4581" s="11"/>
    </row>
    <row r="4582" spans="4:4" x14ac:dyDescent="0.2">
      <c r="D4582" s="11"/>
    </row>
    <row r="4583" spans="4:4" x14ac:dyDescent="0.2">
      <c r="D4583" s="11"/>
    </row>
    <row r="4584" spans="4:4" x14ac:dyDescent="0.2">
      <c r="D4584" s="11"/>
    </row>
    <row r="4585" spans="4:4" x14ac:dyDescent="0.2">
      <c r="D4585" s="11"/>
    </row>
    <row r="4586" spans="4:4" x14ac:dyDescent="0.2">
      <c r="D4586" s="11"/>
    </row>
    <row r="4587" spans="4:4" x14ac:dyDescent="0.2">
      <c r="D4587" s="11"/>
    </row>
    <row r="4588" spans="4:4" x14ac:dyDescent="0.2">
      <c r="D4588" s="11"/>
    </row>
    <row r="4589" spans="4:4" x14ac:dyDescent="0.2">
      <c r="D4589" s="11"/>
    </row>
    <row r="4590" spans="4:4" x14ac:dyDescent="0.2">
      <c r="D4590" s="11"/>
    </row>
    <row r="4591" spans="4:4" x14ac:dyDescent="0.2">
      <c r="D4591" s="11"/>
    </row>
    <row r="4592" spans="4:4" x14ac:dyDescent="0.2">
      <c r="D4592" s="11"/>
    </row>
    <row r="4593" spans="4:4" x14ac:dyDescent="0.2">
      <c r="D4593" s="11"/>
    </row>
    <row r="4594" spans="4:4" x14ac:dyDescent="0.2">
      <c r="D4594" s="11"/>
    </row>
    <row r="4595" spans="4:4" x14ac:dyDescent="0.2">
      <c r="D4595" s="11"/>
    </row>
    <row r="4596" spans="4:4" x14ac:dyDescent="0.2">
      <c r="D4596" s="11"/>
    </row>
    <row r="4597" spans="4:4" x14ac:dyDescent="0.2">
      <c r="D4597" s="11"/>
    </row>
    <row r="4598" spans="4:4" x14ac:dyDescent="0.2">
      <c r="D4598" s="11"/>
    </row>
    <row r="4599" spans="4:4" x14ac:dyDescent="0.2">
      <c r="D4599" s="11"/>
    </row>
    <row r="4600" spans="4:4" x14ac:dyDescent="0.2">
      <c r="D4600" s="11"/>
    </row>
    <row r="4601" spans="4:4" x14ac:dyDescent="0.2">
      <c r="D4601" s="11"/>
    </row>
    <row r="4602" spans="4:4" x14ac:dyDescent="0.2">
      <c r="D4602" s="11"/>
    </row>
    <row r="4603" spans="4:4" x14ac:dyDescent="0.2">
      <c r="D4603" s="11"/>
    </row>
    <row r="4604" spans="4:4" x14ac:dyDescent="0.2">
      <c r="D4604" s="11"/>
    </row>
    <row r="4605" spans="4:4" x14ac:dyDescent="0.2">
      <c r="D4605" s="11"/>
    </row>
    <row r="4606" spans="4:4" x14ac:dyDescent="0.2">
      <c r="D4606" s="11"/>
    </row>
    <row r="4607" spans="4:4" x14ac:dyDescent="0.2">
      <c r="D4607" s="11"/>
    </row>
    <row r="4608" spans="4:4" x14ac:dyDescent="0.2">
      <c r="D4608" s="11"/>
    </row>
    <row r="4609" spans="4:4" x14ac:dyDescent="0.2">
      <c r="D4609" s="11"/>
    </row>
    <row r="4610" spans="4:4" x14ac:dyDescent="0.2">
      <c r="D4610" s="11"/>
    </row>
    <row r="4611" spans="4:4" x14ac:dyDescent="0.2">
      <c r="D4611" s="11"/>
    </row>
    <row r="4612" spans="4:4" x14ac:dyDescent="0.2">
      <c r="D4612" s="11"/>
    </row>
    <row r="4613" spans="4:4" x14ac:dyDescent="0.2">
      <c r="D4613" s="11"/>
    </row>
    <row r="4614" spans="4:4" x14ac:dyDescent="0.2">
      <c r="D4614" s="11"/>
    </row>
    <row r="4615" spans="4:4" x14ac:dyDescent="0.2">
      <c r="D4615" s="11"/>
    </row>
    <row r="4616" spans="4:4" x14ac:dyDescent="0.2">
      <c r="D4616" s="11"/>
    </row>
    <row r="4617" spans="4:4" x14ac:dyDescent="0.2">
      <c r="D4617" s="11"/>
    </row>
    <row r="4618" spans="4:4" x14ac:dyDescent="0.2">
      <c r="D4618" s="11"/>
    </row>
    <row r="4619" spans="4:4" x14ac:dyDescent="0.2">
      <c r="D4619" s="11"/>
    </row>
    <row r="4620" spans="4:4" x14ac:dyDescent="0.2">
      <c r="D4620" s="11"/>
    </row>
    <row r="4621" spans="4:4" x14ac:dyDescent="0.2">
      <c r="D4621" s="11"/>
    </row>
    <row r="4622" spans="4:4" x14ac:dyDescent="0.2">
      <c r="D4622" s="11"/>
    </row>
    <row r="4623" spans="4:4" x14ac:dyDescent="0.2">
      <c r="D4623" s="11"/>
    </row>
    <row r="4624" spans="4:4" x14ac:dyDescent="0.2">
      <c r="D4624" s="11"/>
    </row>
    <row r="4625" spans="4:4" x14ac:dyDescent="0.2">
      <c r="D4625" s="11"/>
    </row>
    <row r="4626" spans="4:4" x14ac:dyDescent="0.2">
      <c r="D4626" s="11"/>
    </row>
    <row r="4627" spans="4:4" x14ac:dyDescent="0.2">
      <c r="D4627" s="11"/>
    </row>
    <row r="4628" spans="4:4" x14ac:dyDescent="0.2">
      <c r="D4628" s="11"/>
    </row>
    <row r="4629" spans="4:4" x14ac:dyDescent="0.2">
      <c r="D4629" s="11"/>
    </row>
    <row r="4630" spans="4:4" x14ac:dyDescent="0.2">
      <c r="D4630" s="11"/>
    </row>
    <row r="4631" spans="4:4" x14ac:dyDescent="0.2">
      <c r="D4631" s="11"/>
    </row>
    <row r="4632" spans="4:4" x14ac:dyDescent="0.2">
      <c r="D4632" s="11"/>
    </row>
    <row r="4633" spans="4:4" x14ac:dyDescent="0.2">
      <c r="D4633" s="11"/>
    </row>
    <row r="4634" spans="4:4" x14ac:dyDescent="0.2">
      <c r="D4634" s="11"/>
    </row>
    <row r="4635" spans="4:4" x14ac:dyDescent="0.2">
      <c r="D4635" s="11"/>
    </row>
    <row r="4636" spans="4:4" x14ac:dyDescent="0.2">
      <c r="D4636" s="11"/>
    </row>
    <row r="4637" spans="4:4" x14ac:dyDescent="0.2">
      <c r="D4637" s="11"/>
    </row>
    <row r="4638" spans="4:4" x14ac:dyDescent="0.2">
      <c r="D4638" s="11"/>
    </row>
    <row r="4639" spans="4:4" x14ac:dyDescent="0.2">
      <c r="D4639" s="11"/>
    </row>
    <row r="4640" spans="4:4" x14ac:dyDescent="0.2">
      <c r="D4640" s="11"/>
    </row>
    <row r="4641" spans="4:4" x14ac:dyDescent="0.2">
      <c r="D4641" s="11"/>
    </row>
    <row r="4642" spans="4:4" x14ac:dyDescent="0.2">
      <c r="D4642" s="11"/>
    </row>
    <row r="4643" spans="4:4" x14ac:dyDescent="0.2">
      <c r="D4643" s="11"/>
    </row>
    <row r="4644" spans="4:4" x14ac:dyDescent="0.2">
      <c r="D4644" s="11"/>
    </row>
    <row r="4645" spans="4:4" x14ac:dyDescent="0.2">
      <c r="D4645" s="11"/>
    </row>
    <row r="4646" spans="4:4" x14ac:dyDescent="0.2">
      <c r="D4646" s="11"/>
    </row>
    <row r="4647" spans="4:4" x14ac:dyDescent="0.2">
      <c r="D4647" s="11"/>
    </row>
    <row r="4648" spans="4:4" x14ac:dyDescent="0.2">
      <c r="D4648" s="11"/>
    </row>
    <row r="4649" spans="4:4" x14ac:dyDescent="0.2">
      <c r="D4649" s="11"/>
    </row>
    <row r="4650" spans="4:4" x14ac:dyDescent="0.2">
      <c r="D4650" s="11"/>
    </row>
    <row r="4651" spans="4:4" x14ac:dyDescent="0.2">
      <c r="D4651" s="11"/>
    </row>
    <row r="4652" spans="4:4" x14ac:dyDescent="0.2">
      <c r="D4652" s="11"/>
    </row>
    <row r="4653" spans="4:4" x14ac:dyDescent="0.2">
      <c r="D4653" s="11"/>
    </row>
    <row r="4654" spans="4:4" x14ac:dyDescent="0.2">
      <c r="D4654" s="11"/>
    </row>
    <row r="4655" spans="4:4" x14ac:dyDescent="0.2">
      <c r="D4655" s="11"/>
    </row>
    <row r="4656" spans="4:4" x14ac:dyDescent="0.2">
      <c r="D4656" s="11"/>
    </row>
    <row r="4657" spans="4:4" x14ac:dyDescent="0.2">
      <c r="D4657" s="11"/>
    </row>
    <row r="4658" spans="4:4" x14ac:dyDescent="0.2">
      <c r="D4658" s="11"/>
    </row>
    <row r="4659" spans="4:4" x14ac:dyDescent="0.2">
      <c r="D4659" s="11"/>
    </row>
    <row r="4660" spans="4:4" x14ac:dyDescent="0.2">
      <c r="D4660" s="11"/>
    </row>
    <row r="4661" spans="4:4" x14ac:dyDescent="0.2">
      <c r="D4661" s="11"/>
    </row>
    <row r="4662" spans="4:4" x14ac:dyDescent="0.2">
      <c r="D4662" s="11"/>
    </row>
    <row r="4663" spans="4:4" x14ac:dyDescent="0.2">
      <c r="D4663" s="11"/>
    </row>
    <row r="4664" spans="4:4" x14ac:dyDescent="0.2">
      <c r="D4664" s="11"/>
    </row>
    <row r="4665" spans="4:4" x14ac:dyDescent="0.2">
      <c r="D4665" s="11"/>
    </row>
    <row r="4666" spans="4:4" x14ac:dyDescent="0.2">
      <c r="D4666" s="11"/>
    </row>
    <row r="4667" spans="4:4" x14ac:dyDescent="0.2">
      <c r="D4667" s="11"/>
    </row>
    <row r="4668" spans="4:4" x14ac:dyDescent="0.2">
      <c r="D4668" s="11"/>
    </row>
    <row r="4669" spans="4:4" x14ac:dyDescent="0.2">
      <c r="D4669" s="11"/>
    </row>
    <row r="4670" spans="4:4" x14ac:dyDescent="0.2">
      <c r="D4670" s="11"/>
    </row>
    <row r="4671" spans="4:4" x14ac:dyDescent="0.2">
      <c r="D4671" s="11"/>
    </row>
    <row r="4672" spans="4:4" x14ac:dyDescent="0.2">
      <c r="D4672" s="11"/>
    </row>
    <row r="4673" spans="4:4" x14ac:dyDescent="0.2">
      <c r="D4673" s="11"/>
    </row>
    <row r="4674" spans="4:4" x14ac:dyDescent="0.2">
      <c r="D4674" s="11"/>
    </row>
    <row r="4675" spans="4:4" x14ac:dyDescent="0.2">
      <c r="D4675" s="11"/>
    </row>
    <row r="4676" spans="4:4" x14ac:dyDescent="0.2">
      <c r="D4676" s="11"/>
    </row>
    <row r="4677" spans="4:4" x14ac:dyDescent="0.2">
      <c r="D4677" s="11"/>
    </row>
    <row r="4678" spans="4:4" x14ac:dyDescent="0.2">
      <c r="D4678" s="11"/>
    </row>
    <row r="4679" spans="4:4" x14ac:dyDescent="0.2">
      <c r="D4679" s="11"/>
    </row>
    <row r="4680" spans="4:4" x14ac:dyDescent="0.2">
      <c r="D4680" s="11"/>
    </row>
    <row r="4681" spans="4:4" x14ac:dyDescent="0.2">
      <c r="D4681" s="11"/>
    </row>
    <row r="4682" spans="4:4" x14ac:dyDescent="0.2">
      <c r="D4682" s="11"/>
    </row>
    <row r="4683" spans="4:4" x14ac:dyDescent="0.2">
      <c r="D4683" s="11"/>
    </row>
    <row r="4684" spans="4:4" x14ac:dyDescent="0.2">
      <c r="D4684" s="11"/>
    </row>
    <row r="4685" spans="4:4" x14ac:dyDescent="0.2">
      <c r="D4685" s="11"/>
    </row>
    <row r="4686" spans="4:4" x14ac:dyDescent="0.2">
      <c r="D4686" s="11"/>
    </row>
    <row r="4687" spans="4:4" x14ac:dyDescent="0.2">
      <c r="D4687" s="11"/>
    </row>
    <row r="4688" spans="4:4" x14ac:dyDescent="0.2">
      <c r="D4688" s="11"/>
    </row>
    <row r="4689" spans="4:4" x14ac:dyDescent="0.2">
      <c r="D4689" s="11"/>
    </row>
    <row r="4690" spans="4:4" x14ac:dyDescent="0.2">
      <c r="D4690" s="11"/>
    </row>
    <row r="4691" spans="4:4" x14ac:dyDescent="0.2">
      <c r="D4691" s="11"/>
    </row>
    <row r="4692" spans="4:4" x14ac:dyDescent="0.2">
      <c r="D4692" s="11"/>
    </row>
    <row r="4693" spans="4:4" x14ac:dyDescent="0.2">
      <c r="D4693" s="11"/>
    </row>
    <row r="4694" spans="4:4" x14ac:dyDescent="0.2">
      <c r="D4694" s="11"/>
    </row>
    <row r="4695" spans="4:4" x14ac:dyDescent="0.2">
      <c r="D4695" s="11"/>
    </row>
    <row r="4696" spans="4:4" x14ac:dyDescent="0.2">
      <c r="D4696" s="11"/>
    </row>
    <row r="4697" spans="4:4" x14ac:dyDescent="0.2">
      <c r="D4697" s="11"/>
    </row>
    <row r="4698" spans="4:4" x14ac:dyDescent="0.2">
      <c r="D4698" s="11"/>
    </row>
    <row r="4699" spans="4:4" x14ac:dyDescent="0.2">
      <c r="D4699" s="11"/>
    </row>
    <row r="4700" spans="4:4" x14ac:dyDescent="0.2">
      <c r="D4700" s="11"/>
    </row>
    <row r="4701" spans="4:4" x14ac:dyDescent="0.2">
      <c r="D4701" s="11"/>
    </row>
    <row r="4702" spans="4:4" x14ac:dyDescent="0.2">
      <c r="D4702" s="11"/>
    </row>
    <row r="4703" spans="4:4" x14ac:dyDescent="0.2">
      <c r="D4703" s="11"/>
    </row>
    <row r="4704" spans="4:4" x14ac:dyDescent="0.2">
      <c r="D4704" s="11"/>
    </row>
    <row r="4705" spans="4:4" x14ac:dyDescent="0.2">
      <c r="D4705" s="11"/>
    </row>
    <row r="4706" spans="4:4" x14ac:dyDescent="0.2">
      <c r="D4706" s="11"/>
    </row>
    <row r="4707" spans="4:4" x14ac:dyDescent="0.2">
      <c r="D4707" s="11"/>
    </row>
    <row r="4708" spans="4:4" x14ac:dyDescent="0.2">
      <c r="D4708" s="11"/>
    </row>
    <row r="4709" spans="4:4" x14ac:dyDescent="0.2">
      <c r="D4709" s="11"/>
    </row>
    <row r="4710" spans="4:4" x14ac:dyDescent="0.2">
      <c r="D4710" s="11"/>
    </row>
    <row r="4711" spans="4:4" x14ac:dyDescent="0.2">
      <c r="D4711" s="11"/>
    </row>
    <row r="4712" spans="4:4" x14ac:dyDescent="0.2">
      <c r="D4712" s="11"/>
    </row>
    <row r="4713" spans="4:4" x14ac:dyDescent="0.2">
      <c r="D4713" s="11"/>
    </row>
    <row r="4714" spans="4:4" x14ac:dyDescent="0.2">
      <c r="D4714" s="11"/>
    </row>
    <row r="4715" spans="4:4" x14ac:dyDescent="0.2">
      <c r="D4715" s="11"/>
    </row>
    <row r="4716" spans="4:4" x14ac:dyDescent="0.2">
      <c r="D4716" s="11"/>
    </row>
    <row r="4717" spans="4:4" x14ac:dyDescent="0.2">
      <c r="D4717" s="11"/>
    </row>
    <row r="4718" spans="4:4" x14ac:dyDescent="0.2">
      <c r="D4718" s="11"/>
    </row>
    <row r="4719" spans="4:4" x14ac:dyDescent="0.2">
      <c r="D4719" s="11"/>
    </row>
    <row r="4720" spans="4:4" x14ac:dyDescent="0.2">
      <c r="D4720" s="11"/>
    </row>
    <row r="4721" spans="4:4" x14ac:dyDescent="0.2">
      <c r="D4721" s="11"/>
    </row>
    <row r="4722" spans="4:4" x14ac:dyDescent="0.2">
      <c r="D4722" s="11"/>
    </row>
    <row r="4723" spans="4:4" x14ac:dyDescent="0.2">
      <c r="D4723" s="11"/>
    </row>
    <row r="4724" spans="4:4" x14ac:dyDescent="0.2">
      <c r="D4724" s="11"/>
    </row>
    <row r="4725" spans="4:4" x14ac:dyDescent="0.2">
      <c r="D4725" s="11"/>
    </row>
    <row r="4726" spans="4:4" x14ac:dyDescent="0.2">
      <c r="D4726" s="11"/>
    </row>
    <row r="4727" spans="4:4" x14ac:dyDescent="0.2">
      <c r="D4727" s="11"/>
    </row>
    <row r="4728" spans="4:4" x14ac:dyDescent="0.2">
      <c r="D4728" s="11"/>
    </row>
    <row r="4729" spans="4:4" x14ac:dyDescent="0.2">
      <c r="D4729" s="11"/>
    </row>
    <row r="4730" spans="4:4" x14ac:dyDescent="0.2">
      <c r="D4730" s="11"/>
    </row>
    <row r="4731" spans="4:4" x14ac:dyDescent="0.2">
      <c r="D4731" s="11"/>
    </row>
    <row r="4732" spans="4:4" x14ac:dyDescent="0.2">
      <c r="D4732" s="11"/>
    </row>
    <row r="4733" spans="4:4" x14ac:dyDescent="0.2">
      <c r="D4733" s="11"/>
    </row>
    <row r="4734" spans="4:4" x14ac:dyDescent="0.2">
      <c r="D4734" s="11"/>
    </row>
    <row r="4735" spans="4:4" x14ac:dyDescent="0.2">
      <c r="D4735" s="11"/>
    </row>
    <row r="4736" spans="4:4" x14ac:dyDescent="0.2">
      <c r="D4736" s="11"/>
    </row>
    <row r="4737" spans="4:4" x14ac:dyDescent="0.2">
      <c r="D4737" s="11"/>
    </row>
    <row r="4738" spans="4:4" x14ac:dyDescent="0.2">
      <c r="D4738" s="11"/>
    </row>
    <row r="4739" spans="4:4" x14ac:dyDescent="0.2">
      <c r="D4739" s="11"/>
    </row>
    <row r="4740" spans="4:4" x14ac:dyDescent="0.2">
      <c r="D4740" s="11"/>
    </row>
    <row r="4741" spans="4:4" x14ac:dyDescent="0.2">
      <c r="D4741" s="11"/>
    </row>
    <row r="4742" spans="4:4" x14ac:dyDescent="0.2">
      <c r="D4742" s="11"/>
    </row>
    <row r="4743" spans="4:4" x14ac:dyDescent="0.2">
      <c r="D4743" s="11"/>
    </row>
    <row r="4744" spans="4:4" x14ac:dyDescent="0.2">
      <c r="D4744" s="11"/>
    </row>
    <row r="4745" spans="4:4" x14ac:dyDescent="0.2">
      <c r="D4745" s="11"/>
    </row>
    <row r="4746" spans="4:4" x14ac:dyDescent="0.2">
      <c r="D4746" s="11"/>
    </row>
    <row r="4747" spans="4:4" x14ac:dyDescent="0.2">
      <c r="D4747" s="11"/>
    </row>
    <row r="4748" spans="4:4" x14ac:dyDescent="0.2">
      <c r="D4748" s="11"/>
    </row>
    <row r="4749" spans="4:4" x14ac:dyDescent="0.2">
      <c r="D4749" s="11"/>
    </row>
    <row r="4750" spans="4:4" x14ac:dyDescent="0.2">
      <c r="D4750" s="11"/>
    </row>
    <row r="4751" spans="4:4" x14ac:dyDescent="0.2">
      <c r="D4751" s="11"/>
    </row>
    <row r="4752" spans="4:4" x14ac:dyDescent="0.2">
      <c r="D4752" s="11"/>
    </row>
    <row r="4753" spans="4:4" x14ac:dyDescent="0.2">
      <c r="D4753" s="11"/>
    </row>
    <row r="4754" spans="4:4" x14ac:dyDescent="0.2">
      <c r="D4754" s="11"/>
    </row>
    <row r="4755" spans="4:4" x14ac:dyDescent="0.2">
      <c r="D4755" s="11"/>
    </row>
    <row r="4756" spans="4:4" x14ac:dyDescent="0.2">
      <c r="D4756" s="11"/>
    </row>
    <row r="4757" spans="4:4" x14ac:dyDescent="0.2">
      <c r="D4757" s="11"/>
    </row>
    <row r="4758" spans="4:4" x14ac:dyDescent="0.2">
      <c r="D4758" s="11"/>
    </row>
    <row r="4759" spans="4:4" x14ac:dyDescent="0.2">
      <c r="D4759" s="11"/>
    </row>
    <row r="4760" spans="4:4" x14ac:dyDescent="0.2">
      <c r="D4760" s="11"/>
    </row>
    <row r="4761" spans="4:4" x14ac:dyDescent="0.2">
      <c r="D4761" s="11"/>
    </row>
    <row r="4762" spans="4:4" x14ac:dyDescent="0.2">
      <c r="D4762" s="11"/>
    </row>
    <row r="4763" spans="4:4" x14ac:dyDescent="0.2">
      <c r="D4763" s="11"/>
    </row>
    <row r="4764" spans="4:4" x14ac:dyDescent="0.2">
      <c r="D4764" s="11"/>
    </row>
    <row r="4765" spans="4:4" x14ac:dyDescent="0.2">
      <c r="D4765" s="11"/>
    </row>
    <row r="4766" spans="4:4" x14ac:dyDescent="0.2">
      <c r="D4766" s="11"/>
    </row>
    <row r="4767" spans="4:4" x14ac:dyDescent="0.2">
      <c r="D4767" s="11"/>
    </row>
    <row r="4768" spans="4:4" x14ac:dyDescent="0.2">
      <c r="D4768" s="11"/>
    </row>
    <row r="4769" spans="4:4" x14ac:dyDescent="0.2">
      <c r="D4769" s="11"/>
    </row>
    <row r="4770" spans="4:4" x14ac:dyDescent="0.2">
      <c r="D4770" s="11"/>
    </row>
    <row r="4771" spans="4:4" x14ac:dyDescent="0.2">
      <c r="D4771" s="11"/>
    </row>
    <row r="4772" spans="4:4" x14ac:dyDescent="0.2">
      <c r="D4772" s="11"/>
    </row>
    <row r="4773" spans="4:4" x14ac:dyDescent="0.2">
      <c r="D4773" s="11"/>
    </row>
    <row r="4774" spans="4:4" x14ac:dyDescent="0.2">
      <c r="D4774" s="11"/>
    </row>
    <row r="4775" spans="4:4" x14ac:dyDescent="0.2">
      <c r="D4775" s="11"/>
    </row>
    <row r="4776" spans="4:4" x14ac:dyDescent="0.2">
      <c r="D4776" s="11"/>
    </row>
    <row r="4777" spans="4:4" x14ac:dyDescent="0.2">
      <c r="D4777" s="11"/>
    </row>
    <row r="4778" spans="4:4" x14ac:dyDescent="0.2">
      <c r="D4778" s="11"/>
    </row>
    <row r="4779" spans="4:4" x14ac:dyDescent="0.2">
      <c r="D4779" s="11"/>
    </row>
    <row r="4780" spans="4:4" x14ac:dyDescent="0.2">
      <c r="D4780" s="11"/>
    </row>
    <row r="4781" spans="4:4" x14ac:dyDescent="0.2">
      <c r="D4781" s="11"/>
    </row>
    <row r="4782" spans="4:4" x14ac:dyDescent="0.2">
      <c r="D4782" s="11"/>
    </row>
    <row r="4783" spans="4:4" x14ac:dyDescent="0.2">
      <c r="D4783" s="11"/>
    </row>
    <row r="4784" spans="4:4" x14ac:dyDescent="0.2">
      <c r="D4784" s="11"/>
    </row>
    <row r="4785" spans="4:4" x14ac:dyDescent="0.2">
      <c r="D4785" s="11"/>
    </row>
    <row r="4786" spans="4:4" x14ac:dyDescent="0.2">
      <c r="D4786" s="11"/>
    </row>
    <row r="4787" spans="4:4" x14ac:dyDescent="0.2">
      <c r="D4787" s="11"/>
    </row>
    <row r="4788" spans="4:4" x14ac:dyDescent="0.2">
      <c r="D4788" s="11"/>
    </row>
    <row r="4789" spans="4:4" x14ac:dyDescent="0.2">
      <c r="D4789" s="11"/>
    </row>
    <row r="4790" spans="4:4" x14ac:dyDescent="0.2">
      <c r="D4790" s="11"/>
    </row>
    <row r="4791" spans="4:4" x14ac:dyDescent="0.2">
      <c r="D4791" s="11"/>
    </row>
    <row r="4792" spans="4:4" x14ac:dyDescent="0.2">
      <c r="D4792" s="11"/>
    </row>
    <row r="4793" spans="4:4" x14ac:dyDescent="0.2">
      <c r="D4793" s="11"/>
    </row>
    <row r="4794" spans="4:4" x14ac:dyDescent="0.2">
      <c r="D4794" s="11"/>
    </row>
    <row r="4795" spans="4:4" x14ac:dyDescent="0.2">
      <c r="D4795" s="11"/>
    </row>
    <row r="4796" spans="4:4" x14ac:dyDescent="0.2">
      <c r="D4796" s="11"/>
    </row>
    <row r="4797" spans="4:4" x14ac:dyDescent="0.2">
      <c r="D4797" s="11"/>
    </row>
    <row r="4798" spans="4:4" x14ac:dyDescent="0.2">
      <c r="D4798" s="11"/>
    </row>
    <row r="4799" spans="4:4" x14ac:dyDescent="0.2">
      <c r="D4799" s="11"/>
    </row>
    <row r="4800" spans="4:4" x14ac:dyDescent="0.2">
      <c r="D4800" s="11"/>
    </row>
    <row r="4801" spans="4:4" x14ac:dyDescent="0.2">
      <c r="D4801" s="11"/>
    </row>
    <row r="4802" spans="4:4" x14ac:dyDescent="0.2">
      <c r="D4802" s="11"/>
    </row>
    <row r="4803" spans="4:4" x14ac:dyDescent="0.2">
      <c r="D4803" s="11"/>
    </row>
    <row r="4804" spans="4:4" x14ac:dyDescent="0.2">
      <c r="D4804" s="11"/>
    </row>
    <row r="4805" spans="4:4" x14ac:dyDescent="0.2">
      <c r="D4805" s="11"/>
    </row>
    <row r="4806" spans="4:4" x14ac:dyDescent="0.2">
      <c r="D4806" s="11"/>
    </row>
    <row r="4807" spans="4:4" x14ac:dyDescent="0.2">
      <c r="D4807" s="11"/>
    </row>
    <row r="4808" spans="4:4" x14ac:dyDescent="0.2">
      <c r="D4808" s="11"/>
    </row>
    <row r="4809" spans="4:4" x14ac:dyDescent="0.2">
      <c r="D4809" s="11"/>
    </row>
    <row r="4810" spans="4:4" x14ac:dyDescent="0.2">
      <c r="D4810" s="11"/>
    </row>
    <row r="4811" spans="4:4" x14ac:dyDescent="0.2">
      <c r="D4811" s="11"/>
    </row>
    <row r="4812" spans="4:4" x14ac:dyDescent="0.2">
      <c r="D4812" s="11"/>
    </row>
    <row r="4813" spans="4:4" x14ac:dyDescent="0.2">
      <c r="D4813" s="11"/>
    </row>
    <row r="4814" spans="4:4" x14ac:dyDescent="0.2">
      <c r="D4814" s="11"/>
    </row>
    <row r="4815" spans="4:4" x14ac:dyDescent="0.2">
      <c r="D4815" s="11"/>
    </row>
    <row r="4816" spans="4:4" x14ac:dyDescent="0.2">
      <c r="D4816" s="11"/>
    </row>
    <row r="4817" spans="4:4" x14ac:dyDescent="0.2">
      <c r="D4817" s="11"/>
    </row>
    <row r="4818" spans="4:4" x14ac:dyDescent="0.2">
      <c r="D4818" s="11"/>
    </row>
    <row r="4819" spans="4:4" x14ac:dyDescent="0.2">
      <c r="D4819" s="11"/>
    </row>
    <row r="4820" spans="4:4" x14ac:dyDescent="0.2">
      <c r="D4820" s="11"/>
    </row>
    <row r="4821" spans="4:4" x14ac:dyDescent="0.2">
      <c r="D4821" s="11"/>
    </row>
    <row r="4822" spans="4:4" x14ac:dyDescent="0.2">
      <c r="D4822" s="11"/>
    </row>
    <row r="4823" spans="4:4" x14ac:dyDescent="0.2">
      <c r="D4823" s="11"/>
    </row>
    <row r="4824" spans="4:4" x14ac:dyDescent="0.2">
      <c r="D4824" s="11"/>
    </row>
    <row r="4825" spans="4:4" x14ac:dyDescent="0.2">
      <c r="D4825" s="11"/>
    </row>
    <row r="4826" spans="4:4" x14ac:dyDescent="0.2">
      <c r="D4826" s="11"/>
    </row>
    <row r="4827" spans="4:4" x14ac:dyDescent="0.2">
      <c r="D4827" s="11"/>
    </row>
    <row r="4828" spans="4:4" x14ac:dyDescent="0.2">
      <c r="D4828" s="11"/>
    </row>
    <row r="4829" spans="4:4" x14ac:dyDescent="0.2">
      <c r="D4829" s="11"/>
    </row>
    <row r="4830" spans="4:4" x14ac:dyDescent="0.2">
      <c r="D4830" s="11"/>
    </row>
    <row r="4831" spans="4:4" x14ac:dyDescent="0.2">
      <c r="D4831" s="11"/>
    </row>
    <row r="4832" spans="4:4" x14ac:dyDescent="0.2">
      <c r="D4832" s="11"/>
    </row>
    <row r="4833" spans="4:4" x14ac:dyDescent="0.2">
      <c r="D4833" s="11"/>
    </row>
    <row r="4834" spans="4:4" x14ac:dyDescent="0.2">
      <c r="D4834" s="11"/>
    </row>
    <row r="4835" spans="4:4" x14ac:dyDescent="0.2">
      <c r="D4835" s="11"/>
    </row>
    <row r="4836" spans="4:4" x14ac:dyDescent="0.2">
      <c r="D4836" s="11"/>
    </row>
    <row r="4837" spans="4:4" x14ac:dyDescent="0.2">
      <c r="D4837" s="11"/>
    </row>
    <row r="4838" spans="4:4" x14ac:dyDescent="0.2">
      <c r="D4838" s="11"/>
    </row>
    <row r="4839" spans="4:4" x14ac:dyDescent="0.2">
      <c r="D4839" s="11"/>
    </row>
    <row r="4840" spans="4:4" x14ac:dyDescent="0.2">
      <c r="D4840" s="11"/>
    </row>
    <row r="4841" spans="4:4" x14ac:dyDescent="0.2">
      <c r="D4841" s="11"/>
    </row>
    <row r="4842" spans="4:4" x14ac:dyDescent="0.2">
      <c r="D4842" s="11"/>
    </row>
    <row r="4843" spans="4:4" x14ac:dyDescent="0.2">
      <c r="D4843" s="11"/>
    </row>
    <row r="4844" spans="4:4" x14ac:dyDescent="0.2">
      <c r="D4844" s="11"/>
    </row>
    <row r="4845" spans="4:4" x14ac:dyDescent="0.2">
      <c r="D4845" s="11"/>
    </row>
    <row r="4846" spans="4:4" x14ac:dyDescent="0.2">
      <c r="D4846" s="11"/>
    </row>
    <row r="4847" spans="4:4" x14ac:dyDescent="0.2">
      <c r="D4847" s="11"/>
    </row>
    <row r="4848" spans="4:4" x14ac:dyDescent="0.2">
      <c r="D4848" s="11"/>
    </row>
    <row r="4849" spans="4:4" x14ac:dyDescent="0.2">
      <c r="D4849" s="11"/>
    </row>
    <row r="4850" spans="4:4" x14ac:dyDescent="0.2">
      <c r="D4850" s="11"/>
    </row>
    <row r="4851" spans="4:4" x14ac:dyDescent="0.2">
      <c r="D4851" s="11"/>
    </row>
    <row r="4852" spans="4:4" x14ac:dyDescent="0.2">
      <c r="D4852" s="11"/>
    </row>
    <row r="4853" spans="4:4" x14ac:dyDescent="0.2">
      <c r="D4853" s="11"/>
    </row>
    <row r="4854" spans="4:4" x14ac:dyDescent="0.2">
      <c r="D4854" s="11"/>
    </row>
    <row r="4855" spans="4:4" x14ac:dyDescent="0.2">
      <c r="D4855" s="11"/>
    </row>
    <row r="4856" spans="4:4" x14ac:dyDescent="0.2">
      <c r="D4856" s="11"/>
    </row>
    <row r="4857" spans="4:4" x14ac:dyDescent="0.2">
      <c r="D4857" s="11"/>
    </row>
    <row r="4858" spans="4:4" x14ac:dyDescent="0.2">
      <c r="D4858" s="11"/>
    </row>
    <row r="4859" spans="4:4" x14ac:dyDescent="0.2">
      <c r="D4859" s="11"/>
    </row>
    <row r="4860" spans="4:4" x14ac:dyDescent="0.2">
      <c r="D4860" s="11"/>
    </row>
    <row r="4861" spans="4:4" x14ac:dyDescent="0.2">
      <c r="D4861" s="11"/>
    </row>
    <row r="4862" spans="4:4" x14ac:dyDescent="0.2">
      <c r="D4862" s="11"/>
    </row>
    <row r="4863" spans="4:4" x14ac:dyDescent="0.2">
      <c r="D4863" s="11"/>
    </row>
    <row r="4864" spans="4:4" x14ac:dyDescent="0.2">
      <c r="D4864" s="11"/>
    </row>
    <row r="4865" spans="4:4" x14ac:dyDescent="0.2">
      <c r="D4865" s="11"/>
    </row>
    <row r="4866" spans="4:4" x14ac:dyDescent="0.2">
      <c r="D4866" s="11"/>
    </row>
    <row r="4867" spans="4:4" x14ac:dyDescent="0.2">
      <c r="D4867" s="11"/>
    </row>
    <row r="4868" spans="4:4" x14ac:dyDescent="0.2">
      <c r="D4868" s="11"/>
    </row>
    <row r="4869" spans="4:4" x14ac:dyDescent="0.2">
      <c r="D4869" s="11"/>
    </row>
    <row r="4870" spans="4:4" x14ac:dyDescent="0.2">
      <c r="D4870" s="11"/>
    </row>
    <row r="4871" spans="4:4" x14ac:dyDescent="0.2">
      <c r="D4871" s="11"/>
    </row>
    <row r="4872" spans="4:4" x14ac:dyDescent="0.2">
      <c r="D4872" s="11"/>
    </row>
    <row r="4873" spans="4:4" x14ac:dyDescent="0.2">
      <c r="D4873" s="11"/>
    </row>
    <row r="4874" spans="4:4" x14ac:dyDescent="0.2">
      <c r="D4874" s="11"/>
    </row>
    <row r="4875" spans="4:4" x14ac:dyDescent="0.2">
      <c r="D4875" s="11"/>
    </row>
    <row r="4876" spans="4:4" x14ac:dyDescent="0.2">
      <c r="D4876" s="11"/>
    </row>
    <row r="4877" spans="4:4" x14ac:dyDescent="0.2">
      <c r="D4877" s="11"/>
    </row>
    <row r="4878" spans="4:4" x14ac:dyDescent="0.2">
      <c r="D4878" s="11"/>
    </row>
    <row r="4879" spans="4:4" x14ac:dyDescent="0.2">
      <c r="D4879" s="11"/>
    </row>
    <row r="4880" spans="4:4" x14ac:dyDescent="0.2">
      <c r="D4880" s="11"/>
    </row>
    <row r="4881" spans="4:4" x14ac:dyDescent="0.2">
      <c r="D4881" s="11"/>
    </row>
    <row r="4882" spans="4:4" x14ac:dyDescent="0.2">
      <c r="D4882" s="11"/>
    </row>
    <row r="4883" spans="4:4" x14ac:dyDescent="0.2">
      <c r="D4883" s="11"/>
    </row>
    <row r="4884" spans="4:4" x14ac:dyDescent="0.2">
      <c r="D4884" s="11"/>
    </row>
    <row r="4885" spans="4:4" x14ac:dyDescent="0.2">
      <c r="D4885" s="11"/>
    </row>
    <row r="4886" spans="4:4" x14ac:dyDescent="0.2">
      <c r="D4886" s="11"/>
    </row>
    <row r="4887" spans="4:4" x14ac:dyDescent="0.2">
      <c r="D4887" s="11"/>
    </row>
    <row r="4888" spans="4:4" x14ac:dyDescent="0.2">
      <c r="D4888" s="11"/>
    </row>
    <row r="4889" spans="4:4" x14ac:dyDescent="0.2">
      <c r="D4889" s="11"/>
    </row>
    <row r="4890" spans="4:4" x14ac:dyDescent="0.2">
      <c r="D4890" s="11"/>
    </row>
    <row r="4891" spans="4:4" x14ac:dyDescent="0.2">
      <c r="D4891" s="11"/>
    </row>
    <row r="4892" spans="4:4" x14ac:dyDescent="0.2">
      <c r="D4892" s="11"/>
    </row>
    <row r="4893" spans="4:4" x14ac:dyDescent="0.2">
      <c r="D4893" s="11"/>
    </row>
    <row r="4894" spans="4:4" x14ac:dyDescent="0.2">
      <c r="D4894" s="11"/>
    </row>
    <row r="4895" spans="4:4" x14ac:dyDescent="0.2">
      <c r="D4895" s="11"/>
    </row>
    <row r="4896" spans="4:4" x14ac:dyDescent="0.2">
      <c r="D4896" s="11"/>
    </row>
    <row r="4897" spans="4:4" x14ac:dyDescent="0.2">
      <c r="D4897" s="11"/>
    </row>
    <row r="4898" spans="4:4" x14ac:dyDescent="0.2">
      <c r="D4898" s="11"/>
    </row>
    <row r="4899" spans="4:4" x14ac:dyDescent="0.2">
      <c r="D4899" s="11"/>
    </row>
    <row r="4900" spans="4:4" x14ac:dyDescent="0.2">
      <c r="D4900" s="11"/>
    </row>
    <row r="4901" spans="4:4" x14ac:dyDescent="0.2">
      <c r="D4901" s="11"/>
    </row>
    <row r="4902" spans="4:4" x14ac:dyDescent="0.2">
      <c r="D4902" s="11"/>
    </row>
    <row r="4903" spans="4:4" x14ac:dyDescent="0.2">
      <c r="D4903" s="11"/>
    </row>
    <row r="4904" spans="4:4" x14ac:dyDescent="0.2">
      <c r="D4904" s="11"/>
    </row>
    <row r="4905" spans="4:4" x14ac:dyDescent="0.2">
      <c r="D4905" s="11"/>
    </row>
    <row r="4906" spans="4:4" x14ac:dyDescent="0.2">
      <c r="D4906" s="11"/>
    </row>
    <row r="4907" spans="4:4" x14ac:dyDescent="0.2">
      <c r="D4907" s="11"/>
    </row>
    <row r="4908" spans="4:4" x14ac:dyDescent="0.2">
      <c r="D4908" s="11"/>
    </row>
    <row r="4909" spans="4:4" x14ac:dyDescent="0.2">
      <c r="D4909" s="11"/>
    </row>
    <row r="4910" spans="4:4" x14ac:dyDescent="0.2">
      <c r="D4910" s="11"/>
    </row>
    <row r="4911" spans="4:4" x14ac:dyDescent="0.2">
      <c r="D4911" s="11"/>
    </row>
    <row r="4912" spans="4:4" x14ac:dyDescent="0.2">
      <c r="D4912" s="11"/>
    </row>
    <row r="4913" spans="4:4" x14ac:dyDescent="0.2">
      <c r="D4913" s="11"/>
    </row>
    <row r="4914" spans="4:4" x14ac:dyDescent="0.2">
      <c r="D4914" s="11"/>
    </row>
    <row r="4915" spans="4:4" x14ac:dyDescent="0.2">
      <c r="D4915" s="11"/>
    </row>
    <row r="4916" spans="4:4" x14ac:dyDescent="0.2">
      <c r="D4916" s="11"/>
    </row>
    <row r="4917" spans="4:4" x14ac:dyDescent="0.2">
      <c r="D4917" s="11"/>
    </row>
    <row r="4918" spans="4:4" x14ac:dyDescent="0.2">
      <c r="D4918" s="11"/>
    </row>
    <row r="4919" spans="4:4" x14ac:dyDescent="0.2">
      <c r="D4919" s="11"/>
    </row>
    <row r="4920" spans="4:4" x14ac:dyDescent="0.2">
      <c r="D4920" s="11"/>
    </row>
    <row r="4921" spans="4:4" x14ac:dyDescent="0.2">
      <c r="D4921" s="11"/>
    </row>
    <row r="4922" spans="4:4" x14ac:dyDescent="0.2">
      <c r="D4922" s="11"/>
    </row>
    <row r="4923" spans="4:4" x14ac:dyDescent="0.2">
      <c r="D4923" s="11"/>
    </row>
    <row r="4924" spans="4:4" x14ac:dyDescent="0.2">
      <c r="D4924" s="11"/>
    </row>
    <row r="4925" spans="4:4" x14ac:dyDescent="0.2">
      <c r="D4925" s="11"/>
    </row>
    <row r="4926" spans="4:4" x14ac:dyDescent="0.2">
      <c r="D4926" s="11"/>
    </row>
    <row r="4927" spans="4:4" x14ac:dyDescent="0.2">
      <c r="D4927" s="11"/>
    </row>
    <row r="4928" spans="4:4" x14ac:dyDescent="0.2">
      <c r="D4928" s="11"/>
    </row>
    <row r="4929" spans="4:4" x14ac:dyDescent="0.2">
      <c r="D4929" s="11"/>
    </row>
    <row r="4930" spans="4:4" x14ac:dyDescent="0.2">
      <c r="D4930" s="11"/>
    </row>
    <row r="4931" spans="4:4" x14ac:dyDescent="0.2">
      <c r="D4931" s="11"/>
    </row>
    <row r="4932" spans="4:4" x14ac:dyDescent="0.2">
      <c r="D4932" s="11"/>
    </row>
    <row r="4933" spans="4:4" x14ac:dyDescent="0.2">
      <c r="D4933" s="11"/>
    </row>
    <row r="4934" spans="4:4" x14ac:dyDescent="0.2">
      <c r="D4934" s="11"/>
    </row>
    <row r="4935" spans="4:4" x14ac:dyDescent="0.2">
      <c r="D4935" s="11"/>
    </row>
    <row r="4936" spans="4:4" x14ac:dyDescent="0.2">
      <c r="D4936" s="11"/>
    </row>
    <row r="4937" spans="4:4" x14ac:dyDescent="0.2">
      <c r="D4937" s="11"/>
    </row>
    <row r="4938" spans="4:4" x14ac:dyDescent="0.2">
      <c r="D4938" s="11"/>
    </row>
    <row r="4939" spans="4:4" x14ac:dyDescent="0.2">
      <c r="D4939" s="11"/>
    </row>
    <row r="4940" spans="4:4" x14ac:dyDescent="0.2">
      <c r="D4940" s="11"/>
    </row>
    <row r="4941" spans="4:4" x14ac:dyDescent="0.2">
      <c r="D4941" s="11"/>
    </row>
    <row r="4942" spans="4:4" x14ac:dyDescent="0.2">
      <c r="D4942" s="11"/>
    </row>
    <row r="4943" spans="4:4" x14ac:dyDescent="0.2">
      <c r="D4943" s="11"/>
    </row>
    <row r="4944" spans="4:4" x14ac:dyDescent="0.2">
      <c r="D4944" s="11"/>
    </row>
    <row r="4945" spans="4:4" x14ac:dyDescent="0.2">
      <c r="D4945" s="11"/>
    </row>
    <row r="4946" spans="4:4" x14ac:dyDescent="0.2">
      <c r="D4946" s="11"/>
    </row>
    <row r="4947" spans="4:4" x14ac:dyDescent="0.2">
      <c r="D4947" s="11"/>
    </row>
    <row r="4948" spans="4:4" x14ac:dyDescent="0.2">
      <c r="D4948" s="11"/>
    </row>
    <row r="4949" spans="4:4" x14ac:dyDescent="0.2">
      <c r="D4949" s="11"/>
    </row>
    <row r="4950" spans="4:4" x14ac:dyDescent="0.2">
      <c r="D4950" s="11"/>
    </row>
    <row r="4951" spans="4:4" x14ac:dyDescent="0.2">
      <c r="D4951" s="11"/>
    </row>
    <row r="4952" spans="4:4" x14ac:dyDescent="0.2">
      <c r="D4952" s="11"/>
    </row>
    <row r="4953" spans="4:4" x14ac:dyDescent="0.2">
      <c r="D4953" s="11"/>
    </row>
    <row r="4954" spans="4:4" x14ac:dyDescent="0.2">
      <c r="D4954" s="11"/>
    </row>
    <row r="4955" spans="4:4" x14ac:dyDescent="0.2">
      <c r="D4955" s="11"/>
    </row>
    <row r="4956" spans="4:4" x14ac:dyDescent="0.2">
      <c r="D4956" s="11"/>
    </row>
    <row r="4957" spans="4:4" x14ac:dyDescent="0.2">
      <c r="D4957" s="11"/>
    </row>
    <row r="4958" spans="4:4" x14ac:dyDescent="0.2">
      <c r="D4958" s="11"/>
    </row>
    <row r="4959" spans="4:4" x14ac:dyDescent="0.2">
      <c r="D4959" s="11"/>
    </row>
    <row r="4960" spans="4:4" x14ac:dyDescent="0.2">
      <c r="D4960" s="11"/>
    </row>
    <row r="4961" spans="4:4" x14ac:dyDescent="0.2">
      <c r="D4961" s="11"/>
    </row>
    <row r="4962" spans="4:4" x14ac:dyDescent="0.2">
      <c r="D4962" s="11"/>
    </row>
    <row r="4963" spans="4:4" x14ac:dyDescent="0.2">
      <c r="D4963" s="11"/>
    </row>
    <row r="4964" spans="4:4" x14ac:dyDescent="0.2">
      <c r="D4964" s="11"/>
    </row>
    <row r="4965" spans="4:4" x14ac:dyDescent="0.2">
      <c r="D4965" s="11"/>
    </row>
    <row r="4966" spans="4:4" x14ac:dyDescent="0.2">
      <c r="D4966" s="11"/>
    </row>
    <row r="4967" spans="4:4" x14ac:dyDescent="0.2">
      <c r="D4967" s="11"/>
    </row>
    <row r="4968" spans="4:4" x14ac:dyDescent="0.2">
      <c r="D4968" s="11"/>
    </row>
    <row r="4969" spans="4:4" x14ac:dyDescent="0.2">
      <c r="D4969" s="11"/>
    </row>
    <row r="4970" spans="4:4" x14ac:dyDescent="0.2">
      <c r="D4970" s="11"/>
    </row>
    <row r="4971" spans="4:4" x14ac:dyDescent="0.2">
      <c r="D4971" s="11"/>
    </row>
    <row r="4972" spans="4:4" x14ac:dyDescent="0.2">
      <c r="D4972" s="11"/>
    </row>
    <row r="4973" spans="4:4" x14ac:dyDescent="0.2">
      <c r="D4973" s="11"/>
    </row>
    <row r="4974" spans="4:4" x14ac:dyDescent="0.2">
      <c r="D4974" s="11"/>
    </row>
    <row r="4975" spans="4:4" x14ac:dyDescent="0.2">
      <c r="D4975" s="11"/>
    </row>
    <row r="4976" spans="4:4" x14ac:dyDescent="0.2">
      <c r="D4976" s="11"/>
    </row>
    <row r="4977" spans="4:4" x14ac:dyDescent="0.2">
      <c r="D4977" s="11"/>
    </row>
    <row r="4978" spans="4:4" x14ac:dyDescent="0.2">
      <c r="D4978" s="11"/>
    </row>
    <row r="4979" spans="4:4" x14ac:dyDescent="0.2">
      <c r="D4979" s="11"/>
    </row>
    <row r="4980" spans="4:4" x14ac:dyDescent="0.2">
      <c r="D4980" s="11"/>
    </row>
    <row r="4981" spans="4:4" x14ac:dyDescent="0.2">
      <c r="D4981" s="11"/>
    </row>
    <row r="4982" spans="4:4" x14ac:dyDescent="0.2">
      <c r="D4982" s="11"/>
    </row>
    <row r="4983" spans="4:4" x14ac:dyDescent="0.2">
      <c r="D4983" s="11"/>
    </row>
    <row r="4984" spans="4:4" x14ac:dyDescent="0.2">
      <c r="D4984" s="11"/>
    </row>
    <row r="4985" spans="4:4" x14ac:dyDescent="0.2">
      <c r="D4985" s="11"/>
    </row>
    <row r="4986" spans="4:4" x14ac:dyDescent="0.2">
      <c r="D4986" s="11"/>
    </row>
    <row r="4987" spans="4:4" x14ac:dyDescent="0.2">
      <c r="D4987" s="11"/>
    </row>
    <row r="4988" spans="4:4" x14ac:dyDescent="0.2">
      <c r="D4988" s="11"/>
    </row>
    <row r="4989" spans="4:4" x14ac:dyDescent="0.2">
      <c r="D4989" s="11"/>
    </row>
    <row r="4990" spans="4:4" x14ac:dyDescent="0.2">
      <c r="D4990" s="11"/>
    </row>
    <row r="4991" spans="4:4" x14ac:dyDescent="0.2">
      <c r="D4991" s="11"/>
    </row>
    <row r="4992" spans="4:4" x14ac:dyDescent="0.2">
      <c r="D4992" s="11"/>
    </row>
    <row r="4993" spans="4:4" x14ac:dyDescent="0.2">
      <c r="D4993" s="11"/>
    </row>
    <row r="4994" spans="4:4" x14ac:dyDescent="0.2">
      <c r="D4994" s="11"/>
    </row>
    <row r="4995" spans="4:4" x14ac:dyDescent="0.2">
      <c r="D4995" s="11"/>
    </row>
    <row r="4996" spans="4:4" x14ac:dyDescent="0.2">
      <c r="D4996" s="11"/>
    </row>
    <row r="4997" spans="4:4" x14ac:dyDescent="0.2">
      <c r="D4997" s="11"/>
    </row>
    <row r="4998" spans="4:4" x14ac:dyDescent="0.2">
      <c r="D4998" s="11"/>
    </row>
    <row r="4999" spans="4:4" x14ac:dyDescent="0.2">
      <c r="D4999" s="11"/>
    </row>
    <row r="5000" spans="4:4" x14ac:dyDescent="0.2">
      <c r="D5000" s="11"/>
    </row>
    <row r="5001" spans="4:4" x14ac:dyDescent="0.2">
      <c r="D5001" s="11"/>
    </row>
    <row r="5002" spans="4:4" x14ac:dyDescent="0.2">
      <c r="D5002" s="11"/>
    </row>
    <row r="5003" spans="4:4" x14ac:dyDescent="0.2">
      <c r="D5003" s="11"/>
    </row>
    <row r="5004" spans="4:4" x14ac:dyDescent="0.2">
      <c r="D5004" s="11"/>
    </row>
    <row r="5005" spans="4:4" x14ac:dyDescent="0.2">
      <c r="D5005" s="11"/>
    </row>
    <row r="5006" spans="4:4" x14ac:dyDescent="0.2">
      <c r="D5006" s="11"/>
    </row>
    <row r="5007" spans="4:4" x14ac:dyDescent="0.2">
      <c r="D5007" s="11"/>
    </row>
    <row r="5008" spans="4:4" x14ac:dyDescent="0.2">
      <c r="D5008" s="11"/>
    </row>
    <row r="5009" spans="4:4" x14ac:dyDescent="0.2">
      <c r="D5009" s="11"/>
    </row>
    <row r="5010" spans="4:4" x14ac:dyDescent="0.2">
      <c r="D5010" s="11"/>
    </row>
    <row r="5011" spans="4:4" x14ac:dyDescent="0.2">
      <c r="D5011" s="11"/>
    </row>
    <row r="5012" spans="4:4" x14ac:dyDescent="0.2">
      <c r="D5012" s="11"/>
    </row>
    <row r="5013" spans="4:4" x14ac:dyDescent="0.2">
      <c r="D5013" s="11"/>
    </row>
    <row r="5014" spans="4:4" x14ac:dyDescent="0.2">
      <c r="D5014" s="11"/>
    </row>
    <row r="5015" spans="4:4" x14ac:dyDescent="0.2">
      <c r="D5015" s="11"/>
    </row>
    <row r="5016" spans="4:4" x14ac:dyDescent="0.2">
      <c r="D5016" s="11"/>
    </row>
    <row r="5017" spans="4:4" x14ac:dyDescent="0.2">
      <c r="D5017" s="11"/>
    </row>
    <row r="5018" spans="4:4" x14ac:dyDescent="0.2">
      <c r="D5018" s="11"/>
    </row>
    <row r="5019" spans="4:4" x14ac:dyDescent="0.2">
      <c r="D5019" s="11"/>
    </row>
    <row r="5020" spans="4:4" x14ac:dyDescent="0.2">
      <c r="D5020" s="11"/>
    </row>
    <row r="5021" spans="4:4" x14ac:dyDescent="0.2">
      <c r="D5021" s="11"/>
    </row>
    <row r="5022" spans="4:4" x14ac:dyDescent="0.2">
      <c r="D5022" s="11"/>
    </row>
    <row r="5023" spans="4:4" x14ac:dyDescent="0.2">
      <c r="D5023" s="11"/>
    </row>
    <row r="5024" spans="4:4" x14ac:dyDescent="0.2">
      <c r="D5024" s="11"/>
    </row>
    <row r="5025" spans="4:4" x14ac:dyDescent="0.2">
      <c r="D5025" s="11"/>
    </row>
    <row r="5026" spans="4:4" x14ac:dyDescent="0.2">
      <c r="D5026" s="11"/>
    </row>
    <row r="5027" spans="4:4" x14ac:dyDescent="0.2">
      <c r="D5027" s="11"/>
    </row>
    <row r="5028" spans="4:4" x14ac:dyDescent="0.2">
      <c r="D5028" s="11"/>
    </row>
    <row r="5029" spans="4:4" x14ac:dyDescent="0.2">
      <c r="D5029" s="11"/>
    </row>
    <row r="5030" spans="4:4" x14ac:dyDescent="0.2">
      <c r="D5030" s="11"/>
    </row>
    <row r="5031" spans="4:4" x14ac:dyDescent="0.2">
      <c r="D5031" s="11"/>
    </row>
    <row r="5032" spans="4:4" x14ac:dyDescent="0.2">
      <c r="D5032" s="11"/>
    </row>
    <row r="5033" spans="4:4" x14ac:dyDescent="0.2">
      <c r="D5033" s="11"/>
    </row>
    <row r="5034" spans="4:4" x14ac:dyDescent="0.2">
      <c r="D5034" s="11"/>
    </row>
    <row r="5035" spans="4:4" x14ac:dyDescent="0.2">
      <c r="D5035" s="11"/>
    </row>
    <row r="5036" spans="4:4" x14ac:dyDescent="0.2">
      <c r="D5036" s="11"/>
    </row>
    <row r="5037" spans="4:4" x14ac:dyDescent="0.2">
      <c r="D5037" s="11"/>
    </row>
    <row r="5038" spans="4:4" x14ac:dyDescent="0.2">
      <c r="D5038" s="11"/>
    </row>
    <row r="5039" spans="4:4" x14ac:dyDescent="0.2">
      <c r="D5039" s="11"/>
    </row>
    <row r="5040" spans="4:4" x14ac:dyDescent="0.2">
      <c r="D5040" s="11"/>
    </row>
    <row r="5041" spans="4:4" x14ac:dyDescent="0.2">
      <c r="D5041" s="11"/>
    </row>
    <row r="5042" spans="4:4" x14ac:dyDescent="0.2">
      <c r="D5042" s="11"/>
    </row>
    <row r="5043" spans="4:4" x14ac:dyDescent="0.2">
      <c r="D5043" s="11"/>
    </row>
    <row r="5044" spans="4:4" x14ac:dyDescent="0.2">
      <c r="D5044" s="11"/>
    </row>
    <row r="5045" spans="4:4" x14ac:dyDescent="0.2">
      <c r="D5045" s="11"/>
    </row>
    <row r="5046" spans="4:4" x14ac:dyDescent="0.2">
      <c r="D5046" s="11"/>
    </row>
    <row r="5047" spans="4:4" x14ac:dyDescent="0.2">
      <c r="D5047" s="11"/>
    </row>
    <row r="5048" spans="4:4" x14ac:dyDescent="0.2">
      <c r="D5048" s="11"/>
    </row>
    <row r="5049" spans="4:4" x14ac:dyDescent="0.2">
      <c r="D5049" s="11"/>
    </row>
    <row r="5050" spans="4:4" x14ac:dyDescent="0.2">
      <c r="D5050" s="11"/>
    </row>
    <row r="5051" spans="4:4" x14ac:dyDescent="0.2">
      <c r="D5051" s="11"/>
    </row>
    <row r="5052" spans="4:4" x14ac:dyDescent="0.2">
      <c r="D5052" s="11"/>
    </row>
    <row r="5053" spans="4:4" x14ac:dyDescent="0.2">
      <c r="D5053" s="11"/>
    </row>
    <row r="5054" spans="4:4" x14ac:dyDescent="0.2">
      <c r="D5054" s="11"/>
    </row>
    <row r="5055" spans="4:4" x14ac:dyDescent="0.2">
      <c r="D5055" s="11"/>
    </row>
    <row r="5056" spans="4:4" x14ac:dyDescent="0.2">
      <c r="D5056" s="11"/>
    </row>
    <row r="5057" spans="4:4" x14ac:dyDescent="0.2">
      <c r="D5057" s="11"/>
    </row>
    <row r="5058" spans="4:4" x14ac:dyDescent="0.2">
      <c r="D5058" s="11"/>
    </row>
    <row r="5059" spans="4:4" x14ac:dyDescent="0.2">
      <c r="D5059" s="11"/>
    </row>
    <row r="5060" spans="4:4" x14ac:dyDescent="0.2">
      <c r="D5060" s="11"/>
    </row>
    <row r="5061" spans="4:4" x14ac:dyDescent="0.2">
      <c r="D5061" s="11"/>
    </row>
    <row r="5062" spans="4:4" x14ac:dyDescent="0.2">
      <c r="D5062" s="11"/>
    </row>
    <row r="5063" spans="4:4" x14ac:dyDescent="0.2">
      <c r="D5063" s="11"/>
    </row>
    <row r="5064" spans="4:4" x14ac:dyDescent="0.2">
      <c r="D5064" s="11"/>
    </row>
    <row r="5065" spans="4:4" x14ac:dyDescent="0.2">
      <c r="D5065" s="11"/>
    </row>
    <row r="5066" spans="4:4" x14ac:dyDescent="0.2">
      <c r="D5066" s="11"/>
    </row>
    <row r="5067" spans="4:4" x14ac:dyDescent="0.2">
      <c r="D5067" s="11"/>
    </row>
    <row r="5068" spans="4:4" x14ac:dyDescent="0.2">
      <c r="D5068" s="11"/>
    </row>
    <row r="5069" spans="4:4" x14ac:dyDescent="0.2">
      <c r="D5069" s="11"/>
    </row>
    <row r="5070" spans="4:4" x14ac:dyDescent="0.2">
      <c r="D5070" s="11"/>
    </row>
    <row r="5071" spans="4:4" x14ac:dyDescent="0.2">
      <c r="D5071" s="11"/>
    </row>
    <row r="5072" spans="4:4" x14ac:dyDescent="0.2">
      <c r="D5072" s="11"/>
    </row>
    <row r="5073" spans="4:4" x14ac:dyDescent="0.2">
      <c r="D5073" s="11"/>
    </row>
    <row r="5074" spans="4:4" x14ac:dyDescent="0.2">
      <c r="D5074" s="11"/>
    </row>
    <row r="5075" spans="4:4" x14ac:dyDescent="0.2">
      <c r="D5075" s="11"/>
    </row>
    <row r="5076" spans="4:4" x14ac:dyDescent="0.2">
      <c r="D5076" s="11"/>
    </row>
    <row r="5077" spans="4:4" x14ac:dyDescent="0.2">
      <c r="D5077" s="11"/>
    </row>
    <row r="5078" spans="4:4" x14ac:dyDescent="0.2">
      <c r="D5078" s="11"/>
    </row>
    <row r="5079" spans="4:4" x14ac:dyDescent="0.2">
      <c r="D5079" s="11"/>
    </row>
    <row r="5080" spans="4:4" x14ac:dyDescent="0.2">
      <c r="D5080" s="11"/>
    </row>
    <row r="5081" spans="4:4" x14ac:dyDescent="0.2">
      <c r="D5081" s="11"/>
    </row>
    <row r="5082" spans="4:4" x14ac:dyDescent="0.2">
      <c r="D5082" s="11"/>
    </row>
    <row r="5083" spans="4:4" x14ac:dyDescent="0.2">
      <c r="D5083" s="11"/>
    </row>
    <row r="5084" spans="4:4" x14ac:dyDescent="0.2">
      <c r="D5084" s="11"/>
    </row>
    <row r="5085" spans="4:4" x14ac:dyDescent="0.2">
      <c r="D5085" s="11"/>
    </row>
    <row r="5086" spans="4:4" x14ac:dyDescent="0.2">
      <c r="D5086" s="11"/>
    </row>
    <row r="5087" spans="4:4" x14ac:dyDescent="0.2">
      <c r="D5087" s="11"/>
    </row>
    <row r="5088" spans="4:4" x14ac:dyDescent="0.2">
      <c r="D5088" s="11"/>
    </row>
    <row r="5089" spans="4:4" x14ac:dyDescent="0.2">
      <c r="D5089" s="11"/>
    </row>
    <row r="5090" spans="4:4" x14ac:dyDescent="0.2">
      <c r="D5090" s="11"/>
    </row>
    <row r="5091" spans="4:4" x14ac:dyDescent="0.2">
      <c r="D5091" s="11"/>
    </row>
    <row r="5092" spans="4:4" x14ac:dyDescent="0.2">
      <c r="D5092" s="11"/>
    </row>
    <row r="5093" spans="4:4" x14ac:dyDescent="0.2">
      <c r="D5093" s="11"/>
    </row>
    <row r="5094" spans="4:4" x14ac:dyDescent="0.2">
      <c r="D5094" s="11"/>
    </row>
    <row r="5095" spans="4:4" x14ac:dyDescent="0.2">
      <c r="D5095" s="11"/>
    </row>
    <row r="5096" spans="4:4" x14ac:dyDescent="0.2">
      <c r="D5096" s="11"/>
    </row>
    <row r="5097" spans="4:4" x14ac:dyDescent="0.2">
      <c r="D5097" s="11"/>
    </row>
    <row r="5098" spans="4:4" x14ac:dyDescent="0.2">
      <c r="D5098" s="11"/>
    </row>
    <row r="5099" spans="4:4" x14ac:dyDescent="0.2">
      <c r="D5099" s="11"/>
    </row>
    <row r="5100" spans="4:4" x14ac:dyDescent="0.2">
      <c r="D5100" s="11"/>
    </row>
    <row r="5101" spans="4:4" x14ac:dyDescent="0.2">
      <c r="D5101" s="11"/>
    </row>
    <row r="5102" spans="4:4" x14ac:dyDescent="0.2">
      <c r="D5102" s="11"/>
    </row>
    <row r="5103" spans="4:4" x14ac:dyDescent="0.2">
      <c r="D5103" s="11"/>
    </row>
    <row r="5104" spans="4:4" x14ac:dyDescent="0.2">
      <c r="D5104" s="11"/>
    </row>
    <row r="5105" spans="4:4" x14ac:dyDescent="0.2">
      <c r="D5105" s="11"/>
    </row>
    <row r="5106" spans="4:4" x14ac:dyDescent="0.2">
      <c r="D5106" s="11"/>
    </row>
    <row r="5107" spans="4:4" x14ac:dyDescent="0.2">
      <c r="D5107" s="11"/>
    </row>
    <row r="5108" spans="4:4" x14ac:dyDescent="0.2">
      <c r="D5108" s="11"/>
    </row>
    <row r="5109" spans="4:4" x14ac:dyDescent="0.2">
      <c r="D5109" s="11"/>
    </row>
    <row r="5110" spans="4:4" x14ac:dyDescent="0.2">
      <c r="D5110" s="11"/>
    </row>
    <row r="5111" spans="4:4" x14ac:dyDescent="0.2">
      <c r="D5111" s="11"/>
    </row>
    <row r="5112" spans="4:4" x14ac:dyDescent="0.2">
      <c r="D5112" s="11"/>
    </row>
    <row r="5113" spans="4:4" x14ac:dyDescent="0.2">
      <c r="D5113" s="11"/>
    </row>
    <row r="5114" spans="4:4" x14ac:dyDescent="0.2">
      <c r="D5114" s="11"/>
    </row>
    <row r="5115" spans="4:4" x14ac:dyDescent="0.2">
      <c r="D5115" s="11"/>
    </row>
    <row r="5116" spans="4:4" x14ac:dyDescent="0.2">
      <c r="D5116" s="11"/>
    </row>
    <row r="5117" spans="4:4" x14ac:dyDescent="0.2">
      <c r="D5117" s="11"/>
    </row>
    <row r="5118" spans="4:4" x14ac:dyDescent="0.2">
      <c r="D5118" s="11"/>
    </row>
    <row r="5119" spans="4:4" x14ac:dyDescent="0.2">
      <c r="D5119" s="11"/>
    </row>
    <row r="5120" spans="4:4" x14ac:dyDescent="0.2">
      <c r="D5120" s="11"/>
    </row>
    <row r="5121" spans="4:4" x14ac:dyDescent="0.2">
      <c r="D5121" s="11"/>
    </row>
    <row r="5122" spans="4:4" x14ac:dyDescent="0.2">
      <c r="D5122" s="11"/>
    </row>
    <row r="5123" spans="4:4" x14ac:dyDescent="0.2">
      <c r="D5123" s="11"/>
    </row>
    <row r="5124" spans="4:4" x14ac:dyDescent="0.2">
      <c r="D5124" s="11"/>
    </row>
    <row r="5125" spans="4:4" x14ac:dyDescent="0.2">
      <c r="D5125" s="11"/>
    </row>
    <row r="5126" spans="4:4" x14ac:dyDescent="0.2">
      <c r="D5126" s="11"/>
    </row>
    <row r="5127" spans="4:4" x14ac:dyDescent="0.2">
      <c r="D5127" s="11"/>
    </row>
    <row r="5128" spans="4:4" x14ac:dyDescent="0.2">
      <c r="D5128" s="11"/>
    </row>
    <row r="5129" spans="4:4" x14ac:dyDescent="0.2">
      <c r="D5129" s="11"/>
    </row>
    <row r="5130" spans="4:4" x14ac:dyDescent="0.2">
      <c r="D5130" s="11"/>
    </row>
    <row r="5131" spans="4:4" x14ac:dyDescent="0.2">
      <c r="D5131" s="11"/>
    </row>
    <row r="5132" spans="4:4" x14ac:dyDescent="0.2">
      <c r="D5132" s="11"/>
    </row>
    <row r="5133" spans="4:4" x14ac:dyDescent="0.2">
      <c r="D5133" s="11"/>
    </row>
    <row r="5134" spans="4:4" x14ac:dyDescent="0.2">
      <c r="D5134" s="11"/>
    </row>
    <row r="5135" spans="4:4" x14ac:dyDescent="0.2">
      <c r="D5135" s="11"/>
    </row>
    <row r="5136" spans="4:4" x14ac:dyDescent="0.2">
      <c r="D5136" s="11"/>
    </row>
  </sheetData>
  <sheetProtection algorithmName="SHA-512" hashValue="itcQEBN1jrFQ8AydQKl2kls+XLaqya1z3t4Ol+mreVeJhF0n6ycQeeF8ufAHo4DMd54UtuklbEcdmionHct+oA==" saltValue="DBuayPI38tvFnS2w0n4ZrA==" spinCount="100000" sheet="1" objects="1" scenarios="1"/>
  <protectedRanges>
    <protectedRange sqref="F9:F352"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175"/>
  <sheetViews>
    <sheetView showZeros="0" view="pageBreakPreview" topLeftCell="A32" zoomScaleNormal="100" zoomScaleSheetLayoutView="100" workbookViewId="0">
      <selection activeCell="O47" sqref="O47"/>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2080</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2277</v>
      </c>
      <c r="C8" s="187" t="s">
        <v>2081</v>
      </c>
      <c r="D8" s="159"/>
      <c r="E8" s="131"/>
      <c r="F8" s="131"/>
      <c r="G8" s="131">
        <f>SUM(G9:G25)</f>
        <v>0</v>
      </c>
      <c r="H8" s="146"/>
      <c r="R8" t="s">
        <v>129</v>
      </c>
    </row>
    <row r="9" spans="1:47" outlineLevel="1" x14ac:dyDescent="0.2">
      <c r="A9" s="123">
        <v>1</v>
      </c>
      <c r="B9" s="123" t="s">
        <v>2082</v>
      </c>
      <c r="C9" s="190" t="s">
        <v>2083</v>
      </c>
      <c r="D9" s="160"/>
      <c r="E9" s="125"/>
      <c r="F9" s="125"/>
      <c r="G9" s="125">
        <f>F9*E9</f>
        <v>0</v>
      </c>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2084</v>
      </c>
      <c r="D10" s="160" t="s">
        <v>240</v>
      </c>
      <c r="E10" s="125">
        <v>3400</v>
      </c>
      <c r="F10" s="125"/>
      <c r="G10" s="125">
        <f t="shared" ref="G10:G53" si="0">F10*E10</f>
        <v>0</v>
      </c>
      <c r="H10" s="147" t="s">
        <v>1623</v>
      </c>
      <c r="I10" s="122"/>
      <c r="R10" t="s">
        <v>129</v>
      </c>
    </row>
    <row r="11" spans="1:47" outlineLevel="1" x14ac:dyDescent="0.2">
      <c r="A11" s="123">
        <v>3</v>
      </c>
      <c r="B11" s="123"/>
      <c r="C11" s="137" t="s">
        <v>2085</v>
      </c>
      <c r="D11" s="160" t="s">
        <v>240</v>
      </c>
      <c r="E11" s="125">
        <v>2800</v>
      </c>
      <c r="F11" s="125"/>
      <c r="G11" s="125">
        <f t="shared" si="0"/>
        <v>0</v>
      </c>
      <c r="H11" s="147" t="s">
        <v>1623</v>
      </c>
      <c r="I11" s="122"/>
      <c r="J11" s="122"/>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c r="C12" s="137" t="s">
        <v>2086</v>
      </c>
      <c r="D12" s="160" t="s">
        <v>240</v>
      </c>
      <c r="E12" s="125">
        <v>600</v>
      </c>
      <c r="F12" s="125"/>
      <c r="G12" s="125">
        <f t="shared" si="0"/>
        <v>0</v>
      </c>
      <c r="H12" s="147" t="s">
        <v>1623</v>
      </c>
      <c r="I12" s="122"/>
      <c r="J12" s="122"/>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5</v>
      </c>
      <c r="B13" s="123"/>
      <c r="C13" s="137" t="s">
        <v>2087</v>
      </c>
      <c r="D13" s="160" t="s">
        <v>240</v>
      </c>
      <c r="E13" s="125">
        <v>350</v>
      </c>
      <c r="F13" s="125"/>
      <c r="G13" s="125">
        <f t="shared" si="0"/>
        <v>0</v>
      </c>
      <c r="H13" s="147" t="s">
        <v>1623</v>
      </c>
      <c r="I13" s="122"/>
      <c r="J13" s="122"/>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6</v>
      </c>
      <c r="B14" s="123"/>
      <c r="C14" s="137" t="s">
        <v>2088</v>
      </c>
      <c r="D14" s="160" t="s">
        <v>240</v>
      </c>
      <c r="E14" s="125">
        <v>280</v>
      </c>
      <c r="F14" s="125"/>
      <c r="G14" s="125">
        <f t="shared" si="0"/>
        <v>0</v>
      </c>
      <c r="H14" s="147" t="s">
        <v>1623</v>
      </c>
      <c r="I14" s="122"/>
      <c r="J14" s="122"/>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7</v>
      </c>
      <c r="B15" s="123"/>
      <c r="C15" s="137" t="s">
        <v>2089</v>
      </c>
      <c r="D15" s="160" t="s">
        <v>240</v>
      </c>
      <c r="E15" s="125">
        <v>70</v>
      </c>
      <c r="F15" s="125"/>
      <c r="G15" s="125">
        <f t="shared" si="0"/>
        <v>0</v>
      </c>
      <c r="H15" s="147" t="s">
        <v>1623</v>
      </c>
      <c r="I15" s="122"/>
      <c r="J15" s="122"/>
      <c r="K15" s="122"/>
      <c r="L15" s="122"/>
      <c r="M15" s="122"/>
      <c r="N15" s="122"/>
      <c r="O15" s="122"/>
      <c r="P15" s="122"/>
      <c r="Q15" s="122"/>
      <c r="R15" s="122" t="s">
        <v>133</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8</v>
      </c>
      <c r="B16" s="123"/>
      <c r="C16" s="137" t="s">
        <v>2090</v>
      </c>
      <c r="D16" s="160" t="s">
        <v>240</v>
      </c>
      <c r="E16" s="125">
        <v>180</v>
      </c>
      <c r="F16" s="125"/>
      <c r="G16" s="125">
        <f t="shared" si="0"/>
        <v>0</v>
      </c>
      <c r="H16" s="147" t="s">
        <v>1623</v>
      </c>
      <c r="I16" s="122"/>
      <c r="J16" s="122"/>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9</v>
      </c>
      <c r="B17" s="123"/>
      <c r="C17" s="137" t="s">
        <v>2091</v>
      </c>
      <c r="D17" s="160" t="s">
        <v>240</v>
      </c>
      <c r="E17" s="125">
        <v>300</v>
      </c>
      <c r="F17" s="125"/>
      <c r="G17" s="125">
        <f t="shared" si="0"/>
        <v>0</v>
      </c>
      <c r="H17" s="147" t="s">
        <v>1623</v>
      </c>
      <c r="I17" s="122"/>
      <c r="J17" s="122"/>
      <c r="K17" s="122"/>
      <c r="L17" s="122"/>
      <c r="M17" s="122"/>
      <c r="N17" s="122"/>
      <c r="O17" s="122"/>
      <c r="P17" s="122"/>
      <c r="Q17" s="122"/>
      <c r="R17" s="122" t="s">
        <v>135</v>
      </c>
      <c r="S17" s="122">
        <v>0</v>
      </c>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10</v>
      </c>
      <c r="B18" s="123"/>
      <c r="C18" s="137" t="s">
        <v>2092</v>
      </c>
      <c r="D18" s="160" t="s">
        <v>240</v>
      </c>
      <c r="E18" s="125">
        <v>90</v>
      </c>
      <c r="F18" s="125"/>
      <c r="G18" s="125">
        <f t="shared" si="0"/>
        <v>0</v>
      </c>
      <c r="H18" s="147" t="s">
        <v>1623</v>
      </c>
      <c r="I18" s="122"/>
      <c r="J18" s="122"/>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11</v>
      </c>
      <c r="B19" s="123"/>
      <c r="C19" s="137" t="s">
        <v>2093</v>
      </c>
      <c r="D19" s="160" t="s">
        <v>240</v>
      </c>
      <c r="E19" s="125">
        <v>110</v>
      </c>
      <c r="F19" s="125"/>
      <c r="G19" s="125">
        <f t="shared" si="0"/>
        <v>0</v>
      </c>
      <c r="H19" s="147" t="s">
        <v>1623</v>
      </c>
      <c r="I19" s="122"/>
      <c r="J19" s="122"/>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12</v>
      </c>
      <c r="B20" s="123"/>
      <c r="C20" s="137" t="s">
        <v>2094</v>
      </c>
      <c r="D20" s="160" t="s">
        <v>240</v>
      </c>
      <c r="E20" s="125">
        <v>40</v>
      </c>
      <c r="F20" s="125"/>
      <c r="G20" s="125">
        <f t="shared" si="0"/>
        <v>0</v>
      </c>
      <c r="H20" s="147" t="s">
        <v>1623</v>
      </c>
      <c r="I20" s="122"/>
      <c r="J20" s="122"/>
      <c r="K20" s="122"/>
      <c r="L20" s="122"/>
      <c r="M20" s="122"/>
      <c r="N20" s="122"/>
      <c r="O20" s="122"/>
      <c r="P20" s="122"/>
      <c r="Q20" s="122"/>
      <c r="R20" s="122" t="s">
        <v>133</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13</v>
      </c>
      <c r="B21" s="123"/>
      <c r="C21" s="137" t="s">
        <v>2095</v>
      </c>
      <c r="D21" s="160" t="s">
        <v>240</v>
      </c>
      <c r="E21" s="125">
        <v>260</v>
      </c>
      <c r="F21" s="125"/>
      <c r="G21" s="125">
        <f t="shared" si="0"/>
        <v>0</v>
      </c>
      <c r="H21" s="147" t="s">
        <v>1623</v>
      </c>
      <c r="I21" s="122"/>
      <c r="J21" s="122"/>
      <c r="K21" s="122"/>
      <c r="L21" s="122"/>
      <c r="M21" s="122"/>
      <c r="N21" s="122"/>
      <c r="O21" s="122"/>
      <c r="P21" s="122"/>
      <c r="Q21" s="122"/>
      <c r="R21" s="122" t="s">
        <v>135</v>
      </c>
      <c r="S21" s="122">
        <v>0</v>
      </c>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14</v>
      </c>
      <c r="B22" s="123"/>
      <c r="C22" s="137" t="s">
        <v>2096</v>
      </c>
      <c r="D22" s="160" t="s">
        <v>240</v>
      </c>
      <c r="E22" s="125">
        <v>5</v>
      </c>
      <c r="F22" s="125"/>
      <c r="G22" s="125">
        <f t="shared" si="0"/>
        <v>0</v>
      </c>
      <c r="H22" s="147" t="s">
        <v>1623</v>
      </c>
      <c r="I22" s="122"/>
      <c r="J22" s="122"/>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15</v>
      </c>
      <c r="B23" s="123"/>
      <c r="C23" s="137" t="s">
        <v>2097</v>
      </c>
      <c r="D23" s="160" t="s">
        <v>240</v>
      </c>
      <c r="E23" s="125">
        <v>500</v>
      </c>
      <c r="F23" s="125"/>
      <c r="G23" s="125">
        <f t="shared" si="0"/>
        <v>0</v>
      </c>
      <c r="H23" s="147" t="s">
        <v>1623</v>
      </c>
      <c r="I23" s="122"/>
      <c r="J23" s="122"/>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16</v>
      </c>
      <c r="B24" s="123"/>
      <c r="C24" s="137" t="s">
        <v>2098</v>
      </c>
      <c r="D24" s="160" t="s">
        <v>132</v>
      </c>
      <c r="E24" s="125">
        <v>1</v>
      </c>
      <c r="F24" s="125"/>
      <c r="G24" s="125">
        <f t="shared" si="0"/>
        <v>0</v>
      </c>
      <c r="H24" s="147" t="s">
        <v>1623</v>
      </c>
      <c r="I24" s="122"/>
      <c r="J24" s="122"/>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17</v>
      </c>
      <c r="B25" s="123" t="s">
        <v>2099</v>
      </c>
      <c r="C25" s="137" t="s">
        <v>2100</v>
      </c>
      <c r="D25" s="160" t="s">
        <v>132</v>
      </c>
      <c r="E25" s="125">
        <v>1</v>
      </c>
      <c r="F25" s="125"/>
      <c r="G25" s="125">
        <f t="shared" si="0"/>
        <v>0</v>
      </c>
      <c r="H25" s="147" t="s">
        <v>1623</v>
      </c>
      <c r="I25" s="122"/>
      <c r="J25" s="122"/>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4" t="s">
        <v>128</v>
      </c>
      <c r="B26" s="188" t="s">
        <v>2278</v>
      </c>
      <c r="C26" s="139" t="s">
        <v>2101</v>
      </c>
      <c r="D26" s="162"/>
      <c r="E26" s="126"/>
      <c r="F26" s="126"/>
      <c r="G26" s="189">
        <f>SUM(G27:G31)</f>
        <v>0</v>
      </c>
      <c r="H26" s="148">
        <v>0</v>
      </c>
      <c r="I26" s="122"/>
      <c r="J26" s="122"/>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v>18</v>
      </c>
      <c r="B27" s="123" t="s">
        <v>2102</v>
      </c>
      <c r="C27" s="190" t="s">
        <v>2083</v>
      </c>
      <c r="D27" s="160"/>
      <c r="E27" s="125"/>
      <c r="F27" s="125"/>
      <c r="G27" s="125">
        <f t="shared" si="0"/>
        <v>0</v>
      </c>
      <c r="H27" s="147">
        <v>0</v>
      </c>
      <c r="I27" s="122"/>
      <c r="J27" s="122"/>
      <c r="K27" s="122"/>
      <c r="L27" s="122"/>
      <c r="M27" s="122"/>
      <c r="N27" s="122"/>
      <c r="O27" s="122"/>
      <c r="P27" s="122"/>
      <c r="Q27" s="122"/>
      <c r="R27" s="122" t="s">
        <v>133</v>
      </c>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19</v>
      </c>
      <c r="B28" s="123"/>
      <c r="C28" s="137" t="s">
        <v>2103</v>
      </c>
      <c r="D28" s="160" t="s">
        <v>240</v>
      </c>
      <c r="E28" s="125">
        <v>300</v>
      </c>
      <c r="F28" s="125"/>
      <c r="G28" s="125">
        <f t="shared" si="0"/>
        <v>0</v>
      </c>
      <c r="H28" s="147" t="s">
        <v>1623</v>
      </c>
      <c r="I28" s="122"/>
      <c r="J28" s="122"/>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outlineLevel="1" x14ac:dyDescent="0.2">
      <c r="A29" s="123">
        <v>20</v>
      </c>
      <c r="B29" s="123"/>
      <c r="C29" s="137" t="s">
        <v>2104</v>
      </c>
      <c r="D29" s="160" t="s">
        <v>240</v>
      </c>
      <c r="E29" s="125">
        <v>80</v>
      </c>
      <c r="F29" s="125"/>
      <c r="G29" s="125">
        <f t="shared" si="0"/>
        <v>0</v>
      </c>
      <c r="H29" s="147" t="s">
        <v>1623</v>
      </c>
      <c r="I29" s="122"/>
      <c r="J29" s="122"/>
      <c r="K29" s="122"/>
      <c r="L29" s="122"/>
      <c r="M29" s="122"/>
      <c r="N29" s="122"/>
      <c r="O29" s="122"/>
      <c r="P29" s="122"/>
      <c r="Q29" s="122"/>
      <c r="R29" s="122" t="s">
        <v>135</v>
      </c>
      <c r="S29" s="122">
        <v>0</v>
      </c>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21</v>
      </c>
      <c r="B30" s="123"/>
      <c r="C30" s="137" t="s">
        <v>2105</v>
      </c>
      <c r="D30" s="160" t="s">
        <v>132</v>
      </c>
      <c r="E30" s="125">
        <v>1</v>
      </c>
      <c r="F30" s="125"/>
      <c r="G30" s="125">
        <f t="shared" si="0"/>
        <v>0</v>
      </c>
      <c r="H30" s="147" t="s">
        <v>1623</v>
      </c>
      <c r="I30" s="122"/>
      <c r="J30" s="122"/>
      <c r="K30" s="122"/>
      <c r="L30" s="122"/>
      <c r="M30" s="122"/>
      <c r="N30" s="122"/>
      <c r="O30" s="122"/>
      <c r="P30" s="122"/>
      <c r="Q30" s="122"/>
      <c r="R30" s="122" t="s">
        <v>133</v>
      </c>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22</v>
      </c>
      <c r="B31" s="123" t="s">
        <v>2106</v>
      </c>
      <c r="C31" s="137" t="s">
        <v>2107</v>
      </c>
      <c r="D31" s="160" t="s">
        <v>132</v>
      </c>
      <c r="E31" s="125">
        <v>1</v>
      </c>
      <c r="F31" s="125"/>
      <c r="G31" s="125">
        <f t="shared" si="0"/>
        <v>0</v>
      </c>
      <c r="H31" s="147" t="s">
        <v>1623</v>
      </c>
      <c r="I31" s="122"/>
      <c r="J31" s="122"/>
      <c r="K31" s="122"/>
      <c r="L31" s="122"/>
      <c r="M31" s="122"/>
      <c r="N31" s="122"/>
      <c r="O31" s="122"/>
      <c r="P31" s="122"/>
      <c r="Q31" s="122"/>
      <c r="R31" s="122" t="s">
        <v>135</v>
      </c>
      <c r="S31" s="122">
        <v>0</v>
      </c>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4" t="s">
        <v>128</v>
      </c>
      <c r="B32" s="188" t="s">
        <v>2285</v>
      </c>
      <c r="C32" s="139" t="s">
        <v>2108</v>
      </c>
      <c r="D32" s="162"/>
      <c r="E32" s="126"/>
      <c r="F32" s="126"/>
      <c r="G32" s="189">
        <f>SUM(G33:G43)</f>
        <v>0</v>
      </c>
      <c r="H32" s="148">
        <v>0</v>
      </c>
      <c r="I32" s="122"/>
      <c r="J32" s="122"/>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23</v>
      </c>
      <c r="B33" s="123" t="s">
        <v>2109</v>
      </c>
      <c r="C33" s="190" t="s">
        <v>2083</v>
      </c>
      <c r="D33" s="160"/>
      <c r="E33" s="125"/>
      <c r="F33" s="125"/>
      <c r="G33" s="125">
        <f t="shared" si="0"/>
        <v>0</v>
      </c>
      <c r="H33" s="147">
        <v>0</v>
      </c>
      <c r="I33" s="122"/>
      <c r="J33" s="122"/>
      <c r="K33" s="122"/>
      <c r="L33" s="122"/>
      <c r="M33" s="122"/>
      <c r="N33" s="122"/>
      <c r="O33" s="122"/>
      <c r="P33" s="122"/>
      <c r="Q33" s="122"/>
      <c r="R33" s="122" t="s">
        <v>135</v>
      </c>
      <c r="S33" s="122">
        <v>0</v>
      </c>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24</v>
      </c>
      <c r="B34" s="123"/>
      <c r="C34" s="137" t="s">
        <v>2110</v>
      </c>
      <c r="D34" s="160" t="s">
        <v>132</v>
      </c>
      <c r="E34" s="125">
        <v>45</v>
      </c>
      <c r="F34" s="125"/>
      <c r="G34" s="125">
        <f t="shared" si="0"/>
        <v>0</v>
      </c>
      <c r="H34" s="147" t="s">
        <v>1623</v>
      </c>
      <c r="I34" s="122"/>
      <c r="J34" s="122"/>
      <c r="K34" s="122"/>
      <c r="L34" s="122"/>
      <c r="M34" s="122"/>
      <c r="N34" s="122"/>
      <c r="O34" s="122"/>
      <c r="P34" s="122"/>
      <c r="Q34" s="122"/>
      <c r="R34" s="122" t="s">
        <v>133</v>
      </c>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25</v>
      </c>
      <c r="B35" s="123"/>
      <c r="C35" s="137" t="s">
        <v>2111</v>
      </c>
      <c r="D35" s="160" t="s">
        <v>132</v>
      </c>
      <c r="E35" s="125">
        <v>2</v>
      </c>
      <c r="F35" s="125"/>
      <c r="G35" s="125">
        <f t="shared" si="0"/>
        <v>0</v>
      </c>
      <c r="H35" s="147" t="s">
        <v>1623</v>
      </c>
      <c r="I35" s="122"/>
      <c r="J35" s="122"/>
      <c r="K35" s="122"/>
      <c r="L35" s="122"/>
      <c r="M35" s="122"/>
      <c r="N35" s="122"/>
      <c r="O35" s="122"/>
      <c r="P35" s="122"/>
      <c r="Q35" s="122"/>
      <c r="R35" s="122" t="s">
        <v>135</v>
      </c>
      <c r="S35" s="122">
        <v>0</v>
      </c>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26</v>
      </c>
      <c r="B36" s="123"/>
      <c r="C36" s="137" t="s">
        <v>2112</v>
      </c>
      <c r="D36" s="160" t="s">
        <v>132</v>
      </c>
      <c r="E36" s="125">
        <v>24</v>
      </c>
      <c r="F36" s="125"/>
      <c r="G36" s="125">
        <f t="shared" si="0"/>
        <v>0</v>
      </c>
      <c r="H36" s="147" t="s">
        <v>1623</v>
      </c>
      <c r="I36" s="122"/>
      <c r="J36" s="122"/>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outlineLevel="1" x14ac:dyDescent="0.2">
      <c r="A37" s="123">
        <v>27</v>
      </c>
      <c r="B37" s="123"/>
      <c r="C37" s="137" t="s">
        <v>2113</v>
      </c>
      <c r="D37" s="160" t="s">
        <v>132</v>
      </c>
      <c r="E37" s="125">
        <v>1</v>
      </c>
      <c r="F37" s="125"/>
      <c r="G37" s="125">
        <f t="shared" si="0"/>
        <v>0</v>
      </c>
      <c r="H37" s="147" t="s">
        <v>1623</v>
      </c>
      <c r="I37" s="122"/>
      <c r="J37" s="122"/>
      <c r="K37" s="122"/>
      <c r="L37" s="122"/>
      <c r="M37" s="122"/>
      <c r="N37" s="122"/>
      <c r="O37" s="122"/>
      <c r="P37" s="122"/>
      <c r="Q37" s="122"/>
      <c r="R37" s="122" t="s">
        <v>133</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outlineLevel="1" x14ac:dyDescent="0.2">
      <c r="A38" s="123">
        <v>28</v>
      </c>
      <c r="B38" s="123"/>
      <c r="C38" s="137" t="s">
        <v>2114</v>
      </c>
      <c r="D38" s="160" t="s">
        <v>132</v>
      </c>
      <c r="E38" s="125">
        <v>4</v>
      </c>
      <c r="F38" s="125"/>
      <c r="G38" s="125">
        <f t="shared" si="0"/>
        <v>0</v>
      </c>
      <c r="H38" s="147" t="s">
        <v>1623</v>
      </c>
      <c r="I38" s="122"/>
      <c r="J38" s="122"/>
      <c r="K38" s="122"/>
      <c r="L38" s="122"/>
      <c r="M38" s="122"/>
      <c r="N38" s="122"/>
      <c r="O38" s="122"/>
      <c r="P38" s="122"/>
      <c r="Q38" s="122"/>
      <c r="R38" s="122" t="s">
        <v>135</v>
      </c>
      <c r="S38" s="122">
        <v>0</v>
      </c>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row>
    <row r="39" spans="1:47" outlineLevel="1" x14ac:dyDescent="0.2">
      <c r="A39" s="123">
        <v>29</v>
      </c>
      <c r="B39" s="123"/>
      <c r="C39" s="137" t="s">
        <v>2115</v>
      </c>
      <c r="D39" s="160" t="s">
        <v>132</v>
      </c>
      <c r="E39" s="125">
        <v>11</v>
      </c>
      <c r="F39" s="125"/>
      <c r="G39" s="125">
        <f t="shared" si="0"/>
        <v>0</v>
      </c>
      <c r="H39" s="147" t="s">
        <v>1623</v>
      </c>
      <c r="I39" s="122"/>
      <c r="J39" s="122"/>
      <c r="K39" s="122"/>
      <c r="L39" s="122"/>
      <c r="M39" s="122"/>
      <c r="N39" s="122"/>
      <c r="O39" s="122"/>
      <c r="P39" s="122"/>
      <c r="Q39" s="122"/>
      <c r="R39" s="122" t="s">
        <v>133</v>
      </c>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30</v>
      </c>
      <c r="B40" s="123"/>
      <c r="C40" s="137" t="s">
        <v>2116</v>
      </c>
      <c r="D40" s="160" t="s">
        <v>132</v>
      </c>
      <c r="E40" s="125">
        <v>12</v>
      </c>
      <c r="F40" s="125"/>
      <c r="G40" s="125">
        <f t="shared" si="0"/>
        <v>0</v>
      </c>
      <c r="H40" s="147" t="s">
        <v>1623</v>
      </c>
      <c r="I40" s="122"/>
      <c r="J40" s="122"/>
      <c r="K40" s="122"/>
      <c r="L40" s="122"/>
      <c r="M40" s="122"/>
      <c r="N40" s="122"/>
      <c r="O40" s="122"/>
      <c r="P40" s="122"/>
      <c r="Q40" s="122"/>
      <c r="R40" s="122" t="s">
        <v>135</v>
      </c>
      <c r="S40" s="122">
        <v>0</v>
      </c>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3">
        <v>31</v>
      </c>
      <c r="B41" s="123"/>
      <c r="C41" s="137" t="s">
        <v>2117</v>
      </c>
      <c r="D41" s="160" t="s">
        <v>132</v>
      </c>
      <c r="E41" s="125">
        <v>20</v>
      </c>
      <c r="F41" s="125"/>
      <c r="G41" s="125">
        <f t="shared" si="0"/>
        <v>0</v>
      </c>
      <c r="H41" s="147" t="s">
        <v>1623</v>
      </c>
      <c r="I41" s="122"/>
      <c r="J41" s="122"/>
      <c r="K41" s="122"/>
      <c r="L41" s="122"/>
      <c r="M41" s="122"/>
      <c r="N41" s="122"/>
      <c r="O41" s="122"/>
      <c r="P41" s="122"/>
      <c r="Q41" s="122"/>
      <c r="R41" s="122" t="s">
        <v>133</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32</v>
      </c>
      <c r="B42" s="123"/>
      <c r="C42" s="137" t="s">
        <v>2118</v>
      </c>
      <c r="D42" s="160" t="s">
        <v>132</v>
      </c>
      <c r="E42" s="125">
        <v>1</v>
      </c>
      <c r="F42" s="125"/>
      <c r="G42" s="125">
        <f t="shared" si="0"/>
        <v>0</v>
      </c>
      <c r="H42" s="147" t="s">
        <v>1623</v>
      </c>
      <c r="I42" s="122"/>
      <c r="J42" s="122"/>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ht="22.5" outlineLevel="1" x14ac:dyDescent="0.2">
      <c r="A43" s="123">
        <v>33</v>
      </c>
      <c r="B43" s="123" t="s">
        <v>2119</v>
      </c>
      <c r="C43" s="137" t="s">
        <v>2120</v>
      </c>
      <c r="D43" s="160" t="s">
        <v>2121</v>
      </c>
      <c r="E43" s="125">
        <v>1</v>
      </c>
      <c r="F43" s="125"/>
      <c r="G43" s="125">
        <f t="shared" si="0"/>
        <v>0</v>
      </c>
      <c r="H43" s="147" t="s">
        <v>1623</v>
      </c>
      <c r="I43" s="122"/>
      <c r="J43" s="122"/>
      <c r="K43" s="122"/>
      <c r="L43" s="122"/>
      <c r="M43" s="122"/>
      <c r="N43" s="122"/>
      <c r="O43" s="122"/>
      <c r="P43" s="122"/>
      <c r="Q43" s="122"/>
      <c r="R43" s="122" t="s">
        <v>178</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x14ac:dyDescent="0.2">
      <c r="A44" s="124" t="s">
        <v>128</v>
      </c>
      <c r="B44" s="188" t="s">
        <v>2284</v>
      </c>
      <c r="C44" s="139" t="s">
        <v>2122</v>
      </c>
      <c r="D44" s="162"/>
      <c r="E44" s="126"/>
      <c r="F44" s="126"/>
      <c r="G44" s="189">
        <f>SUM(G45:G47)</f>
        <v>0</v>
      </c>
      <c r="H44" s="148">
        <v>0</v>
      </c>
      <c r="I44" s="122"/>
      <c r="R44" t="s">
        <v>129</v>
      </c>
    </row>
    <row r="45" spans="1:47" outlineLevel="1" x14ac:dyDescent="0.2">
      <c r="A45" s="123">
        <v>34</v>
      </c>
      <c r="B45" s="123" t="s">
        <v>2123</v>
      </c>
      <c r="C45" s="190" t="s">
        <v>2083</v>
      </c>
      <c r="D45" s="160"/>
      <c r="E45" s="125"/>
      <c r="F45" s="125"/>
      <c r="G45" s="125">
        <f t="shared" si="0"/>
        <v>0</v>
      </c>
      <c r="H45" s="147">
        <v>0</v>
      </c>
      <c r="I45" s="122"/>
      <c r="J45" s="122"/>
      <c r="K45" s="122"/>
      <c r="L45" s="122"/>
      <c r="M45" s="122"/>
      <c r="N45" s="122"/>
      <c r="O45" s="122"/>
      <c r="P45" s="122"/>
      <c r="Q45" s="122"/>
      <c r="R45" s="122" t="s">
        <v>133</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35</v>
      </c>
      <c r="B46" s="123"/>
      <c r="C46" s="137" t="s">
        <v>2124</v>
      </c>
      <c r="D46" s="160" t="s">
        <v>132</v>
      </c>
      <c r="E46" s="125">
        <v>174</v>
      </c>
      <c r="F46" s="125"/>
      <c r="G46" s="125">
        <f t="shared" si="0"/>
        <v>0</v>
      </c>
      <c r="H46" s="147" t="s">
        <v>1623</v>
      </c>
      <c r="I46" s="122"/>
      <c r="J46" s="122"/>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ht="22.5" outlineLevel="1" x14ac:dyDescent="0.2">
      <c r="A47" s="123">
        <v>36</v>
      </c>
      <c r="B47" s="123" t="s">
        <v>2125</v>
      </c>
      <c r="C47" s="137" t="s">
        <v>2120</v>
      </c>
      <c r="D47" s="160" t="s">
        <v>2121</v>
      </c>
      <c r="E47" s="125">
        <v>1</v>
      </c>
      <c r="F47" s="125"/>
      <c r="G47" s="125">
        <f t="shared" si="0"/>
        <v>0</v>
      </c>
      <c r="H47" s="147" t="s">
        <v>1623</v>
      </c>
      <c r="I47" s="122"/>
      <c r="J47" s="122"/>
      <c r="K47" s="122"/>
      <c r="L47" s="122"/>
      <c r="M47" s="122"/>
      <c r="N47" s="122"/>
      <c r="O47" s="122"/>
      <c r="P47" s="122"/>
      <c r="Q47" s="122"/>
      <c r="R47" s="122" t="s">
        <v>133</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4" t="s">
        <v>128</v>
      </c>
      <c r="B48" s="188" t="s">
        <v>2283</v>
      </c>
      <c r="C48" s="139" t="s">
        <v>2126</v>
      </c>
      <c r="D48" s="162"/>
      <c r="E48" s="126"/>
      <c r="F48" s="126"/>
      <c r="G48" s="189">
        <f>SUM(G49:G53)</f>
        <v>0</v>
      </c>
      <c r="H48" s="148">
        <v>0</v>
      </c>
      <c r="I48" s="122"/>
      <c r="J48" s="122"/>
      <c r="K48" s="122"/>
      <c r="L48" s="122"/>
      <c r="M48" s="122"/>
      <c r="N48" s="122"/>
      <c r="O48" s="122"/>
      <c r="P48" s="122"/>
      <c r="Q48" s="122"/>
      <c r="R48" s="122" t="s">
        <v>133</v>
      </c>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v>37</v>
      </c>
      <c r="B49" s="123" t="s">
        <v>2127</v>
      </c>
      <c r="C49" s="190" t="s">
        <v>2083</v>
      </c>
      <c r="D49" s="160"/>
      <c r="E49" s="125"/>
      <c r="F49" s="125"/>
      <c r="G49" s="125">
        <f t="shared" si="0"/>
        <v>0</v>
      </c>
      <c r="H49" s="147">
        <v>0</v>
      </c>
      <c r="I49" s="122"/>
      <c r="J49" s="122"/>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38</v>
      </c>
      <c r="B50" s="123"/>
      <c r="C50" s="137" t="s">
        <v>2128</v>
      </c>
      <c r="D50" s="160" t="s">
        <v>132</v>
      </c>
      <c r="E50" s="125">
        <v>92</v>
      </c>
      <c r="F50" s="125"/>
      <c r="G50" s="125">
        <f t="shared" si="0"/>
        <v>0</v>
      </c>
      <c r="H50" s="147" t="s">
        <v>1623</v>
      </c>
      <c r="I50" s="122"/>
      <c r="J50" s="122"/>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39</v>
      </c>
      <c r="B51" s="123"/>
      <c r="C51" s="137" t="s">
        <v>2129</v>
      </c>
      <c r="D51" s="160" t="s">
        <v>132</v>
      </c>
      <c r="E51" s="125">
        <v>275</v>
      </c>
      <c r="F51" s="125"/>
      <c r="G51" s="125">
        <f t="shared" si="0"/>
        <v>0</v>
      </c>
      <c r="H51" s="147" t="s">
        <v>1623</v>
      </c>
      <c r="I51" s="122"/>
      <c r="J51" s="122"/>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40</v>
      </c>
      <c r="B52" s="123"/>
      <c r="C52" s="362" t="s">
        <v>5119</v>
      </c>
      <c r="D52" s="370"/>
      <c r="E52" s="364"/>
      <c r="F52" s="364"/>
      <c r="G52" s="364">
        <f t="shared" si="0"/>
        <v>0</v>
      </c>
      <c r="H52" s="371"/>
      <c r="I52" s="122"/>
      <c r="J52" s="122"/>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ht="22.5" outlineLevel="1" x14ac:dyDescent="0.2">
      <c r="A53" s="123">
        <v>41</v>
      </c>
      <c r="B53" s="123" t="s">
        <v>2130</v>
      </c>
      <c r="C53" s="137" t="s">
        <v>2120</v>
      </c>
      <c r="D53" s="160" t="s">
        <v>2121</v>
      </c>
      <c r="E53" s="125">
        <v>1</v>
      </c>
      <c r="F53" s="125"/>
      <c r="G53" s="125">
        <f t="shared" si="0"/>
        <v>0</v>
      </c>
      <c r="H53" s="147" t="s">
        <v>1623</v>
      </c>
      <c r="I53" s="122"/>
      <c r="J53" s="122"/>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4" t="s">
        <v>128</v>
      </c>
      <c r="B54" s="188" t="s">
        <v>2282</v>
      </c>
      <c r="C54" s="139" t="s">
        <v>2132</v>
      </c>
      <c r="D54" s="162"/>
      <c r="E54" s="126"/>
      <c r="F54" s="126"/>
      <c r="G54" s="189">
        <f>SUM(G55:G98)</f>
        <v>0</v>
      </c>
      <c r="H54" s="148">
        <v>0</v>
      </c>
      <c r="I54" s="122"/>
      <c r="J54" s="122"/>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42</v>
      </c>
      <c r="B55" s="123" t="s">
        <v>2133</v>
      </c>
      <c r="C55" s="190" t="s">
        <v>2083</v>
      </c>
      <c r="D55" s="160"/>
      <c r="E55" s="125"/>
      <c r="F55" s="125"/>
      <c r="G55" s="125"/>
      <c r="H55" s="147">
        <v>0</v>
      </c>
      <c r="I55" s="122"/>
      <c r="J55" s="122"/>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ht="45" outlineLevel="1" x14ac:dyDescent="0.2">
      <c r="A56" s="123">
        <v>43</v>
      </c>
      <c r="B56" s="123"/>
      <c r="C56" s="137" t="s">
        <v>2134</v>
      </c>
      <c r="D56" s="160" t="s">
        <v>132</v>
      </c>
      <c r="E56" s="125">
        <v>83</v>
      </c>
      <c r="F56" s="125"/>
      <c r="G56" s="125">
        <f t="shared" ref="G56:G98" si="1">F56*E56</f>
        <v>0</v>
      </c>
      <c r="H56" s="147" t="s">
        <v>1623</v>
      </c>
      <c r="I56" s="122"/>
      <c r="J56" s="122"/>
      <c r="K56" s="122"/>
      <c r="L56" s="122"/>
      <c r="M56" s="122"/>
      <c r="N56" s="122"/>
      <c r="O56" s="122"/>
      <c r="P56" s="122"/>
      <c r="Q56" s="122"/>
      <c r="R56" s="122" t="s">
        <v>133</v>
      </c>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ht="45" outlineLevel="1" x14ac:dyDescent="0.2">
      <c r="A57" s="123">
        <v>44</v>
      </c>
      <c r="B57" s="123"/>
      <c r="C57" s="137" t="s">
        <v>2135</v>
      </c>
      <c r="D57" s="160" t="s">
        <v>132</v>
      </c>
      <c r="E57" s="125">
        <v>7</v>
      </c>
      <c r="F57" s="125"/>
      <c r="G57" s="125">
        <f t="shared" si="1"/>
        <v>0</v>
      </c>
      <c r="H57" s="147" t="s">
        <v>1623</v>
      </c>
      <c r="I57" s="122"/>
      <c r="J57" s="122"/>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ht="56.25" outlineLevel="1" x14ac:dyDescent="0.2">
      <c r="A58" s="123">
        <v>45</v>
      </c>
      <c r="B58" s="123"/>
      <c r="C58" s="137" t="s">
        <v>2136</v>
      </c>
      <c r="D58" s="160" t="s">
        <v>132</v>
      </c>
      <c r="E58" s="125">
        <v>2</v>
      </c>
      <c r="F58" s="125"/>
      <c r="G58" s="125">
        <f t="shared" si="1"/>
        <v>0</v>
      </c>
      <c r="H58" s="147" t="s">
        <v>1623</v>
      </c>
      <c r="I58" s="122"/>
      <c r="J58" s="122"/>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ht="33.75" outlineLevel="1" x14ac:dyDescent="0.2">
      <c r="A59" s="123">
        <v>46</v>
      </c>
      <c r="B59" s="123"/>
      <c r="C59" s="137" t="s">
        <v>2137</v>
      </c>
      <c r="D59" s="160" t="s">
        <v>132</v>
      </c>
      <c r="E59" s="125">
        <v>40</v>
      </c>
      <c r="F59" s="125"/>
      <c r="G59" s="125">
        <f t="shared" si="1"/>
        <v>0</v>
      </c>
      <c r="H59" s="147" t="s">
        <v>1623</v>
      </c>
      <c r="I59" s="122"/>
      <c r="J59" s="122"/>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ht="22.5" outlineLevel="1" x14ac:dyDescent="0.2">
      <c r="A60" s="123">
        <v>47</v>
      </c>
      <c r="B60" s="123"/>
      <c r="C60" s="137" t="s">
        <v>2138</v>
      </c>
      <c r="D60" s="160" t="s">
        <v>132</v>
      </c>
      <c r="E60" s="125">
        <v>4</v>
      </c>
      <c r="F60" s="125"/>
      <c r="G60" s="125">
        <f t="shared" si="1"/>
        <v>0</v>
      </c>
      <c r="H60" s="147" t="s">
        <v>1623</v>
      </c>
      <c r="I60" s="122"/>
      <c r="J60" s="122"/>
      <c r="K60" s="122"/>
      <c r="L60" s="122"/>
      <c r="M60" s="122"/>
      <c r="N60" s="122"/>
      <c r="O60" s="122"/>
      <c r="P60" s="122"/>
      <c r="Q60" s="122"/>
      <c r="R60" s="122" t="s">
        <v>133</v>
      </c>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ht="33.75" outlineLevel="1" x14ac:dyDescent="0.2">
      <c r="A61" s="123">
        <v>48</v>
      </c>
      <c r="B61" s="123"/>
      <c r="C61" s="137" t="s">
        <v>2139</v>
      </c>
      <c r="D61" s="160" t="s">
        <v>132</v>
      </c>
      <c r="E61" s="125">
        <v>20</v>
      </c>
      <c r="F61" s="125"/>
      <c r="G61" s="125">
        <f t="shared" si="1"/>
        <v>0</v>
      </c>
      <c r="H61" s="147" t="s">
        <v>1623</v>
      </c>
      <c r="I61" s="122"/>
      <c r="J61" s="122"/>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ht="56.25" outlineLevel="1" x14ac:dyDescent="0.2">
      <c r="A62" s="123">
        <v>49</v>
      </c>
      <c r="B62" s="123"/>
      <c r="C62" s="137" t="s">
        <v>2140</v>
      </c>
      <c r="D62" s="160" t="s">
        <v>132</v>
      </c>
      <c r="E62" s="125">
        <v>14</v>
      </c>
      <c r="F62" s="125"/>
      <c r="G62" s="125">
        <f t="shared" si="1"/>
        <v>0</v>
      </c>
      <c r="H62" s="147" t="s">
        <v>1623</v>
      </c>
      <c r="I62" s="122"/>
      <c r="J62" s="122"/>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ht="67.5" outlineLevel="1" x14ac:dyDescent="0.2">
      <c r="A63" s="123">
        <v>50</v>
      </c>
      <c r="B63" s="123"/>
      <c r="C63" s="137" t="s">
        <v>2141</v>
      </c>
      <c r="D63" s="160" t="s">
        <v>132</v>
      </c>
      <c r="E63" s="125">
        <v>10</v>
      </c>
      <c r="F63" s="125"/>
      <c r="G63" s="125">
        <f t="shared" si="1"/>
        <v>0</v>
      </c>
      <c r="H63" s="147" t="s">
        <v>1623</v>
      </c>
      <c r="I63" s="122"/>
      <c r="J63" s="122"/>
      <c r="K63" s="122"/>
      <c r="L63" s="122"/>
      <c r="M63" s="122"/>
      <c r="N63" s="122"/>
      <c r="O63" s="122"/>
      <c r="P63" s="122"/>
      <c r="Q63" s="122"/>
      <c r="R63" s="122" t="s">
        <v>133</v>
      </c>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ht="67.5" outlineLevel="1" x14ac:dyDescent="0.2">
      <c r="A64" s="123">
        <v>51</v>
      </c>
      <c r="B64" s="123"/>
      <c r="C64" s="137" t="s">
        <v>2142</v>
      </c>
      <c r="D64" s="160" t="s">
        <v>132</v>
      </c>
      <c r="E64" s="125">
        <v>7</v>
      </c>
      <c r="F64" s="125"/>
      <c r="G64" s="125">
        <f t="shared" si="1"/>
        <v>0</v>
      </c>
      <c r="H64" s="147" t="s">
        <v>1623</v>
      </c>
      <c r="I64" s="122"/>
      <c r="J64" s="122"/>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ht="33.75" outlineLevel="1" x14ac:dyDescent="0.2">
      <c r="A65" s="123">
        <v>52</v>
      </c>
      <c r="B65" s="123"/>
      <c r="C65" s="137" t="s">
        <v>2143</v>
      </c>
      <c r="D65" s="160" t="s">
        <v>132</v>
      </c>
      <c r="E65" s="125">
        <v>7</v>
      </c>
      <c r="F65" s="125"/>
      <c r="G65" s="125">
        <f t="shared" si="1"/>
        <v>0</v>
      </c>
      <c r="H65" s="147" t="s">
        <v>1623</v>
      </c>
      <c r="I65" s="122"/>
      <c r="J65" s="122"/>
      <c r="K65" s="122"/>
      <c r="L65" s="122"/>
      <c r="M65" s="122"/>
      <c r="N65" s="122"/>
      <c r="O65" s="122"/>
      <c r="P65" s="122"/>
      <c r="Q65" s="122"/>
      <c r="R65" s="122" t="s">
        <v>135</v>
      </c>
      <c r="S65" s="122">
        <v>0</v>
      </c>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ht="33.75" outlineLevel="1" x14ac:dyDescent="0.2">
      <c r="A66" s="123">
        <v>53</v>
      </c>
      <c r="B66" s="123"/>
      <c r="C66" s="137" t="s">
        <v>2144</v>
      </c>
      <c r="D66" s="160" t="s">
        <v>132</v>
      </c>
      <c r="E66" s="125">
        <v>2</v>
      </c>
      <c r="F66" s="125"/>
      <c r="G66" s="125">
        <f t="shared" si="1"/>
        <v>0</v>
      </c>
      <c r="H66" s="147" t="s">
        <v>1623</v>
      </c>
      <c r="I66" s="122"/>
      <c r="J66" s="122"/>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ht="45" outlineLevel="1" x14ac:dyDescent="0.2">
      <c r="A67" s="123">
        <v>54</v>
      </c>
      <c r="B67" s="123"/>
      <c r="C67" s="137" t="s">
        <v>2145</v>
      </c>
      <c r="D67" s="160" t="s">
        <v>132</v>
      </c>
      <c r="E67" s="125">
        <v>14</v>
      </c>
      <c r="F67" s="125"/>
      <c r="G67" s="125">
        <f t="shared" si="1"/>
        <v>0</v>
      </c>
      <c r="H67" s="147" t="s">
        <v>1623</v>
      </c>
      <c r="I67" s="122"/>
      <c r="J67" s="122"/>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ht="33.75" outlineLevel="1" x14ac:dyDescent="0.2">
      <c r="A68" s="123">
        <v>55</v>
      </c>
      <c r="B68" s="123"/>
      <c r="C68" s="137" t="s">
        <v>2146</v>
      </c>
      <c r="D68" s="160" t="s">
        <v>132</v>
      </c>
      <c r="E68" s="125">
        <v>17</v>
      </c>
      <c r="F68" s="125"/>
      <c r="G68" s="125">
        <f t="shared" si="1"/>
        <v>0</v>
      </c>
      <c r="H68" s="147" t="s">
        <v>1623</v>
      </c>
      <c r="I68" s="122"/>
      <c r="J68" s="122"/>
      <c r="K68" s="122"/>
      <c r="L68" s="122"/>
      <c r="M68" s="122"/>
      <c r="N68" s="122"/>
      <c r="O68" s="122"/>
      <c r="P68" s="122"/>
      <c r="Q68" s="122"/>
      <c r="R68" s="122" t="s">
        <v>135</v>
      </c>
      <c r="S68" s="122">
        <v>0</v>
      </c>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ht="45" outlineLevel="1" x14ac:dyDescent="0.2">
      <c r="A69" s="123">
        <v>56</v>
      </c>
      <c r="B69" s="123"/>
      <c r="C69" s="137" t="s">
        <v>2147</v>
      </c>
      <c r="D69" s="160" t="s">
        <v>132</v>
      </c>
      <c r="E69" s="125">
        <v>3</v>
      </c>
      <c r="F69" s="125"/>
      <c r="G69" s="125">
        <f t="shared" si="1"/>
        <v>0</v>
      </c>
      <c r="H69" s="147" t="s">
        <v>1623</v>
      </c>
      <c r="I69" s="122"/>
      <c r="J69" s="122"/>
      <c r="K69" s="122"/>
      <c r="L69" s="122"/>
      <c r="M69" s="122"/>
      <c r="N69" s="122"/>
      <c r="O69" s="122"/>
      <c r="P69" s="122"/>
      <c r="Q69" s="122"/>
      <c r="R69" s="122" t="s">
        <v>135</v>
      </c>
      <c r="S69" s="122">
        <v>0</v>
      </c>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ht="45" outlineLevel="1" x14ac:dyDescent="0.2">
      <c r="A70" s="123">
        <v>57</v>
      </c>
      <c r="B70" s="123"/>
      <c r="C70" s="137" t="s">
        <v>2148</v>
      </c>
      <c r="D70" s="160" t="s">
        <v>132</v>
      </c>
      <c r="E70" s="125">
        <v>35</v>
      </c>
      <c r="F70" s="125"/>
      <c r="G70" s="125">
        <f t="shared" si="1"/>
        <v>0</v>
      </c>
      <c r="H70" s="147" t="s">
        <v>1623</v>
      </c>
      <c r="I70" s="122"/>
      <c r="J70" s="122"/>
      <c r="K70" s="122"/>
      <c r="L70" s="122"/>
      <c r="M70" s="122"/>
      <c r="N70" s="122"/>
      <c r="O70" s="122"/>
      <c r="P70" s="122"/>
      <c r="Q70" s="122"/>
      <c r="R70" s="122" t="s">
        <v>133</v>
      </c>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ht="45" outlineLevel="1" x14ac:dyDescent="0.2">
      <c r="A71" s="123">
        <v>58</v>
      </c>
      <c r="B71" s="123"/>
      <c r="C71" s="137" t="s">
        <v>2149</v>
      </c>
      <c r="D71" s="160" t="s">
        <v>132</v>
      </c>
      <c r="E71" s="125">
        <v>10</v>
      </c>
      <c r="F71" s="125"/>
      <c r="G71" s="125">
        <f t="shared" si="1"/>
        <v>0</v>
      </c>
      <c r="H71" s="147" t="s">
        <v>1623</v>
      </c>
      <c r="I71" s="122"/>
      <c r="J71" s="122"/>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ht="33.75" outlineLevel="1" x14ac:dyDescent="0.2">
      <c r="A72" s="123">
        <v>59</v>
      </c>
      <c r="B72" s="123"/>
      <c r="C72" s="137" t="s">
        <v>2150</v>
      </c>
      <c r="D72" s="160" t="s">
        <v>132</v>
      </c>
      <c r="E72" s="125">
        <v>24</v>
      </c>
      <c r="F72" s="125"/>
      <c r="G72" s="125">
        <f t="shared" si="1"/>
        <v>0</v>
      </c>
      <c r="H72" s="147" t="s">
        <v>1623</v>
      </c>
      <c r="I72" s="122"/>
      <c r="J72" s="122"/>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ht="45" outlineLevel="1" x14ac:dyDescent="0.2">
      <c r="A73" s="123">
        <v>60</v>
      </c>
      <c r="B73" s="123"/>
      <c r="C73" s="137" t="s">
        <v>2151</v>
      </c>
      <c r="D73" s="160" t="s">
        <v>132</v>
      </c>
      <c r="E73" s="125">
        <v>8</v>
      </c>
      <c r="F73" s="125"/>
      <c r="G73" s="125">
        <f t="shared" si="1"/>
        <v>0</v>
      </c>
      <c r="H73" s="147" t="s">
        <v>1623</v>
      </c>
      <c r="I73" s="122"/>
      <c r="J73" s="122"/>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ht="33.75" outlineLevel="1" x14ac:dyDescent="0.2">
      <c r="A74" s="123">
        <v>61</v>
      </c>
      <c r="B74" s="123"/>
      <c r="C74" s="137" t="s">
        <v>2152</v>
      </c>
      <c r="D74" s="160" t="s">
        <v>132</v>
      </c>
      <c r="E74" s="125">
        <v>3</v>
      </c>
      <c r="F74" s="125"/>
      <c r="G74" s="125">
        <f t="shared" si="1"/>
        <v>0</v>
      </c>
      <c r="H74" s="147" t="s">
        <v>1623</v>
      </c>
      <c r="I74" s="122"/>
      <c r="J74" s="122"/>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ht="56.25" outlineLevel="1" x14ac:dyDescent="0.2">
      <c r="A75" s="123">
        <v>62</v>
      </c>
      <c r="B75" s="123"/>
      <c r="C75" s="137" t="s">
        <v>2153</v>
      </c>
      <c r="D75" s="160" t="s">
        <v>132</v>
      </c>
      <c r="E75" s="125">
        <v>5</v>
      </c>
      <c r="F75" s="125"/>
      <c r="G75" s="125">
        <f t="shared" si="1"/>
        <v>0</v>
      </c>
      <c r="H75" s="147" t="s">
        <v>1623</v>
      </c>
      <c r="I75" s="122"/>
      <c r="J75" s="122"/>
      <c r="K75" s="122"/>
      <c r="L75" s="122"/>
      <c r="M75" s="122"/>
      <c r="N75" s="122"/>
      <c r="O75" s="122"/>
      <c r="P75" s="122"/>
      <c r="Q75" s="122"/>
      <c r="R75" s="122" t="s">
        <v>135</v>
      </c>
      <c r="S75" s="122">
        <v>0</v>
      </c>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ht="33.75" outlineLevel="1" x14ac:dyDescent="0.2">
      <c r="A76" s="123">
        <v>63</v>
      </c>
      <c r="B76" s="123"/>
      <c r="C76" s="137" t="s">
        <v>2154</v>
      </c>
      <c r="D76" s="160" t="s">
        <v>132</v>
      </c>
      <c r="E76" s="125">
        <v>6</v>
      </c>
      <c r="F76" s="125"/>
      <c r="G76" s="125">
        <f t="shared" si="1"/>
        <v>0</v>
      </c>
      <c r="H76" s="147" t="s">
        <v>1623</v>
      </c>
      <c r="I76" s="122"/>
      <c r="J76" s="122"/>
      <c r="K76" s="122"/>
      <c r="L76" s="122"/>
      <c r="M76" s="122"/>
      <c r="N76" s="122"/>
      <c r="O76" s="122"/>
      <c r="P76" s="122"/>
      <c r="Q76" s="122"/>
      <c r="R76" s="122" t="s">
        <v>135</v>
      </c>
      <c r="S76" s="122">
        <v>0</v>
      </c>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ht="45" outlineLevel="1" x14ac:dyDescent="0.2">
      <c r="A77" s="123">
        <v>64</v>
      </c>
      <c r="B77" s="123"/>
      <c r="C77" s="137" t="s">
        <v>2155</v>
      </c>
      <c r="D77" s="160" t="s">
        <v>132</v>
      </c>
      <c r="E77" s="125">
        <v>36</v>
      </c>
      <c r="F77" s="125"/>
      <c r="G77" s="125">
        <f t="shared" si="1"/>
        <v>0</v>
      </c>
      <c r="H77" s="147" t="s">
        <v>1623</v>
      </c>
      <c r="I77" s="122"/>
      <c r="J77" s="122"/>
      <c r="K77" s="122"/>
      <c r="L77" s="122"/>
      <c r="M77" s="122"/>
      <c r="N77" s="122"/>
      <c r="O77" s="122"/>
      <c r="P77" s="122"/>
      <c r="Q77" s="122"/>
      <c r="R77" s="122" t="s">
        <v>133</v>
      </c>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ht="45" outlineLevel="1" x14ac:dyDescent="0.2">
      <c r="A78" s="123">
        <v>65</v>
      </c>
      <c r="B78" s="123"/>
      <c r="C78" s="137" t="s">
        <v>2156</v>
      </c>
      <c r="D78" s="160" t="s">
        <v>132</v>
      </c>
      <c r="E78" s="125">
        <v>6</v>
      </c>
      <c r="F78" s="125"/>
      <c r="G78" s="125">
        <f t="shared" si="1"/>
        <v>0</v>
      </c>
      <c r="H78" s="147" t="s">
        <v>1623</v>
      </c>
      <c r="I78" s="122"/>
      <c r="J78" s="122"/>
      <c r="K78" s="122"/>
      <c r="L78" s="122"/>
      <c r="M78" s="122"/>
      <c r="N78" s="122"/>
      <c r="O78" s="122"/>
      <c r="P78" s="122"/>
      <c r="Q78" s="122"/>
      <c r="R78" s="122" t="s">
        <v>135</v>
      </c>
      <c r="S78" s="122">
        <v>0</v>
      </c>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ht="56.25" outlineLevel="1" x14ac:dyDescent="0.2">
      <c r="A79" s="123">
        <v>66</v>
      </c>
      <c r="B79" s="123"/>
      <c r="C79" s="137" t="s">
        <v>2157</v>
      </c>
      <c r="D79" s="160" t="s">
        <v>132</v>
      </c>
      <c r="E79" s="125">
        <v>2</v>
      </c>
      <c r="F79" s="125"/>
      <c r="G79" s="125">
        <f t="shared" si="1"/>
        <v>0</v>
      </c>
      <c r="H79" s="147" t="s">
        <v>1623</v>
      </c>
      <c r="I79" s="122"/>
      <c r="J79" s="122"/>
      <c r="K79" s="122"/>
      <c r="L79" s="122"/>
      <c r="M79" s="122"/>
      <c r="N79" s="122"/>
      <c r="O79" s="122"/>
      <c r="P79" s="122"/>
      <c r="Q79" s="122"/>
      <c r="R79" s="122" t="s">
        <v>135</v>
      </c>
      <c r="S79" s="122">
        <v>0</v>
      </c>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ht="56.25" outlineLevel="1" x14ac:dyDescent="0.2">
      <c r="A80" s="123">
        <v>67</v>
      </c>
      <c r="B80" s="123"/>
      <c r="C80" s="137" t="s">
        <v>2158</v>
      </c>
      <c r="D80" s="160" t="s">
        <v>132</v>
      </c>
      <c r="E80" s="125">
        <v>2</v>
      </c>
      <c r="F80" s="125"/>
      <c r="G80" s="125">
        <f t="shared" si="1"/>
        <v>0</v>
      </c>
      <c r="H80" s="147" t="s">
        <v>1623</v>
      </c>
      <c r="I80" s="122"/>
      <c r="J80" s="122"/>
      <c r="K80" s="122"/>
      <c r="L80" s="122"/>
      <c r="M80" s="122"/>
      <c r="N80" s="122"/>
      <c r="O80" s="122"/>
      <c r="P80" s="122"/>
      <c r="Q80" s="122"/>
      <c r="R80" s="122" t="s">
        <v>135</v>
      </c>
      <c r="S80" s="122">
        <v>0</v>
      </c>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ht="67.5" outlineLevel="1" x14ac:dyDescent="0.2">
      <c r="A81" s="123">
        <v>68</v>
      </c>
      <c r="B81" s="123"/>
      <c r="C81" s="137" t="s">
        <v>2159</v>
      </c>
      <c r="D81" s="160" t="s">
        <v>132</v>
      </c>
      <c r="E81" s="125">
        <v>7</v>
      </c>
      <c r="F81" s="125"/>
      <c r="G81" s="125">
        <f t="shared" si="1"/>
        <v>0</v>
      </c>
      <c r="H81" s="147" t="s">
        <v>1623</v>
      </c>
      <c r="I81" s="122"/>
      <c r="J81" s="122"/>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ht="45" outlineLevel="1" x14ac:dyDescent="0.2">
      <c r="A82" s="123">
        <v>69</v>
      </c>
      <c r="B82" s="123"/>
      <c r="C82" s="137" t="s">
        <v>2160</v>
      </c>
      <c r="D82" s="160" t="s">
        <v>132</v>
      </c>
      <c r="E82" s="125">
        <v>10</v>
      </c>
      <c r="F82" s="125"/>
      <c r="G82" s="125">
        <f t="shared" si="1"/>
        <v>0</v>
      </c>
      <c r="H82" s="147" t="s">
        <v>1623</v>
      </c>
      <c r="I82" s="122"/>
      <c r="J82" s="122"/>
      <c r="K82" s="122"/>
      <c r="L82" s="122"/>
      <c r="M82" s="122"/>
      <c r="N82" s="122"/>
      <c r="O82" s="122"/>
      <c r="P82" s="122"/>
      <c r="Q82" s="122"/>
      <c r="R82" s="122" t="s">
        <v>135</v>
      </c>
      <c r="S82" s="122">
        <v>0</v>
      </c>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ht="33.75" outlineLevel="1" x14ac:dyDescent="0.2">
      <c r="A83" s="123">
        <v>70</v>
      </c>
      <c r="B83" s="123"/>
      <c r="C83" s="137" t="s">
        <v>2161</v>
      </c>
      <c r="D83" s="160" t="s">
        <v>132</v>
      </c>
      <c r="E83" s="125">
        <v>2</v>
      </c>
      <c r="F83" s="125"/>
      <c r="G83" s="125">
        <f t="shared" si="1"/>
        <v>0</v>
      </c>
      <c r="H83" s="147" t="s">
        <v>1623</v>
      </c>
      <c r="I83" s="122"/>
      <c r="J83" s="122"/>
      <c r="K83" s="122"/>
      <c r="L83" s="122"/>
      <c r="M83" s="122"/>
      <c r="N83" s="122"/>
      <c r="O83" s="122"/>
      <c r="P83" s="122"/>
      <c r="Q83" s="122"/>
      <c r="R83" s="122" t="s">
        <v>135</v>
      </c>
      <c r="S83" s="122">
        <v>0</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ht="45" outlineLevel="1" x14ac:dyDescent="0.2">
      <c r="A84" s="123">
        <v>71</v>
      </c>
      <c r="B84" s="123"/>
      <c r="C84" s="137" t="s">
        <v>2162</v>
      </c>
      <c r="D84" s="160" t="s">
        <v>132</v>
      </c>
      <c r="E84" s="125">
        <v>2</v>
      </c>
      <c r="F84" s="125"/>
      <c r="G84" s="125">
        <f t="shared" si="1"/>
        <v>0</v>
      </c>
      <c r="H84" s="147" t="s">
        <v>1623</v>
      </c>
      <c r="I84" s="122"/>
      <c r="J84" s="122"/>
      <c r="K84" s="122"/>
      <c r="L84" s="122"/>
      <c r="M84" s="122"/>
      <c r="N84" s="122"/>
      <c r="O84" s="122"/>
      <c r="P84" s="122"/>
      <c r="Q84" s="122"/>
      <c r="R84" s="122" t="s">
        <v>133</v>
      </c>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ht="33.75" outlineLevel="1" x14ac:dyDescent="0.2">
      <c r="A85" s="123">
        <v>72</v>
      </c>
      <c r="B85" s="123"/>
      <c r="C85" s="137" t="s">
        <v>2163</v>
      </c>
      <c r="D85" s="160" t="s">
        <v>132</v>
      </c>
      <c r="E85" s="125">
        <v>1</v>
      </c>
      <c r="F85" s="125"/>
      <c r="G85" s="125">
        <f t="shared" si="1"/>
        <v>0</v>
      </c>
      <c r="H85" s="147" t="s">
        <v>1623</v>
      </c>
      <c r="I85" s="122"/>
      <c r="J85" s="122"/>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ht="22.5" outlineLevel="1" x14ac:dyDescent="0.2">
      <c r="A86" s="123">
        <v>73</v>
      </c>
      <c r="B86" s="123"/>
      <c r="C86" s="137" t="s">
        <v>2164</v>
      </c>
      <c r="D86" s="160" t="s">
        <v>132</v>
      </c>
      <c r="E86" s="125">
        <v>4</v>
      </c>
      <c r="F86" s="125"/>
      <c r="G86" s="125">
        <f t="shared" si="1"/>
        <v>0</v>
      </c>
      <c r="H86" s="147" t="s">
        <v>1623</v>
      </c>
      <c r="I86" s="122"/>
      <c r="J86" s="122"/>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ht="56.25" outlineLevel="1" x14ac:dyDescent="0.2">
      <c r="A87" s="123">
        <v>74</v>
      </c>
      <c r="B87" s="123"/>
      <c r="C87" s="137" t="s">
        <v>2165</v>
      </c>
      <c r="D87" s="160" t="s">
        <v>132</v>
      </c>
      <c r="E87" s="125">
        <v>1</v>
      </c>
      <c r="F87" s="125"/>
      <c r="G87" s="125">
        <f t="shared" si="1"/>
        <v>0</v>
      </c>
      <c r="H87" s="147" t="s">
        <v>1623</v>
      </c>
      <c r="I87" s="122"/>
      <c r="J87" s="122"/>
      <c r="K87" s="122"/>
      <c r="L87" s="122"/>
      <c r="M87" s="122"/>
      <c r="N87" s="122"/>
      <c r="O87" s="122"/>
      <c r="P87" s="122"/>
      <c r="Q87" s="122"/>
      <c r="R87" s="122" t="s">
        <v>133</v>
      </c>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ht="22.5" outlineLevel="1" x14ac:dyDescent="0.2">
      <c r="A88" s="123">
        <v>75</v>
      </c>
      <c r="B88" s="123"/>
      <c r="C88" s="137" t="s">
        <v>2166</v>
      </c>
      <c r="D88" s="160" t="s">
        <v>132</v>
      </c>
      <c r="E88" s="125">
        <v>2</v>
      </c>
      <c r="F88" s="125"/>
      <c r="G88" s="125">
        <f t="shared" si="1"/>
        <v>0</v>
      </c>
      <c r="H88" s="147" t="s">
        <v>1623</v>
      </c>
      <c r="I88" s="122"/>
      <c r="J88" s="122"/>
      <c r="K88" s="122"/>
      <c r="L88" s="122"/>
      <c r="M88" s="122"/>
      <c r="N88" s="122"/>
      <c r="O88" s="122"/>
      <c r="P88" s="122"/>
      <c r="Q88" s="122"/>
      <c r="R88" s="122" t="s">
        <v>135</v>
      </c>
      <c r="S88" s="122">
        <v>0</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ht="22.5" outlineLevel="1" x14ac:dyDescent="0.2">
      <c r="A89" s="123">
        <v>76</v>
      </c>
      <c r="B89" s="123"/>
      <c r="C89" s="137" t="s">
        <v>2167</v>
      </c>
      <c r="D89" s="160" t="s">
        <v>132</v>
      </c>
      <c r="E89" s="125">
        <v>1</v>
      </c>
      <c r="F89" s="125"/>
      <c r="G89" s="125">
        <f t="shared" si="1"/>
        <v>0</v>
      </c>
      <c r="H89" s="147" t="s">
        <v>1623</v>
      </c>
      <c r="I89" s="122"/>
      <c r="J89" s="122"/>
      <c r="K89" s="122"/>
      <c r="L89" s="122"/>
      <c r="M89" s="122"/>
      <c r="N89" s="122"/>
      <c r="O89" s="122"/>
      <c r="P89" s="122"/>
      <c r="Q89" s="122"/>
      <c r="R89" s="122" t="s">
        <v>135</v>
      </c>
      <c r="S89" s="122">
        <v>0</v>
      </c>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ht="33.75" outlineLevel="1" x14ac:dyDescent="0.2">
      <c r="A90" s="123">
        <v>77</v>
      </c>
      <c r="B90" s="123"/>
      <c r="C90" s="137" t="s">
        <v>2168</v>
      </c>
      <c r="D90" s="160" t="s">
        <v>132</v>
      </c>
      <c r="E90" s="125">
        <v>1</v>
      </c>
      <c r="F90" s="125"/>
      <c r="G90" s="125">
        <f t="shared" si="1"/>
        <v>0</v>
      </c>
      <c r="H90" s="147" t="s">
        <v>1623</v>
      </c>
      <c r="I90" s="122"/>
      <c r="J90" s="122"/>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ht="22.5" outlineLevel="1" x14ac:dyDescent="0.2">
      <c r="A91" s="123">
        <v>78</v>
      </c>
      <c r="B91" s="123"/>
      <c r="C91" s="137" t="s">
        <v>2169</v>
      </c>
      <c r="D91" s="160" t="s">
        <v>132</v>
      </c>
      <c r="E91" s="125">
        <v>1</v>
      </c>
      <c r="F91" s="125"/>
      <c r="G91" s="125">
        <f t="shared" si="1"/>
        <v>0</v>
      </c>
      <c r="H91" s="147" t="s">
        <v>1623</v>
      </c>
      <c r="I91" s="122"/>
      <c r="J91" s="122"/>
      <c r="K91" s="122"/>
      <c r="L91" s="122"/>
      <c r="M91" s="122"/>
      <c r="N91" s="122"/>
      <c r="O91" s="122"/>
      <c r="P91" s="122"/>
      <c r="Q91" s="122"/>
      <c r="R91" s="122" t="s">
        <v>133</v>
      </c>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ht="56.25" outlineLevel="1" x14ac:dyDescent="0.2">
      <c r="A92" s="123">
        <v>79</v>
      </c>
      <c r="B92" s="123"/>
      <c r="C92" s="137" t="s">
        <v>2170</v>
      </c>
      <c r="D92" s="160" t="s">
        <v>132</v>
      </c>
      <c r="E92" s="125">
        <v>1</v>
      </c>
      <c r="F92" s="125"/>
      <c r="G92" s="125">
        <f t="shared" si="1"/>
        <v>0</v>
      </c>
      <c r="H92" s="147" t="s">
        <v>1623</v>
      </c>
      <c r="I92" s="122"/>
      <c r="J92" s="122"/>
      <c r="K92" s="122"/>
      <c r="L92" s="122"/>
      <c r="M92" s="122"/>
      <c r="N92" s="122"/>
      <c r="O92" s="122"/>
      <c r="P92" s="122"/>
      <c r="Q92" s="122"/>
      <c r="R92" s="122" t="s">
        <v>135</v>
      </c>
      <c r="S92" s="122">
        <v>0</v>
      </c>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row>
    <row r="93" spans="1:47" ht="45" outlineLevel="1" x14ac:dyDescent="0.2">
      <c r="A93" s="123">
        <v>80</v>
      </c>
      <c r="B93" s="123"/>
      <c r="C93" s="137" t="s">
        <v>2171</v>
      </c>
      <c r="D93" s="160" t="s">
        <v>132</v>
      </c>
      <c r="E93" s="125">
        <v>4</v>
      </c>
      <c r="F93" s="125"/>
      <c r="G93" s="125">
        <f t="shared" si="1"/>
        <v>0</v>
      </c>
      <c r="H93" s="147" t="s">
        <v>1623</v>
      </c>
      <c r="I93" s="122"/>
      <c r="J93" s="122"/>
      <c r="K93" s="122"/>
      <c r="L93" s="122"/>
      <c r="M93" s="122"/>
      <c r="N93" s="122"/>
      <c r="O93" s="122"/>
      <c r="P93" s="122"/>
      <c r="Q93" s="122"/>
      <c r="R93" s="122" t="s">
        <v>135</v>
      </c>
      <c r="S93" s="122">
        <v>0</v>
      </c>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row>
    <row r="94" spans="1:47" ht="45" outlineLevel="1" x14ac:dyDescent="0.2">
      <c r="A94" s="123">
        <v>81</v>
      </c>
      <c r="B94" s="123"/>
      <c r="C94" s="137" t="s">
        <v>2172</v>
      </c>
      <c r="D94" s="160" t="s">
        <v>132</v>
      </c>
      <c r="E94" s="125">
        <v>1</v>
      </c>
      <c r="F94" s="125"/>
      <c r="G94" s="125">
        <f t="shared" si="1"/>
        <v>0</v>
      </c>
      <c r="H94" s="147" t="s">
        <v>1623</v>
      </c>
      <c r="I94" s="122"/>
      <c r="J94" s="122"/>
      <c r="K94" s="122"/>
      <c r="L94" s="122"/>
      <c r="M94" s="122"/>
      <c r="N94" s="122"/>
      <c r="O94" s="122"/>
      <c r="P94" s="122"/>
      <c r="Q94" s="122"/>
      <c r="R94" s="122" t="s">
        <v>135</v>
      </c>
      <c r="S94" s="122">
        <v>0</v>
      </c>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row>
    <row r="95" spans="1:47" ht="45" outlineLevel="1" x14ac:dyDescent="0.2">
      <c r="A95" s="123">
        <v>82</v>
      </c>
      <c r="B95" s="123"/>
      <c r="C95" s="137" t="s">
        <v>2173</v>
      </c>
      <c r="D95" s="160" t="s">
        <v>132</v>
      </c>
      <c r="E95" s="125">
        <v>1</v>
      </c>
      <c r="F95" s="125"/>
      <c r="G95" s="125">
        <f t="shared" si="1"/>
        <v>0</v>
      </c>
      <c r="H95" s="147" t="s">
        <v>1623</v>
      </c>
      <c r="I95" s="122"/>
      <c r="J95" s="122"/>
      <c r="K95" s="122"/>
      <c r="L95" s="122"/>
      <c r="M95" s="122"/>
      <c r="N95" s="122"/>
      <c r="O95" s="122"/>
      <c r="P95" s="122"/>
      <c r="Q95" s="122"/>
      <c r="R95" s="122" t="s">
        <v>133</v>
      </c>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row>
    <row r="96" spans="1:47" ht="22.5" outlineLevel="1" x14ac:dyDescent="0.2">
      <c r="A96" s="123">
        <v>83</v>
      </c>
      <c r="B96" s="123"/>
      <c r="C96" s="137" t="s">
        <v>2174</v>
      </c>
      <c r="D96" s="160" t="s">
        <v>132</v>
      </c>
      <c r="E96" s="125">
        <v>8</v>
      </c>
      <c r="F96" s="125"/>
      <c r="G96" s="125">
        <f t="shared" si="1"/>
        <v>0</v>
      </c>
      <c r="H96" s="147" t="s">
        <v>1623</v>
      </c>
      <c r="I96" s="122"/>
      <c r="J96" s="122"/>
      <c r="K96" s="122"/>
      <c r="L96" s="122"/>
      <c r="M96" s="122"/>
      <c r="N96" s="122"/>
      <c r="O96" s="122"/>
      <c r="P96" s="122"/>
      <c r="Q96" s="122"/>
      <c r="R96" s="122" t="s">
        <v>135</v>
      </c>
      <c r="S96" s="122">
        <v>0</v>
      </c>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row>
    <row r="97" spans="1:47" ht="22.5" outlineLevel="1" x14ac:dyDescent="0.2">
      <c r="A97" s="123">
        <v>84</v>
      </c>
      <c r="B97" s="123"/>
      <c r="C97" s="137" t="s">
        <v>2175</v>
      </c>
      <c r="D97" s="160" t="s">
        <v>132</v>
      </c>
      <c r="E97" s="125">
        <v>1</v>
      </c>
      <c r="F97" s="125"/>
      <c r="G97" s="125">
        <f t="shared" si="1"/>
        <v>0</v>
      </c>
      <c r="H97" s="147" t="s">
        <v>1623</v>
      </c>
      <c r="I97" s="122"/>
      <c r="J97" s="122"/>
      <c r="K97" s="122"/>
      <c r="L97" s="122"/>
      <c r="M97" s="122"/>
      <c r="N97" s="122"/>
      <c r="O97" s="122"/>
      <c r="P97" s="122"/>
      <c r="Q97" s="122"/>
      <c r="R97" s="122" t="s">
        <v>135</v>
      </c>
      <c r="S97" s="122">
        <v>0</v>
      </c>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row>
    <row r="98" spans="1:47" outlineLevel="1" x14ac:dyDescent="0.2">
      <c r="A98" s="123">
        <v>85</v>
      </c>
      <c r="B98" s="123" t="s">
        <v>2176</v>
      </c>
      <c r="C98" s="137" t="s">
        <v>2107</v>
      </c>
      <c r="D98" s="160" t="s">
        <v>132</v>
      </c>
      <c r="E98" s="125">
        <v>1</v>
      </c>
      <c r="F98" s="125"/>
      <c r="G98" s="125">
        <f t="shared" si="1"/>
        <v>0</v>
      </c>
      <c r="H98" s="147" t="s">
        <v>1623</v>
      </c>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row>
    <row r="99" spans="1:47" outlineLevel="1" x14ac:dyDescent="0.2">
      <c r="A99" s="124" t="s">
        <v>128</v>
      </c>
      <c r="B99" s="188" t="s">
        <v>2281</v>
      </c>
      <c r="C99" s="139" t="s">
        <v>2178</v>
      </c>
      <c r="D99" s="162"/>
      <c r="E99" s="126"/>
      <c r="F99" s="126"/>
      <c r="G99" s="189">
        <f>SUM(G100:G116)</f>
        <v>0</v>
      </c>
      <c r="H99" s="148">
        <v>0</v>
      </c>
      <c r="I99" s="122"/>
      <c r="J99" s="122"/>
      <c r="K99" s="122"/>
      <c r="L99" s="122"/>
      <c r="M99" s="122"/>
      <c r="N99" s="122"/>
      <c r="O99" s="122"/>
      <c r="P99" s="122"/>
      <c r="Q99" s="122"/>
      <c r="R99" s="122" t="s">
        <v>135</v>
      </c>
      <c r="S99" s="122">
        <v>0</v>
      </c>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row>
    <row r="100" spans="1:47" outlineLevel="1" x14ac:dyDescent="0.2">
      <c r="A100" s="123">
        <v>86</v>
      </c>
      <c r="B100" s="123" t="s">
        <v>2179</v>
      </c>
      <c r="C100" s="190" t="s">
        <v>2083</v>
      </c>
      <c r="D100" s="160"/>
      <c r="E100" s="125"/>
      <c r="F100" s="125"/>
      <c r="G100" s="125">
        <f t="shared" ref="G100:G162" si="2">F100*E100</f>
        <v>0</v>
      </c>
      <c r="H100" s="147">
        <v>0</v>
      </c>
      <c r="I100" s="122"/>
      <c r="J100" s="122"/>
      <c r="K100" s="122"/>
      <c r="L100" s="122"/>
      <c r="M100" s="122"/>
      <c r="N100" s="122"/>
      <c r="O100" s="122"/>
      <c r="P100" s="122"/>
      <c r="Q100" s="122"/>
      <c r="R100" s="122" t="s">
        <v>133</v>
      </c>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row>
    <row r="101" spans="1:47" outlineLevel="1" x14ac:dyDescent="0.2">
      <c r="A101" s="123">
        <v>87</v>
      </c>
      <c r="B101" s="123"/>
      <c r="C101" s="137" t="s">
        <v>2180</v>
      </c>
      <c r="D101" s="160" t="s">
        <v>132</v>
      </c>
      <c r="E101" s="125">
        <v>700</v>
      </c>
      <c r="F101" s="125"/>
      <c r="G101" s="125">
        <f t="shared" si="2"/>
        <v>0</v>
      </c>
      <c r="H101" s="147" t="s">
        <v>1623</v>
      </c>
      <c r="I101" s="122"/>
      <c r="J101" s="122"/>
      <c r="K101" s="122"/>
      <c r="L101" s="122"/>
      <c r="M101" s="122"/>
      <c r="N101" s="122"/>
      <c r="O101" s="122"/>
      <c r="P101" s="122"/>
      <c r="Q101" s="122"/>
      <c r="R101" s="122" t="s">
        <v>135</v>
      </c>
      <c r="S101" s="122">
        <v>0</v>
      </c>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row>
    <row r="102" spans="1:47" outlineLevel="1" x14ac:dyDescent="0.2">
      <c r="A102" s="123">
        <v>88</v>
      </c>
      <c r="B102" s="123"/>
      <c r="C102" s="137" t="s">
        <v>2181</v>
      </c>
      <c r="D102" s="160" t="s">
        <v>132</v>
      </c>
      <c r="E102" s="125">
        <v>7</v>
      </c>
      <c r="F102" s="125"/>
      <c r="G102" s="125">
        <f t="shared" si="2"/>
        <v>0</v>
      </c>
      <c r="H102" s="147" t="s">
        <v>1623</v>
      </c>
      <c r="I102" s="122"/>
      <c r="J102" s="122"/>
      <c r="K102" s="122"/>
      <c r="L102" s="122"/>
      <c r="M102" s="122"/>
      <c r="N102" s="122"/>
      <c r="O102" s="122"/>
      <c r="P102" s="122"/>
      <c r="Q102" s="122"/>
      <c r="R102" s="122" t="s">
        <v>244</v>
      </c>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row>
    <row r="103" spans="1:47" outlineLevel="1" x14ac:dyDescent="0.2">
      <c r="A103" s="123">
        <v>89</v>
      </c>
      <c r="B103" s="123"/>
      <c r="C103" s="137" t="s">
        <v>2182</v>
      </c>
      <c r="D103" s="160" t="s">
        <v>132</v>
      </c>
      <c r="E103" s="125">
        <v>13</v>
      </c>
      <c r="F103" s="125"/>
      <c r="G103" s="125">
        <f t="shared" si="2"/>
        <v>0</v>
      </c>
      <c r="H103" s="147" t="s">
        <v>1623</v>
      </c>
      <c r="I103" s="122"/>
      <c r="J103" s="122"/>
      <c r="K103" s="122"/>
      <c r="L103" s="122"/>
      <c r="M103" s="122"/>
      <c r="N103" s="122"/>
      <c r="O103" s="122"/>
      <c r="P103" s="122"/>
      <c r="Q103" s="122"/>
      <c r="R103" s="122" t="s">
        <v>135</v>
      </c>
      <c r="S103" s="122">
        <v>0</v>
      </c>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row>
    <row r="104" spans="1:47" outlineLevel="1" x14ac:dyDescent="0.2">
      <c r="A104" s="123">
        <v>90</v>
      </c>
      <c r="B104" s="123"/>
      <c r="C104" s="137" t="s">
        <v>2183</v>
      </c>
      <c r="D104" s="160" t="s">
        <v>132</v>
      </c>
      <c r="E104" s="125">
        <v>20</v>
      </c>
      <c r="F104" s="125"/>
      <c r="G104" s="125">
        <f t="shared" si="2"/>
        <v>0</v>
      </c>
      <c r="H104" s="147" t="s">
        <v>1623</v>
      </c>
      <c r="I104" s="122"/>
      <c r="J104" s="122"/>
      <c r="K104" s="122"/>
      <c r="L104" s="122"/>
      <c r="M104" s="122"/>
      <c r="N104" s="122"/>
      <c r="O104" s="122"/>
      <c r="P104" s="122"/>
      <c r="Q104" s="122"/>
      <c r="R104" s="122" t="s">
        <v>133</v>
      </c>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row>
    <row r="105" spans="1:47" outlineLevel="1" x14ac:dyDescent="0.2">
      <c r="A105" s="123">
        <v>91</v>
      </c>
      <c r="B105" s="123"/>
      <c r="C105" s="137" t="s">
        <v>2184</v>
      </c>
      <c r="D105" s="160" t="s">
        <v>132</v>
      </c>
      <c r="E105" s="125">
        <v>17</v>
      </c>
      <c r="F105" s="125"/>
      <c r="G105" s="125">
        <f t="shared" si="2"/>
        <v>0</v>
      </c>
      <c r="H105" s="147" t="s">
        <v>1623</v>
      </c>
      <c r="I105" s="122"/>
      <c r="J105" s="122"/>
      <c r="K105" s="122"/>
      <c r="L105" s="122"/>
      <c r="M105" s="122"/>
      <c r="N105" s="122"/>
      <c r="O105" s="122"/>
      <c r="P105" s="122"/>
      <c r="Q105" s="122"/>
      <c r="R105" s="122" t="s">
        <v>135</v>
      </c>
      <c r="S105" s="122">
        <v>0</v>
      </c>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row>
    <row r="106" spans="1:47" outlineLevel="1" x14ac:dyDescent="0.2">
      <c r="A106" s="123">
        <v>92</v>
      </c>
      <c r="B106" s="123"/>
      <c r="C106" s="137" t="s">
        <v>2185</v>
      </c>
      <c r="D106" s="160" t="s">
        <v>132</v>
      </c>
      <c r="E106" s="125">
        <v>35</v>
      </c>
      <c r="F106" s="125"/>
      <c r="G106" s="125">
        <f t="shared" si="2"/>
        <v>0</v>
      </c>
      <c r="H106" s="147" t="s">
        <v>1623</v>
      </c>
      <c r="I106" s="122"/>
      <c r="J106" s="122"/>
      <c r="K106" s="122"/>
      <c r="L106" s="122"/>
      <c r="M106" s="122"/>
      <c r="N106" s="122"/>
      <c r="O106" s="122"/>
      <c r="P106" s="122"/>
      <c r="Q106" s="122"/>
      <c r="R106" s="122" t="s">
        <v>135</v>
      </c>
      <c r="S106" s="122">
        <v>0</v>
      </c>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row>
    <row r="107" spans="1:47" outlineLevel="1" x14ac:dyDescent="0.2">
      <c r="A107" s="123">
        <v>93</v>
      </c>
      <c r="B107" s="123"/>
      <c r="C107" s="137" t="s">
        <v>2186</v>
      </c>
      <c r="D107" s="160" t="s">
        <v>132</v>
      </c>
      <c r="E107" s="125">
        <v>1</v>
      </c>
      <c r="F107" s="125"/>
      <c r="G107" s="125">
        <f t="shared" si="2"/>
        <v>0</v>
      </c>
      <c r="H107" s="147" t="s">
        <v>1623</v>
      </c>
      <c r="I107" s="122"/>
      <c r="J107" s="122"/>
      <c r="K107" s="122"/>
      <c r="L107" s="122"/>
      <c r="M107" s="122"/>
      <c r="N107" s="122"/>
      <c r="O107" s="122"/>
      <c r="P107" s="122"/>
      <c r="Q107" s="122"/>
      <c r="R107" s="122" t="s">
        <v>135</v>
      </c>
      <c r="S107" s="122">
        <v>0</v>
      </c>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row>
    <row r="108" spans="1:47" outlineLevel="1" x14ac:dyDescent="0.2">
      <c r="A108" s="123">
        <v>94</v>
      </c>
      <c r="B108" s="123"/>
      <c r="C108" s="137" t="s">
        <v>2187</v>
      </c>
      <c r="D108" s="160" t="s">
        <v>132</v>
      </c>
      <c r="E108" s="125">
        <v>25</v>
      </c>
      <c r="F108" s="125"/>
      <c r="G108" s="125">
        <f t="shared" si="2"/>
        <v>0</v>
      </c>
      <c r="H108" s="147" t="s">
        <v>1623</v>
      </c>
      <c r="I108" s="122"/>
      <c r="J108" s="122"/>
      <c r="K108" s="122"/>
      <c r="L108" s="122"/>
      <c r="M108" s="122"/>
      <c r="N108" s="122"/>
      <c r="O108" s="122"/>
      <c r="P108" s="122"/>
      <c r="Q108" s="122"/>
      <c r="R108" s="122" t="s">
        <v>244</v>
      </c>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row>
    <row r="109" spans="1:47" outlineLevel="1" x14ac:dyDescent="0.2">
      <c r="A109" s="123">
        <v>95</v>
      </c>
      <c r="B109" s="123"/>
      <c r="C109" s="137" t="s">
        <v>2188</v>
      </c>
      <c r="D109" s="160" t="s">
        <v>132</v>
      </c>
      <c r="E109" s="125">
        <v>4</v>
      </c>
      <c r="F109" s="125"/>
      <c r="G109" s="125">
        <f t="shared" si="2"/>
        <v>0</v>
      </c>
      <c r="H109" s="147" t="s">
        <v>1623</v>
      </c>
      <c r="I109" s="122"/>
      <c r="J109" s="122"/>
      <c r="K109" s="122"/>
      <c r="L109" s="122"/>
      <c r="M109" s="122"/>
      <c r="N109" s="122"/>
      <c r="O109" s="122"/>
      <c r="P109" s="122"/>
      <c r="Q109" s="122"/>
      <c r="R109" s="122" t="s">
        <v>135</v>
      </c>
      <c r="S109" s="122">
        <v>0</v>
      </c>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row>
    <row r="110" spans="1:47" outlineLevel="1" x14ac:dyDescent="0.2">
      <c r="A110" s="123">
        <v>96</v>
      </c>
      <c r="B110" s="123"/>
      <c r="C110" s="137" t="s">
        <v>2189</v>
      </c>
      <c r="D110" s="160" t="s">
        <v>132</v>
      </c>
      <c r="E110" s="125">
        <v>29</v>
      </c>
      <c r="F110" s="125"/>
      <c r="G110" s="125">
        <f t="shared" si="2"/>
        <v>0</v>
      </c>
      <c r="H110" s="147" t="s">
        <v>1623</v>
      </c>
      <c r="I110" s="122"/>
      <c r="J110" s="122"/>
      <c r="K110" s="122"/>
      <c r="L110" s="122"/>
      <c r="M110" s="122"/>
      <c r="N110" s="122"/>
      <c r="O110" s="122"/>
      <c r="P110" s="122"/>
      <c r="Q110" s="122"/>
      <c r="R110" s="122" t="s">
        <v>135</v>
      </c>
      <c r="S110" s="122">
        <v>0</v>
      </c>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row>
    <row r="111" spans="1:47" outlineLevel="1" x14ac:dyDescent="0.2">
      <c r="A111" s="123">
        <v>97</v>
      </c>
      <c r="B111" s="123"/>
      <c r="C111" s="137" t="s">
        <v>2190</v>
      </c>
      <c r="D111" s="160" t="s">
        <v>240</v>
      </c>
      <c r="E111" s="125">
        <v>460</v>
      </c>
      <c r="F111" s="125"/>
      <c r="G111" s="125">
        <f t="shared" si="2"/>
        <v>0</v>
      </c>
      <c r="H111" s="147" t="s">
        <v>1623</v>
      </c>
      <c r="I111" s="122"/>
      <c r="J111" s="122"/>
      <c r="K111" s="122"/>
      <c r="L111" s="122"/>
      <c r="M111" s="122"/>
      <c r="N111" s="122"/>
      <c r="O111" s="122"/>
      <c r="P111" s="122"/>
      <c r="Q111" s="122"/>
      <c r="R111" s="122" t="s">
        <v>135</v>
      </c>
      <c r="S111" s="122">
        <v>0</v>
      </c>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row>
    <row r="112" spans="1:47" outlineLevel="1" x14ac:dyDescent="0.2">
      <c r="A112" s="123">
        <v>98</v>
      </c>
      <c r="B112" s="123"/>
      <c r="C112" s="137" t="s">
        <v>2191</v>
      </c>
      <c r="D112" s="160" t="s">
        <v>240</v>
      </c>
      <c r="E112" s="125">
        <v>510</v>
      </c>
      <c r="F112" s="125"/>
      <c r="G112" s="125">
        <f t="shared" si="2"/>
        <v>0</v>
      </c>
      <c r="H112" s="147" t="s">
        <v>1623</v>
      </c>
      <c r="I112" s="122"/>
      <c r="J112" s="122"/>
      <c r="K112" s="122"/>
      <c r="L112" s="122"/>
      <c r="M112" s="122"/>
      <c r="N112" s="122"/>
      <c r="O112" s="122"/>
      <c r="P112" s="122"/>
      <c r="Q112" s="122"/>
      <c r="R112" s="122" t="s">
        <v>133</v>
      </c>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row>
    <row r="113" spans="1:47" outlineLevel="1" x14ac:dyDescent="0.2">
      <c r="A113" s="123">
        <v>99</v>
      </c>
      <c r="B113" s="123"/>
      <c r="C113" s="137" t="s">
        <v>2192</v>
      </c>
      <c r="D113" s="160" t="s">
        <v>240</v>
      </c>
      <c r="E113" s="125">
        <v>50</v>
      </c>
      <c r="F113" s="125"/>
      <c r="G113" s="125">
        <f t="shared" si="2"/>
        <v>0</v>
      </c>
      <c r="H113" s="147" t="s">
        <v>1623</v>
      </c>
      <c r="I113" s="122"/>
      <c r="J113" s="122"/>
      <c r="K113" s="122"/>
      <c r="L113" s="122"/>
      <c r="M113" s="122"/>
      <c r="N113" s="122"/>
      <c r="O113" s="122"/>
      <c r="P113" s="122"/>
      <c r="Q113" s="122"/>
      <c r="R113" s="122" t="s">
        <v>135</v>
      </c>
      <c r="S113" s="122">
        <v>0</v>
      </c>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row>
    <row r="114" spans="1:47" outlineLevel="1" x14ac:dyDescent="0.2">
      <c r="A114" s="123">
        <v>100</v>
      </c>
      <c r="B114" s="123"/>
      <c r="C114" s="137" t="s">
        <v>2193</v>
      </c>
      <c r="D114" s="160" t="s">
        <v>240</v>
      </c>
      <c r="E114" s="125">
        <v>50</v>
      </c>
      <c r="F114" s="125"/>
      <c r="G114" s="125">
        <f t="shared" si="2"/>
        <v>0</v>
      </c>
      <c r="H114" s="147" t="s">
        <v>1623</v>
      </c>
      <c r="I114" s="122"/>
      <c r="J114" s="122"/>
      <c r="K114" s="122"/>
      <c r="L114" s="122"/>
      <c r="M114" s="122"/>
      <c r="N114" s="122"/>
      <c r="O114" s="122"/>
      <c r="P114" s="122"/>
      <c r="Q114" s="122"/>
      <c r="R114" s="122" t="s">
        <v>135</v>
      </c>
      <c r="S114" s="122">
        <v>0</v>
      </c>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row>
    <row r="115" spans="1:47" outlineLevel="1" x14ac:dyDescent="0.2">
      <c r="A115" s="123">
        <v>101</v>
      </c>
      <c r="B115" s="123"/>
      <c r="C115" s="137" t="s">
        <v>2194</v>
      </c>
      <c r="D115" s="160" t="s">
        <v>240</v>
      </c>
      <c r="E115" s="125">
        <v>50</v>
      </c>
      <c r="F115" s="125"/>
      <c r="G115" s="125">
        <f t="shared" si="2"/>
        <v>0</v>
      </c>
      <c r="H115" s="147" t="s">
        <v>1623</v>
      </c>
      <c r="I115" s="122"/>
      <c r="J115" s="122"/>
      <c r="K115" s="122"/>
      <c r="L115" s="122"/>
      <c r="M115" s="122"/>
      <c r="N115" s="122"/>
      <c r="O115" s="122"/>
      <c r="P115" s="122"/>
      <c r="Q115" s="122"/>
      <c r="R115" s="122" t="s">
        <v>135</v>
      </c>
      <c r="S115" s="122">
        <v>0</v>
      </c>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row>
    <row r="116" spans="1:47" outlineLevel="1" x14ac:dyDescent="0.2">
      <c r="A116" s="123">
        <v>102</v>
      </c>
      <c r="B116" s="123" t="s">
        <v>2195</v>
      </c>
      <c r="C116" s="137" t="s">
        <v>2107</v>
      </c>
      <c r="D116" s="160" t="s">
        <v>132</v>
      </c>
      <c r="E116" s="125">
        <v>1</v>
      </c>
      <c r="F116" s="125"/>
      <c r="G116" s="125">
        <f t="shared" si="2"/>
        <v>0</v>
      </c>
      <c r="H116" s="147" t="s">
        <v>1623</v>
      </c>
      <c r="I116" s="122"/>
      <c r="J116" s="122"/>
      <c r="K116" s="122"/>
      <c r="L116" s="122"/>
      <c r="M116" s="122"/>
      <c r="N116" s="122"/>
      <c r="O116" s="122"/>
      <c r="P116" s="122"/>
      <c r="Q116" s="122"/>
      <c r="R116" s="122" t="s">
        <v>135</v>
      </c>
      <c r="S116" s="122">
        <v>0</v>
      </c>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row>
    <row r="117" spans="1:47" outlineLevel="1" x14ac:dyDescent="0.2">
      <c r="A117" s="124" t="s">
        <v>128</v>
      </c>
      <c r="B117" s="188" t="s">
        <v>2280</v>
      </c>
      <c r="C117" s="139" t="s">
        <v>2196</v>
      </c>
      <c r="D117" s="162"/>
      <c r="E117" s="126"/>
      <c r="F117" s="126"/>
      <c r="G117" s="189">
        <f>SUM(G118:G162)</f>
        <v>0</v>
      </c>
      <c r="H117" s="148">
        <v>0</v>
      </c>
      <c r="I117" s="122"/>
      <c r="J117" s="122"/>
      <c r="K117" s="122"/>
      <c r="L117" s="122"/>
      <c r="M117" s="122"/>
      <c r="N117" s="122"/>
      <c r="O117" s="122"/>
      <c r="P117" s="122"/>
      <c r="Q117" s="122"/>
      <c r="R117" s="122" t="s">
        <v>135</v>
      </c>
      <c r="S117" s="122">
        <v>0</v>
      </c>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row>
    <row r="118" spans="1:47" x14ac:dyDescent="0.2">
      <c r="A118" s="123">
        <v>103</v>
      </c>
      <c r="B118" s="123" t="s">
        <v>2197</v>
      </c>
      <c r="C118" s="190" t="s">
        <v>2083</v>
      </c>
      <c r="D118" s="160"/>
      <c r="E118" s="125"/>
      <c r="F118" s="125"/>
      <c r="G118" s="125">
        <f t="shared" si="2"/>
        <v>0</v>
      </c>
      <c r="H118" s="147">
        <v>0</v>
      </c>
      <c r="I118" s="122"/>
      <c r="R118" t="s">
        <v>129</v>
      </c>
    </row>
    <row r="119" spans="1:47" ht="45" outlineLevel="1" x14ac:dyDescent="0.2">
      <c r="A119" s="123">
        <v>104</v>
      </c>
      <c r="B119" s="123" t="s">
        <v>2198</v>
      </c>
      <c r="C119" s="137" t="s">
        <v>2199</v>
      </c>
      <c r="D119" s="160" t="s">
        <v>132</v>
      </c>
      <c r="E119" s="125">
        <v>1</v>
      </c>
      <c r="F119" s="125"/>
      <c r="G119" s="125">
        <f t="shared" si="2"/>
        <v>0</v>
      </c>
      <c r="H119" s="147" t="s">
        <v>1623</v>
      </c>
      <c r="I119" s="122"/>
      <c r="J119" s="122"/>
      <c r="K119" s="122"/>
      <c r="L119" s="122"/>
      <c r="M119" s="122"/>
      <c r="N119" s="122"/>
      <c r="O119" s="122"/>
      <c r="P119" s="122"/>
      <c r="Q119" s="122"/>
      <c r="R119" s="122" t="s">
        <v>133</v>
      </c>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row>
    <row r="120" spans="1:47" outlineLevel="1" x14ac:dyDescent="0.2">
      <c r="A120" s="123"/>
      <c r="B120" s="123"/>
      <c r="C120" s="190" t="s">
        <v>2200</v>
      </c>
      <c r="D120" s="160"/>
      <c r="E120" s="125"/>
      <c r="F120" s="125"/>
      <c r="G120" s="125">
        <f t="shared" si="2"/>
        <v>0</v>
      </c>
      <c r="H120" s="147">
        <v>0</v>
      </c>
      <c r="I120" s="122"/>
      <c r="J120" s="122"/>
      <c r="K120" s="122"/>
      <c r="L120" s="122"/>
      <c r="M120" s="122"/>
      <c r="N120" s="122"/>
      <c r="O120" s="122"/>
      <c r="P120" s="122"/>
      <c r="Q120" s="122"/>
      <c r="R120" s="122" t="s">
        <v>135</v>
      </c>
      <c r="S120" s="122">
        <v>0</v>
      </c>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row>
    <row r="121" spans="1:47" outlineLevel="1" x14ac:dyDescent="0.2">
      <c r="A121" s="123">
        <v>105</v>
      </c>
      <c r="B121" s="123"/>
      <c r="C121" s="137" t="s">
        <v>2201</v>
      </c>
      <c r="D121" s="160" t="s">
        <v>132</v>
      </c>
      <c r="E121" s="125">
        <v>1</v>
      </c>
      <c r="F121" s="125"/>
      <c r="G121" s="125">
        <f t="shared" si="2"/>
        <v>0</v>
      </c>
      <c r="H121" s="147" t="s">
        <v>1623</v>
      </c>
      <c r="I121" s="122"/>
      <c r="J121" s="122"/>
      <c r="K121" s="122"/>
      <c r="L121" s="122"/>
      <c r="M121" s="122"/>
      <c r="N121" s="122"/>
      <c r="O121" s="122"/>
      <c r="P121" s="122"/>
      <c r="Q121" s="122"/>
      <c r="R121" s="122" t="s">
        <v>135</v>
      </c>
      <c r="S121" s="122">
        <v>0</v>
      </c>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row>
    <row r="122" spans="1:47" outlineLevel="1" x14ac:dyDescent="0.2">
      <c r="A122" s="123">
        <v>106</v>
      </c>
      <c r="B122" s="123"/>
      <c r="C122" s="137" t="s">
        <v>2202</v>
      </c>
      <c r="D122" s="160" t="s">
        <v>132</v>
      </c>
      <c r="E122" s="125">
        <v>5</v>
      </c>
      <c r="F122" s="125"/>
      <c r="G122" s="125">
        <f t="shared" si="2"/>
        <v>0</v>
      </c>
      <c r="H122" s="147" t="s">
        <v>1623</v>
      </c>
      <c r="I122" s="122"/>
      <c r="J122" s="122"/>
      <c r="K122" s="122"/>
      <c r="L122" s="122"/>
      <c r="M122" s="122"/>
      <c r="N122" s="122"/>
      <c r="O122" s="122"/>
      <c r="P122" s="122"/>
      <c r="Q122" s="122"/>
      <c r="R122" s="122" t="s">
        <v>135</v>
      </c>
      <c r="S122" s="122">
        <v>0</v>
      </c>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row>
    <row r="123" spans="1:47" outlineLevel="1" x14ac:dyDescent="0.2">
      <c r="A123" s="123">
        <v>107</v>
      </c>
      <c r="B123" s="123"/>
      <c r="C123" s="137" t="s">
        <v>2203</v>
      </c>
      <c r="D123" s="160" t="s">
        <v>132</v>
      </c>
      <c r="E123" s="125">
        <v>17</v>
      </c>
      <c r="F123" s="125"/>
      <c r="G123" s="125">
        <f t="shared" si="2"/>
        <v>0</v>
      </c>
      <c r="H123" s="147" t="s">
        <v>1623</v>
      </c>
      <c r="I123" s="122"/>
      <c r="J123" s="122"/>
      <c r="K123" s="122"/>
      <c r="L123" s="122"/>
      <c r="M123" s="122"/>
      <c r="N123" s="122"/>
      <c r="O123" s="122"/>
      <c r="P123" s="122"/>
      <c r="Q123" s="122"/>
      <c r="R123" s="122" t="s">
        <v>135</v>
      </c>
      <c r="S123" s="122">
        <v>0</v>
      </c>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row>
    <row r="124" spans="1:47" outlineLevel="1" x14ac:dyDescent="0.2">
      <c r="A124" s="123">
        <v>108</v>
      </c>
      <c r="B124" s="123"/>
      <c r="C124" s="137" t="s">
        <v>3599</v>
      </c>
      <c r="D124" s="160" t="s">
        <v>132</v>
      </c>
      <c r="E124" s="125">
        <v>5</v>
      </c>
      <c r="F124" s="125"/>
      <c r="G124" s="125">
        <f t="shared" si="2"/>
        <v>0</v>
      </c>
      <c r="H124" s="147" t="s">
        <v>1623</v>
      </c>
      <c r="I124" s="122"/>
      <c r="J124" s="122"/>
      <c r="K124" s="122"/>
      <c r="L124" s="122"/>
      <c r="M124" s="122"/>
      <c r="N124" s="122"/>
      <c r="O124" s="122"/>
      <c r="P124" s="122"/>
      <c r="Q124" s="122"/>
      <c r="R124" s="122" t="s">
        <v>135</v>
      </c>
      <c r="S124" s="122">
        <v>0</v>
      </c>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row>
    <row r="125" spans="1:47" outlineLevel="1" x14ac:dyDescent="0.2">
      <c r="A125" s="123">
        <v>109</v>
      </c>
      <c r="B125" s="123"/>
      <c r="C125" s="137" t="s">
        <v>2204</v>
      </c>
      <c r="D125" s="160" t="s">
        <v>132</v>
      </c>
      <c r="E125" s="125">
        <v>1</v>
      </c>
      <c r="F125" s="125"/>
      <c r="G125" s="125">
        <f t="shared" si="2"/>
        <v>0</v>
      </c>
      <c r="H125" s="147" t="s">
        <v>1623</v>
      </c>
      <c r="I125" s="122"/>
      <c r="J125" s="122"/>
      <c r="K125" s="122"/>
      <c r="L125" s="122"/>
      <c r="M125" s="122"/>
      <c r="N125" s="122"/>
      <c r="O125" s="122"/>
      <c r="P125" s="122"/>
      <c r="Q125" s="122"/>
      <c r="R125" s="122" t="s">
        <v>135</v>
      </c>
      <c r="S125" s="122">
        <v>0</v>
      </c>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row>
    <row r="126" spans="1:47" outlineLevel="1" x14ac:dyDescent="0.2">
      <c r="A126" s="123">
        <v>110</v>
      </c>
      <c r="B126" s="123"/>
      <c r="C126" s="137" t="s">
        <v>2205</v>
      </c>
      <c r="D126" s="160" t="s">
        <v>132</v>
      </c>
      <c r="E126" s="125">
        <v>1</v>
      </c>
      <c r="F126" s="125"/>
      <c r="G126" s="125">
        <f t="shared" si="2"/>
        <v>0</v>
      </c>
      <c r="H126" s="147" t="s">
        <v>1623</v>
      </c>
      <c r="I126" s="122"/>
      <c r="J126" s="122"/>
      <c r="K126" s="122"/>
      <c r="L126" s="122"/>
      <c r="M126" s="122"/>
      <c r="N126" s="122"/>
      <c r="O126" s="122"/>
      <c r="P126" s="122"/>
      <c r="Q126" s="122"/>
      <c r="R126" s="122" t="s">
        <v>135</v>
      </c>
      <c r="S126" s="122">
        <v>0</v>
      </c>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row>
    <row r="127" spans="1:47" outlineLevel="1" x14ac:dyDescent="0.2">
      <c r="A127" s="123">
        <v>111</v>
      </c>
      <c r="B127" s="123"/>
      <c r="C127" s="137" t="s">
        <v>2206</v>
      </c>
      <c r="D127" s="160" t="s">
        <v>132</v>
      </c>
      <c r="E127" s="125">
        <v>2</v>
      </c>
      <c r="F127" s="125"/>
      <c r="G127" s="125">
        <f t="shared" si="2"/>
        <v>0</v>
      </c>
      <c r="H127" s="147" t="s">
        <v>1623</v>
      </c>
      <c r="I127" s="122"/>
      <c r="J127" s="122"/>
      <c r="K127" s="122"/>
      <c r="L127" s="122"/>
      <c r="M127" s="122"/>
      <c r="N127" s="122"/>
      <c r="O127" s="122"/>
      <c r="P127" s="122"/>
      <c r="Q127" s="122"/>
      <c r="R127" s="122" t="s">
        <v>133</v>
      </c>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row>
    <row r="128" spans="1:47" outlineLevel="1" x14ac:dyDescent="0.2">
      <c r="A128" s="123">
        <v>112</v>
      </c>
      <c r="B128" s="123"/>
      <c r="C128" s="137" t="s">
        <v>2207</v>
      </c>
      <c r="D128" s="160" t="s">
        <v>132</v>
      </c>
      <c r="E128" s="125">
        <v>1</v>
      </c>
      <c r="F128" s="125"/>
      <c r="G128" s="125">
        <f t="shared" si="2"/>
        <v>0</v>
      </c>
      <c r="H128" s="147" t="s">
        <v>1623</v>
      </c>
      <c r="I128" s="122"/>
      <c r="J128" s="122"/>
      <c r="K128" s="122"/>
      <c r="L128" s="122"/>
      <c r="M128" s="122"/>
      <c r="N128" s="122"/>
      <c r="O128" s="122"/>
      <c r="P128" s="122"/>
      <c r="Q128" s="122"/>
      <c r="R128" s="122" t="s">
        <v>135</v>
      </c>
      <c r="S128" s="122">
        <v>0</v>
      </c>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row>
    <row r="129" spans="1:47" outlineLevel="1" x14ac:dyDescent="0.2">
      <c r="A129" s="123">
        <v>113</v>
      </c>
      <c r="B129" s="123"/>
      <c r="C129" s="137" t="s">
        <v>2208</v>
      </c>
      <c r="D129" s="160" t="s">
        <v>132</v>
      </c>
      <c r="E129" s="125">
        <v>2</v>
      </c>
      <c r="F129" s="125"/>
      <c r="G129" s="125">
        <f t="shared" si="2"/>
        <v>0</v>
      </c>
      <c r="H129" s="147" t="s">
        <v>1623</v>
      </c>
      <c r="I129" s="122"/>
      <c r="J129" s="122"/>
      <c r="K129" s="122"/>
      <c r="L129" s="122"/>
      <c r="M129" s="122"/>
      <c r="N129" s="122"/>
      <c r="O129" s="122"/>
      <c r="P129" s="122"/>
      <c r="Q129" s="122"/>
      <c r="R129" s="122" t="s">
        <v>135</v>
      </c>
      <c r="S129" s="122">
        <v>0</v>
      </c>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row>
    <row r="130" spans="1:47" outlineLevel="1" x14ac:dyDescent="0.2">
      <c r="A130" s="123">
        <v>114</v>
      </c>
      <c r="B130" s="123"/>
      <c r="C130" s="137" t="s">
        <v>2209</v>
      </c>
      <c r="D130" s="160" t="s">
        <v>132</v>
      </c>
      <c r="E130" s="125">
        <v>1</v>
      </c>
      <c r="F130" s="125"/>
      <c r="G130" s="125">
        <f t="shared" si="2"/>
        <v>0</v>
      </c>
      <c r="H130" s="147" t="s">
        <v>1623</v>
      </c>
      <c r="I130" s="122"/>
      <c r="J130" s="122"/>
      <c r="K130" s="122"/>
      <c r="L130" s="122"/>
      <c r="M130" s="122"/>
      <c r="N130" s="122"/>
      <c r="O130" s="122"/>
      <c r="P130" s="122"/>
      <c r="Q130" s="122"/>
      <c r="R130" s="122" t="s">
        <v>135</v>
      </c>
      <c r="S130" s="122">
        <v>0</v>
      </c>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row>
    <row r="131" spans="1:47" outlineLevel="1" x14ac:dyDescent="0.2">
      <c r="A131" s="123">
        <v>115</v>
      </c>
      <c r="B131" s="123"/>
      <c r="C131" s="137" t="s">
        <v>2210</v>
      </c>
      <c r="D131" s="160" t="s">
        <v>132</v>
      </c>
      <c r="E131" s="125">
        <v>19</v>
      </c>
      <c r="F131" s="125"/>
      <c r="G131" s="125">
        <f t="shared" si="2"/>
        <v>0</v>
      </c>
      <c r="H131" s="147" t="s">
        <v>1623</v>
      </c>
      <c r="I131" s="122"/>
      <c r="J131" s="122"/>
      <c r="K131" s="122"/>
      <c r="L131" s="122"/>
      <c r="M131" s="122"/>
      <c r="N131" s="122"/>
      <c r="O131" s="122"/>
      <c r="P131" s="122"/>
      <c r="Q131" s="122"/>
      <c r="R131" s="122" t="s">
        <v>135</v>
      </c>
      <c r="S131" s="122">
        <v>0</v>
      </c>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row>
    <row r="132" spans="1:47" outlineLevel="1" x14ac:dyDescent="0.2">
      <c r="A132" s="123">
        <v>116</v>
      </c>
      <c r="B132" s="123"/>
      <c r="C132" s="137" t="s">
        <v>2211</v>
      </c>
      <c r="D132" s="160" t="s">
        <v>132</v>
      </c>
      <c r="E132" s="125">
        <v>44</v>
      </c>
      <c r="F132" s="125"/>
      <c r="G132" s="125">
        <f t="shared" si="2"/>
        <v>0</v>
      </c>
      <c r="H132" s="147" t="s">
        <v>1623</v>
      </c>
      <c r="I132" s="122"/>
      <c r="J132" s="122"/>
      <c r="K132" s="122"/>
      <c r="L132" s="122"/>
      <c r="M132" s="122"/>
      <c r="N132" s="122"/>
      <c r="O132" s="122"/>
      <c r="P132" s="122"/>
      <c r="Q132" s="122"/>
      <c r="R132" s="122" t="s">
        <v>135</v>
      </c>
      <c r="S132" s="122">
        <v>0</v>
      </c>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row>
    <row r="133" spans="1:47" outlineLevel="1" x14ac:dyDescent="0.2">
      <c r="A133" s="123">
        <v>117</v>
      </c>
      <c r="B133" s="123"/>
      <c r="C133" s="137" t="s">
        <v>2212</v>
      </c>
      <c r="D133" s="160" t="s">
        <v>132</v>
      </c>
      <c r="E133" s="125">
        <v>6</v>
      </c>
      <c r="F133" s="125"/>
      <c r="G133" s="125">
        <f t="shared" si="2"/>
        <v>0</v>
      </c>
      <c r="H133" s="147" t="s">
        <v>1623</v>
      </c>
      <c r="I133" s="122"/>
      <c r="J133" s="122"/>
      <c r="K133" s="122"/>
      <c r="L133" s="122"/>
      <c r="M133" s="122"/>
      <c r="N133" s="122"/>
      <c r="O133" s="122"/>
      <c r="P133" s="122"/>
      <c r="Q133" s="122"/>
      <c r="R133" s="122" t="s">
        <v>135</v>
      </c>
      <c r="S133" s="122">
        <v>0</v>
      </c>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row>
    <row r="134" spans="1:47" outlineLevel="1" x14ac:dyDescent="0.2">
      <c r="A134" s="123">
        <v>118</v>
      </c>
      <c r="B134" s="123"/>
      <c r="C134" s="137" t="s">
        <v>2213</v>
      </c>
      <c r="D134" s="160" t="s">
        <v>132</v>
      </c>
      <c r="E134" s="125">
        <v>1</v>
      </c>
      <c r="F134" s="125"/>
      <c r="G134" s="125">
        <f t="shared" si="2"/>
        <v>0</v>
      </c>
      <c r="H134" s="147" t="s">
        <v>1623</v>
      </c>
      <c r="I134" s="122"/>
      <c r="J134" s="122"/>
      <c r="K134" s="122"/>
      <c r="L134" s="122"/>
      <c r="M134" s="122"/>
      <c r="N134" s="122"/>
      <c r="O134" s="122"/>
      <c r="P134" s="122"/>
      <c r="Q134" s="122"/>
      <c r="R134" s="122" t="s">
        <v>135</v>
      </c>
      <c r="S134" s="122">
        <v>0</v>
      </c>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row>
    <row r="135" spans="1:47" outlineLevel="1" x14ac:dyDescent="0.2">
      <c r="A135" s="123">
        <v>119</v>
      </c>
      <c r="B135" s="123"/>
      <c r="C135" s="137" t="s">
        <v>2214</v>
      </c>
      <c r="D135" s="160" t="s">
        <v>132</v>
      </c>
      <c r="E135" s="125">
        <v>1</v>
      </c>
      <c r="F135" s="125"/>
      <c r="G135" s="125">
        <f t="shared" si="2"/>
        <v>0</v>
      </c>
      <c r="H135" s="147" t="s">
        <v>1623</v>
      </c>
      <c r="I135" s="122"/>
      <c r="J135" s="122"/>
      <c r="K135" s="122"/>
      <c r="L135" s="122"/>
      <c r="M135" s="122"/>
      <c r="N135" s="122"/>
      <c r="O135" s="122"/>
      <c r="P135" s="122"/>
      <c r="Q135" s="122"/>
      <c r="R135" s="122" t="s">
        <v>133</v>
      </c>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row>
    <row r="136" spans="1:47" ht="22.5" outlineLevel="1" x14ac:dyDescent="0.2">
      <c r="A136" s="123">
        <v>120</v>
      </c>
      <c r="B136" s="123"/>
      <c r="C136" s="137" t="s">
        <v>2215</v>
      </c>
      <c r="D136" s="160" t="s">
        <v>132</v>
      </c>
      <c r="E136" s="125">
        <v>1</v>
      </c>
      <c r="F136" s="125"/>
      <c r="G136" s="125">
        <f t="shared" si="2"/>
        <v>0</v>
      </c>
      <c r="H136" s="147" t="s">
        <v>1623</v>
      </c>
      <c r="I136" s="122"/>
      <c r="J136" s="122"/>
      <c r="K136" s="122"/>
      <c r="L136" s="122"/>
      <c r="M136" s="122"/>
      <c r="N136" s="122"/>
      <c r="O136" s="122"/>
      <c r="P136" s="122"/>
      <c r="Q136" s="122"/>
      <c r="R136" s="122" t="s">
        <v>135</v>
      </c>
      <c r="S136" s="122">
        <v>0</v>
      </c>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row>
    <row r="137" spans="1:47" ht="33.75" outlineLevel="1" x14ac:dyDescent="0.2">
      <c r="A137" s="123">
        <v>121</v>
      </c>
      <c r="B137" s="123" t="s">
        <v>2216</v>
      </c>
      <c r="C137" s="137" t="s">
        <v>2217</v>
      </c>
      <c r="D137" s="160" t="s">
        <v>132</v>
      </c>
      <c r="E137" s="125">
        <v>1</v>
      </c>
      <c r="F137" s="125"/>
      <c r="G137" s="125">
        <f t="shared" si="2"/>
        <v>0</v>
      </c>
      <c r="H137" s="147">
        <v>0</v>
      </c>
      <c r="I137" s="122"/>
      <c r="J137" s="122"/>
      <c r="K137" s="122"/>
      <c r="L137" s="122"/>
      <c r="M137" s="122"/>
      <c r="N137" s="122"/>
      <c r="O137" s="122"/>
      <c r="P137" s="122"/>
      <c r="Q137" s="122"/>
      <c r="R137" s="122" t="s">
        <v>135</v>
      </c>
      <c r="S137" s="122">
        <v>0</v>
      </c>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row>
    <row r="138" spans="1:47" outlineLevel="1" x14ac:dyDescent="0.2">
      <c r="A138" s="123"/>
      <c r="B138" s="123"/>
      <c r="C138" s="190" t="s">
        <v>2200</v>
      </c>
      <c r="D138" s="160"/>
      <c r="E138" s="125"/>
      <c r="F138" s="125"/>
      <c r="G138" s="125">
        <f t="shared" si="2"/>
        <v>0</v>
      </c>
      <c r="H138" s="147" t="s">
        <v>1623</v>
      </c>
      <c r="I138" s="122"/>
      <c r="J138" s="122"/>
      <c r="K138" s="122"/>
      <c r="L138" s="122"/>
      <c r="M138" s="122"/>
      <c r="N138" s="122"/>
      <c r="O138" s="122"/>
      <c r="P138" s="122"/>
      <c r="Q138" s="122"/>
      <c r="R138" s="122" t="s">
        <v>135</v>
      </c>
      <c r="S138" s="122">
        <v>0</v>
      </c>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row>
    <row r="139" spans="1:47" outlineLevel="1" x14ac:dyDescent="0.2">
      <c r="A139" s="123">
        <v>122</v>
      </c>
      <c r="B139" s="123"/>
      <c r="C139" s="137" t="s">
        <v>2218</v>
      </c>
      <c r="D139" s="160" t="s">
        <v>132</v>
      </c>
      <c r="E139" s="125">
        <v>1</v>
      </c>
      <c r="F139" s="125"/>
      <c r="G139" s="125">
        <f t="shared" si="2"/>
        <v>0</v>
      </c>
      <c r="H139" s="147" t="s">
        <v>1623</v>
      </c>
      <c r="I139" s="122"/>
      <c r="J139" s="122"/>
      <c r="K139" s="122"/>
      <c r="L139" s="122"/>
      <c r="M139" s="122"/>
      <c r="N139" s="122"/>
      <c r="O139" s="122"/>
      <c r="P139" s="122"/>
      <c r="Q139" s="122"/>
      <c r="R139" s="122" t="s">
        <v>135</v>
      </c>
      <c r="S139" s="122">
        <v>0</v>
      </c>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row>
    <row r="140" spans="1:47" outlineLevel="1" x14ac:dyDescent="0.2">
      <c r="A140" s="123">
        <v>123</v>
      </c>
      <c r="B140" s="123"/>
      <c r="C140" s="137" t="s">
        <v>2203</v>
      </c>
      <c r="D140" s="160" t="s">
        <v>132</v>
      </c>
      <c r="E140" s="125">
        <v>2</v>
      </c>
      <c r="F140" s="125"/>
      <c r="G140" s="125">
        <f t="shared" si="2"/>
        <v>0</v>
      </c>
      <c r="H140" s="147" t="s">
        <v>1623</v>
      </c>
      <c r="I140" s="122"/>
      <c r="J140" s="122"/>
      <c r="K140" s="122"/>
      <c r="L140" s="122"/>
      <c r="M140" s="122"/>
      <c r="N140" s="122"/>
      <c r="O140" s="122"/>
      <c r="P140" s="122"/>
      <c r="Q140" s="122"/>
      <c r="R140" s="122" t="s">
        <v>135</v>
      </c>
      <c r="S140" s="122">
        <v>0</v>
      </c>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row>
    <row r="141" spans="1:47" outlineLevel="1" x14ac:dyDescent="0.2">
      <c r="A141" s="123">
        <v>124</v>
      </c>
      <c r="B141" s="123"/>
      <c r="C141" s="137" t="s">
        <v>2219</v>
      </c>
      <c r="D141" s="160" t="s">
        <v>132</v>
      </c>
      <c r="E141" s="125">
        <v>15</v>
      </c>
      <c r="F141" s="125"/>
      <c r="G141" s="125">
        <f t="shared" si="2"/>
        <v>0</v>
      </c>
      <c r="H141" s="147" t="s">
        <v>1623</v>
      </c>
      <c r="I141" s="122"/>
      <c r="J141" s="122"/>
      <c r="K141" s="122"/>
      <c r="L141" s="122"/>
      <c r="M141" s="122"/>
      <c r="N141" s="122"/>
      <c r="O141" s="122"/>
      <c r="P141" s="122"/>
      <c r="Q141" s="122"/>
      <c r="R141" s="122" t="s">
        <v>135</v>
      </c>
      <c r="S141" s="122">
        <v>0</v>
      </c>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row>
    <row r="142" spans="1:47" outlineLevel="1" x14ac:dyDescent="0.2">
      <c r="A142" s="123">
        <v>125</v>
      </c>
      <c r="B142" s="123"/>
      <c r="C142" s="137" t="s">
        <v>2220</v>
      </c>
      <c r="D142" s="160" t="s">
        <v>132</v>
      </c>
      <c r="E142" s="125">
        <v>1</v>
      </c>
      <c r="F142" s="125"/>
      <c r="G142" s="125">
        <f t="shared" si="2"/>
        <v>0</v>
      </c>
      <c r="H142" s="147" t="s">
        <v>1623</v>
      </c>
      <c r="I142" s="122"/>
      <c r="J142" s="122"/>
      <c r="K142" s="122"/>
      <c r="L142" s="122"/>
      <c r="M142" s="122"/>
      <c r="N142" s="122"/>
      <c r="O142" s="122"/>
      <c r="P142" s="122"/>
      <c r="Q142" s="122"/>
      <c r="R142" s="122" t="s">
        <v>135</v>
      </c>
      <c r="S142" s="122">
        <v>0</v>
      </c>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row>
    <row r="143" spans="1:47" outlineLevel="1" x14ac:dyDescent="0.2">
      <c r="A143" s="123">
        <v>126</v>
      </c>
      <c r="B143" s="123"/>
      <c r="C143" s="137" t="s">
        <v>2221</v>
      </c>
      <c r="D143" s="160" t="s">
        <v>132</v>
      </c>
      <c r="E143" s="125">
        <v>2</v>
      </c>
      <c r="F143" s="125"/>
      <c r="G143" s="125">
        <f t="shared" si="2"/>
        <v>0</v>
      </c>
      <c r="H143" s="147" t="s">
        <v>1623</v>
      </c>
      <c r="I143" s="122"/>
      <c r="J143" s="122"/>
      <c r="K143" s="122"/>
      <c r="L143" s="122"/>
      <c r="M143" s="122"/>
      <c r="N143" s="122"/>
      <c r="O143" s="122"/>
      <c r="P143" s="122"/>
      <c r="Q143" s="122"/>
      <c r="R143" s="122" t="s">
        <v>133</v>
      </c>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row>
    <row r="144" spans="1:47" outlineLevel="1" x14ac:dyDescent="0.2">
      <c r="A144" s="123">
        <v>127</v>
      </c>
      <c r="B144" s="123"/>
      <c r="C144" s="137" t="s">
        <v>2222</v>
      </c>
      <c r="D144" s="160" t="s">
        <v>132</v>
      </c>
      <c r="E144" s="125">
        <v>1</v>
      </c>
      <c r="F144" s="125"/>
      <c r="G144" s="125">
        <f t="shared" si="2"/>
        <v>0</v>
      </c>
      <c r="H144" s="147" t="s">
        <v>1623</v>
      </c>
      <c r="I144" s="122"/>
      <c r="J144" s="122"/>
      <c r="K144" s="122"/>
      <c r="L144" s="122"/>
      <c r="M144" s="122"/>
      <c r="N144" s="122"/>
      <c r="O144" s="122"/>
      <c r="P144" s="122"/>
      <c r="Q144" s="122"/>
      <c r="R144" s="122" t="s">
        <v>135</v>
      </c>
      <c r="S144" s="122">
        <v>0</v>
      </c>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row>
    <row r="145" spans="1:47" outlineLevel="1" x14ac:dyDescent="0.2">
      <c r="A145" s="123">
        <v>128</v>
      </c>
      <c r="B145" s="123"/>
      <c r="C145" s="137" t="s">
        <v>2210</v>
      </c>
      <c r="D145" s="160" t="s">
        <v>132</v>
      </c>
      <c r="E145" s="125">
        <v>3</v>
      </c>
      <c r="F145" s="125"/>
      <c r="G145" s="125">
        <f t="shared" si="2"/>
        <v>0</v>
      </c>
      <c r="H145" s="147" t="s">
        <v>1623</v>
      </c>
      <c r="I145" s="122"/>
      <c r="J145" s="122"/>
      <c r="K145" s="122"/>
      <c r="L145" s="122"/>
      <c r="M145" s="122"/>
      <c r="N145" s="122"/>
      <c r="O145" s="122"/>
      <c r="P145" s="122"/>
      <c r="Q145" s="122"/>
      <c r="R145" s="122" t="s">
        <v>135</v>
      </c>
      <c r="S145" s="122">
        <v>0</v>
      </c>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row>
    <row r="146" spans="1:47" outlineLevel="1" x14ac:dyDescent="0.2">
      <c r="A146" s="123">
        <v>129</v>
      </c>
      <c r="B146" s="123"/>
      <c r="C146" s="137" t="s">
        <v>2211</v>
      </c>
      <c r="D146" s="160" t="s">
        <v>132</v>
      </c>
      <c r="E146" s="125">
        <v>24</v>
      </c>
      <c r="F146" s="125"/>
      <c r="G146" s="125">
        <f t="shared" si="2"/>
        <v>0</v>
      </c>
      <c r="H146" s="147" t="s">
        <v>1623</v>
      </c>
      <c r="I146" s="122"/>
      <c r="J146" s="122"/>
      <c r="K146" s="122"/>
      <c r="L146" s="122"/>
      <c r="M146" s="122"/>
      <c r="N146" s="122"/>
      <c r="O146" s="122"/>
      <c r="P146" s="122"/>
      <c r="Q146" s="122"/>
      <c r="R146" s="122" t="s">
        <v>133</v>
      </c>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row>
    <row r="147" spans="1:47" outlineLevel="1" x14ac:dyDescent="0.2">
      <c r="A147" s="123">
        <v>130</v>
      </c>
      <c r="B147" s="123"/>
      <c r="C147" s="137" t="s">
        <v>2212</v>
      </c>
      <c r="D147" s="160" t="s">
        <v>132</v>
      </c>
      <c r="E147" s="125">
        <v>2</v>
      </c>
      <c r="F147" s="125"/>
      <c r="G147" s="125">
        <f t="shared" si="2"/>
        <v>0</v>
      </c>
      <c r="H147" s="147" t="s">
        <v>1623</v>
      </c>
      <c r="I147" s="122"/>
      <c r="J147" s="122"/>
      <c r="K147" s="122"/>
      <c r="L147" s="122"/>
      <c r="M147" s="122"/>
      <c r="N147" s="122"/>
      <c r="O147" s="122"/>
      <c r="P147" s="122"/>
      <c r="Q147" s="122"/>
      <c r="R147" s="122" t="s">
        <v>135</v>
      </c>
      <c r="S147" s="122">
        <v>2</v>
      </c>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row>
    <row r="148" spans="1:47" outlineLevel="1" x14ac:dyDescent="0.2">
      <c r="A148" s="123">
        <v>131</v>
      </c>
      <c r="B148" s="123"/>
      <c r="C148" s="137" t="s">
        <v>2223</v>
      </c>
      <c r="D148" s="160" t="s">
        <v>132</v>
      </c>
      <c r="E148" s="125">
        <v>1</v>
      </c>
      <c r="F148" s="125"/>
      <c r="G148" s="125">
        <f t="shared" si="2"/>
        <v>0</v>
      </c>
      <c r="H148" s="147" t="s">
        <v>1623</v>
      </c>
      <c r="I148" s="122"/>
      <c r="J148" s="122"/>
      <c r="K148" s="122"/>
      <c r="L148" s="122"/>
      <c r="M148" s="122"/>
      <c r="N148" s="122"/>
      <c r="O148" s="122"/>
      <c r="P148" s="122"/>
      <c r="Q148" s="122"/>
      <c r="R148" s="122" t="s">
        <v>135</v>
      </c>
      <c r="S148" s="122">
        <v>2</v>
      </c>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outlineLevel="1" x14ac:dyDescent="0.2">
      <c r="A149" s="123">
        <v>132</v>
      </c>
      <c r="B149" s="123"/>
      <c r="C149" s="137" t="s">
        <v>2224</v>
      </c>
      <c r="D149" s="160" t="s">
        <v>132</v>
      </c>
      <c r="E149" s="125">
        <v>2</v>
      </c>
      <c r="F149" s="125"/>
      <c r="G149" s="125">
        <f t="shared" si="2"/>
        <v>0</v>
      </c>
      <c r="H149" s="147" t="s">
        <v>1623</v>
      </c>
      <c r="I149" s="122"/>
      <c r="J149" s="122"/>
      <c r="K149" s="122"/>
      <c r="L149" s="122"/>
      <c r="M149" s="122"/>
      <c r="N149" s="122"/>
      <c r="O149" s="122"/>
      <c r="P149" s="122"/>
      <c r="Q149" s="122"/>
      <c r="R149" s="122" t="s">
        <v>135</v>
      </c>
      <c r="S149" s="122">
        <v>2</v>
      </c>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row>
    <row r="150" spans="1:47" outlineLevel="1" x14ac:dyDescent="0.2">
      <c r="A150" s="123">
        <v>133</v>
      </c>
      <c r="B150" s="123"/>
      <c r="C150" s="137" t="s">
        <v>2225</v>
      </c>
      <c r="D150" s="160" t="s">
        <v>132</v>
      </c>
      <c r="E150" s="125">
        <v>1</v>
      </c>
      <c r="F150" s="125"/>
      <c r="G150" s="125">
        <f t="shared" si="2"/>
        <v>0</v>
      </c>
      <c r="H150" s="147" t="s">
        <v>1623</v>
      </c>
      <c r="I150" s="122"/>
      <c r="J150" s="122"/>
      <c r="K150" s="122"/>
      <c r="L150" s="122"/>
      <c r="M150" s="122"/>
      <c r="N150" s="122"/>
      <c r="O150" s="122"/>
      <c r="P150" s="122"/>
      <c r="Q150" s="122"/>
      <c r="R150" s="122" t="s">
        <v>135</v>
      </c>
      <c r="S150" s="122">
        <v>2</v>
      </c>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row>
    <row r="151" spans="1:47" outlineLevel="1" x14ac:dyDescent="0.2">
      <c r="A151" s="123">
        <v>134</v>
      </c>
      <c r="B151" s="123"/>
      <c r="C151" s="137" t="s">
        <v>2226</v>
      </c>
      <c r="D151" s="160" t="s">
        <v>132</v>
      </c>
      <c r="E151" s="125">
        <v>1</v>
      </c>
      <c r="F151" s="125"/>
      <c r="G151" s="125">
        <f t="shared" si="2"/>
        <v>0</v>
      </c>
      <c r="H151" s="147" t="s">
        <v>1623</v>
      </c>
      <c r="I151" s="122"/>
      <c r="J151" s="122"/>
      <c r="K151" s="122"/>
      <c r="L151" s="122"/>
      <c r="M151" s="122"/>
      <c r="N151" s="122"/>
      <c r="O151" s="122"/>
      <c r="P151" s="122"/>
      <c r="Q151" s="122"/>
      <c r="R151" s="122" t="s">
        <v>135</v>
      </c>
      <c r="S151" s="122">
        <v>2</v>
      </c>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row>
    <row r="152" spans="1:47" ht="22.5" outlineLevel="1" x14ac:dyDescent="0.2">
      <c r="A152" s="123">
        <v>135</v>
      </c>
      <c r="B152" s="123"/>
      <c r="C152" s="137" t="s">
        <v>2215</v>
      </c>
      <c r="D152" s="160" t="s">
        <v>132</v>
      </c>
      <c r="E152" s="125">
        <v>1</v>
      </c>
      <c r="F152" s="125"/>
      <c r="G152" s="125">
        <f t="shared" si="2"/>
        <v>0</v>
      </c>
      <c r="H152" s="147" t="s">
        <v>1623</v>
      </c>
      <c r="I152" s="122"/>
      <c r="J152" s="122"/>
      <c r="K152" s="122"/>
      <c r="L152" s="122"/>
      <c r="M152" s="122"/>
      <c r="N152" s="122"/>
      <c r="O152" s="122"/>
      <c r="P152" s="122"/>
      <c r="Q152" s="122"/>
      <c r="R152" s="122" t="s">
        <v>135</v>
      </c>
      <c r="S152" s="122">
        <v>0</v>
      </c>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row>
    <row r="153" spans="1:47" ht="22.5" outlineLevel="1" x14ac:dyDescent="0.2">
      <c r="A153" s="123">
        <v>136</v>
      </c>
      <c r="B153" s="123" t="s">
        <v>2227</v>
      </c>
      <c r="C153" s="137" t="s">
        <v>2228</v>
      </c>
      <c r="D153" s="160" t="s">
        <v>132</v>
      </c>
      <c r="E153" s="125">
        <v>1</v>
      </c>
      <c r="F153" s="125"/>
      <c r="G153" s="125">
        <f t="shared" si="2"/>
        <v>0</v>
      </c>
      <c r="H153" s="147">
        <v>0</v>
      </c>
      <c r="I153" s="122"/>
      <c r="J153" s="122"/>
      <c r="K153" s="122"/>
      <c r="L153" s="122"/>
      <c r="M153" s="122"/>
      <c r="N153" s="122"/>
      <c r="O153" s="122"/>
      <c r="P153" s="122"/>
      <c r="Q153" s="122"/>
      <c r="R153" s="122" t="s">
        <v>135</v>
      </c>
      <c r="S153" s="122">
        <v>0</v>
      </c>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row>
    <row r="154" spans="1:47" outlineLevel="1" x14ac:dyDescent="0.2">
      <c r="A154" s="123"/>
      <c r="B154" s="123"/>
      <c r="C154" s="190" t="s">
        <v>2200</v>
      </c>
      <c r="D154" s="160"/>
      <c r="E154" s="125"/>
      <c r="F154" s="125"/>
      <c r="G154" s="125">
        <f t="shared" si="2"/>
        <v>0</v>
      </c>
      <c r="H154" s="147" t="s">
        <v>1623</v>
      </c>
      <c r="I154" s="122"/>
      <c r="J154" s="122"/>
      <c r="K154" s="122"/>
      <c r="L154" s="122"/>
      <c r="M154" s="122"/>
      <c r="N154" s="122"/>
      <c r="O154" s="122"/>
      <c r="P154" s="122"/>
      <c r="Q154" s="122"/>
      <c r="R154" s="122" t="s">
        <v>135</v>
      </c>
      <c r="S154" s="122">
        <v>0</v>
      </c>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row>
    <row r="155" spans="1:47" outlineLevel="1" x14ac:dyDescent="0.2">
      <c r="A155" s="123">
        <v>137</v>
      </c>
      <c r="B155" s="123"/>
      <c r="C155" s="137" t="s">
        <v>2218</v>
      </c>
      <c r="D155" s="160" t="s">
        <v>132</v>
      </c>
      <c r="E155" s="125">
        <v>1</v>
      </c>
      <c r="F155" s="125"/>
      <c r="G155" s="125">
        <f t="shared" si="2"/>
        <v>0</v>
      </c>
      <c r="H155" s="147" t="s">
        <v>1623</v>
      </c>
      <c r="I155" s="122"/>
      <c r="J155" s="122"/>
      <c r="K155" s="122"/>
      <c r="L155" s="122"/>
      <c r="M155" s="122"/>
      <c r="N155" s="122"/>
      <c r="O155" s="122"/>
      <c r="P155" s="122"/>
      <c r="Q155" s="122"/>
      <c r="R155" s="122" t="s">
        <v>135</v>
      </c>
      <c r="S155" s="122">
        <v>0</v>
      </c>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row>
    <row r="156" spans="1:47" outlineLevel="1" x14ac:dyDescent="0.2">
      <c r="A156" s="123">
        <v>138</v>
      </c>
      <c r="B156" s="123"/>
      <c r="C156" s="137" t="s">
        <v>2203</v>
      </c>
      <c r="D156" s="160" t="s">
        <v>132</v>
      </c>
      <c r="E156" s="125">
        <v>1</v>
      </c>
      <c r="F156" s="125"/>
      <c r="G156" s="125">
        <f t="shared" si="2"/>
        <v>0</v>
      </c>
      <c r="H156" s="147" t="s">
        <v>1623</v>
      </c>
      <c r="I156" s="122"/>
      <c r="J156" s="122"/>
      <c r="K156" s="122"/>
      <c r="L156" s="122"/>
      <c r="M156" s="122"/>
      <c r="N156" s="122"/>
      <c r="O156" s="122"/>
      <c r="P156" s="122"/>
      <c r="Q156" s="122"/>
      <c r="R156" s="122" t="s">
        <v>133</v>
      </c>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row>
    <row r="157" spans="1:47" outlineLevel="1" x14ac:dyDescent="0.2">
      <c r="A157" s="123">
        <v>139</v>
      </c>
      <c r="B157" s="123"/>
      <c r="C157" s="137" t="s">
        <v>3599</v>
      </c>
      <c r="D157" s="160" t="s">
        <v>132</v>
      </c>
      <c r="E157" s="125">
        <v>2</v>
      </c>
      <c r="F157" s="125"/>
      <c r="G157" s="125">
        <f t="shared" si="2"/>
        <v>0</v>
      </c>
      <c r="H157" s="147" t="s">
        <v>1623</v>
      </c>
      <c r="I157" s="122"/>
      <c r="J157" s="122"/>
      <c r="K157" s="122"/>
      <c r="L157" s="122"/>
      <c r="M157" s="122"/>
      <c r="N157" s="122"/>
      <c r="O157" s="122"/>
      <c r="P157" s="122"/>
      <c r="Q157" s="122"/>
      <c r="R157" s="122" t="s">
        <v>135</v>
      </c>
      <c r="S157" s="122">
        <v>0</v>
      </c>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row>
    <row r="158" spans="1:47" outlineLevel="1" x14ac:dyDescent="0.2">
      <c r="A158" s="123">
        <v>140</v>
      </c>
      <c r="B158" s="123"/>
      <c r="C158" s="137" t="s">
        <v>2205</v>
      </c>
      <c r="D158" s="160" t="s">
        <v>132</v>
      </c>
      <c r="E158" s="125">
        <v>1</v>
      </c>
      <c r="F158" s="125"/>
      <c r="G158" s="125">
        <f t="shared" si="2"/>
        <v>0</v>
      </c>
      <c r="H158" s="147" t="s">
        <v>1623</v>
      </c>
      <c r="I158" s="122"/>
      <c r="J158" s="122"/>
      <c r="K158" s="122"/>
      <c r="L158" s="122"/>
      <c r="M158" s="122"/>
      <c r="N158" s="122"/>
      <c r="O158" s="122"/>
      <c r="P158" s="122"/>
      <c r="Q158" s="122"/>
      <c r="R158" s="122" t="s">
        <v>135</v>
      </c>
      <c r="S158" s="122">
        <v>0</v>
      </c>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row>
    <row r="159" spans="1:47" outlineLevel="1" x14ac:dyDescent="0.2">
      <c r="A159" s="123">
        <v>141</v>
      </c>
      <c r="B159" s="123"/>
      <c r="C159" s="137" t="s">
        <v>2210</v>
      </c>
      <c r="D159" s="160" t="s">
        <v>132</v>
      </c>
      <c r="E159" s="125">
        <v>2</v>
      </c>
      <c r="F159" s="125"/>
      <c r="G159" s="125">
        <f t="shared" si="2"/>
        <v>0</v>
      </c>
      <c r="H159" s="147" t="s">
        <v>1623</v>
      </c>
      <c r="I159" s="122"/>
      <c r="J159" s="122"/>
      <c r="K159" s="122"/>
      <c r="L159" s="122"/>
      <c r="M159" s="122"/>
      <c r="N159" s="122"/>
      <c r="O159" s="122"/>
      <c r="P159" s="122"/>
      <c r="Q159" s="122"/>
      <c r="R159" s="122" t="s">
        <v>135</v>
      </c>
      <c r="S159" s="122">
        <v>0</v>
      </c>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row>
    <row r="160" spans="1:47" outlineLevel="1" x14ac:dyDescent="0.2">
      <c r="A160" s="123">
        <v>142</v>
      </c>
      <c r="B160" s="123"/>
      <c r="C160" s="137" t="s">
        <v>2211</v>
      </c>
      <c r="D160" s="160" t="s">
        <v>132</v>
      </c>
      <c r="E160" s="125">
        <v>9</v>
      </c>
      <c r="F160" s="125"/>
      <c r="G160" s="125">
        <f t="shared" si="2"/>
        <v>0</v>
      </c>
      <c r="H160" s="147" t="s">
        <v>1623</v>
      </c>
      <c r="I160" s="122"/>
      <c r="J160" s="122"/>
      <c r="K160" s="122"/>
      <c r="L160" s="122"/>
      <c r="M160" s="122"/>
      <c r="N160" s="122"/>
      <c r="O160" s="122"/>
      <c r="P160" s="122"/>
      <c r="Q160" s="122"/>
      <c r="R160" s="122" t="s">
        <v>135</v>
      </c>
      <c r="S160" s="122">
        <v>0</v>
      </c>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row>
    <row r="161" spans="1:47" outlineLevel="1" x14ac:dyDescent="0.2">
      <c r="A161" s="123">
        <v>143</v>
      </c>
      <c r="B161" s="123"/>
      <c r="C161" s="137" t="s">
        <v>2229</v>
      </c>
      <c r="D161" s="160" t="s">
        <v>132</v>
      </c>
      <c r="E161" s="125">
        <v>1</v>
      </c>
      <c r="F161" s="125"/>
      <c r="G161" s="125">
        <f t="shared" si="2"/>
        <v>0</v>
      </c>
      <c r="H161" s="147" t="s">
        <v>1623</v>
      </c>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row>
    <row r="162" spans="1:47" ht="22.5" outlineLevel="1" x14ac:dyDescent="0.2">
      <c r="A162" s="123">
        <v>144</v>
      </c>
      <c r="B162" s="123"/>
      <c r="C162" s="137" t="s">
        <v>2215</v>
      </c>
      <c r="D162" s="160" t="s">
        <v>132</v>
      </c>
      <c r="E162" s="125">
        <v>1</v>
      </c>
      <c r="F162" s="125"/>
      <c r="G162" s="125">
        <f t="shared" si="2"/>
        <v>0</v>
      </c>
      <c r="H162" s="147" t="s">
        <v>1623</v>
      </c>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row>
    <row r="163" spans="1:47" outlineLevel="1" x14ac:dyDescent="0.2">
      <c r="A163" s="124" t="s">
        <v>128</v>
      </c>
      <c r="B163" s="188" t="s">
        <v>2279</v>
      </c>
      <c r="C163" s="139" t="s">
        <v>2057</v>
      </c>
      <c r="D163" s="162"/>
      <c r="E163" s="126"/>
      <c r="F163" s="126"/>
      <c r="G163" s="189">
        <f>SUM(G164:G171)</f>
        <v>0</v>
      </c>
      <c r="H163" s="148">
        <v>0</v>
      </c>
      <c r="I163" s="122"/>
      <c r="J163" s="122"/>
      <c r="K163" s="122"/>
      <c r="L163" s="122"/>
      <c r="M163" s="122"/>
      <c r="N163" s="122"/>
      <c r="O163" s="122"/>
      <c r="P163" s="122"/>
      <c r="Q163" s="122"/>
      <c r="R163" s="122" t="s">
        <v>135</v>
      </c>
      <c r="S163" s="122">
        <v>0</v>
      </c>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row>
    <row r="164" spans="1:47" outlineLevel="1" x14ac:dyDescent="0.2">
      <c r="A164" s="123">
        <v>146</v>
      </c>
      <c r="B164" s="123" t="s">
        <v>2230</v>
      </c>
      <c r="C164" s="190" t="s">
        <v>2083</v>
      </c>
      <c r="D164" s="160"/>
      <c r="E164" s="125"/>
      <c r="F164" s="125"/>
      <c r="G164" s="125">
        <f t="shared" ref="G164:G171" si="3">F164*E164</f>
        <v>0</v>
      </c>
      <c r="H164" s="147">
        <v>0</v>
      </c>
      <c r="I164" s="122"/>
      <c r="J164" s="122"/>
      <c r="K164" s="122"/>
      <c r="L164" s="122"/>
      <c r="M164" s="122"/>
      <c r="N164" s="122"/>
      <c r="O164" s="122"/>
      <c r="P164" s="122"/>
      <c r="Q164" s="122"/>
      <c r="R164" s="122" t="s">
        <v>133</v>
      </c>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row>
    <row r="165" spans="1:47" outlineLevel="1" x14ac:dyDescent="0.2">
      <c r="A165" s="123">
        <v>147</v>
      </c>
      <c r="B165" s="123"/>
      <c r="C165" s="137" t="s">
        <v>3600</v>
      </c>
      <c r="D165" s="160" t="s">
        <v>132</v>
      </c>
      <c r="E165" s="125">
        <v>1</v>
      </c>
      <c r="F165" s="125"/>
      <c r="G165" s="125">
        <f t="shared" si="3"/>
        <v>0</v>
      </c>
      <c r="H165" s="147" t="s">
        <v>1623</v>
      </c>
      <c r="I165" s="122"/>
      <c r="J165" s="122"/>
      <c r="K165" s="122"/>
      <c r="L165" s="122"/>
      <c r="M165" s="122"/>
      <c r="N165" s="122"/>
      <c r="O165" s="122"/>
      <c r="P165" s="122"/>
      <c r="Q165" s="122"/>
      <c r="R165" s="122" t="s">
        <v>135</v>
      </c>
      <c r="S165" s="122">
        <v>0</v>
      </c>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row>
    <row r="166" spans="1:47" outlineLevel="1" x14ac:dyDescent="0.2">
      <c r="A166" s="123">
        <v>148</v>
      </c>
      <c r="B166" s="123"/>
      <c r="C166" s="137" t="s">
        <v>2231</v>
      </c>
      <c r="D166" s="160" t="s">
        <v>132</v>
      </c>
      <c r="E166" s="125">
        <v>1</v>
      </c>
      <c r="F166" s="125"/>
      <c r="G166" s="125">
        <f t="shared" si="3"/>
        <v>0</v>
      </c>
      <c r="H166" s="147" t="s">
        <v>1623</v>
      </c>
      <c r="I166" s="122"/>
      <c r="J166" s="122"/>
      <c r="K166" s="122"/>
      <c r="L166" s="122"/>
      <c r="M166" s="122"/>
      <c r="N166" s="122"/>
      <c r="O166" s="122"/>
      <c r="P166" s="122"/>
      <c r="Q166" s="122"/>
      <c r="R166" s="122" t="s">
        <v>135</v>
      </c>
      <c r="S166" s="122">
        <v>0</v>
      </c>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row>
    <row r="167" spans="1:47" outlineLevel="1" x14ac:dyDescent="0.2">
      <c r="A167" s="123">
        <v>149</v>
      </c>
      <c r="B167" s="123"/>
      <c r="C167" s="137" t="s">
        <v>2232</v>
      </c>
      <c r="D167" s="160" t="s">
        <v>132</v>
      </c>
      <c r="E167" s="125">
        <v>1</v>
      </c>
      <c r="F167" s="125"/>
      <c r="G167" s="125">
        <f t="shared" si="3"/>
        <v>0</v>
      </c>
      <c r="H167" s="147" t="s">
        <v>1623</v>
      </c>
      <c r="I167" s="122"/>
      <c r="J167" s="122"/>
      <c r="K167" s="122"/>
      <c r="L167" s="122"/>
      <c r="M167" s="122"/>
      <c r="N167" s="122"/>
      <c r="O167" s="122"/>
      <c r="P167" s="122"/>
      <c r="Q167" s="122"/>
      <c r="R167" s="122" t="s">
        <v>133</v>
      </c>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row>
    <row r="168" spans="1:47" outlineLevel="1" x14ac:dyDescent="0.2">
      <c r="A168" s="123">
        <v>150</v>
      </c>
      <c r="B168" s="123"/>
      <c r="C168" s="137" t="s">
        <v>2233</v>
      </c>
      <c r="D168" s="160" t="s">
        <v>755</v>
      </c>
      <c r="E168" s="125">
        <v>30</v>
      </c>
      <c r="F168" s="125"/>
      <c r="G168" s="125">
        <f t="shared" ref="G168:G170" si="4">F168*E168</f>
        <v>0</v>
      </c>
      <c r="H168" s="147" t="s">
        <v>1623</v>
      </c>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row>
    <row r="169" spans="1:47" outlineLevel="1" x14ac:dyDescent="0.2">
      <c r="A169" s="123">
        <v>151</v>
      </c>
      <c r="B169" s="123"/>
      <c r="C169" s="137" t="s">
        <v>2702</v>
      </c>
      <c r="D169" s="160" t="s">
        <v>132</v>
      </c>
      <c r="E169" s="125">
        <v>1</v>
      </c>
      <c r="F169" s="125"/>
      <c r="G169" s="125">
        <f t="shared" si="4"/>
        <v>0</v>
      </c>
      <c r="H169" s="147" t="s">
        <v>1623</v>
      </c>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row>
    <row r="170" spans="1:47" outlineLevel="1" x14ac:dyDescent="0.2">
      <c r="A170" s="123">
        <v>152</v>
      </c>
      <c r="B170" s="123"/>
      <c r="C170" s="137" t="s">
        <v>2703</v>
      </c>
      <c r="D170" s="160" t="s">
        <v>132</v>
      </c>
      <c r="E170" s="125">
        <v>1</v>
      </c>
      <c r="F170" s="125"/>
      <c r="G170" s="125">
        <f t="shared" si="4"/>
        <v>0</v>
      </c>
      <c r="H170" s="147" t="s">
        <v>1623</v>
      </c>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row>
    <row r="171" spans="1:47" outlineLevel="1" x14ac:dyDescent="0.2">
      <c r="A171" s="132">
        <v>153</v>
      </c>
      <c r="B171" s="132"/>
      <c r="C171" s="180" t="s">
        <v>2704</v>
      </c>
      <c r="D171" s="149" t="s">
        <v>132</v>
      </c>
      <c r="E171" s="133">
        <v>1</v>
      </c>
      <c r="F171" s="133"/>
      <c r="G171" s="133">
        <f t="shared" si="3"/>
        <v>0</v>
      </c>
      <c r="H171" s="149" t="s">
        <v>1623</v>
      </c>
      <c r="I171" s="122"/>
      <c r="J171" s="122"/>
      <c r="K171" s="122"/>
      <c r="L171" s="122"/>
      <c r="M171" s="122"/>
      <c r="N171" s="122"/>
      <c r="O171" s="122"/>
      <c r="P171" s="122"/>
      <c r="Q171" s="122"/>
      <c r="R171" s="122" t="s">
        <v>135</v>
      </c>
      <c r="S171" s="122">
        <v>0</v>
      </c>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row>
    <row r="172" spans="1:47" x14ac:dyDescent="0.2">
      <c r="B172" s="5" t="s">
        <v>212</v>
      </c>
      <c r="C172" s="143" t="s">
        <v>212</v>
      </c>
      <c r="D172" s="7"/>
      <c r="E172" s="155"/>
      <c r="F172" s="4"/>
      <c r="G172" s="4"/>
      <c r="H172" s="7"/>
      <c r="P172">
        <v>15</v>
      </c>
      <c r="Q172">
        <v>21</v>
      </c>
    </row>
    <row r="173" spans="1:47" x14ac:dyDescent="0.2">
      <c r="A173" s="134"/>
      <c r="B173" s="174" t="s">
        <v>28</v>
      </c>
      <c r="C173" s="144" t="s">
        <v>212</v>
      </c>
      <c r="D173" s="165"/>
      <c r="E173" s="156"/>
      <c r="F173" s="135"/>
      <c r="G173" s="136">
        <f>G8+G26+G32+G44+G48+G54+G99+G117+G163</f>
        <v>0</v>
      </c>
      <c r="H173" s="7"/>
      <c r="P173" t="e">
        <f>SUMIF(#REF!,P172,G7:G171)</f>
        <v>#REF!</v>
      </c>
      <c r="Q173" t="e">
        <f>SUMIF(#REF!,Q172,G7:G171)</f>
        <v>#REF!</v>
      </c>
      <c r="R173" t="s">
        <v>1456</v>
      </c>
    </row>
    <row r="175" spans="1:47" x14ac:dyDescent="0.2">
      <c r="B175" s="363"/>
      <c r="C175" s="5" t="s">
        <v>5118</v>
      </c>
    </row>
  </sheetData>
  <sheetProtection algorithmName="SHA-512" hashValue="BcdPCGZSKr+ORt/MPtq8TK5J7ViF66PdISFtAlSZhl4jrnvR35+fOgb/UPPnf2wca++JxgZGOJZDDYmnBJTiGg==" saltValue="ajk37lThm8rhjARuHwDwOQ==" spinCount="100000" sheet="1" objects="1" scenarios="1"/>
  <protectedRanges>
    <protectedRange sqref="F10:F171"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95"/>
  <sheetViews>
    <sheetView showZeros="0" view="pageBreakPreview" topLeftCell="A55" zoomScale="130" zoomScaleNormal="100" zoomScaleSheetLayoutView="130" workbookViewId="0">
      <selection activeCell="L63" sqref="L63"/>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0" max="10" width="11.140625"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2234</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2286</v>
      </c>
      <c r="C8" s="187" t="s">
        <v>2081</v>
      </c>
      <c r="D8" s="159"/>
      <c r="E8" s="131"/>
      <c r="F8" s="131"/>
      <c r="G8" s="131">
        <f>SUM(G9:G14)</f>
        <v>0</v>
      </c>
      <c r="H8" s="146"/>
      <c r="R8" t="s">
        <v>129</v>
      </c>
    </row>
    <row r="9" spans="1:47" outlineLevel="1" x14ac:dyDescent="0.2">
      <c r="A9" s="123">
        <v>1</v>
      </c>
      <c r="B9" s="123" t="s">
        <v>2082</v>
      </c>
      <c r="C9" s="190" t="s">
        <v>2083</v>
      </c>
      <c r="D9" s="160"/>
      <c r="E9" s="125"/>
      <c r="F9" s="125"/>
      <c r="G9" s="125"/>
      <c r="H9" s="147"/>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2235</v>
      </c>
      <c r="D10" s="160" t="s">
        <v>240</v>
      </c>
      <c r="E10" s="125">
        <v>3205.0499999999997</v>
      </c>
      <c r="F10" s="125"/>
      <c r="G10" s="125">
        <f>F10*E10</f>
        <v>0</v>
      </c>
      <c r="H10" s="147" t="s">
        <v>1623</v>
      </c>
      <c r="I10" s="122"/>
      <c r="J10" s="79"/>
      <c r="R10" t="s">
        <v>129</v>
      </c>
    </row>
    <row r="11" spans="1:47" outlineLevel="1" x14ac:dyDescent="0.2">
      <c r="A11" s="123">
        <v>3</v>
      </c>
      <c r="B11" s="123"/>
      <c r="C11" s="137" t="s">
        <v>2236</v>
      </c>
      <c r="D11" s="160" t="s">
        <v>240</v>
      </c>
      <c r="E11" s="125">
        <v>610.65</v>
      </c>
      <c r="F11" s="125"/>
      <c r="G11" s="125">
        <f t="shared" ref="G11:G65" si="0">F11*E11</f>
        <v>0</v>
      </c>
      <c r="H11" s="147" t="s">
        <v>1623</v>
      </c>
      <c r="I11" s="122"/>
      <c r="J11" s="79"/>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c r="C12" s="137" t="s">
        <v>2355</v>
      </c>
      <c r="D12" s="160" t="s">
        <v>240</v>
      </c>
      <c r="E12" s="125">
        <v>445.04999999999995</v>
      </c>
      <c r="F12" s="125"/>
      <c r="G12" s="125">
        <f t="shared" si="0"/>
        <v>0</v>
      </c>
      <c r="H12" s="147" t="s">
        <v>1623</v>
      </c>
      <c r="I12" s="122"/>
      <c r="J12" s="79"/>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5</v>
      </c>
      <c r="B13" s="123"/>
      <c r="C13" s="137" t="s">
        <v>2237</v>
      </c>
      <c r="D13" s="160" t="s">
        <v>240</v>
      </c>
      <c r="E13" s="125">
        <v>299</v>
      </c>
      <c r="F13" s="125"/>
      <c r="G13" s="125">
        <f t="shared" si="0"/>
        <v>0</v>
      </c>
      <c r="H13" s="147" t="s">
        <v>1623</v>
      </c>
      <c r="I13" s="122"/>
      <c r="J13" s="79"/>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6</v>
      </c>
      <c r="B14" s="123"/>
      <c r="C14" s="137" t="s">
        <v>2107</v>
      </c>
      <c r="D14" s="160" t="s">
        <v>132</v>
      </c>
      <c r="E14" s="125">
        <v>1</v>
      </c>
      <c r="F14" s="125"/>
      <c r="G14" s="125">
        <f t="shared" si="0"/>
        <v>0</v>
      </c>
      <c r="H14" s="147" t="s">
        <v>1623</v>
      </c>
      <c r="I14" s="122"/>
      <c r="J14" s="79"/>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4" t="s">
        <v>128</v>
      </c>
      <c r="B15" s="188" t="s">
        <v>2287</v>
      </c>
      <c r="C15" s="139" t="s">
        <v>2101</v>
      </c>
      <c r="D15" s="162"/>
      <c r="E15" s="126"/>
      <c r="F15" s="126"/>
      <c r="G15" s="189">
        <f>SUM(G17:G18)</f>
        <v>0</v>
      </c>
      <c r="H15" s="148">
        <v>0</v>
      </c>
      <c r="I15" s="122"/>
      <c r="J15" s="79"/>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7</v>
      </c>
      <c r="B16" s="123"/>
      <c r="C16" s="190" t="s">
        <v>2083</v>
      </c>
      <c r="D16" s="160"/>
      <c r="E16" s="125"/>
      <c r="F16" s="125"/>
      <c r="G16" s="125">
        <f t="shared" si="0"/>
        <v>0</v>
      </c>
      <c r="H16" s="147">
        <v>0</v>
      </c>
      <c r="I16" s="122"/>
      <c r="J16" s="79"/>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ht="22.5" outlineLevel="1" x14ac:dyDescent="0.2">
      <c r="A17" s="123">
        <v>8</v>
      </c>
      <c r="B17" s="123"/>
      <c r="C17" s="137" t="s">
        <v>2356</v>
      </c>
      <c r="D17" s="160" t="s">
        <v>240</v>
      </c>
      <c r="E17" s="125">
        <v>1245.4499999999998</v>
      </c>
      <c r="F17" s="125"/>
      <c r="G17" s="125">
        <f t="shared" si="0"/>
        <v>0</v>
      </c>
      <c r="H17" s="147" t="s">
        <v>1623</v>
      </c>
      <c r="I17" s="122"/>
      <c r="J17" s="79"/>
      <c r="K17" s="122"/>
      <c r="L17" s="122"/>
      <c r="M17" s="122"/>
      <c r="N17" s="122"/>
      <c r="O17" s="122"/>
      <c r="P17" s="122"/>
      <c r="Q17" s="122"/>
      <c r="R17" s="122" t="s">
        <v>133</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9</v>
      </c>
      <c r="B18" s="123"/>
      <c r="C18" s="137" t="s">
        <v>2107</v>
      </c>
      <c r="D18" s="160" t="s">
        <v>132</v>
      </c>
      <c r="E18" s="125">
        <v>1</v>
      </c>
      <c r="F18" s="125"/>
      <c r="G18" s="125">
        <f t="shared" si="0"/>
        <v>0</v>
      </c>
      <c r="H18" s="147" t="s">
        <v>1623</v>
      </c>
      <c r="I18" s="122"/>
      <c r="J18" s="79"/>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4" t="s">
        <v>128</v>
      </c>
      <c r="B19" s="188" t="s">
        <v>2288</v>
      </c>
      <c r="C19" s="139" t="s">
        <v>2126</v>
      </c>
      <c r="D19" s="162"/>
      <c r="E19" s="126"/>
      <c r="F19" s="126"/>
      <c r="G19" s="189">
        <f>SUM(G21:G22)</f>
        <v>0</v>
      </c>
      <c r="H19" s="148">
        <v>0</v>
      </c>
      <c r="I19" s="122"/>
      <c r="J19" s="79"/>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10</v>
      </c>
      <c r="B20" s="123"/>
      <c r="C20" s="190" t="s">
        <v>2083</v>
      </c>
      <c r="D20" s="160"/>
      <c r="E20" s="125"/>
      <c r="F20" s="125"/>
      <c r="G20" s="125">
        <f t="shared" si="0"/>
        <v>0</v>
      </c>
      <c r="H20" s="147">
        <v>0</v>
      </c>
      <c r="I20" s="122"/>
      <c r="J20" s="79"/>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11</v>
      </c>
      <c r="B21" s="123" t="s">
        <v>2099</v>
      </c>
      <c r="C21" s="137" t="s">
        <v>2238</v>
      </c>
      <c r="D21" s="160"/>
      <c r="E21" s="125">
        <v>50</v>
      </c>
      <c r="F21" s="125"/>
      <c r="G21" s="125">
        <f t="shared" si="0"/>
        <v>0</v>
      </c>
      <c r="H21" s="147" t="s">
        <v>1623</v>
      </c>
      <c r="I21" s="122"/>
      <c r="J21" s="79"/>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outlineLevel="1" x14ac:dyDescent="0.2">
      <c r="A22" s="123">
        <v>12</v>
      </c>
      <c r="B22" s="123" t="s">
        <v>50</v>
      </c>
      <c r="C22" s="137" t="s">
        <v>2107</v>
      </c>
      <c r="D22" s="160" t="s">
        <v>132</v>
      </c>
      <c r="E22" s="125">
        <v>1</v>
      </c>
      <c r="F22" s="125"/>
      <c r="G22" s="125">
        <f t="shared" si="0"/>
        <v>0</v>
      </c>
      <c r="H22" s="147" t="s">
        <v>1623</v>
      </c>
      <c r="I22" s="122"/>
      <c r="J22" s="79"/>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4" t="s">
        <v>128</v>
      </c>
      <c r="B23" s="188" t="s">
        <v>2289</v>
      </c>
      <c r="C23" s="139" t="s">
        <v>2239</v>
      </c>
      <c r="D23" s="162"/>
      <c r="E23" s="126"/>
      <c r="F23" s="126"/>
      <c r="G23" s="189">
        <f>SUM(G24:G30)</f>
        <v>0</v>
      </c>
      <c r="H23" s="148">
        <v>0</v>
      </c>
      <c r="I23" s="122"/>
      <c r="J23" s="79"/>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13</v>
      </c>
      <c r="B24" s="123"/>
      <c r="C24" s="190" t="s">
        <v>2083</v>
      </c>
      <c r="D24" s="160"/>
      <c r="E24" s="125"/>
      <c r="F24" s="125"/>
      <c r="G24" s="125">
        <f t="shared" si="0"/>
        <v>0</v>
      </c>
      <c r="H24" s="147">
        <v>0</v>
      </c>
      <c r="I24" s="122"/>
      <c r="J24" s="79"/>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ht="33.75" outlineLevel="1" x14ac:dyDescent="0.2">
      <c r="A25" s="123">
        <v>14</v>
      </c>
      <c r="B25" s="123"/>
      <c r="C25" s="137" t="s">
        <v>2357</v>
      </c>
      <c r="D25" s="160" t="s">
        <v>132</v>
      </c>
      <c r="E25" s="125">
        <v>13</v>
      </c>
      <c r="F25" s="125"/>
      <c r="G25" s="125">
        <f t="shared" si="0"/>
        <v>0</v>
      </c>
      <c r="H25" s="147" t="s">
        <v>1623</v>
      </c>
      <c r="I25" s="122"/>
      <c r="J25" s="79"/>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ht="33.75" outlineLevel="1" x14ac:dyDescent="0.2">
      <c r="A26" s="123">
        <v>15</v>
      </c>
      <c r="B26" s="123" t="s">
        <v>2106</v>
      </c>
      <c r="C26" s="137" t="s">
        <v>2240</v>
      </c>
      <c r="D26" s="160" t="s">
        <v>132</v>
      </c>
      <c r="E26" s="125">
        <v>11</v>
      </c>
      <c r="F26" s="125"/>
      <c r="G26" s="125">
        <f t="shared" si="0"/>
        <v>0</v>
      </c>
      <c r="H26" s="147" t="s">
        <v>1623</v>
      </c>
      <c r="I26" s="122"/>
      <c r="J26" s="79"/>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ht="22.5" outlineLevel="1" x14ac:dyDescent="0.2">
      <c r="A27" s="123">
        <v>16</v>
      </c>
      <c r="B27" s="123" t="s">
        <v>52</v>
      </c>
      <c r="C27" s="137" t="s">
        <v>2358</v>
      </c>
      <c r="D27" s="160" t="s">
        <v>132</v>
      </c>
      <c r="E27" s="125">
        <v>9</v>
      </c>
      <c r="F27" s="125"/>
      <c r="G27" s="125">
        <f t="shared" si="0"/>
        <v>0</v>
      </c>
      <c r="H27" s="147" t="s">
        <v>1623</v>
      </c>
      <c r="I27" s="122"/>
      <c r="J27" s="79"/>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ht="22.5" outlineLevel="1" x14ac:dyDescent="0.2">
      <c r="A28" s="123">
        <v>17</v>
      </c>
      <c r="B28" s="123" t="s">
        <v>2109</v>
      </c>
      <c r="C28" s="137" t="s">
        <v>2359</v>
      </c>
      <c r="D28" s="160" t="s">
        <v>132</v>
      </c>
      <c r="E28" s="125">
        <v>12</v>
      </c>
      <c r="F28" s="125"/>
      <c r="G28" s="125">
        <f t="shared" si="0"/>
        <v>0</v>
      </c>
      <c r="H28" s="147" t="s">
        <v>1623</v>
      </c>
      <c r="I28" s="122"/>
      <c r="J28" s="79"/>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ht="22.5" outlineLevel="1" x14ac:dyDescent="0.2">
      <c r="A29" s="123">
        <v>18</v>
      </c>
      <c r="B29" s="123"/>
      <c r="C29" s="362" t="s">
        <v>5132</v>
      </c>
      <c r="D29" s="160" t="s">
        <v>132</v>
      </c>
      <c r="E29" s="125">
        <v>2</v>
      </c>
      <c r="F29" s="125"/>
      <c r="G29" s="125">
        <f t="shared" si="0"/>
        <v>0</v>
      </c>
      <c r="H29" s="147" t="s">
        <v>1623</v>
      </c>
      <c r="I29" s="122"/>
      <c r="J29" s="79"/>
      <c r="K29" s="122"/>
      <c r="L29" s="122"/>
      <c r="M29" s="122"/>
      <c r="N29" s="122"/>
      <c r="O29" s="122"/>
      <c r="P29" s="122"/>
      <c r="Q29" s="122"/>
      <c r="R29" s="122" t="s">
        <v>133</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19</v>
      </c>
      <c r="B30" s="123"/>
      <c r="C30" s="137" t="s">
        <v>2107</v>
      </c>
      <c r="D30" s="160" t="s">
        <v>132</v>
      </c>
      <c r="E30" s="125">
        <v>1</v>
      </c>
      <c r="F30" s="125"/>
      <c r="G30" s="125">
        <f t="shared" si="0"/>
        <v>0</v>
      </c>
      <c r="H30" s="147" t="s">
        <v>1623</v>
      </c>
      <c r="I30" s="122"/>
      <c r="J30" s="79"/>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4" t="s">
        <v>128</v>
      </c>
      <c r="B31" s="188" t="s">
        <v>2290</v>
      </c>
      <c r="C31" s="139" t="s">
        <v>2241</v>
      </c>
      <c r="D31" s="162"/>
      <c r="E31" s="126"/>
      <c r="F31" s="126"/>
      <c r="G31" s="189">
        <f>SUM(G32:G38)</f>
        <v>0</v>
      </c>
      <c r="H31" s="148">
        <v>0</v>
      </c>
      <c r="I31" s="122"/>
      <c r="J31" s="79"/>
      <c r="K31" s="122"/>
      <c r="L31" s="122"/>
      <c r="M31" s="122"/>
      <c r="N31" s="122"/>
      <c r="O31" s="122"/>
      <c r="P31" s="122"/>
      <c r="Q31" s="122"/>
      <c r="R31" s="122" t="s">
        <v>133</v>
      </c>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20</v>
      </c>
      <c r="B32" s="123"/>
      <c r="C32" s="190" t="s">
        <v>2083</v>
      </c>
      <c r="D32" s="160"/>
      <c r="E32" s="125"/>
      <c r="F32" s="125"/>
      <c r="G32" s="125">
        <f t="shared" si="0"/>
        <v>0</v>
      </c>
      <c r="H32" s="147">
        <v>0</v>
      </c>
      <c r="I32" s="122"/>
      <c r="J32" s="79"/>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21</v>
      </c>
      <c r="B33" s="123"/>
      <c r="C33" s="137" t="s">
        <v>2242</v>
      </c>
      <c r="D33" s="160" t="s">
        <v>132</v>
      </c>
      <c r="E33" s="125">
        <v>1</v>
      </c>
      <c r="F33" s="125"/>
      <c r="G33" s="125">
        <f t="shared" si="0"/>
        <v>0</v>
      </c>
      <c r="H33" s="147" t="s">
        <v>1623</v>
      </c>
      <c r="I33" s="122"/>
      <c r="J33" s="79"/>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outlineLevel="1" x14ac:dyDescent="0.2">
      <c r="A34" s="123">
        <v>22</v>
      </c>
      <c r="B34" s="123"/>
      <c r="C34" s="137" t="s">
        <v>2243</v>
      </c>
      <c r="D34" s="160" t="s">
        <v>132</v>
      </c>
      <c r="E34" s="125">
        <v>1</v>
      </c>
      <c r="F34" s="125"/>
      <c r="G34" s="125">
        <f t="shared" si="0"/>
        <v>0</v>
      </c>
      <c r="H34" s="147" t="s">
        <v>1623</v>
      </c>
      <c r="I34" s="122"/>
      <c r="J34" s="79"/>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23</v>
      </c>
      <c r="B35" s="123"/>
      <c r="C35" s="137" t="s">
        <v>2244</v>
      </c>
      <c r="D35" s="160" t="s">
        <v>132</v>
      </c>
      <c r="E35" s="125">
        <v>1</v>
      </c>
      <c r="F35" s="125"/>
      <c r="G35" s="125">
        <f t="shared" si="0"/>
        <v>0</v>
      </c>
      <c r="H35" s="147" t="s">
        <v>1623</v>
      </c>
      <c r="I35" s="122"/>
      <c r="J35" s="79"/>
      <c r="K35" s="122"/>
      <c r="L35" s="122"/>
      <c r="M35" s="122"/>
      <c r="N35" s="122"/>
      <c r="O35" s="122"/>
      <c r="P35" s="122"/>
      <c r="Q35" s="122"/>
      <c r="R35" s="122" t="s">
        <v>133</v>
      </c>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24</v>
      </c>
      <c r="B36" s="123"/>
      <c r="C36" s="137" t="s">
        <v>2245</v>
      </c>
      <c r="D36" s="160" t="s">
        <v>132</v>
      </c>
      <c r="E36" s="125">
        <v>1</v>
      </c>
      <c r="F36" s="125"/>
      <c r="G36" s="125">
        <f t="shared" si="0"/>
        <v>0</v>
      </c>
      <c r="H36" s="147" t="s">
        <v>1623</v>
      </c>
      <c r="I36" s="122"/>
      <c r="J36" s="79"/>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ht="22.5" outlineLevel="1" x14ac:dyDescent="0.2">
      <c r="A37" s="123">
        <v>25</v>
      </c>
      <c r="B37" s="123" t="s">
        <v>2119</v>
      </c>
      <c r="C37" s="137" t="s">
        <v>2246</v>
      </c>
      <c r="D37" s="160" t="s">
        <v>132</v>
      </c>
      <c r="E37" s="125">
        <v>5</v>
      </c>
      <c r="F37" s="125"/>
      <c r="G37" s="125">
        <f t="shared" si="0"/>
        <v>0</v>
      </c>
      <c r="H37" s="147" t="s">
        <v>1623</v>
      </c>
      <c r="I37" s="122"/>
      <c r="J37" s="79"/>
      <c r="K37" s="122"/>
      <c r="L37" s="122"/>
      <c r="M37" s="122"/>
      <c r="N37" s="122"/>
      <c r="O37" s="122"/>
      <c r="P37" s="122"/>
      <c r="Q37" s="122"/>
      <c r="R37" s="122" t="s">
        <v>178</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x14ac:dyDescent="0.2">
      <c r="A38" s="123">
        <v>26</v>
      </c>
      <c r="B38" s="123" t="s">
        <v>56</v>
      </c>
      <c r="C38" s="137" t="s">
        <v>2107</v>
      </c>
      <c r="D38" s="160" t="s">
        <v>132</v>
      </c>
      <c r="E38" s="125">
        <v>1</v>
      </c>
      <c r="F38" s="125"/>
      <c r="G38" s="125">
        <f t="shared" si="0"/>
        <v>0</v>
      </c>
      <c r="H38" s="147" t="s">
        <v>1623</v>
      </c>
      <c r="I38" s="122"/>
      <c r="J38" s="79"/>
      <c r="R38" t="s">
        <v>129</v>
      </c>
    </row>
    <row r="39" spans="1:47" outlineLevel="1" x14ac:dyDescent="0.2">
      <c r="A39" s="124" t="s">
        <v>128</v>
      </c>
      <c r="B39" s="188" t="s">
        <v>2291</v>
      </c>
      <c r="C39" s="139" t="s">
        <v>2247</v>
      </c>
      <c r="D39" s="162"/>
      <c r="E39" s="126"/>
      <c r="F39" s="126"/>
      <c r="G39" s="189">
        <f>SUM(G40:G50)</f>
        <v>0</v>
      </c>
      <c r="H39" s="148">
        <v>0</v>
      </c>
      <c r="I39" s="122"/>
      <c r="J39" s="79"/>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outlineLevel="1" x14ac:dyDescent="0.2">
      <c r="A40" s="123">
        <v>27</v>
      </c>
      <c r="B40" s="123" t="s">
        <v>2125</v>
      </c>
      <c r="C40" s="190" t="s">
        <v>2083</v>
      </c>
      <c r="D40" s="160"/>
      <c r="E40" s="125"/>
      <c r="F40" s="125"/>
      <c r="G40" s="125">
        <f t="shared" si="0"/>
        <v>0</v>
      </c>
      <c r="H40" s="147">
        <v>0</v>
      </c>
      <c r="I40" s="122"/>
      <c r="J40" s="79"/>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ht="22.5" outlineLevel="1" x14ac:dyDescent="0.2">
      <c r="A41" s="123">
        <v>28</v>
      </c>
      <c r="B41" s="123" t="s">
        <v>60</v>
      </c>
      <c r="C41" s="137" t="s">
        <v>2248</v>
      </c>
      <c r="D41" s="160" t="s">
        <v>132</v>
      </c>
      <c r="E41" s="125">
        <v>1</v>
      </c>
      <c r="F41" s="125"/>
      <c r="G41" s="125">
        <f t="shared" si="0"/>
        <v>0</v>
      </c>
      <c r="H41" s="147" t="s">
        <v>1623</v>
      </c>
      <c r="I41" s="122"/>
      <c r="J41" s="79"/>
      <c r="K41" s="122"/>
      <c r="L41" s="122"/>
      <c r="M41" s="122"/>
      <c r="N41" s="122"/>
      <c r="O41" s="122"/>
      <c r="P41" s="122"/>
      <c r="Q41" s="122"/>
      <c r="R41" s="122" t="s">
        <v>133</v>
      </c>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29</v>
      </c>
      <c r="B42" s="123" t="s">
        <v>2127</v>
      </c>
      <c r="C42" s="137" t="s">
        <v>2249</v>
      </c>
      <c r="D42" s="160" t="s">
        <v>132</v>
      </c>
      <c r="E42" s="125">
        <v>4</v>
      </c>
      <c r="F42" s="125"/>
      <c r="G42" s="125">
        <f t="shared" si="0"/>
        <v>0</v>
      </c>
      <c r="H42" s="147" t="s">
        <v>1623</v>
      </c>
      <c r="I42" s="122"/>
      <c r="J42" s="79"/>
      <c r="K42" s="122"/>
      <c r="L42" s="122"/>
      <c r="M42" s="122"/>
      <c r="N42" s="122"/>
      <c r="O42" s="122"/>
      <c r="P42" s="122"/>
      <c r="Q42" s="122"/>
      <c r="R42" s="122" t="s">
        <v>135</v>
      </c>
      <c r="S42" s="122">
        <v>0</v>
      </c>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3">
        <v>30</v>
      </c>
      <c r="B43" s="123"/>
      <c r="C43" s="137" t="s">
        <v>2250</v>
      </c>
      <c r="D43" s="160" t="s">
        <v>132</v>
      </c>
      <c r="E43" s="125">
        <v>21</v>
      </c>
      <c r="F43" s="125"/>
      <c r="G43" s="125">
        <f t="shared" si="0"/>
        <v>0</v>
      </c>
      <c r="H43" s="147" t="s">
        <v>1623</v>
      </c>
      <c r="I43" s="122"/>
      <c r="J43" s="79"/>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ht="22.5" outlineLevel="1" x14ac:dyDescent="0.2">
      <c r="A44" s="123">
        <v>31</v>
      </c>
      <c r="B44" s="123"/>
      <c r="C44" s="137" t="s">
        <v>2251</v>
      </c>
      <c r="D44" s="160" t="s">
        <v>132</v>
      </c>
      <c r="E44" s="125">
        <v>8</v>
      </c>
      <c r="F44" s="125"/>
      <c r="G44" s="125">
        <f t="shared" si="0"/>
        <v>0</v>
      </c>
      <c r="H44" s="147" t="s">
        <v>1623</v>
      </c>
      <c r="I44" s="122"/>
      <c r="J44" s="79"/>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32</v>
      </c>
      <c r="B45" s="123"/>
      <c r="C45" s="137" t="s">
        <v>2252</v>
      </c>
      <c r="D45" s="160" t="s">
        <v>132</v>
      </c>
      <c r="E45" s="125">
        <v>31</v>
      </c>
      <c r="F45" s="125"/>
      <c r="G45" s="125">
        <f t="shared" si="0"/>
        <v>0</v>
      </c>
      <c r="H45" s="147" t="s">
        <v>1623</v>
      </c>
      <c r="I45" s="122"/>
      <c r="J45" s="79"/>
      <c r="K45" s="122"/>
      <c r="L45" s="122"/>
      <c r="M45" s="122"/>
      <c r="N45" s="122"/>
      <c r="O45" s="122"/>
      <c r="P45" s="122"/>
      <c r="Q45" s="122"/>
      <c r="R45" s="122" t="s">
        <v>133</v>
      </c>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ht="22.5" outlineLevel="1" x14ac:dyDescent="0.2">
      <c r="A46" s="123">
        <v>33</v>
      </c>
      <c r="B46" s="123" t="s">
        <v>2130</v>
      </c>
      <c r="C46" s="137" t="s">
        <v>2253</v>
      </c>
      <c r="D46" s="160" t="s">
        <v>132</v>
      </c>
      <c r="E46" s="125">
        <v>1</v>
      </c>
      <c r="F46" s="125"/>
      <c r="G46" s="125">
        <f t="shared" si="0"/>
        <v>0</v>
      </c>
      <c r="H46" s="147" t="s">
        <v>1623</v>
      </c>
      <c r="I46" s="122"/>
      <c r="J46" s="79"/>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v>34</v>
      </c>
      <c r="B47" s="123" t="s">
        <v>2131</v>
      </c>
      <c r="C47" s="137" t="s">
        <v>2254</v>
      </c>
      <c r="D47" s="160" t="s">
        <v>132</v>
      </c>
      <c r="E47" s="125">
        <v>1</v>
      </c>
      <c r="F47" s="125"/>
      <c r="G47" s="125">
        <f t="shared" si="0"/>
        <v>0</v>
      </c>
      <c r="H47" s="147" t="s">
        <v>1623</v>
      </c>
      <c r="I47" s="122"/>
      <c r="J47" s="79"/>
      <c r="K47" s="122"/>
      <c r="L47" s="122"/>
      <c r="M47" s="122"/>
      <c r="N47" s="122"/>
      <c r="O47" s="122"/>
      <c r="P47" s="122"/>
      <c r="Q47" s="122"/>
      <c r="R47" s="122" t="s">
        <v>135</v>
      </c>
      <c r="S47" s="122">
        <v>0</v>
      </c>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v>35</v>
      </c>
      <c r="B48" s="123" t="s">
        <v>2133</v>
      </c>
      <c r="C48" s="137" t="s">
        <v>2255</v>
      </c>
      <c r="D48" s="160" t="s">
        <v>132</v>
      </c>
      <c r="E48" s="125">
        <v>33</v>
      </c>
      <c r="F48" s="125"/>
      <c r="G48" s="125">
        <f t="shared" si="0"/>
        <v>0</v>
      </c>
      <c r="H48" s="147" t="s">
        <v>1623</v>
      </c>
      <c r="I48" s="122"/>
      <c r="J48" s="79"/>
      <c r="K48" s="122"/>
      <c r="L48" s="122"/>
      <c r="M48" s="122"/>
      <c r="N48" s="122"/>
      <c r="O48" s="122"/>
      <c r="P48" s="122"/>
      <c r="Q48" s="122"/>
      <c r="R48" s="122" t="s">
        <v>135</v>
      </c>
      <c r="S48" s="122">
        <v>0</v>
      </c>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ht="22.5" outlineLevel="1" x14ac:dyDescent="0.2">
      <c r="A49" s="123">
        <v>36</v>
      </c>
      <c r="B49" s="123"/>
      <c r="C49" s="137" t="s">
        <v>2256</v>
      </c>
      <c r="D49" s="160" t="s">
        <v>132</v>
      </c>
      <c r="E49" s="125">
        <v>1</v>
      </c>
      <c r="F49" s="125"/>
      <c r="G49" s="125">
        <f t="shared" si="0"/>
        <v>0</v>
      </c>
      <c r="H49" s="147" t="s">
        <v>1623</v>
      </c>
      <c r="I49" s="122"/>
      <c r="J49" s="79"/>
      <c r="K49" s="122"/>
      <c r="L49" s="122"/>
      <c r="M49" s="122"/>
      <c r="N49" s="122"/>
      <c r="O49" s="122"/>
      <c r="P49" s="122"/>
      <c r="Q49" s="122"/>
      <c r="R49" s="122" t="s">
        <v>133</v>
      </c>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37</v>
      </c>
      <c r="B50" s="123"/>
      <c r="C50" s="137" t="s">
        <v>2107</v>
      </c>
      <c r="D50" s="160" t="s">
        <v>132</v>
      </c>
      <c r="E50" s="125">
        <v>1</v>
      </c>
      <c r="F50" s="125"/>
      <c r="G50" s="125">
        <f t="shared" si="0"/>
        <v>0</v>
      </c>
      <c r="H50" s="147" t="s">
        <v>1623</v>
      </c>
      <c r="I50" s="122"/>
      <c r="J50" s="79"/>
      <c r="K50" s="122"/>
      <c r="L50" s="122"/>
      <c r="M50" s="122"/>
      <c r="N50" s="122"/>
      <c r="O50" s="122"/>
      <c r="P50" s="122"/>
      <c r="Q50" s="122"/>
      <c r="R50" s="122" t="s">
        <v>135</v>
      </c>
      <c r="S50" s="122">
        <v>0</v>
      </c>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4" t="s">
        <v>128</v>
      </c>
      <c r="B51" s="188" t="s">
        <v>2292</v>
      </c>
      <c r="C51" s="139" t="s">
        <v>2257</v>
      </c>
      <c r="D51" s="162"/>
      <c r="E51" s="126"/>
      <c r="F51" s="126"/>
      <c r="G51" s="189">
        <f>SUM(G52:G65)</f>
        <v>0</v>
      </c>
      <c r="H51" s="148">
        <v>0</v>
      </c>
      <c r="I51" s="122"/>
      <c r="J51" s="79"/>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3">
        <v>38</v>
      </c>
      <c r="B52" s="123"/>
      <c r="C52" s="190" t="s">
        <v>2083</v>
      </c>
      <c r="D52" s="160"/>
      <c r="E52" s="125"/>
      <c r="F52" s="125"/>
      <c r="G52" s="125">
        <f t="shared" si="0"/>
        <v>0</v>
      </c>
      <c r="H52" s="147">
        <v>0</v>
      </c>
      <c r="I52" s="122"/>
      <c r="J52" s="79"/>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39</v>
      </c>
      <c r="B53" s="123"/>
      <c r="C53" s="137" t="s">
        <v>2360</v>
      </c>
      <c r="D53" s="160" t="s">
        <v>132</v>
      </c>
      <c r="E53" s="125">
        <v>3</v>
      </c>
      <c r="F53" s="125"/>
      <c r="G53" s="125">
        <f t="shared" si="0"/>
        <v>0</v>
      </c>
      <c r="H53" s="147" t="s">
        <v>1623</v>
      </c>
      <c r="I53" s="122"/>
      <c r="J53" s="79"/>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outlineLevel="1" x14ac:dyDescent="0.2">
      <c r="A54" s="123">
        <v>40</v>
      </c>
      <c r="B54" s="123"/>
      <c r="C54" s="137" t="s">
        <v>2365</v>
      </c>
      <c r="D54" s="160" t="s">
        <v>132</v>
      </c>
      <c r="E54" s="125">
        <v>4</v>
      </c>
      <c r="F54" s="125"/>
      <c r="G54" s="125">
        <f t="shared" si="0"/>
        <v>0</v>
      </c>
      <c r="H54" s="147" t="s">
        <v>1623</v>
      </c>
      <c r="I54" s="122"/>
      <c r="J54" s="79"/>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41</v>
      </c>
      <c r="B55" s="123"/>
      <c r="C55" s="137" t="s">
        <v>2361</v>
      </c>
      <c r="D55" s="160" t="s">
        <v>132</v>
      </c>
      <c r="E55" s="125">
        <v>3</v>
      </c>
      <c r="F55" s="125"/>
      <c r="G55" s="125">
        <f t="shared" si="0"/>
        <v>0</v>
      </c>
      <c r="H55" s="147" t="s">
        <v>1623</v>
      </c>
      <c r="I55" s="122"/>
      <c r="J55" s="79"/>
      <c r="K55" s="122"/>
      <c r="L55" s="122"/>
      <c r="M55" s="122"/>
      <c r="N55" s="122"/>
      <c r="O55" s="122"/>
      <c r="P55" s="122"/>
      <c r="Q55" s="122"/>
      <c r="R55" s="122" t="s">
        <v>133</v>
      </c>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v>42</v>
      </c>
      <c r="B56" s="123"/>
      <c r="C56" s="137" t="s">
        <v>2362</v>
      </c>
      <c r="D56" s="160" t="s">
        <v>132</v>
      </c>
      <c r="E56" s="125">
        <v>3</v>
      </c>
      <c r="F56" s="125"/>
      <c r="G56" s="125">
        <f t="shared" si="0"/>
        <v>0</v>
      </c>
      <c r="H56" s="147" t="s">
        <v>1623</v>
      </c>
      <c r="I56" s="122"/>
      <c r="J56" s="79"/>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outlineLevel="1" x14ac:dyDescent="0.2">
      <c r="A57" s="123">
        <v>43</v>
      </c>
      <c r="B57" s="123"/>
      <c r="C57" s="137" t="s">
        <v>2363</v>
      </c>
      <c r="D57" s="160" t="s">
        <v>132</v>
      </c>
      <c r="E57" s="125">
        <v>1</v>
      </c>
      <c r="F57" s="125"/>
      <c r="G57" s="125">
        <f t="shared" si="0"/>
        <v>0</v>
      </c>
      <c r="H57" s="147" t="s">
        <v>1623</v>
      </c>
      <c r="I57" s="122"/>
      <c r="J57" s="79"/>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3">
        <v>44</v>
      </c>
      <c r="B58" s="123"/>
      <c r="C58" s="137" t="s">
        <v>2364</v>
      </c>
      <c r="D58" s="160" t="s">
        <v>132</v>
      </c>
      <c r="E58" s="125">
        <v>1</v>
      </c>
      <c r="F58" s="125"/>
      <c r="G58" s="125">
        <f t="shared" si="0"/>
        <v>0</v>
      </c>
      <c r="H58" s="147" t="s">
        <v>1623</v>
      </c>
      <c r="I58" s="122"/>
      <c r="J58" s="79"/>
      <c r="K58" s="122"/>
      <c r="L58" s="122"/>
      <c r="M58" s="122"/>
      <c r="N58" s="122"/>
      <c r="O58" s="122"/>
      <c r="P58" s="122"/>
      <c r="Q58" s="122"/>
      <c r="R58" s="122" t="s">
        <v>135</v>
      </c>
      <c r="S58" s="122">
        <v>0</v>
      </c>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v>45</v>
      </c>
      <c r="B59" s="123"/>
      <c r="C59" s="137" t="s">
        <v>2366</v>
      </c>
      <c r="D59" s="160" t="s">
        <v>132</v>
      </c>
      <c r="E59" s="125">
        <v>4</v>
      </c>
      <c r="F59" s="125"/>
      <c r="G59" s="125">
        <f t="shared" si="0"/>
        <v>0</v>
      </c>
      <c r="H59" s="147" t="s">
        <v>1623</v>
      </c>
      <c r="I59" s="122"/>
      <c r="J59" s="79"/>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v>46</v>
      </c>
      <c r="B60" s="123"/>
      <c r="C60" s="137" t="s">
        <v>2258</v>
      </c>
      <c r="D60" s="160" t="s">
        <v>132</v>
      </c>
      <c r="E60" s="125">
        <v>4</v>
      </c>
      <c r="F60" s="125"/>
      <c r="G60" s="125">
        <f t="shared" si="0"/>
        <v>0</v>
      </c>
      <c r="H60" s="147" t="s">
        <v>1623</v>
      </c>
      <c r="I60" s="122"/>
      <c r="J60" s="79"/>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ht="22.5" outlineLevel="1" x14ac:dyDescent="0.2">
      <c r="A61" s="123">
        <v>47</v>
      </c>
      <c r="B61" s="123"/>
      <c r="C61" s="137" t="s">
        <v>2259</v>
      </c>
      <c r="D61" s="160"/>
      <c r="E61" s="125"/>
      <c r="F61" s="125"/>
      <c r="G61" s="125">
        <f t="shared" si="0"/>
        <v>0</v>
      </c>
      <c r="H61" s="147">
        <v>0</v>
      </c>
      <c r="I61" s="122"/>
      <c r="J61" s="79"/>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ht="22.5" outlineLevel="1" x14ac:dyDescent="0.2">
      <c r="A62" s="123">
        <v>48</v>
      </c>
      <c r="B62" s="123"/>
      <c r="C62" s="137" t="s">
        <v>2367</v>
      </c>
      <c r="D62" s="160" t="s">
        <v>132</v>
      </c>
      <c r="E62" s="125">
        <v>1</v>
      </c>
      <c r="F62" s="125"/>
      <c r="G62" s="125">
        <f t="shared" si="0"/>
        <v>0</v>
      </c>
      <c r="H62" s="147" t="s">
        <v>1623</v>
      </c>
      <c r="I62" s="122"/>
      <c r="J62" s="79"/>
      <c r="K62" s="122"/>
      <c r="L62" s="122"/>
      <c r="M62" s="122"/>
      <c r="N62" s="122"/>
      <c r="O62" s="122"/>
      <c r="P62" s="122"/>
      <c r="Q62" s="122"/>
      <c r="R62" s="122" t="s">
        <v>133</v>
      </c>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v>49</v>
      </c>
      <c r="B63" s="123"/>
      <c r="C63" s="137" t="s">
        <v>2260</v>
      </c>
      <c r="D63" s="160"/>
      <c r="E63" s="125"/>
      <c r="F63" s="125"/>
      <c r="G63" s="125">
        <f t="shared" si="0"/>
        <v>0</v>
      </c>
      <c r="H63" s="147">
        <v>0</v>
      </c>
      <c r="I63" s="122"/>
      <c r="J63" s="79"/>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23">
        <v>50</v>
      </c>
      <c r="B64" s="123"/>
      <c r="C64" s="137" t="s">
        <v>2368</v>
      </c>
      <c r="D64" s="160" t="s">
        <v>132</v>
      </c>
      <c r="E64" s="125">
        <v>8</v>
      </c>
      <c r="F64" s="125"/>
      <c r="G64" s="125">
        <f t="shared" si="0"/>
        <v>0</v>
      </c>
      <c r="H64" s="147" t="s">
        <v>1623</v>
      </c>
      <c r="I64" s="122"/>
      <c r="J64" s="79"/>
      <c r="K64" s="122"/>
      <c r="L64" s="122"/>
      <c r="M64" s="122"/>
      <c r="N64" s="122"/>
      <c r="O64" s="122"/>
      <c r="P64" s="122"/>
      <c r="Q64" s="122"/>
      <c r="R64" s="122" t="s">
        <v>135</v>
      </c>
      <c r="S64" s="122">
        <v>0</v>
      </c>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47" outlineLevel="1" x14ac:dyDescent="0.2">
      <c r="A65" s="123">
        <v>51</v>
      </c>
      <c r="B65" s="123"/>
      <c r="C65" s="137" t="s">
        <v>2107</v>
      </c>
      <c r="D65" s="160" t="s">
        <v>132</v>
      </c>
      <c r="E65" s="125">
        <v>1</v>
      </c>
      <c r="F65" s="125"/>
      <c r="G65" s="125">
        <f t="shared" si="0"/>
        <v>0</v>
      </c>
      <c r="H65" s="147" t="s">
        <v>1623</v>
      </c>
      <c r="I65" s="122"/>
      <c r="J65" s="79"/>
      <c r="K65" s="122"/>
      <c r="L65" s="122"/>
      <c r="M65" s="122"/>
      <c r="N65" s="122"/>
      <c r="O65" s="122"/>
      <c r="P65" s="122"/>
      <c r="Q65" s="122"/>
      <c r="R65" s="122" t="s">
        <v>135</v>
      </c>
      <c r="S65" s="122">
        <v>0</v>
      </c>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row>
    <row r="66" spans="1:47" outlineLevel="1" x14ac:dyDescent="0.2">
      <c r="A66" s="124" t="s">
        <v>128</v>
      </c>
      <c r="B66" s="188" t="s">
        <v>2293</v>
      </c>
      <c r="C66" s="139" t="s">
        <v>2196</v>
      </c>
      <c r="D66" s="162"/>
      <c r="E66" s="126"/>
      <c r="F66" s="126"/>
      <c r="G66" s="189">
        <f>SUM(G67:G78)</f>
        <v>0</v>
      </c>
      <c r="H66" s="148">
        <v>0</v>
      </c>
      <c r="I66" s="122"/>
      <c r="J66" s="79"/>
      <c r="K66" s="122"/>
      <c r="L66" s="122"/>
      <c r="M66" s="122"/>
      <c r="N66" s="122"/>
      <c r="O66" s="122"/>
      <c r="P66" s="122"/>
      <c r="Q66" s="122"/>
      <c r="R66" s="122" t="s">
        <v>135</v>
      </c>
      <c r="S66" s="122">
        <v>0</v>
      </c>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row>
    <row r="67" spans="1:47" outlineLevel="1" x14ac:dyDescent="0.2">
      <c r="A67" s="123">
        <v>52</v>
      </c>
      <c r="B67" s="123"/>
      <c r="C67" s="190" t="s">
        <v>2083</v>
      </c>
      <c r="D67" s="160"/>
      <c r="E67" s="125"/>
      <c r="F67" s="125"/>
      <c r="G67" s="125">
        <f t="shared" ref="G67:G91" si="1">F67*E67</f>
        <v>0</v>
      </c>
      <c r="H67" s="147">
        <v>0</v>
      </c>
      <c r="I67" s="122"/>
      <c r="J67" s="79"/>
      <c r="K67" s="122"/>
      <c r="L67" s="122"/>
      <c r="M67" s="122"/>
      <c r="N67" s="122"/>
      <c r="O67" s="122"/>
      <c r="P67" s="122"/>
      <c r="Q67" s="122"/>
      <c r="R67" s="122" t="s">
        <v>135</v>
      </c>
      <c r="S67" s="122">
        <v>0</v>
      </c>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row>
    <row r="68" spans="1:47" outlineLevel="1" x14ac:dyDescent="0.2">
      <c r="A68" s="123">
        <v>53</v>
      </c>
      <c r="B68" s="123"/>
      <c r="C68" s="137" t="s">
        <v>2261</v>
      </c>
      <c r="D68" s="160"/>
      <c r="E68" s="125"/>
      <c r="F68" s="125"/>
      <c r="G68" s="125">
        <f t="shared" si="1"/>
        <v>0</v>
      </c>
      <c r="H68" s="147">
        <v>0</v>
      </c>
      <c r="I68" s="122"/>
      <c r="J68" s="79"/>
      <c r="K68" s="122"/>
      <c r="L68" s="122"/>
      <c r="M68" s="122"/>
      <c r="N68" s="122"/>
      <c r="O68" s="122"/>
      <c r="P68" s="122"/>
      <c r="Q68" s="122"/>
      <c r="R68" s="122" t="s">
        <v>133</v>
      </c>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row>
    <row r="69" spans="1:47" ht="33.75" outlineLevel="1" x14ac:dyDescent="0.2">
      <c r="A69" s="123">
        <v>54</v>
      </c>
      <c r="B69" s="123"/>
      <c r="C69" s="362" t="s">
        <v>5133</v>
      </c>
      <c r="D69" s="160" t="s">
        <v>132</v>
      </c>
      <c r="E69" s="125">
        <v>1</v>
      </c>
      <c r="F69" s="125"/>
      <c r="G69" s="125">
        <f t="shared" si="1"/>
        <v>0</v>
      </c>
      <c r="H69" s="147" t="s">
        <v>1623</v>
      </c>
      <c r="I69" s="122"/>
      <c r="J69" s="79"/>
      <c r="K69" s="122"/>
      <c r="L69" s="122"/>
      <c r="M69" s="122"/>
      <c r="N69" s="122"/>
      <c r="O69" s="122"/>
      <c r="P69" s="122"/>
      <c r="Q69" s="122"/>
      <c r="R69" s="122" t="s">
        <v>135</v>
      </c>
      <c r="S69" s="122">
        <v>0</v>
      </c>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row>
    <row r="70" spans="1:47" ht="22.5" outlineLevel="1" x14ac:dyDescent="0.2">
      <c r="A70" s="123">
        <v>55</v>
      </c>
      <c r="B70" s="123"/>
      <c r="C70" s="137" t="s">
        <v>2262</v>
      </c>
      <c r="D70" s="160" t="s">
        <v>132</v>
      </c>
      <c r="E70" s="125">
        <v>2</v>
      </c>
      <c r="F70" s="125"/>
      <c r="G70" s="125">
        <f t="shared" si="1"/>
        <v>0</v>
      </c>
      <c r="H70" s="147" t="s">
        <v>1623</v>
      </c>
      <c r="I70" s="122"/>
      <c r="J70" s="79"/>
      <c r="K70" s="122"/>
      <c r="L70" s="122"/>
      <c r="M70" s="122"/>
      <c r="N70" s="122"/>
      <c r="O70" s="122"/>
      <c r="P70" s="122"/>
      <c r="Q70" s="122"/>
      <c r="R70" s="122" t="s">
        <v>135</v>
      </c>
      <c r="S70" s="122">
        <v>0</v>
      </c>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row>
    <row r="71" spans="1:47" ht="22.5" outlineLevel="1" x14ac:dyDescent="0.2">
      <c r="A71" s="123">
        <v>56</v>
      </c>
      <c r="B71" s="123"/>
      <c r="C71" s="137" t="s">
        <v>2263</v>
      </c>
      <c r="D71" s="160" t="s">
        <v>132</v>
      </c>
      <c r="E71" s="125">
        <v>1</v>
      </c>
      <c r="F71" s="125"/>
      <c r="G71" s="125">
        <f t="shared" si="1"/>
        <v>0</v>
      </c>
      <c r="H71" s="147" t="s">
        <v>1623</v>
      </c>
      <c r="I71" s="122"/>
      <c r="J71" s="79"/>
      <c r="K71" s="122"/>
      <c r="L71" s="122"/>
      <c r="M71" s="122"/>
      <c r="N71" s="122"/>
      <c r="O71" s="122"/>
      <c r="P71" s="122"/>
      <c r="Q71" s="122"/>
      <c r="R71" s="122" t="s">
        <v>135</v>
      </c>
      <c r="S71" s="122">
        <v>0</v>
      </c>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row>
    <row r="72" spans="1:47" outlineLevel="1" x14ac:dyDescent="0.2">
      <c r="A72" s="123">
        <v>57</v>
      </c>
      <c r="B72" s="123"/>
      <c r="C72" s="137" t="s">
        <v>2264</v>
      </c>
      <c r="D72" s="160" t="s">
        <v>132</v>
      </c>
      <c r="E72" s="125">
        <v>72</v>
      </c>
      <c r="F72" s="125"/>
      <c r="G72" s="125">
        <f t="shared" si="1"/>
        <v>0</v>
      </c>
      <c r="H72" s="147" t="s">
        <v>1623</v>
      </c>
      <c r="I72" s="122"/>
      <c r="J72" s="79"/>
      <c r="K72" s="122"/>
      <c r="L72" s="122"/>
      <c r="M72" s="122"/>
      <c r="N72" s="122"/>
      <c r="O72" s="122"/>
      <c r="P72" s="122"/>
      <c r="Q72" s="122"/>
      <c r="R72" s="122" t="s">
        <v>135</v>
      </c>
      <c r="S72" s="122">
        <v>0</v>
      </c>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row>
    <row r="73" spans="1:47" outlineLevel="1" x14ac:dyDescent="0.2">
      <c r="A73" s="123">
        <v>58</v>
      </c>
      <c r="B73" s="123"/>
      <c r="C73" s="137" t="s">
        <v>2265</v>
      </c>
      <c r="D73" s="160" t="s">
        <v>132</v>
      </c>
      <c r="E73" s="125">
        <v>3</v>
      </c>
      <c r="F73" s="125"/>
      <c r="G73" s="125">
        <f t="shared" si="1"/>
        <v>0</v>
      </c>
      <c r="H73" s="147" t="s">
        <v>1623</v>
      </c>
      <c r="I73" s="122"/>
      <c r="J73" s="79"/>
      <c r="K73" s="122"/>
      <c r="L73" s="122"/>
      <c r="M73" s="122"/>
      <c r="N73" s="122"/>
      <c r="O73" s="122"/>
      <c r="P73" s="122"/>
      <c r="Q73" s="122"/>
      <c r="R73" s="122" t="s">
        <v>135</v>
      </c>
      <c r="S73" s="122">
        <v>0</v>
      </c>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row>
    <row r="74" spans="1:47" outlineLevel="1" x14ac:dyDescent="0.2">
      <c r="A74" s="123">
        <v>59</v>
      </c>
      <c r="B74" s="123"/>
      <c r="C74" s="137" t="s">
        <v>2266</v>
      </c>
      <c r="D74" s="160" t="s">
        <v>132</v>
      </c>
      <c r="E74" s="125">
        <v>3</v>
      </c>
      <c r="F74" s="125"/>
      <c r="G74" s="125">
        <f t="shared" si="1"/>
        <v>0</v>
      </c>
      <c r="H74" s="147" t="s">
        <v>1623</v>
      </c>
      <c r="I74" s="122"/>
      <c r="J74" s="79"/>
      <c r="K74" s="122"/>
      <c r="L74" s="122"/>
      <c r="M74" s="122"/>
      <c r="N74" s="122"/>
      <c r="O74" s="122"/>
      <c r="P74" s="122"/>
      <c r="Q74" s="122"/>
      <c r="R74" s="122" t="s">
        <v>135</v>
      </c>
      <c r="S74" s="122">
        <v>0</v>
      </c>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row>
    <row r="75" spans="1:47" ht="22.5" outlineLevel="1" x14ac:dyDescent="0.2">
      <c r="A75" s="123">
        <v>60</v>
      </c>
      <c r="B75" s="123"/>
      <c r="C75" s="137" t="s">
        <v>2267</v>
      </c>
      <c r="D75" s="160" t="s">
        <v>132</v>
      </c>
      <c r="E75" s="125">
        <v>2</v>
      </c>
      <c r="F75" s="125"/>
      <c r="G75" s="125">
        <f t="shared" si="1"/>
        <v>0</v>
      </c>
      <c r="H75" s="147" t="s">
        <v>1623</v>
      </c>
      <c r="I75" s="122"/>
      <c r="J75" s="79"/>
      <c r="K75" s="122"/>
      <c r="L75" s="122"/>
      <c r="M75" s="122"/>
      <c r="N75" s="122"/>
      <c r="O75" s="122"/>
      <c r="P75" s="122"/>
      <c r="Q75" s="122"/>
      <c r="R75" s="122" t="s">
        <v>133</v>
      </c>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row>
    <row r="76" spans="1:47" outlineLevel="1" x14ac:dyDescent="0.2">
      <c r="A76" s="123">
        <v>61</v>
      </c>
      <c r="B76" s="123"/>
      <c r="C76" s="137" t="s">
        <v>2268</v>
      </c>
      <c r="D76" s="160" t="s">
        <v>132</v>
      </c>
      <c r="E76" s="125">
        <v>72</v>
      </c>
      <c r="F76" s="125"/>
      <c r="G76" s="125">
        <f t="shared" si="1"/>
        <v>0</v>
      </c>
      <c r="H76" s="147" t="s">
        <v>1623</v>
      </c>
      <c r="I76" s="122"/>
      <c r="J76" s="79"/>
      <c r="K76" s="122"/>
      <c r="L76" s="122"/>
      <c r="M76" s="122"/>
      <c r="N76" s="122"/>
      <c r="O76" s="122"/>
      <c r="P76" s="122"/>
      <c r="Q76" s="122"/>
      <c r="R76" s="122" t="s">
        <v>135</v>
      </c>
      <c r="S76" s="122">
        <v>0</v>
      </c>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row>
    <row r="77" spans="1:47" outlineLevel="1" x14ac:dyDescent="0.2">
      <c r="A77" s="123">
        <v>62</v>
      </c>
      <c r="B77" s="123"/>
      <c r="C77" s="137" t="s">
        <v>2269</v>
      </c>
      <c r="D77" s="160" t="s">
        <v>132</v>
      </c>
      <c r="E77" s="125">
        <v>72</v>
      </c>
      <c r="F77" s="125"/>
      <c r="G77" s="125">
        <f t="shared" si="1"/>
        <v>0</v>
      </c>
      <c r="H77" s="147">
        <v>0</v>
      </c>
      <c r="I77" s="122"/>
      <c r="J77" s="79"/>
      <c r="K77" s="122"/>
      <c r="L77" s="122"/>
      <c r="M77" s="122"/>
      <c r="N77" s="122"/>
      <c r="O77" s="122"/>
      <c r="P77" s="122"/>
      <c r="Q77" s="122"/>
      <c r="R77" s="122" t="s">
        <v>135</v>
      </c>
      <c r="S77" s="122">
        <v>0</v>
      </c>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row>
    <row r="78" spans="1:47" outlineLevel="1" x14ac:dyDescent="0.2">
      <c r="A78" s="123">
        <v>63</v>
      </c>
      <c r="B78" s="123"/>
      <c r="C78" s="137" t="s">
        <v>2107</v>
      </c>
      <c r="D78" s="160" t="s">
        <v>132</v>
      </c>
      <c r="E78" s="125">
        <v>1</v>
      </c>
      <c r="F78" s="125"/>
      <c r="G78" s="125">
        <f t="shared" si="1"/>
        <v>0</v>
      </c>
      <c r="H78" s="147" t="s">
        <v>1623</v>
      </c>
      <c r="I78" s="122"/>
      <c r="J78" s="79"/>
      <c r="K78" s="122"/>
      <c r="L78" s="122"/>
      <c r="M78" s="122"/>
      <c r="N78" s="122"/>
      <c r="O78" s="122"/>
      <c r="P78" s="122"/>
      <c r="Q78" s="122"/>
      <c r="R78" s="122" t="s">
        <v>133</v>
      </c>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row>
    <row r="79" spans="1:47" outlineLevel="1" x14ac:dyDescent="0.2">
      <c r="A79" s="124" t="s">
        <v>128</v>
      </c>
      <c r="B79" s="188" t="s">
        <v>2294</v>
      </c>
      <c r="C79" s="139" t="s">
        <v>2270</v>
      </c>
      <c r="D79" s="162"/>
      <c r="E79" s="126"/>
      <c r="F79" s="126"/>
      <c r="G79" s="189">
        <f>SUM(G80:G89)</f>
        <v>0</v>
      </c>
      <c r="H79" s="148">
        <v>0</v>
      </c>
      <c r="I79" s="122"/>
      <c r="J79" s="79"/>
      <c r="K79" s="122"/>
      <c r="L79" s="122"/>
      <c r="M79" s="122"/>
      <c r="N79" s="122"/>
      <c r="O79" s="122"/>
      <c r="P79" s="122"/>
      <c r="Q79" s="122"/>
      <c r="R79" s="122" t="s">
        <v>135</v>
      </c>
      <c r="S79" s="122">
        <v>0</v>
      </c>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row>
    <row r="80" spans="1:47" outlineLevel="1" x14ac:dyDescent="0.2">
      <c r="A80" s="123">
        <v>64</v>
      </c>
      <c r="B80" s="123"/>
      <c r="C80" s="190" t="s">
        <v>2083</v>
      </c>
      <c r="D80" s="160" t="s">
        <v>132</v>
      </c>
      <c r="E80" s="125">
        <v>1</v>
      </c>
      <c r="F80" s="125"/>
      <c r="G80" s="125">
        <f t="shared" si="1"/>
        <v>0</v>
      </c>
      <c r="H80" s="147" t="s">
        <v>1623</v>
      </c>
      <c r="I80" s="122"/>
      <c r="J80" s="79"/>
      <c r="K80" s="122"/>
      <c r="L80" s="122"/>
      <c r="M80" s="122"/>
      <c r="N80" s="122"/>
      <c r="O80" s="122"/>
      <c r="P80" s="122"/>
      <c r="Q80" s="122"/>
      <c r="R80" s="122" t="s">
        <v>133</v>
      </c>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row>
    <row r="81" spans="1:47" outlineLevel="1" x14ac:dyDescent="0.2">
      <c r="A81" s="123">
        <v>65</v>
      </c>
      <c r="B81" s="123"/>
      <c r="C81" s="137" t="s">
        <v>2271</v>
      </c>
      <c r="D81" s="160" t="s">
        <v>132</v>
      </c>
      <c r="E81" s="125">
        <v>1</v>
      </c>
      <c r="F81" s="125"/>
      <c r="G81" s="125">
        <f t="shared" si="1"/>
        <v>0</v>
      </c>
      <c r="H81" s="147" t="s">
        <v>1623</v>
      </c>
      <c r="I81" s="122"/>
      <c r="J81" s="79"/>
      <c r="K81" s="122"/>
      <c r="L81" s="122"/>
      <c r="M81" s="122"/>
      <c r="N81" s="122"/>
      <c r="O81" s="122"/>
      <c r="P81" s="122"/>
      <c r="Q81" s="122"/>
      <c r="R81" s="122" t="s">
        <v>135</v>
      </c>
      <c r="S81" s="122">
        <v>0</v>
      </c>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row>
    <row r="82" spans="1:47" outlineLevel="1" x14ac:dyDescent="0.2">
      <c r="A82" s="123">
        <v>66</v>
      </c>
      <c r="B82" s="123"/>
      <c r="C82" s="137" t="s">
        <v>2369</v>
      </c>
      <c r="D82" s="160" t="s">
        <v>132</v>
      </c>
      <c r="E82" s="125">
        <v>1</v>
      </c>
      <c r="F82" s="125"/>
      <c r="G82" s="125">
        <f t="shared" si="1"/>
        <v>0</v>
      </c>
      <c r="H82" s="147" t="s">
        <v>1623</v>
      </c>
      <c r="I82" s="122"/>
      <c r="J82" s="79"/>
      <c r="K82" s="122"/>
      <c r="L82" s="122"/>
      <c r="M82" s="122"/>
      <c r="N82" s="122"/>
      <c r="O82" s="122"/>
      <c r="P82" s="122"/>
      <c r="Q82" s="122"/>
      <c r="R82" s="122" t="s">
        <v>135</v>
      </c>
      <c r="S82" s="122">
        <v>0</v>
      </c>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row>
    <row r="83" spans="1:47" outlineLevel="1" x14ac:dyDescent="0.2">
      <c r="A83" s="123">
        <v>67</v>
      </c>
      <c r="B83" s="123"/>
      <c r="C83" s="137" t="s">
        <v>2370</v>
      </c>
      <c r="D83" s="160" t="s">
        <v>132</v>
      </c>
      <c r="E83" s="125">
        <v>1</v>
      </c>
      <c r="F83" s="125"/>
      <c r="G83" s="125">
        <f t="shared" si="1"/>
        <v>0</v>
      </c>
      <c r="H83" s="147" t="s">
        <v>1623</v>
      </c>
      <c r="I83" s="122"/>
      <c r="J83" s="79"/>
      <c r="K83" s="122"/>
      <c r="L83" s="122"/>
      <c r="M83" s="122"/>
      <c r="N83" s="122"/>
      <c r="O83" s="122"/>
      <c r="P83" s="122"/>
      <c r="Q83" s="122"/>
      <c r="R83" s="122" t="s">
        <v>135</v>
      </c>
      <c r="S83" s="122">
        <v>0</v>
      </c>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row>
    <row r="84" spans="1:47" outlineLevel="1" x14ac:dyDescent="0.2">
      <c r="A84" s="123">
        <v>68</v>
      </c>
      <c r="B84" s="123"/>
      <c r="C84" s="137" t="s">
        <v>2371</v>
      </c>
      <c r="D84" s="160" t="s">
        <v>132</v>
      </c>
      <c r="E84" s="125">
        <v>1</v>
      </c>
      <c r="F84" s="125"/>
      <c r="G84" s="125">
        <f t="shared" si="1"/>
        <v>0</v>
      </c>
      <c r="H84" s="147" t="s">
        <v>1623</v>
      </c>
      <c r="I84" s="122"/>
      <c r="J84" s="79"/>
      <c r="K84" s="122"/>
      <c r="L84" s="122"/>
      <c r="M84" s="122"/>
      <c r="N84" s="122"/>
      <c r="O84" s="122"/>
      <c r="P84" s="122"/>
      <c r="Q84" s="122"/>
      <c r="R84" s="122" t="s">
        <v>133</v>
      </c>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row>
    <row r="85" spans="1:47" outlineLevel="1" x14ac:dyDescent="0.2">
      <c r="A85" s="123">
        <v>69</v>
      </c>
      <c r="B85" s="123"/>
      <c r="C85" s="137" t="s">
        <v>2272</v>
      </c>
      <c r="D85" s="160" t="s">
        <v>132</v>
      </c>
      <c r="E85" s="125">
        <v>1</v>
      </c>
      <c r="F85" s="125"/>
      <c r="G85" s="125">
        <f t="shared" si="1"/>
        <v>0</v>
      </c>
      <c r="H85" s="147" t="s">
        <v>1623</v>
      </c>
      <c r="I85" s="122"/>
      <c r="J85" s="79"/>
      <c r="K85" s="122"/>
      <c r="L85" s="122"/>
      <c r="M85" s="122"/>
      <c r="N85" s="122"/>
      <c r="O85" s="122"/>
      <c r="P85" s="122"/>
      <c r="Q85" s="122"/>
      <c r="R85" s="122" t="s">
        <v>135</v>
      </c>
      <c r="S85" s="122">
        <v>0</v>
      </c>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row>
    <row r="86" spans="1:47" outlineLevel="1" x14ac:dyDescent="0.2">
      <c r="A86" s="123">
        <v>70</v>
      </c>
      <c r="B86" s="123"/>
      <c r="C86" s="137" t="s">
        <v>2273</v>
      </c>
      <c r="D86" s="160" t="s">
        <v>132</v>
      </c>
      <c r="E86" s="125">
        <v>2</v>
      </c>
      <c r="F86" s="125"/>
      <c r="G86" s="125">
        <f t="shared" si="1"/>
        <v>0</v>
      </c>
      <c r="H86" s="147" t="s">
        <v>1623</v>
      </c>
      <c r="I86" s="122"/>
      <c r="J86" s="79"/>
      <c r="K86" s="122"/>
      <c r="L86" s="122"/>
      <c r="M86" s="122"/>
      <c r="N86" s="122"/>
      <c r="O86" s="122"/>
      <c r="P86" s="122"/>
      <c r="Q86" s="122"/>
      <c r="R86" s="122" t="s">
        <v>135</v>
      </c>
      <c r="S86" s="122">
        <v>0</v>
      </c>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row>
    <row r="87" spans="1:47" outlineLevel="1" x14ac:dyDescent="0.2">
      <c r="A87" s="123">
        <v>71</v>
      </c>
      <c r="B87" s="123" t="s">
        <v>2176</v>
      </c>
      <c r="C87" s="137" t="s">
        <v>2372</v>
      </c>
      <c r="D87" s="160" t="s">
        <v>132</v>
      </c>
      <c r="E87" s="125">
        <v>1</v>
      </c>
      <c r="F87" s="125"/>
      <c r="G87" s="125">
        <f t="shared" si="1"/>
        <v>0</v>
      </c>
      <c r="H87" s="147" t="s">
        <v>1623</v>
      </c>
      <c r="I87" s="122"/>
      <c r="J87" s="79"/>
      <c r="K87" s="122"/>
      <c r="L87" s="122"/>
      <c r="M87" s="122"/>
      <c r="N87" s="122"/>
      <c r="O87" s="122"/>
      <c r="P87" s="122"/>
      <c r="Q87" s="122"/>
      <c r="R87" s="122" t="s">
        <v>135</v>
      </c>
      <c r="S87" s="122">
        <v>0</v>
      </c>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row>
    <row r="88" spans="1:47" outlineLevel="1" x14ac:dyDescent="0.2">
      <c r="A88" s="123">
        <v>72</v>
      </c>
      <c r="B88" s="123" t="s">
        <v>2177</v>
      </c>
      <c r="C88" s="137" t="s">
        <v>2274</v>
      </c>
      <c r="D88" s="160" t="s">
        <v>132</v>
      </c>
      <c r="E88" s="125">
        <v>43</v>
      </c>
      <c r="F88" s="125"/>
      <c r="G88" s="125">
        <f t="shared" si="1"/>
        <v>0</v>
      </c>
      <c r="H88" s="147" t="s">
        <v>1623</v>
      </c>
      <c r="I88" s="122"/>
      <c r="J88" s="79"/>
      <c r="K88" s="122"/>
      <c r="L88" s="122"/>
      <c r="M88" s="122"/>
      <c r="N88" s="122"/>
      <c r="O88" s="122"/>
      <c r="P88" s="122"/>
      <c r="Q88" s="122"/>
      <c r="R88" s="122" t="s">
        <v>135</v>
      </c>
      <c r="S88" s="122">
        <v>0</v>
      </c>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row>
    <row r="89" spans="1:47" outlineLevel="1" x14ac:dyDescent="0.2">
      <c r="A89" s="123">
        <v>73</v>
      </c>
      <c r="B89" s="123"/>
      <c r="C89" s="137" t="s">
        <v>2107</v>
      </c>
      <c r="D89" s="160" t="s">
        <v>132</v>
      </c>
      <c r="E89" s="125">
        <v>1</v>
      </c>
      <c r="F89" s="125"/>
      <c r="G89" s="125">
        <f t="shared" si="1"/>
        <v>0</v>
      </c>
      <c r="H89" s="147" t="s">
        <v>1623</v>
      </c>
      <c r="I89" s="122"/>
      <c r="J89" s="79"/>
      <c r="K89" s="122"/>
      <c r="L89" s="122"/>
      <c r="M89" s="122"/>
      <c r="N89" s="122"/>
      <c r="O89" s="122"/>
      <c r="P89" s="122"/>
      <c r="Q89" s="122"/>
      <c r="R89" s="122" t="s">
        <v>244</v>
      </c>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row>
    <row r="90" spans="1:47" outlineLevel="1" x14ac:dyDescent="0.2">
      <c r="A90" s="124" t="s">
        <v>128</v>
      </c>
      <c r="B90" s="188" t="s">
        <v>2295</v>
      </c>
      <c r="C90" s="139" t="s">
        <v>2275</v>
      </c>
      <c r="D90" s="162"/>
      <c r="E90" s="126"/>
      <c r="F90" s="126"/>
      <c r="G90" s="189">
        <f>G91</f>
        <v>0</v>
      </c>
      <c r="H90" s="148">
        <v>0</v>
      </c>
      <c r="I90" s="122"/>
      <c r="J90" s="79"/>
      <c r="K90" s="122"/>
      <c r="L90" s="122"/>
      <c r="M90" s="122"/>
      <c r="N90" s="122"/>
      <c r="O90" s="122"/>
      <c r="P90" s="122"/>
      <c r="Q90" s="122"/>
      <c r="R90" s="122" t="s">
        <v>135</v>
      </c>
      <c r="S90" s="122">
        <v>0</v>
      </c>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row>
    <row r="91" spans="1:47" outlineLevel="1" x14ac:dyDescent="0.2">
      <c r="A91" s="191">
        <v>74</v>
      </c>
      <c r="B91" s="191"/>
      <c r="C91" s="192" t="s">
        <v>2276</v>
      </c>
      <c r="D91" s="193" t="s">
        <v>132</v>
      </c>
      <c r="E91" s="194">
        <v>1</v>
      </c>
      <c r="F91" s="194"/>
      <c r="G91" s="194">
        <f t="shared" si="1"/>
        <v>0</v>
      </c>
      <c r="H91" s="195" t="s">
        <v>1623</v>
      </c>
      <c r="I91" s="122"/>
      <c r="J91" s="79"/>
      <c r="K91" s="122"/>
      <c r="L91" s="122"/>
      <c r="M91" s="122"/>
      <c r="N91" s="122"/>
      <c r="O91" s="122"/>
      <c r="P91" s="122"/>
      <c r="Q91" s="122"/>
      <c r="R91" s="122" t="s">
        <v>135</v>
      </c>
      <c r="S91" s="122">
        <v>0</v>
      </c>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row>
    <row r="92" spans="1:47" x14ac:dyDescent="0.2">
      <c r="B92" s="5" t="s">
        <v>212</v>
      </c>
      <c r="C92" s="143" t="s">
        <v>212</v>
      </c>
      <c r="D92" s="7"/>
      <c r="E92" s="155"/>
      <c r="F92" s="4"/>
      <c r="G92" s="4"/>
      <c r="H92" s="7"/>
      <c r="P92">
        <v>15</v>
      </c>
      <c r="Q92">
        <v>21</v>
      </c>
    </row>
    <row r="93" spans="1:47" x14ac:dyDescent="0.2">
      <c r="A93" s="134"/>
      <c r="B93" s="174" t="s">
        <v>28</v>
      </c>
      <c r="C93" s="144" t="s">
        <v>212</v>
      </c>
      <c r="D93" s="165"/>
      <c r="E93" s="156"/>
      <c r="F93" s="135"/>
      <c r="G93" s="136">
        <f>G8+G15+G19+G23+G31+G39+G51+G66+G79+G90</f>
        <v>0</v>
      </c>
      <c r="H93" s="7"/>
      <c r="P93" t="e">
        <f>SUMIF(#REF!,P92,G7:G91)</f>
        <v>#REF!</v>
      </c>
      <c r="Q93" t="e">
        <f>SUMIF(#REF!,Q92,G7:G91)</f>
        <v>#REF!</v>
      </c>
      <c r="R93" t="s">
        <v>1456</v>
      </c>
    </row>
    <row r="95" spans="1:47" x14ac:dyDescent="0.2">
      <c r="B95" s="363"/>
      <c r="C95" s="5" t="s">
        <v>5118</v>
      </c>
    </row>
  </sheetData>
  <sheetProtection algorithmName="SHA-512" hashValue="Hgvr1jYXqU75uF9a28Wfm72uOz84TuUsxDT7IveqxG3xj4zCRbilvtXhoHiXMW1qapFpUuLRQa0m5VKsMo6zhA==" saltValue="ZoxEtcqclnCQZYRDaUjXdw==" spinCount="100000" sheet="1" objects="1" scenarios="1"/>
  <protectedRanges>
    <protectedRange sqref="F10:F91"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76" orientation="portrait" r:id="rId1"/>
  <headerFooter>
    <oddFooter>Stránka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U68"/>
  <sheetViews>
    <sheetView showZeros="0" view="pageBreakPreview" zoomScale="115" zoomScaleNormal="100" zoomScaleSheetLayoutView="115" workbookViewId="0">
      <selection activeCell="B68" sqref="B68:C68"/>
    </sheetView>
  </sheetViews>
  <sheetFormatPr defaultRowHeight="12.75" outlineLevelRow="1" x14ac:dyDescent="0.2"/>
  <cols>
    <col min="1" max="1" width="4.28515625" style="4" customWidth="1"/>
    <col min="2" max="2" width="14.42578125" style="5" customWidth="1"/>
    <col min="3" max="3" width="50.7109375" style="5" customWidth="1"/>
    <col min="4" max="4" width="4.5703125" style="11" customWidth="1"/>
    <col min="5" max="5" width="10.5703125" style="79" customWidth="1"/>
    <col min="6" max="6" width="9.85546875" customWidth="1"/>
    <col min="7" max="7" width="12.7109375" customWidth="1"/>
    <col min="8" max="8" width="9.140625" style="11" customWidth="1"/>
    <col min="10" max="10" width="11.140625" customWidth="1"/>
    <col min="16" max="26" width="0" hidden="1" customWidth="1"/>
  </cols>
  <sheetData>
    <row r="1" spans="1:47" ht="15.75" customHeight="1" x14ac:dyDescent="0.25">
      <c r="A1" s="531" t="s">
        <v>5036</v>
      </c>
      <c r="B1" s="531"/>
      <c r="C1" s="531"/>
      <c r="D1" s="531"/>
      <c r="E1" s="531"/>
      <c r="F1" s="531"/>
      <c r="G1" s="531"/>
      <c r="R1" t="s">
        <v>115</v>
      </c>
    </row>
    <row r="2" spans="1:47" ht="24.95" customHeight="1" x14ac:dyDescent="0.2">
      <c r="A2" s="166" t="s">
        <v>114</v>
      </c>
      <c r="B2" s="167"/>
      <c r="C2" s="532" t="s">
        <v>1457</v>
      </c>
      <c r="D2" s="533"/>
      <c r="E2" s="533"/>
      <c r="F2" s="533"/>
      <c r="G2" s="534"/>
      <c r="R2" t="s">
        <v>116</v>
      </c>
    </row>
    <row r="3" spans="1:47" ht="24.95" customHeight="1" x14ac:dyDescent="0.2">
      <c r="A3" s="168" t="s">
        <v>7</v>
      </c>
      <c r="B3" s="169"/>
      <c r="C3" s="532" t="s">
        <v>1666</v>
      </c>
      <c r="D3" s="533"/>
      <c r="E3" s="533"/>
      <c r="F3" s="533"/>
      <c r="G3" s="534"/>
      <c r="R3" t="s">
        <v>117</v>
      </c>
    </row>
    <row r="4" spans="1:47" ht="24.95" customHeight="1" x14ac:dyDescent="0.2">
      <c r="A4" s="168" t="s">
        <v>8</v>
      </c>
      <c r="B4" s="169"/>
      <c r="C4" s="532" t="s">
        <v>2296</v>
      </c>
      <c r="D4" s="533"/>
      <c r="E4" s="533"/>
      <c r="F4" s="533"/>
      <c r="G4" s="534"/>
      <c r="R4" t="s">
        <v>118</v>
      </c>
    </row>
    <row r="5" spans="1:47" x14ac:dyDescent="0.2">
      <c r="A5" s="170" t="s">
        <v>119</v>
      </c>
      <c r="B5" s="171"/>
      <c r="C5" s="171"/>
      <c r="D5" s="157"/>
      <c r="E5" s="150"/>
      <c r="F5" s="119"/>
      <c r="G5" s="120"/>
      <c r="R5" t="s">
        <v>120</v>
      </c>
    </row>
    <row r="7" spans="1:47" ht="25.5" x14ac:dyDescent="0.2">
      <c r="A7" s="172" t="s">
        <v>121</v>
      </c>
      <c r="B7" s="173" t="s">
        <v>122</v>
      </c>
      <c r="C7" s="173" t="s">
        <v>123</v>
      </c>
      <c r="D7" s="158" t="s">
        <v>124</v>
      </c>
      <c r="E7" s="151" t="s">
        <v>125</v>
      </c>
      <c r="F7" s="121" t="s">
        <v>126</v>
      </c>
      <c r="G7" s="127" t="s">
        <v>28</v>
      </c>
      <c r="H7" s="145" t="s">
        <v>127</v>
      </c>
    </row>
    <row r="8" spans="1:47" x14ac:dyDescent="0.2">
      <c r="A8" s="128" t="s">
        <v>128</v>
      </c>
      <c r="B8" s="129" t="s">
        <v>2350</v>
      </c>
      <c r="C8" s="187" t="s">
        <v>2297</v>
      </c>
      <c r="D8" s="159"/>
      <c r="E8" s="131"/>
      <c r="F8" s="131"/>
      <c r="G8" s="131">
        <f>SUM(G9:G40)</f>
        <v>0</v>
      </c>
      <c r="H8" s="196"/>
      <c r="R8" t="s">
        <v>129</v>
      </c>
    </row>
    <row r="9" spans="1:47" outlineLevel="1" x14ac:dyDescent="0.2">
      <c r="A9" s="123">
        <v>1</v>
      </c>
      <c r="B9" s="123"/>
      <c r="C9" s="137" t="s">
        <v>2298</v>
      </c>
      <c r="D9" s="197" t="s">
        <v>132</v>
      </c>
      <c r="E9" s="125">
        <v>1</v>
      </c>
      <c r="F9" s="125"/>
      <c r="G9" s="125">
        <f>F9*E9</f>
        <v>0</v>
      </c>
      <c r="H9" s="197" t="s">
        <v>1623</v>
      </c>
      <c r="I9" s="122"/>
      <c r="J9" s="122"/>
      <c r="K9" s="122"/>
      <c r="L9" s="122"/>
      <c r="M9" s="122"/>
      <c r="N9" s="122"/>
      <c r="O9" s="122"/>
      <c r="P9" s="122"/>
      <c r="Q9" s="122"/>
      <c r="R9" s="122" t="s">
        <v>135</v>
      </c>
      <c r="S9" s="122">
        <v>0</v>
      </c>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row>
    <row r="10" spans="1:47" x14ac:dyDescent="0.2">
      <c r="A10" s="123">
        <v>2</v>
      </c>
      <c r="B10" s="123"/>
      <c r="C10" s="137" t="s">
        <v>2299</v>
      </c>
      <c r="D10" s="197"/>
      <c r="E10" s="125"/>
      <c r="F10" s="125"/>
      <c r="G10" s="125">
        <f t="shared" ref="G10:G64" si="0">F10*E10</f>
        <v>0</v>
      </c>
      <c r="H10" s="197">
        <v>0</v>
      </c>
      <c r="I10" s="122"/>
      <c r="J10" s="79"/>
      <c r="R10" t="s">
        <v>129</v>
      </c>
    </row>
    <row r="11" spans="1:47" outlineLevel="1" x14ac:dyDescent="0.2">
      <c r="A11" s="123">
        <v>3</v>
      </c>
      <c r="B11" s="123"/>
      <c r="C11" s="137" t="s">
        <v>2300</v>
      </c>
      <c r="D11" s="197"/>
      <c r="E11" s="125"/>
      <c r="F11" s="125"/>
      <c r="G11" s="125">
        <f t="shared" si="0"/>
        <v>0</v>
      </c>
      <c r="H11" s="197">
        <v>0</v>
      </c>
      <c r="I11" s="122"/>
      <c r="J11" s="79"/>
      <c r="K11" s="122"/>
      <c r="L11" s="122"/>
      <c r="M11" s="122"/>
      <c r="N11" s="122"/>
      <c r="O11" s="122"/>
      <c r="P11" s="122"/>
      <c r="Q11" s="122"/>
      <c r="R11" s="122" t="s">
        <v>133</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row>
    <row r="12" spans="1:47" outlineLevel="1" x14ac:dyDescent="0.2">
      <c r="A12" s="123">
        <v>4</v>
      </c>
      <c r="B12" s="123"/>
      <c r="C12" s="137" t="s">
        <v>2301</v>
      </c>
      <c r="D12" s="197"/>
      <c r="E12" s="125"/>
      <c r="F12" s="125"/>
      <c r="G12" s="125">
        <f t="shared" si="0"/>
        <v>0</v>
      </c>
      <c r="H12" s="197">
        <v>0</v>
      </c>
      <c r="I12" s="122"/>
      <c r="J12" s="79"/>
      <c r="K12" s="122"/>
      <c r="L12" s="122"/>
      <c r="M12" s="122"/>
      <c r="N12" s="122"/>
      <c r="O12" s="122"/>
      <c r="P12" s="122"/>
      <c r="Q12" s="122"/>
      <c r="R12" s="122" t="s">
        <v>135</v>
      </c>
      <c r="S12" s="122">
        <v>0</v>
      </c>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row>
    <row r="13" spans="1:47" outlineLevel="1" x14ac:dyDescent="0.2">
      <c r="A13" s="123">
        <v>5</v>
      </c>
      <c r="B13" s="123"/>
      <c r="C13" s="137" t="s">
        <v>2302</v>
      </c>
      <c r="D13" s="197"/>
      <c r="E13" s="125"/>
      <c r="F13" s="125"/>
      <c r="G13" s="125">
        <f t="shared" si="0"/>
        <v>0</v>
      </c>
      <c r="H13" s="197">
        <v>0</v>
      </c>
      <c r="I13" s="122"/>
      <c r="J13" s="79"/>
      <c r="K13" s="122"/>
      <c r="L13" s="122"/>
      <c r="M13" s="122"/>
      <c r="N13" s="122"/>
      <c r="O13" s="122"/>
      <c r="P13" s="122"/>
      <c r="Q13" s="122"/>
      <c r="R13" s="122" t="s">
        <v>133</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row>
    <row r="14" spans="1:47" outlineLevel="1" x14ac:dyDescent="0.2">
      <c r="A14" s="123">
        <v>6</v>
      </c>
      <c r="B14" s="123"/>
      <c r="C14" s="137" t="s">
        <v>2303</v>
      </c>
      <c r="D14" s="197"/>
      <c r="E14" s="125"/>
      <c r="F14" s="125"/>
      <c r="G14" s="125">
        <f t="shared" si="0"/>
        <v>0</v>
      </c>
      <c r="H14" s="197">
        <v>0</v>
      </c>
      <c r="I14" s="122"/>
      <c r="J14" s="79"/>
      <c r="K14" s="122"/>
      <c r="L14" s="122"/>
      <c r="M14" s="122"/>
      <c r="N14" s="122"/>
      <c r="O14" s="122"/>
      <c r="P14" s="122"/>
      <c r="Q14" s="122"/>
      <c r="R14" s="122" t="s">
        <v>135</v>
      </c>
      <c r="S14" s="122">
        <v>0</v>
      </c>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row>
    <row r="15" spans="1:47" outlineLevel="1" x14ac:dyDescent="0.2">
      <c r="A15" s="123">
        <v>7</v>
      </c>
      <c r="B15" s="123"/>
      <c r="C15" s="137" t="s">
        <v>2304</v>
      </c>
      <c r="D15" s="197"/>
      <c r="E15" s="125"/>
      <c r="F15" s="125"/>
      <c r="G15" s="125">
        <f t="shared" si="0"/>
        <v>0</v>
      </c>
      <c r="H15" s="197">
        <v>0</v>
      </c>
      <c r="I15" s="122"/>
      <c r="J15" s="79"/>
      <c r="K15" s="122"/>
      <c r="L15" s="122"/>
      <c r="M15" s="122"/>
      <c r="N15" s="122"/>
      <c r="O15" s="122"/>
      <c r="P15" s="122"/>
      <c r="Q15" s="122"/>
      <c r="R15" s="122" t="s">
        <v>135</v>
      </c>
      <c r="S15" s="122">
        <v>0</v>
      </c>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row>
    <row r="16" spans="1:47" outlineLevel="1" x14ac:dyDescent="0.2">
      <c r="A16" s="123">
        <v>8</v>
      </c>
      <c r="B16" s="123"/>
      <c r="C16" s="137" t="s">
        <v>2305</v>
      </c>
      <c r="D16" s="197"/>
      <c r="E16" s="125"/>
      <c r="F16" s="125"/>
      <c r="G16" s="125">
        <f t="shared" si="0"/>
        <v>0</v>
      </c>
      <c r="H16" s="197">
        <v>0</v>
      </c>
      <c r="I16" s="122"/>
      <c r="J16" s="79"/>
      <c r="K16" s="122"/>
      <c r="L16" s="122"/>
      <c r="M16" s="122"/>
      <c r="N16" s="122"/>
      <c r="O16" s="122"/>
      <c r="P16" s="122"/>
      <c r="Q16" s="122"/>
      <c r="R16" s="122" t="s">
        <v>135</v>
      </c>
      <c r="S16" s="122">
        <v>0</v>
      </c>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row>
    <row r="17" spans="1:47" outlineLevel="1" x14ac:dyDescent="0.2">
      <c r="A17" s="123">
        <v>9</v>
      </c>
      <c r="B17" s="123"/>
      <c r="C17" s="137" t="s">
        <v>2306</v>
      </c>
      <c r="D17" s="197"/>
      <c r="E17" s="125"/>
      <c r="F17" s="125"/>
      <c r="G17" s="125">
        <f t="shared" si="0"/>
        <v>0</v>
      </c>
      <c r="H17" s="197">
        <v>0</v>
      </c>
      <c r="I17" s="122"/>
      <c r="J17" s="79"/>
      <c r="K17" s="122"/>
      <c r="L17" s="122"/>
      <c r="M17" s="122"/>
      <c r="N17" s="122"/>
      <c r="O17" s="122"/>
      <c r="P17" s="122"/>
      <c r="Q17" s="122"/>
      <c r="R17" s="122" t="s">
        <v>133</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row>
    <row r="18" spans="1:47" outlineLevel="1" x14ac:dyDescent="0.2">
      <c r="A18" s="123">
        <v>10</v>
      </c>
      <c r="B18" s="123"/>
      <c r="C18" s="137" t="s">
        <v>2307</v>
      </c>
      <c r="D18" s="197"/>
      <c r="E18" s="125"/>
      <c r="F18" s="125"/>
      <c r="G18" s="125">
        <f t="shared" si="0"/>
        <v>0</v>
      </c>
      <c r="H18" s="197">
        <v>0</v>
      </c>
      <c r="I18" s="122"/>
      <c r="J18" s="79"/>
      <c r="K18" s="122"/>
      <c r="L18" s="122"/>
      <c r="M18" s="122"/>
      <c r="N18" s="122"/>
      <c r="O18" s="122"/>
      <c r="P18" s="122"/>
      <c r="Q18" s="122"/>
      <c r="R18" s="122" t="s">
        <v>135</v>
      </c>
      <c r="S18" s="122">
        <v>0</v>
      </c>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row>
    <row r="19" spans="1:47" outlineLevel="1" x14ac:dyDescent="0.2">
      <c r="A19" s="123">
        <v>11</v>
      </c>
      <c r="B19" s="123"/>
      <c r="C19" s="137" t="s">
        <v>2308</v>
      </c>
      <c r="D19" s="197"/>
      <c r="E19" s="125"/>
      <c r="F19" s="125"/>
      <c r="G19" s="125">
        <f t="shared" si="0"/>
        <v>0</v>
      </c>
      <c r="H19" s="197">
        <v>0</v>
      </c>
      <c r="I19" s="122"/>
      <c r="J19" s="79"/>
      <c r="K19" s="122"/>
      <c r="L19" s="122"/>
      <c r="M19" s="122"/>
      <c r="N19" s="122"/>
      <c r="O19" s="122"/>
      <c r="P19" s="122"/>
      <c r="Q19" s="122"/>
      <c r="R19" s="122" t="s">
        <v>135</v>
      </c>
      <c r="S19" s="122">
        <v>0</v>
      </c>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row>
    <row r="20" spans="1:47" outlineLevel="1" x14ac:dyDescent="0.2">
      <c r="A20" s="123">
        <v>12</v>
      </c>
      <c r="B20" s="123"/>
      <c r="C20" s="137"/>
      <c r="D20" s="197"/>
      <c r="E20" s="125"/>
      <c r="F20" s="125"/>
      <c r="G20" s="125">
        <f t="shared" si="0"/>
        <v>0</v>
      </c>
      <c r="H20" s="197">
        <v>0</v>
      </c>
      <c r="I20" s="122"/>
      <c r="J20" s="79"/>
      <c r="K20" s="122"/>
      <c r="L20" s="122"/>
      <c r="M20" s="122"/>
      <c r="N20" s="122"/>
      <c r="O20" s="122"/>
      <c r="P20" s="122"/>
      <c r="Q20" s="122"/>
      <c r="R20" s="122" t="s">
        <v>135</v>
      </c>
      <c r="S20" s="122">
        <v>0</v>
      </c>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row>
    <row r="21" spans="1:47" outlineLevel="1" x14ac:dyDescent="0.2">
      <c r="A21" s="123">
        <v>13</v>
      </c>
      <c r="B21" s="123"/>
      <c r="C21" s="137" t="s">
        <v>2309</v>
      </c>
      <c r="D21" s="197"/>
      <c r="E21" s="125"/>
      <c r="F21" s="125"/>
      <c r="G21" s="125">
        <f t="shared" si="0"/>
        <v>0</v>
      </c>
      <c r="H21" s="197">
        <v>0</v>
      </c>
      <c r="I21" s="122"/>
      <c r="J21" s="79"/>
      <c r="K21" s="122"/>
      <c r="L21" s="122"/>
      <c r="M21" s="122"/>
      <c r="N21" s="122"/>
      <c r="O21" s="122"/>
      <c r="P21" s="122"/>
      <c r="Q21" s="122"/>
      <c r="R21" s="122" t="s">
        <v>133</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row>
    <row r="22" spans="1:47" ht="22.5" outlineLevel="1" x14ac:dyDescent="0.2">
      <c r="A22" s="123">
        <v>14</v>
      </c>
      <c r="B22" s="123"/>
      <c r="C22" s="137" t="s">
        <v>2310</v>
      </c>
      <c r="D22" s="197" t="s">
        <v>132</v>
      </c>
      <c r="E22" s="125">
        <v>1</v>
      </c>
      <c r="F22" s="125"/>
      <c r="G22" s="125">
        <f t="shared" si="0"/>
        <v>0</v>
      </c>
      <c r="H22" s="197">
        <v>0</v>
      </c>
      <c r="I22" s="122"/>
      <c r="J22" s="79"/>
      <c r="K22" s="122"/>
      <c r="L22" s="122"/>
      <c r="M22" s="122"/>
      <c r="N22" s="122"/>
      <c r="O22" s="122"/>
      <c r="P22" s="122"/>
      <c r="Q22" s="122"/>
      <c r="R22" s="122" t="s">
        <v>135</v>
      </c>
      <c r="S22" s="122">
        <v>0</v>
      </c>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row>
    <row r="23" spans="1:47" outlineLevel="1" x14ac:dyDescent="0.2">
      <c r="A23" s="123">
        <v>15</v>
      </c>
      <c r="B23" s="123"/>
      <c r="C23" s="137" t="s">
        <v>2311</v>
      </c>
      <c r="D23" s="197" t="s">
        <v>755</v>
      </c>
      <c r="E23" s="125">
        <v>10</v>
      </c>
      <c r="F23" s="125"/>
      <c r="G23" s="125">
        <f t="shared" si="0"/>
        <v>0</v>
      </c>
      <c r="H23" s="197">
        <v>0</v>
      </c>
      <c r="I23" s="122"/>
      <c r="J23" s="79"/>
      <c r="K23" s="122"/>
      <c r="L23" s="122"/>
      <c r="M23" s="122"/>
      <c r="N23" s="122"/>
      <c r="O23" s="122"/>
      <c r="P23" s="122"/>
      <c r="Q23" s="122"/>
      <c r="R23" s="122" t="s">
        <v>135</v>
      </c>
      <c r="S23" s="122">
        <v>0</v>
      </c>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row>
    <row r="24" spans="1:47" outlineLevel="1" x14ac:dyDescent="0.2">
      <c r="A24" s="123">
        <v>16</v>
      </c>
      <c r="B24" s="123"/>
      <c r="C24" s="137" t="s">
        <v>2312</v>
      </c>
      <c r="D24" s="197" t="s">
        <v>755</v>
      </c>
      <c r="E24" s="125">
        <v>2</v>
      </c>
      <c r="F24" s="125"/>
      <c r="G24" s="125">
        <f t="shared" si="0"/>
        <v>0</v>
      </c>
      <c r="H24" s="197">
        <v>0</v>
      </c>
      <c r="I24" s="122"/>
      <c r="J24" s="79"/>
      <c r="K24" s="122"/>
      <c r="L24" s="122"/>
      <c r="M24" s="122"/>
      <c r="N24" s="122"/>
      <c r="O24" s="122"/>
      <c r="P24" s="122"/>
      <c r="Q24" s="122"/>
      <c r="R24" s="122" t="s">
        <v>135</v>
      </c>
      <c r="S24" s="122">
        <v>0</v>
      </c>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row>
    <row r="25" spans="1:47" outlineLevel="1" x14ac:dyDescent="0.2">
      <c r="A25" s="123">
        <v>17</v>
      </c>
      <c r="B25" s="123"/>
      <c r="C25" s="137" t="s">
        <v>2313</v>
      </c>
      <c r="D25" s="197" t="s">
        <v>132</v>
      </c>
      <c r="E25" s="125">
        <v>1</v>
      </c>
      <c r="F25" s="125"/>
      <c r="G25" s="125">
        <f t="shared" si="0"/>
        <v>0</v>
      </c>
      <c r="H25" s="197">
        <v>0</v>
      </c>
      <c r="I25" s="122"/>
      <c r="J25" s="79"/>
      <c r="K25" s="122"/>
      <c r="L25" s="122"/>
      <c r="M25" s="122"/>
      <c r="N25" s="122"/>
      <c r="O25" s="122"/>
      <c r="P25" s="122"/>
      <c r="Q25" s="122"/>
      <c r="R25" s="122" t="s">
        <v>133</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row>
    <row r="26" spans="1:47" outlineLevel="1" x14ac:dyDescent="0.2">
      <c r="A26" s="123">
        <v>18</v>
      </c>
      <c r="B26" s="123"/>
      <c r="C26" s="137"/>
      <c r="D26" s="197"/>
      <c r="E26" s="125"/>
      <c r="F26" s="125"/>
      <c r="G26" s="125">
        <f t="shared" si="0"/>
        <v>0</v>
      </c>
      <c r="H26" s="197">
        <v>0</v>
      </c>
      <c r="I26" s="122"/>
      <c r="J26" s="79"/>
      <c r="K26" s="122"/>
      <c r="L26" s="122"/>
      <c r="M26" s="122"/>
      <c r="N26" s="122"/>
      <c r="O26" s="122"/>
      <c r="P26" s="122"/>
      <c r="Q26" s="122"/>
      <c r="R26" s="122" t="s">
        <v>135</v>
      </c>
      <c r="S26" s="122">
        <v>0</v>
      </c>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row>
    <row r="27" spans="1:47" outlineLevel="1" x14ac:dyDescent="0.2">
      <c r="A27" s="123">
        <v>19</v>
      </c>
      <c r="B27" s="123"/>
      <c r="C27" s="137" t="s">
        <v>2314</v>
      </c>
      <c r="D27" s="197" t="s">
        <v>132</v>
      </c>
      <c r="E27" s="125">
        <v>1</v>
      </c>
      <c r="F27" s="125"/>
      <c r="G27" s="125">
        <f t="shared" si="0"/>
        <v>0</v>
      </c>
      <c r="H27" s="197">
        <v>0</v>
      </c>
      <c r="I27" s="122"/>
      <c r="J27" s="79"/>
      <c r="K27" s="122"/>
      <c r="L27" s="122"/>
      <c r="M27" s="122"/>
      <c r="N27" s="122"/>
      <c r="O27" s="122"/>
      <c r="P27" s="122"/>
      <c r="Q27" s="122"/>
      <c r="R27" s="122" t="s">
        <v>135</v>
      </c>
      <c r="S27" s="122">
        <v>0</v>
      </c>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row>
    <row r="28" spans="1:47" outlineLevel="1" x14ac:dyDescent="0.2">
      <c r="A28" s="123">
        <v>20</v>
      </c>
      <c r="B28" s="123"/>
      <c r="C28" s="137"/>
      <c r="D28" s="197"/>
      <c r="E28" s="125"/>
      <c r="F28" s="125"/>
      <c r="G28" s="125">
        <f t="shared" si="0"/>
        <v>0</v>
      </c>
      <c r="H28" s="197">
        <v>0</v>
      </c>
      <c r="I28" s="122"/>
      <c r="J28" s="79"/>
      <c r="K28" s="122"/>
      <c r="L28" s="122"/>
      <c r="M28" s="122"/>
      <c r="N28" s="122"/>
      <c r="O28" s="122"/>
      <c r="P28" s="122"/>
      <c r="Q28" s="122"/>
      <c r="R28" s="122" t="s">
        <v>135</v>
      </c>
      <c r="S28" s="122">
        <v>0</v>
      </c>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row>
    <row r="29" spans="1:47" ht="22.5" outlineLevel="1" x14ac:dyDescent="0.2">
      <c r="A29" s="123">
        <v>21</v>
      </c>
      <c r="B29" s="123"/>
      <c r="C29" s="137" t="s">
        <v>2315</v>
      </c>
      <c r="D29" s="197" t="s">
        <v>132</v>
      </c>
      <c r="E29" s="125">
        <v>1</v>
      </c>
      <c r="F29" s="125"/>
      <c r="G29" s="125">
        <f t="shared" si="0"/>
        <v>0</v>
      </c>
      <c r="H29" s="197" t="s">
        <v>1623</v>
      </c>
      <c r="I29" s="122"/>
      <c r="J29" s="79"/>
      <c r="K29" s="122"/>
      <c r="L29" s="122"/>
      <c r="M29" s="122"/>
      <c r="N29" s="122"/>
      <c r="O29" s="122"/>
      <c r="P29" s="122"/>
      <c r="Q29" s="122"/>
      <c r="R29" s="122" t="s">
        <v>133</v>
      </c>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row>
    <row r="30" spans="1:47" outlineLevel="1" x14ac:dyDescent="0.2">
      <c r="A30" s="123">
        <v>22</v>
      </c>
      <c r="B30" s="123"/>
      <c r="C30" s="137" t="s">
        <v>2316</v>
      </c>
      <c r="D30" s="197" t="s">
        <v>132</v>
      </c>
      <c r="E30" s="125">
        <v>1</v>
      </c>
      <c r="F30" s="125"/>
      <c r="G30" s="125">
        <f t="shared" si="0"/>
        <v>0</v>
      </c>
      <c r="H30" s="197" t="s">
        <v>1623</v>
      </c>
      <c r="I30" s="122"/>
      <c r="J30" s="79"/>
      <c r="K30" s="122"/>
      <c r="L30" s="122"/>
      <c r="M30" s="122"/>
      <c r="N30" s="122"/>
      <c r="O30" s="122"/>
      <c r="P30" s="122"/>
      <c r="Q30" s="122"/>
      <c r="R30" s="122" t="s">
        <v>135</v>
      </c>
      <c r="S30" s="122">
        <v>0</v>
      </c>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row>
    <row r="31" spans="1:47" outlineLevel="1" x14ac:dyDescent="0.2">
      <c r="A31" s="123">
        <v>23</v>
      </c>
      <c r="B31" s="123"/>
      <c r="C31" s="137" t="s">
        <v>2317</v>
      </c>
      <c r="D31" s="197" t="s">
        <v>132</v>
      </c>
      <c r="E31" s="125">
        <v>3</v>
      </c>
      <c r="F31" s="125"/>
      <c r="G31" s="125">
        <f t="shared" si="0"/>
        <v>0</v>
      </c>
      <c r="H31" s="197" t="s">
        <v>1623</v>
      </c>
      <c r="I31" s="122"/>
      <c r="J31" s="79"/>
      <c r="K31" s="122"/>
      <c r="L31" s="122"/>
      <c r="M31" s="122"/>
      <c r="N31" s="122"/>
      <c r="O31" s="122"/>
      <c r="P31" s="122"/>
      <c r="Q31" s="122"/>
      <c r="R31" s="122" t="s">
        <v>133</v>
      </c>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row>
    <row r="32" spans="1:47" outlineLevel="1" x14ac:dyDescent="0.2">
      <c r="A32" s="123">
        <v>24</v>
      </c>
      <c r="B32" s="123"/>
      <c r="C32" s="137" t="s">
        <v>2318</v>
      </c>
      <c r="D32" s="197" t="s">
        <v>132</v>
      </c>
      <c r="E32" s="125">
        <v>3</v>
      </c>
      <c r="F32" s="125"/>
      <c r="G32" s="125">
        <f t="shared" si="0"/>
        <v>0</v>
      </c>
      <c r="H32" s="197" t="s">
        <v>1623</v>
      </c>
      <c r="I32" s="122"/>
      <c r="J32" s="79"/>
      <c r="K32" s="122"/>
      <c r="L32" s="122"/>
      <c r="M32" s="122"/>
      <c r="N32" s="122"/>
      <c r="O32" s="122"/>
      <c r="P32" s="122"/>
      <c r="Q32" s="122"/>
      <c r="R32" s="122" t="s">
        <v>135</v>
      </c>
      <c r="S32" s="122">
        <v>0</v>
      </c>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row>
    <row r="33" spans="1:47" outlineLevel="1" x14ac:dyDescent="0.2">
      <c r="A33" s="123">
        <v>25</v>
      </c>
      <c r="B33" s="123"/>
      <c r="C33" s="137" t="s">
        <v>2319</v>
      </c>
      <c r="D33" s="197" t="s">
        <v>132</v>
      </c>
      <c r="E33" s="125">
        <v>1</v>
      </c>
      <c r="F33" s="125"/>
      <c r="G33" s="125">
        <f t="shared" si="0"/>
        <v>0</v>
      </c>
      <c r="H33" s="197" t="s">
        <v>1623</v>
      </c>
      <c r="I33" s="122"/>
      <c r="J33" s="79"/>
      <c r="K33" s="122"/>
      <c r="L33" s="122"/>
      <c r="M33" s="122"/>
      <c r="N33" s="122"/>
      <c r="O33" s="122"/>
      <c r="P33" s="122"/>
      <c r="Q33" s="122"/>
      <c r="R33" s="122" t="s">
        <v>133</v>
      </c>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row>
    <row r="34" spans="1:47" ht="22.5" outlineLevel="1" x14ac:dyDescent="0.2">
      <c r="A34" s="123">
        <v>26</v>
      </c>
      <c r="B34" s="123"/>
      <c r="C34" s="137" t="s">
        <v>2320</v>
      </c>
      <c r="D34" s="197" t="s">
        <v>132</v>
      </c>
      <c r="E34" s="125">
        <v>1</v>
      </c>
      <c r="F34" s="125"/>
      <c r="G34" s="125">
        <f t="shared" si="0"/>
        <v>0</v>
      </c>
      <c r="H34" s="197" t="s">
        <v>1623</v>
      </c>
      <c r="I34" s="122"/>
      <c r="J34" s="79"/>
      <c r="K34" s="122"/>
      <c r="L34" s="122"/>
      <c r="M34" s="122"/>
      <c r="N34" s="122"/>
      <c r="O34" s="122"/>
      <c r="P34" s="122"/>
      <c r="Q34" s="122"/>
      <c r="R34" s="122" t="s">
        <v>135</v>
      </c>
      <c r="S34" s="122">
        <v>0</v>
      </c>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row>
    <row r="35" spans="1:47" outlineLevel="1" x14ac:dyDescent="0.2">
      <c r="A35" s="123">
        <v>27</v>
      </c>
      <c r="B35" s="123"/>
      <c r="C35" s="137" t="s">
        <v>2321</v>
      </c>
      <c r="D35" s="197" t="s">
        <v>132</v>
      </c>
      <c r="E35" s="125">
        <v>1</v>
      </c>
      <c r="F35" s="125"/>
      <c r="G35" s="125">
        <f t="shared" si="0"/>
        <v>0</v>
      </c>
      <c r="H35" s="197" t="s">
        <v>1623</v>
      </c>
      <c r="I35" s="122"/>
      <c r="J35" s="79"/>
      <c r="K35" s="122"/>
      <c r="L35" s="122"/>
      <c r="M35" s="122"/>
      <c r="N35" s="122"/>
      <c r="O35" s="122"/>
      <c r="P35" s="122"/>
      <c r="Q35" s="122"/>
      <c r="R35" s="122" t="s">
        <v>133</v>
      </c>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row>
    <row r="36" spans="1:47" outlineLevel="1" x14ac:dyDescent="0.2">
      <c r="A36" s="123">
        <v>28</v>
      </c>
      <c r="B36" s="123"/>
      <c r="C36" s="137" t="s">
        <v>2322</v>
      </c>
      <c r="D36" s="197" t="s">
        <v>132</v>
      </c>
      <c r="E36" s="125">
        <v>1</v>
      </c>
      <c r="F36" s="125"/>
      <c r="G36" s="125">
        <f t="shared" si="0"/>
        <v>0</v>
      </c>
      <c r="H36" s="197" t="s">
        <v>1623</v>
      </c>
      <c r="I36" s="122"/>
      <c r="J36" s="79"/>
      <c r="K36" s="122"/>
      <c r="L36" s="122"/>
      <c r="M36" s="122"/>
      <c r="N36" s="122"/>
      <c r="O36" s="122"/>
      <c r="P36" s="122"/>
      <c r="Q36" s="122"/>
      <c r="R36" s="122" t="s">
        <v>135</v>
      </c>
      <c r="S36" s="122">
        <v>0</v>
      </c>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row>
    <row r="37" spans="1:47" ht="22.5" outlineLevel="1" x14ac:dyDescent="0.2">
      <c r="A37" s="123">
        <v>29</v>
      </c>
      <c r="B37" s="123"/>
      <c r="C37" s="137" t="s">
        <v>2323</v>
      </c>
      <c r="D37" s="197" t="s">
        <v>2324</v>
      </c>
      <c r="E37" s="125">
        <v>251</v>
      </c>
      <c r="F37" s="125"/>
      <c r="G37" s="125">
        <f t="shared" si="0"/>
        <v>0</v>
      </c>
      <c r="H37" s="197" t="s">
        <v>1623</v>
      </c>
      <c r="I37" s="122"/>
      <c r="J37" s="79"/>
      <c r="K37" s="122"/>
      <c r="L37" s="122"/>
      <c r="M37" s="122"/>
      <c r="N37" s="122"/>
      <c r="O37" s="122"/>
      <c r="P37" s="122"/>
      <c r="Q37" s="122"/>
      <c r="R37" s="122" t="s">
        <v>178</v>
      </c>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row>
    <row r="38" spans="1:47" ht="22.5" x14ac:dyDescent="0.2">
      <c r="A38" s="123">
        <v>30</v>
      </c>
      <c r="B38" s="123"/>
      <c r="C38" s="137" t="s">
        <v>2325</v>
      </c>
      <c r="D38" s="197" t="s">
        <v>2324</v>
      </c>
      <c r="E38" s="125">
        <v>251</v>
      </c>
      <c r="F38" s="125"/>
      <c r="G38" s="125">
        <f t="shared" si="0"/>
        <v>0</v>
      </c>
      <c r="H38" s="197" t="s">
        <v>1623</v>
      </c>
      <c r="I38" s="122"/>
      <c r="J38" s="79"/>
      <c r="R38" t="s">
        <v>129</v>
      </c>
    </row>
    <row r="39" spans="1:47" ht="22.5" outlineLevel="1" x14ac:dyDescent="0.2">
      <c r="A39" s="123">
        <v>31</v>
      </c>
      <c r="B39" s="123"/>
      <c r="C39" s="137" t="s">
        <v>2326</v>
      </c>
      <c r="D39" s="197" t="s">
        <v>132</v>
      </c>
      <c r="E39" s="125">
        <v>7</v>
      </c>
      <c r="F39" s="125"/>
      <c r="G39" s="125">
        <f t="shared" si="0"/>
        <v>0</v>
      </c>
      <c r="H39" s="197" t="s">
        <v>1623</v>
      </c>
      <c r="I39" s="122"/>
      <c r="J39" s="79"/>
      <c r="K39" s="122"/>
      <c r="L39" s="122"/>
      <c r="M39" s="122"/>
      <c r="N39" s="122"/>
      <c r="O39" s="122"/>
      <c r="P39" s="122"/>
      <c r="Q39" s="122"/>
      <c r="R39" s="122" t="s">
        <v>135</v>
      </c>
      <c r="S39" s="122">
        <v>0</v>
      </c>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row>
    <row r="40" spans="1:47" ht="22.5" outlineLevel="1" x14ac:dyDescent="0.2">
      <c r="A40" s="123">
        <v>32</v>
      </c>
      <c r="B40" s="123"/>
      <c r="C40" s="137" t="s">
        <v>2327</v>
      </c>
      <c r="D40" s="197" t="s">
        <v>132</v>
      </c>
      <c r="E40" s="125">
        <v>6</v>
      </c>
      <c r="F40" s="125"/>
      <c r="G40" s="125">
        <f t="shared" si="0"/>
        <v>0</v>
      </c>
      <c r="H40" s="197" t="s">
        <v>1623</v>
      </c>
      <c r="I40" s="122"/>
      <c r="J40" s="79"/>
      <c r="K40" s="122"/>
      <c r="L40" s="122"/>
      <c r="M40" s="122"/>
      <c r="N40" s="122"/>
      <c r="O40" s="122"/>
      <c r="P40" s="122"/>
      <c r="Q40" s="122"/>
      <c r="R40" s="122" t="s">
        <v>133</v>
      </c>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row>
    <row r="41" spans="1:47" outlineLevel="1" x14ac:dyDescent="0.2">
      <c r="A41" s="124" t="s">
        <v>128</v>
      </c>
      <c r="B41" s="188" t="s">
        <v>2351</v>
      </c>
      <c r="C41" s="139" t="s">
        <v>2328</v>
      </c>
      <c r="D41" s="199"/>
      <c r="E41" s="126"/>
      <c r="F41" s="189"/>
      <c r="G41" s="189">
        <f>G42</f>
        <v>0</v>
      </c>
      <c r="H41" s="198">
        <v>0</v>
      </c>
      <c r="I41" s="122"/>
      <c r="J41" s="79"/>
      <c r="K41" s="122"/>
      <c r="L41" s="122"/>
      <c r="M41" s="122"/>
      <c r="N41" s="122"/>
      <c r="O41" s="122"/>
      <c r="P41" s="122"/>
      <c r="Q41" s="122"/>
      <c r="R41" s="122" t="s">
        <v>135</v>
      </c>
      <c r="S41" s="122">
        <v>0</v>
      </c>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row>
    <row r="42" spans="1:47" outlineLevel="1" x14ac:dyDescent="0.2">
      <c r="A42" s="123">
        <v>33</v>
      </c>
      <c r="B42" s="123"/>
      <c r="C42" s="137" t="s">
        <v>2329</v>
      </c>
      <c r="D42" s="197" t="s">
        <v>132</v>
      </c>
      <c r="E42" s="125">
        <v>12</v>
      </c>
      <c r="F42" s="125"/>
      <c r="G42" s="125">
        <f t="shared" si="0"/>
        <v>0</v>
      </c>
      <c r="H42" s="197" t="s">
        <v>1623</v>
      </c>
      <c r="I42" s="122"/>
      <c r="J42" s="79"/>
      <c r="K42" s="122"/>
      <c r="L42" s="122"/>
      <c r="M42" s="122"/>
      <c r="N42" s="122"/>
      <c r="O42" s="122"/>
      <c r="P42" s="122"/>
      <c r="Q42" s="122"/>
      <c r="R42" s="122" t="s">
        <v>133</v>
      </c>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row>
    <row r="43" spans="1:47" outlineLevel="1" x14ac:dyDescent="0.2">
      <c r="A43" s="124" t="s">
        <v>128</v>
      </c>
      <c r="B43" s="188" t="s">
        <v>2352</v>
      </c>
      <c r="C43" s="139" t="s">
        <v>2330</v>
      </c>
      <c r="D43" s="199"/>
      <c r="E43" s="126"/>
      <c r="F43" s="189"/>
      <c r="G43" s="189">
        <f>SUM(G44:G51)</f>
        <v>0</v>
      </c>
      <c r="H43" s="198">
        <v>0</v>
      </c>
      <c r="I43" s="122"/>
      <c r="J43" s="79"/>
      <c r="K43" s="122"/>
      <c r="L43" s="122"/>
      <c r="M43" s="122"/>
      <c r="N43" s="122"/>
      <c r="O43" s="122"/>
      <c r="P43" s="122"/>
      <c r="Q43" s="122"/>
      <c r="R43" s="122" t="s">
        <v>133</v>
      </c>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row>
    <row r="44" spans="1:47" outlineLevel="1" x14ac:dyDescent="0.2">
      <c r="A44" s="123">
        <v>34</v>
      </c>
      <c r="B44" s="123"/>
      <c r="C44" s="137" t="s">
        <v>2331</v>
      </c>
      <c r="D44" s="197"/>
      <c r="E44" s="125"/>
      <c r="F44" s="125"/>
      <c r="G44" s="125">
        <f t="shared" si="0"/>
        <v>0</v>
      </c>
      <c r="H44" s="197">
        <v>0</v>
      </c>
      <c r="I44" s="122"/>
      <c r="J44" s="79"/>
      <c r="K44" s="122"/>
      <c r="L44" s="122"/>
      <c r="M44" s="122"/>
      <c r="N44" s="122"/>
      <c r="O44" s="122"/>
      <c r="P44" s="122"/>
      <c r="Q44" s="122"/>
      <c r="R44" s="122" t="s">
        <v>135</v>
      </c>
      <c r="S44" s="122">
        <v>0</v>
      </c>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row>
    <row r="45" spans="1:47" outlineLevel="1" x14ac:dyDescent="0.2">
      <c r="A45" s="123">
        <v>35</v>
      </c>
      <c r="B45" s="123"/>
      <c r="C45" s="137" t="s">
        <v>2332</v>
      </c>
      <c r="D45" s="197" t="s">
        <v>240</v>
      </c>
      <c r="E45" s="125">
        <v>550</v>
      </c>
      <c r="F45" s="125"/>
      <c r="G45" s="125">
        <f t="shared" si="0"/>
        <v>0</v>
      </c>
      <c r="H45" s="197" t="s">
        <v>1623</v>
      </c>
      <c r="I45" s="122"/>
      <c r="J45" s="79"/>
      <c r="K45" s="122"/>
      <c r="L45" s="122"/>
      <c r="M45" s="122"/>
      <c r="N45" s="122"/>
      <c r="O45" s="122"/>
      <c r="P45" s="122"/>
      <c r="Q45" s="122"/>
      <c r="R45" s="122" t="s">
        <v>135</v>
      </c>
      <c r="S45" s="122">
        <v>0</v>
      </c>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row>
    <row r="46" spans="1:47" outlineLevel="1" x14ac:dyDescent="0.2">
      <c r="A46" s="123">
        <v>36</v>
      </c>
      <c r="B46" s="123"/>
      <c r="C46" s="137" t="s">
        <v>2333</v>
      </c>
      <c r="D46" s="197" t="s">
        <v>240</v>
      </c>
      <c r="E46" s="125">
        <v>1750</v>
      </c>
      <c r="F46" s="125"/>
      <c r="G46" s="125">
        <f t="shared" si="0"/>
        <v>0</v>
      </c>
      <c r="H46" s="197" t="s">
        <v>1623</v>
      </c>
      <c r="I46" s="122"/>
      <c r="J46" s="79"/>
      <c r="K46" s="122"/>
      <c r="L46" s="122"/>
      <c r="M46" s="122"/>
      <c r="N46" s="122"/>
      <c r="O46" s="122"/>
      <c r="P46" s="122"/>
      <c r="Q46" s="122"/>
      <c r="R46" s="122" t="s">
        <v>135</v>
      </c>
      <c r="S46" s="122">
        <v>0</v>
      </c>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row>
    <row r="47" spans="1:47" outlineLevel="1" x14ac:dyDescent="0.2">
      <c r="A47" s="123">
        <v>37</v>
      </c>
      <c r="B47" s="123"/>
      <c r="C47" s="137" t="s">
        <v>2334</v>
      </c>
      <c r="D47" s="197" t="s">
        <v>240</v>
      </c>
      <c r="E47" s="125">
        <v>1200</v>
      </c>
      <c r="F47" s="125"/>
      <c r="G47" s="125">
        <f t="shared" si="0"/>
        <v>0</v>
      </c>
      <c r="H47" s="197" t="s">
        <v>1623</v>
      </c>
      <c r="I47" s="122"/>
      <c r="J47" s="79"/>
      <c r="K47" s="122"/>
      <c r="L47" s="122"/>
      <c r="M47" s="122"/>
      <c r="N47" s="122"/>
      <c r="O47" s="122"/>
      <c r="P47" s="122"/>
      <c r="Q47" s="122"/>
      <c r="R47" s="122" t="s">
        <v>133</v>
      </c>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row>
    <row r="48" spans="1:47" outlineLevel="1" x14ac:dyDescent="0.2">
      <c r="A48" s="123">
        <v>38</v>
      </c>
      <c r="B48" s="123"/>
      <c r="C48" s="137" t="s">
        <v>2335</v>
      </c>
      <c r="D48" s="197" t="s">
        <v>240</v>
      </c>
      <c r="E48" s="125">
        <v>20</v>
      </c>
      <c r="F48" s="125"/>
      <c r="G48" s="125">
        <f t="shared" si="0"/>
        <v>0</v>
      </c>
      <c r="H48" s="197" t="s">
        <v>1623</v>
      </c>
      <c r="I48" s="122"/>
      <c r="J48" s="79"/>
      <c r="K48" s="122"/>
      <c r="L48" s="122"/>
      <c r="M48" s="122"/>
      <c r="N48" s="122"/>
      <c r="O48" s="122"/>
      <c r="P48" s="122"/>
      <c r="Q48" s="122"/>
      <c r="R48" s="122" t="s">
        <v>135</v>
      </c>
      <c r="S48" s="122">
        <v>0</v>
      </c>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row>
    <row r="49" spans="1:47" outlineLevel="1" x14ac:dyDescent="0.2">
      <c r="A49" s="123">
        <v>39</v>
      </c>
      <c r="B49" s="123"/>
      <c r="C49" s="137" t="s">
        <v>2335</v>
      </c>
      <c r="D49" s="197" t="s">
        <v>240</v>
      </c>
      <c r="E49" s="125">
        <v>50</v>
      </c>
      <c r="F49" s="125"/>
      <c r="G49" s="125">
        <f t="shared" si="0"/>
        <v>0</v>
      </c>
      <c r="H49" s="197" t="s">
        <v>1623</v>
      </c>
      <c r="I49" s="122"/>
      <c r="J49" s="79"/>
      <c r="K49" s="122"/>
      <c r="L49" s="122"/>
      <c r="M49" s="122"/>
      <c r="N49" s="122"/>
      <c r="O49" s="122"/>
      <c r="P49" s="122"/>
      <c r="Q49" s="122"/>
      <c r="R49" s="122" t="s">
        <v>135</v>
      </c>
      <c r="S49" s="122">
        <v>0</v>
      </c>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row>
    <row r="50" spans="1:47" outlineLevel="1" x14ac:dyDescent="0.2">
      <c r="A50" s="123">
        <v>40</v>
      </c>
      <c r="B50" s="123"/>
      <c r="C50" s="137" t="s">
        <v>2336</v>
      </c>
      <c r="D50" s="197" t="s">
        <v>240</v>
      </c>
      <c r="E50" s="125">
        <v>1250</v>
      </c>
      <c r="F50" s="125"/>
      <c r="G50" s="125">
        <f t="shared" si="0"/>
        <v>0</v>
      </c>
      <c r="H50" s="197" t="s">
        <v>1623</v>
      </c>
      <c r="I50" s="122"/>
      <c r="J50" s="79"/>
      <c r="K50" s="122"/>
      <c r="L50" s="122"/>
      <c r="M50" s="122"/>
      <c r="N50" s="122"/>
      <c r="O50" s="122"/>
      <c r="P50" s="122"/>
      <c r="Q50" s="122"/>
      <c r="R50" s="122" t="s">
        <v>133</v>
      </c>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row>
    <row r="51" spans="1:47" outlineLevel="1" x14ac:dyDescent="0.2">
      <c r="A51" s="123">
        <v>41</v>
      </c>
      <c r="B51" s="123"/>
      <c r="C51" s="137" t="s">
        <v>2337</v>
      </c>
      <c r="D51" s="197" t="s">
        <v>240</v>
      </c>
      <c r="E51" s="125">
        <v>100</v>
      </c>
      <c r="F51" s="125"/>
      <c r="G51" s="125">
        <f t="shared" si="0"/>
        <v>0</v>
      </c>
      <c r="H51" s="197" t="s">
        <v>1623</v>
      </c>
      <c r="I51" s="122"/>
      <c r="J51" s="79"/>
      <c r="K51" s="122"/>
      <c r="L51" s="122"/>
      <c r="M51" s="122"/>
      <c r="N51" s="122"/>
      <c r="O51" s="122"/>
      <c r="P51" s="122"/>
      <c r="Q51" s="122"/>
      <c r="R51" s="122" t="s">
        <v>135</v>
      </c>
      <c r="S51" s="122">
        <v>0</v>
      </c>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row>
    <row r="52" spans="1:47" outlineLevel="1" x14ac:dyDescent="0.2">
      <c r="A52" s="124" t="s">
        <v>128</v>
      </c>
      <c r="B52" s="188" t="s">
        <v>2353</v>
      </c>
      <c r="C52" s="139" t="s">
        <v>2338</v>
      </c>
      <c r="D52" s="199"/>
      <c r="E52" s="126"/>
      <c r="F52" s="189"/>
      <c r="G52" s="189">
        <f>SUM(G53:G57)</f>
        <v>0</v>
      </c>
      <c r="H52" s="198">
        <v>0</v>
      </c>
      <c r="I52" s="122"/>
      <c r="J52" s="79"/>
      <c r="K52" s="122"/>
      <c r="L52" s="122"/>
      <c r="M52" s="122"/>
      <c r="N52" s="122"/>
      <c r="O52" s="122"/>
      <c r="P52" s="122"/>
      <c r="Q52" s="122"/>
      <c r="R52" s="122" t="s">
        <v>133</v>
      </c>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row>
    <row r="53" spans="1:47" outlineLevel="1" x14ac:dyDescent="0.2">
      <c r="A53" s="123">
        <v>42</v>
      </c>
      <c r="B53" s="123"/>
      <c r="C53" s="137" t="s">
        <v>2339</v>
      </c>
      <c r="D53" s="197" t="s">
        <v>132</v>
      </c>
      <c r="E53" s="125">
        <v>50</v>
      </c>
      <c r="F53" s="125"/>
      <c r="G53" s="125">
        <f t="shared" si="0"/>
        <v>0</v>
      </c>
      <c r="H53" s="197" t="s">
        <v>1623</v>
      </c>
      <c r="I53" s="122"/>
      <c r="J53" s="79"/>
      <c r="K53" s="122"/>
      <c r="L53" s="122"/>
      <c r="M53" s="122"/>
      <c r="N53" s="122"/>
      <c r="O53" s="122"/>
      <c r="P53" s="122"/>
      <c r="Q53" s="122"/>
      <c r="R53" s="122" t="s">
        <v>135</v>
      </c>
      <c r="S53" s="122">
        <v>0</v>
      </c>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row>
    <row r="54" spans="1:47" ht="22.5" outlineLevel="1" x14ac:dyDescent="0.2">
      <c r="A54" s="123">
        <v>43</v>
      </c>
      <c r="B54" s="123"/>
      <c r="C54" s="137" t="s">
        <v>2340</v>
      </c>
      <c r="D54" s="197" t="s">
        <v>240</v>
      </c>
      <c r="E54" s="125">
        <v>200</v>
      </c>
      <c r="F54" s="125"/>
      <c r="G54" s="125">
        <f t="shared" si="0"/>
        <v>0</v>
      </c>
      <c r="H54" s="197" t="s">
        <v>1623</v>
      </c>
      <c r="I54" s="122"/>
      <c r="J54" s="79"/>
      <c r="K54" s="122"/>
      <c r="L54" s="122"/>
      <c r="M54" s="122"/>
      <c r="N54" s="122"/>
      <c r="O54" s="122"/>
      <c r="P54" s="122"/>
      <c r="Q54" s="122"/>
      <c r="R54" s="122" t="s">
        <v>135</v>
      </c>
      <c r="S54" s="122">
        <v>0</v>
      </c>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row>
    <row r="55" spans="1:47" outlineLevel="1" x14ac:dyDescent="0.2">
      <c r="A55" s="123">
        <v>44</v>
      </c>
      <c r="B55" s="123"/>
      <c r="C55" s="137" t="s">
        <v>2341</v>
      </c>
      <c r="D55" s="197" t="s">
        <v>240</v>
      </c>
      <c r="E55" s="125">
        <v>250</v>
      </c>
      <c r="F55" s="125"/>
      <c r="G55" s="125">
        <f t="shared" si="0"/>
        <v>0</v>
      </c>
      <c r="H55" s="197" t="s">
        <v>1623</v>
      </c>
      <c r="I55" s="122"/>
      <c r="J55" s="79"/>
      <c r="K55" s="122"/>
      <c r="L55" s="122"/>
      <c r="M55" s="122"/>
      <c r="N55" s="122"/>
      <c r="O55" s="122"/>
      <c r="P55" s="122"/>
      <c r="Q55" s="122"/>
      <c r="R55" s="122" t="s">
        <v>135</v>
      </c>
      <c r="S55" s="122">
        <v>0</v>
      </c>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row>
    <row r="56" spans="1:47" outlineLevel="1" x14ac:dyDescent="0.2">
      <c r="A56" s="123">
        <v>45</v>
      </c>
      <c r="B56" s="123"/>
      <c r="C56" s="137" t="s">
        <v>2342</v>
      </c>
      <c r="D56" s="197" t="s">
        <v>132</v>
      </c>
      <c r="E56" s="125">
        <v>250</v>
      </c>
      <c r="F56" s="125"/>
      <c r="G56" s="125">
        <f t="shared" si="0"/>
        <v>0</v>
      </c>
      <c r="H56" s="197" t="s">
        <v>1623</v>
      </c>
      <c r="I56" s="122"/>
      <c r="J56" s="79"/>
      <c r="K56" s="122"/>
      <c r="L56" s="122"/>
      <c r="M56" s="122"/>
      <c r="N56" s="122"/>
      <c r="O56" s="122"/>
      <c r="P56" s="122"/>
      <c r="Q56" s="122"/>
      <c r="R56" s="122" t="s">
        <v>135</v>
      </c>
      <c r="S56" s="122">
        <v>0</v>
      </c>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row>
    <row r="57" spans="1:47" ht="22.5" outlineLevel="1" x14ac:dyDescent="0.2">
      <c r="A57" s="123">
        <v>46</v>
      </c>
      <c r="B57" s="123"/>
      <c r="C57" s="137" t="s">
        <v>2343</v>
      </c>
      <c r="D57" s="197" t="s">
        <v>2121</v>
      </c>
      <c r="E57" s="125">
        <v>1</v>
      </c>
      <c r="F57" s="125"/>
      <c r="G57" s="125">
        <f t="shared" si="0"/>
        <v>0</v>
      </c>
      <c r="H57" s="197" t="s">
        <v>1623</v>
      </c>
      <c r="I57" s="122"/>
      <c r="J57" s="79"/>
      <c r="K57" s="122"/>
      <c r="L57" s="122"/>
      <c r="M57" s="122"/>
      <c r="N57" s="122"/>
      <c r="O57" s="122"/>
      <c r="P57" s="122"/>
      <c r="Q57" s="122"/>
      <c r="R57" s="122" t="s">
        <v>135</v>
      </c>
      <c r="S57" s="122">
        <v>0</v>
      </c>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row>
    <row r="58" spans="1:47" outlineLevel="1" x14ac:dyDescent="0.2">
      <c r="A58" s="124" t="s">
        <v>128</v>
      </c>
      <c r="B58" s="188" t="s">
        <v>2354</v>
      </c>
      <c r="C58" s="139" t="s">
        <v>2344</v>
      </c>
      <c r="D58" s="199"/>
      <c r="E58" s="126"/>
      <c r="F58" s="189"/>
      <c r="G58" s="189">
        <f>SUM(G59:G64)</f>
        <v>0</v>
      </c>
      <c r="H58" s="198">
        <v>0</v>
      </c>
      <c r="I58" s="122"/>
      <c r="J58" s="79"/>
      <c r="K58" s="122"/>
      <c r="L58" s="122"/>
      <c r="M58" s="122"/>
      <c r="N58" s="122"/>
      <c r="O58" s="122"/>
      <c r="P58" s="122"/>
      <c r="Q58" s="122"/>
      <c r="R58" s="122" t="s">
        <v>133</v>
      </c>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row>
    <row r="59" spans="1:47" outlineLevel="1" x14ac:dyDescent="0.2">
      <c r="A59" s="123">
        <v>47</v>
      </c>
      <c r="B59" s="123"/>
      <c r="C59" s="137" t="s">
        <v>2345</v>
      </c>
      <c r="D59" s="197" t="s">
        <v>132</v>
      </c>
      <c r="E59" s="125">
        <v>1</v>
      </c>
      <c r="F59" s="125"/>
      <c r="G59" s="125">
        <f t="shared" si="0"/>
        <v>0</v>
      </c>
      <c r="H59" s="197" t="s">
        <v>1623</v>
      </c>
      <c r="I59" s="122"/>
      <c r="J59" s="79"/>
      <c r="K59" s="122"/>
      <c r="L59" s="122"/>
      <c r="M59" s="122"/>
      <c r="N59" s="122"/>
      <c r="O59" s="122"/>
      <c r="P59" s="122"/>
      <c r="Q59" s="122"/>
      <c r="R59" s="122" t="s">
        <v>135</v>
      </c>
      <c r="S59" s="122">
        <v>0</v>
      </c>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row>
    <row r="60" spans="1:47" outlineLevel="1" x14ac:dyDescent="0.2">
      <c r="A60" s="123">
        <v>48</v>
      </c>
      <c r="B60" s="123"/>
      <c r="C60" s="137" t="s">
        <v>2346</v>
      </c>
      <c r="D60" s="197" t="s">
        <v>132</v>
      </c>
      <c r="E60" s="125">
        <v>1</v>
      </c>
      <c r="F60" s="125"/>
      <c r="G60" s="125">
        <f t="shared" si="0"/>
        <v>0</v>
      </c>
      <c r="H60" s="197" t="s">
        <v>1623</v>
      </c>
      <c r="I60" s="122"/>
      <c r="J60" s="79"/>
      <c r="K60" s="122"/>
      <c r="L60" s="122"/>
      <c r="M60" s="122"/>
      <c r="N60" s="122"/>
      <c r="O60" s="122"/>
      <c r="P60" s="122"/>
      <c r="Q60" s="122"/>
      <c r="R60" s="122" t="s">
        <v>135</v>
      </c>
      <c r="S60" s="122">
        <v>0</v>
      </c>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row>
    <row r="61" spans="1:47" outlineLevel="1" x14ac:dyDescent="0.2">
      <c r="A61" s="123">
        <v>49</v>
      </c>
      <c r="B61" s="123"/>
      <c r="C61" s="362" t="s">
        <v>5124</v>
      </c>
      <c r="D61" s="372"/>
      <c r="E61" s="364"/>
      <c r="F61" s="364"/>
      <c r="G61" s="364"/>
      <c r="H61" s="372"/>
      <c r="I61" s="122"/>
      <c r="J61" s="79"/>
      <c r="K61" s="122"/>
      <c r="L61" s="122"/>
      <c r="M61" s="122"/>
      <c r="N61" s="122"/>
      <c r="O61" s="122"/>
      <c r="P61" s="122"/>
      <c r="Q61" s="122"/>
      <c r="R61" s="122" t="s">
        <v>135</v>
      </c>
      <c r="S61" s="122">
        <v>0</v>
      </c>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row>
    <row r="62" spans="1:47" outlineLevel="1" x14ac:dyDescent="0.2">
      <c r="A62" s="123">
        <v>50</v>
      </c>
      <c r="B62" s="123"/>
      <c r="C62" s="137" t="s">
        <v>2347</v>
      </c>
      <c r="D62" s="197" t="s">
        <v>132</v>
      </c>
      <c r="E62" s="125">
        <v>1</v>
      </c>
      <c r="F62" s="125"/>
      <c r="G62" s="125">
        <f t="shared" si="0"/>
        <v>0</v>
      </c>
      <c r="H62" s="197" t="s">
        <v>1623</v>
      </c>
      <c r="I62" s="122"/>
      <c r="J62" s="79"/>
      <c r="K62" s="122"/>
      <c r="L62" s="122"/>
      <c r="M62" s="122"/>
      <c r="N62" s="122"/>
      <c r="O62" s="122"/>
      <c r="P62" s="122"/>
      <c r="Q62" s="122"/>
      <c r="R62" s="122" t="s">
        <v>135</v>
      </c>
      <c r="S62" s="122">
        <v>0</v>
      </c>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row>
    <row r="63" spans="1:47" outlineLevel="1" x14ac:dyDescent="0.2">
      <c r="A63" s="123">
        <v>51</v>
      </c>
      <c r="B63" s="123"/>
      <c r="C63" s="137" t="s">
        <v>2348</v>
      </c>
      <c r="D63" s="197" t="s">
        <v>755</v>
      </c>
      <c r="E63" s="125">
        <v>10</v>
      </c>
      <c r="F63" s="125"/>
      <c r="G63" s="125">
        <f t="shared" si="0"/>
        <v>0</v>
      </c>
      <c r="H63" s="197" t="s">
        <v>1623</v>
      </c>
      <c r="I63" s="122"/>
      <c r="J63" s="79"/>
      <c r="K63" s="122"/>
      <c r="L63" s="122"/>
      <c r="M63" s="122"/>
      <c r="N63" s="122"/>
      <c r="O63" s="122"/>
      <c r="P63" s="122"/>
      <c r="Q63" s="122"/>
      <c r="R63" s="122" t="s">
        <v>135</v>
      </c>
      <c r="S63" s="122">
        <v>0</v>
      </c>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row>
    <row r="64" spans="1:47" outlineLevel="1" x14ac:dyDescent="0.2">
      <c r="A64" s="132">
        <v>52</v>
      </c>
      <c r="B64" s="132"/>
      <c r="C64" s="180" t="s">
        <v>2349</v>
      </c>
      <c r="D64" s="200" t="s">
        <v>132</v>
      </c>
      <c r="E64" s="133">
        <v>1</v>
      </c>
      <c r="F64" s="133"/>
      <c r="G64" s="133">
        <f t="shared" si="0"/>
        <v>0</v>
      </c>
      <c r="H64" s="200" t="s">
        <v>1623</v>
      </c>
      <c r="I64" s="122"/>
      <c r="J64" s="79"/>
      <c r="K64" s="122"/>
      <c r="L64" s="122"/>
      <c r="M64" s="122"/>
      <c r="N64" s="122"/>
      <c r="O64" s="122"/>
      <c r="P64" s="122"/>
      <c r="Q64" s="122"/>
      <c r="R64" s="122" t="s">
        <v>133</v>
      </c>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row>
    <row r="65" spans="1:18" x14ac:dyDescent="0.2">
      <c r="B65" s="5" t="s">
        <v>212</v>
      </c>
      <c r="C65" s="143" t="s">
        <v>212</v>
      </c>
      <c r="D65" s="7"/>
      <c r="E65" s="155"/>
      <c r="F65" s="4"/>
      <c r="G65" s="4"/>
      <c r="H65" s="7"/>
      <c r="P65">
        <v>15</v>
      </c>
      <c r="Q65">
        <v>21</v>
      </c>
    </row>
    <row r="66" spans="1:18" x14ac:dyDescent="0.2">
      <c r="A66" s="134"/>
      <c r="B66" s="174" t="s">
        <v>28</v>
      </c>
      <c r="C66" s="144" t="s">
        <v>212</v>
      </c>
      <c r="D66" s="165"/>
      <c r="E66" s="156"/>
      <c r="F66" s="135"/>
      <c r="G66" s="136">
        <f>G8+G41+G43+G52+G58</f>
        <v>0</v>
      </c>
      <c r="H66" s="7"/>
      <c r="P66" t="e">
        <f>SUMIF(#REF!,P65,G7:G64)</f>
        <v>#REF!</v>
      </c>
      <c r="Q66" t="e">
        <f>SUMIF(#REF!,Q65,G7:G64)</f>
        <v>#REF!</v>
      </c>
      <c r="R66" t="s">
        <v>1456</v>
      </c>
    </row>
    <row r="68" spans="1:18" x14ac:dyDescent="0.2">
      <c r="B68" s="363"/>
      <c r="C68" s="5" t="s">
        <v>5118</v>
      </c>
    </row>
  </sheetData>
  <sheetProtection algorithmName="SHA-512" hashValue="VHoyNr1p/mcQFPk6SW+8tddf0Bc2uq9AJknNF7RYZdeDPPp7Nqs53nKZrhnNWh1Yr/Mdt720SkLCZr4S7YbJRg==" saltValue="kguQibxjcPc9lD5gOsxvTg==" spinCount="100000" sheet="1" objects="1" scenarios="1"/>
  <protectedRanges>
    <protectedRange sqref="F9:F64" name="Oblast1"/>
  </protectedRanges>
  <mergeCells count="4">
    <mergeCell ref="A1:G1"/>
    <mergeCell ref="C2:G2"/>
    <mergeCell ref="C3:G3"/>
    <mergeCell ref="C4:G4"/>
  </mergeCells>
  <pageMargins left="0.70866141732283472" right="0.70866141732283472" top="0.78740157480314965" bottom="0.78740157480314965" header="0.31496062992125984" footer="0.31496062992125984"/>
  <pageSetup paperSize="9" scale="65" orientation="portrait" r:id="rId1"/>
  <headerFooter>
    <oddFooter>Stránka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86</vt:i4>
      </vt:variant>
    </vt:vector>
  </HeadingPairs>
  <TitlesOfParts>
    <vt:vector size="117" baseType="lpstr">
      <vt:lpstr>Stavba</vt:lpstr>
      <vt:lpstr>VzorPolozky</vt:lpstr>
      <vt:lpstr>SO 101 D.1.1-ARS</vt:lpstr>
      <vt:lpstr>SO 101 D.1.4a-UT+CHL</vt:lpstr>
      <vt:lpstr>SO 101 D.1.4b-VZT</vt:lpstr>
      <vt:lpstr>SO 101 D.1.4c-ZTI</vt:lpstr>
      <vt:lpstr>SO 101 D.1.4d-EL</vt:lpstr>
      <vt:lpstr>SO 101 D.1.4e-SLP</vt:lpstr>
      <vt:lpstr>SO 101 D.1.4f-MaR</vt:lpstr>
      <vt:lpstr>SO 104</vt:lpstr>
      <vt:lpstr>SO 105 D.1.1-ARS</vt:lpstr>
      <vt:lpstr>SO 105 D.1.4d-EL</vt:lpstr>
      <vt:lpstr>SO 106 D.1.1-ARS</vt:lpstr>
      <vt:lpstr>SO 106 D.1.4d-EL</vt:lpstr>
      <vt:lpstr>IO 100</vt:lpstr>
      <vt:lpstr>IO 200</vt:lpstr>
      <vt:lpstr>IO 300</vt:lpstr>
      <vt:lpstr>IO 301</vt:lpstr>
      <vt:lpstr>IO 310</vt:lpstr>
      <vt:lpstr>IO 400</vt:lpstr>
      <vt:lpstr>IO 401</vt:lpstr>
      <vt:lpstr>IO 410</vt:lpstr>
      <vt:lpstr>IO 411</vt:lpstr>
      <vt:lpstr>IO 600</vt:lpstr>
      <vt:lpstr>IO 610</vt:lpstr>
      <vt:lpstr>IO 620</vt:lpstr>
      <vt:lpstr>IO 701</vt:lpstr>
      <vt:lpstr>IO 800</vt:lpstr>
      <vt:lpstr>PI</vt:lpstr>
      <vt:lpstr>PS 2000</vt:lpstr>
      <vt:lpstr>VN+ON</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'IO 100'!Názvy_tisku</vt:lpstr>
      <vt:lpstr>'IO 200'!Názvy_tisku</vt:lpstr>
      <vt:lpstr>'IO 300'!Názvy_tisku</vt:lpstr>
      <vt:lpstr>'IO 301'!Názvy_tisku</vt:lpstr>
      <vt:lpstr>'IO 310'!Názvy_tisku</vt:lpstr>
      <vt:lpstr>'IO 400'!Názvy_tisku</vt:lpstr>
      <vt:lpstr>'IO 410'!Názvy_tisku</vt:lpstr>
      <vt:lpstr>'IO 600'!Názvy_tisku</vt:lpstr>
      <vt:lpstr>'IO 610'!Názvy_tisku</vt:lpstr>
      <vt:lpstr>'IO 620'!Názvy_tisku</vt:lpstr>
      <vt:lpstr>'IO 701'!Názvy_tisku</vt:lpstr>
      <vt:lpstr>'IO 800'!Názvy_tisku</vt:lpstr>
      <vt:lpstr>PI!Názvy_tisku</vt:lpstr>
      <vt:lpstr>'PS 2000'!Názvy_tisku</vt:lpstr>
      <vt:lpstr>'SO 101 D.1.1-ARS'!Názvy_tisku</vt:lpstr>
      <vt:lpstr>'SO 101 D.1.4a-UT+CHL'!Názvy_tisku</vt:lpstr>
      <vt:lpstr>'SO 101 D.1.4b-VZT'!Názvy_tisku</vt:lpstr>
      <vt:lpstr>'SO 101 D.1.4c-ZTI'!Názvy_tisku</vt:lpstr>
      <vt:lpstr>'SO 101 D.1.4d-EL'!Názvy_tisku</vt:lpstr>
      <vt:lpstr>'SO 101 D.1.4e-SLP'!Názvy_tisku</vt:lpstr>
      <vt:lpstr>'SO 101 D.1.4f-MaR'!Názvy_tisku</vt:lpstr>
      <vt:lpstr>'SO 104'!Názvy_tisku</vt:lpstr>
      <vt:lpstr>'SO 105 D.1.1-ARS'!Názvy_tisku</vt:lpstr>
      <vt:lpstr>'SO 105 D.1.4d-EL'!Názvy_tisku</vt:lpstr>
      <vt:lpstr>'SO 106 D.1.1-ARS'!Názvy_tisku</vt:lpstr>
      <vt:lpstr>'SO 106 D.1.4d-EL'!Názvy_tisku</vt:lpstr>
      <vt:lpstr>'VN+ON'!Názvy_tisku</vt:lpstr>
      <vt:lpstr>oadresa</vt:lpstr>
      <vt:lpstr>Stavba!Objednatel</vt:lpstr>
      <vt:lpstr>Stavba!Objekt</vt:lpstr>
      <vt:lpstr>'IO 200'!Oblast_tisku</vt:lpstr>
      <vt:lpstr>'IO 300'!Oblast_tisku</vt:lpstr>
      <vt:lpstr>'IO 400'!Oblast_tisku</vt:lpstr>
      <vt:lpstr>'IO 401'!Oblast_tisku</vt:lpstr>
      <vt:lpstr>'IO 410'!Oblast_tisku</vt:lpstr>
      <vt:lpstr>'IO 411'!Oblast_tisku</vt:lpstr>
      <vt:lpstr>'IO 800'!Oblast_tisku</vt:lpstr>
      <vt:lpstr>'PS 2000'!Oblast_tisku</vt:lpstr>
      <vt:lpstr>'SO 101 D.1.1-ARS'!Oblast_tisku</vt:lpstr>
      <vt:lpstr>'SO 101 D.1.4a-UT+CHL'!Oblast_tisku</vt:lpstr>
      <vt:lpstr>'SO 101 D.1.4b-VZT'!Oblast_tisku</vt:lpstr>
      <vt:lpstr>'SO 101 D.1.4c-ZTI'!Oblast_tisku</vt:lpstr>
      <vt:lpstr>'SO 101 D.1.4d-EL'!Oblast_tisku</vt:lpstr>
      <vt:lpstr>'SO 101 D.1.4f-MaR'!Oblast_tisku</vt:lpstr>
      <vt:lpstr>Stavba!Oblast_tisku</vt:lpstr>
      <vt:lpstr>'VN+ON'!Oblast_tisku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Zaokrouhleni</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dc:creator>
  <cp:lastModifiedBy>Michal Moravec │ A99</cp:lastModifiedBy>
  <cp:lastPrinted>2021-09-16T18:23:12Z</cp:lastPrinted>
  <dcterms:created xsi:type="dcterms:W3CDTF">2009-04-08T07:15:50Z</dcterms:created>
  <dcterms:modified xsi:type="dcterms:W3CDTF">2025-05-23T13:05:15Z</dcterms:modified>
</cp:coreProperties>
</file>