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ejcovad\Desktop\"/>
    </mc:Choice>
  </mc:AlternateContent>
  <bookViews>
    <workbookView xWindow="0" yWindow="0" windowWidth="0" windowHeight="0"/>
  </bookViews>
  <sheets>
    <sheet name="Rekapitulace stavby" sheetId="1" r:id="rId1"/>
    <sheet name="SO 101.1 - Komunikace a c..." sheetId="2" r:id="rId2"/>
    <sheet name="SO 101.2 - Komunikace a c..." sheetId="3" r:id="rId3"/>
    <sheet name="SO 301 - Děšťová kanalizace" sheetId="4" r:id="rId4"/>
    <sheet name="SO 401 - Veřejné osvětlení" sheetId="5" r:id="rId5"/>
    <sheet name="SO 402 - Příprava pro dob..." sheetId="6" r:id="rId6"/>
    <sheet name="SO 801 - Sadové úpravy" sheetId="7" r:id="rId7"/>
    <sheet name="SO 901 - Bourání objektu ..." sheetId="8" r:id="rId8"/>
    <sheet name="SO 902 - Odstranění objek..." sheetId="9" r:id="rId9"/>
    <sheet name="SO 000 - Ostatní a vedlej...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'SO 101.1 - Komunikace a c...'!$C$120:$K$196</definedName>
    <definedName name="_xlnm.Print_Area" localSheetId="1">'SO 101.1 - Komunikace a c...'!$C$4:$J$76,'SO 101.1 - Komunikace a c...'!$C$108:$J$196</definedName>
    <definedName name="_xlnm.Print_Titles" localSheetId="1">'SO 101.1 - Komunikace a c...'!$120:$120</definedName>
    <definedName name="_xlnm._FilterDatabase" localSheetId="2" hidden="1">'SO 101.2 - Komunikace a c...'!$C$129:$K$338</definedName>
    <definedName name="_xlnm.Print_Area" localSheetId="2">'SO 101.2 - Komunikace a c...'!$C$4:$J$76,'SO 101.2 - Komunikace a c...'!$C$117:$J$338</definedName>
    <definedName name="_xlnm.Print_Titles" localSheetId="2">'SO 101.2 - Komunikace a c...'!$129:$129</definedName>
    <definedName name="_xlnm._FilterDatabase" localSheetId="3" hidden="1">'SO 301 - Děšťová kanalizace'!$C$123:$K$200</definedName>
    <definedName name="_xlnm.Print_Area" localSheetId="3">'SO 301 - Děšťová kanalizace'!$C$4:$J$76,'SO 301 - Děšťová kanalizace'!$C$111:$J$200</definedName>
    <definedName name="_xlnm.Print_Titles" localSheetId="3">'SO 301 - Děšťová kanalizace'!$123:$123</definedName>
    <definedName name="_xlnm._FilterDatabase" localSheetId="4" hidden="1">'SO 401 - Veřejné osvětlení'!$C$123:$K$222</definedName>
    <definedName name="_xlnm.Print_Area" localSheetId="4">'SO 401 - Veřejné osvětlení'!$C$4:$J$76,'SO 401 - Veřejné osvětlení'!$C$111:$J$222</definedName>
    <definedName name="_xlnm.Print_Titles" localSheetId="4">'SO 401 - Veřejné osvětlení'!$123:$123</definedName>
    <definedName name="_xlnm._FilterDatabase" localSheetId="5" hidden="1">'SO 402 - Příprava pro dob...'!$C$121:$K$154</definedName>
    <definedName name="_xlnm.Print_Area" localSheetId="5">'SO 402 - Příprava pro dob...'!$C$4:$J$76,'SO 402 - Příprava pro dob...'!$C$109:$J$154</definedName>
    <definedName name="_xlnm.Print_Titles" localSheetId="5">'SO 402 - Příprava pro dob...'!$121:$121</definedName>
    <definedName name="_xlnm._FilterDatabase" localSheetId="6" hidden="1">'SO 801 - Sadové úpravy'!$C$118:$K$205</definedName>
    <definedName name="_xlnm.Print_Area" localSheetId="6">'SO 801 - Sadové úpravy'!$C$4:$J$76,'SO 801 - Sadové úpravy'!$C$106:$J$205</definedName>
    <definedName name="_xlnm.Print_Titles" localSheetId="6">'SO 801 - Sadové úpravy'!$118:$118</definedName>
    <definedName name="_xlnm._FilterDatabase" localSheetId="7" hidden="1">'SO 901 - Bourání objektu ...'!$C$125:$K$205</definedName>
    <definedName name="_xlnm.Print_Area" localSheetId="7">'SO 901 - Bourání objektu ...'!$C$4:$J$76,'SO 901 - Bourání objektu ...'!$C$113:$J$205</definedName>
    <definedName name="_xlnm.Print_Titles" localSheetId="7">'SO 901 - Bourání objektu ...'!$125:$125</definedName>
    <definedName name="_xlnm._FilterDatabase" localSheetId="8" hidden="1">'SO 902 - Odstranění objek...'!$C$121:$K$156</definedName>
    <definedName name="_xlnm.Print_Area" localSheetId="8">'SO 902 - Odstranění objek...'!$C$4:$J$76,'SO 902 - Odstranění objek...'!$C$109:$J$156</definedName>
    <definedName name="_xlnm.Print_Titles" localSheetId="8">'SO 902 - Odstranění objek...'!$121:$121</definedName>
    <definedName name="_xlnm._FilterDatabase" localSheetId="9" hidden="1">'SO 000 - Ostatní a vedlej...'!$C$118:$K$150</definedName>
    <definedName name="_xlnm.Print_Area" localSheetId="9">'SO 000 - Ostatní a vedlej...'!$C$4:$J$76,'SO 000 - Ostatní a vedlej...'!$C$106:$J$150</definedName>
    <definedName name="_xlnm.Print_Titles" localSheetId="9">'SO 000 - Ostatní a vedlej...'!$118:$118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J115"/>
  <c r="F115"/>
  <c r="F113"/>
  <c r="E111"/>
  <c r="J91"/>
  <c r="F91"/>
  <c r="F89"/>
  <c r="E87"/>
  <c r="J24"/>
  <c r="E24"/>
  <c r="J116"/>
  <c r="J23"/>
  <c r="J18"/>
  <c r="E18"/>
  <c r="F116"/>
  <c r="J17"/>
  <c r="J12"/>
  <c r="J89"/>
  <c r="E7"/>
  <c r="E109"/>
  <c i="9" r="J37"/>
  <c r="J36"/>
  <c i="1" r="AY102"/>
  <c i="9" r="J35"/>
  <c i="1" r="AX102"/>
  <c i="9" r="BI156"/>
  <c r="BH156"/>
  <c r="BG156"/>
  <c r="BF156"/>
  <c r="T156"/>
  <c r="T155"/>
  <c r="T154"/>
  <c r="R156"/>
  <c r="R155"/>
  <c r="R154"/>
  <c r="P156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92"/>
  <c r="J17"/>
  <c r="J12"/>
  <c r="J116"/>
  <c r="E7"/>
  <c r="E85"/>
  <c i="8" r="J37"/>
  <c r="J36"/>
  <c i="1" r="AY101"/>
  <c i="8" r="J35"/>
  <c i="1" r="AX101"/>
  <c i="8" r="BI204"/>
  <c r="BH204"/>
  <c r="BG204"/>
  <c r="BF204"/>
  <c r="T204"/>
  <c r="T203"/>
  <c r="T202"/>
  <c r="R204"/>
  <c r="R203"/>
  <c r="R202"/>
  <c r="P204"/>
  <c r="P203"/>
  <c r="P202"/>
  <c r="BI200"/>
  <c r="BH200"/>
  <c r="BG200"/>
  <c r="BF200"/>
  <c r="T200"/>
  <c r="T199"/>
  <c r="T198"/>
  <c r="R200"/>
  <c r="R199"/>
  <c r="R198"/>
  <c r="P200"/>
  <c r="P199"/>
  <c r="P198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1"/>
  <c r="F91"/>
  <c r="F89"/>
  <c r="E87"/>
  <c r="J24"/>
  <c r="E24"/>
  <c r="J123"/>
  <c r="J23"/>
  <c r="J18"/>
  <c r="E18"/>
  <c r="F123"/>
  <c r="J17"/>
  <c r="J12"/>
  <c r="J120"/>
  <c r="E7"/>
  <c r="E116"/>
  <c i="7" r="J37"/>
  <c r="J36"/>
  <c i="1" r="AY100"/>
  <c i="7" r="J35"/>
  <c i="1" r="AX100"/>
  <c i="7"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91"/>
  <c r="J20"/>
  <c r="J18"/>
  <c r="E18"/>
  <c r="F116"/>
  <c r="J17"/>
  <c r="J15"/>
  <c r="E15"/>
  <c r="F115"/>
  <c r="J14"/>
  <c r="J12"/>
  <c r="J113"/>
  <c r="E7"/>
  <c r="E109"/>
  <c i="6" r="J37"/>
  <c r="J36"/>
  <c i="1" r="AY99"/>
  <c i="6" r="J35"/>
  <c i="1" r="AX99"/>
  <c i="6"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5" r="J37"/>
  <c r="J36"/>
  <c i="1" r="AY98"/>
  <c i="5" r="J35"/>
  <c i="1" r="AX98"/>
  <c i="5"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0"/>
  <c r="F118"/>
  <c r="E116"/>
  <c r="J91"/>
  <c r="F89"/>
  <c r="E87"/>
  <c r="J24"/>
  <c r="E24"/>
  <c r="J92"/>
  <c r="J23"/>
  <c r="J18"/>
  <c r="E18"/>
  <c r="F92"/>
  <c r="J17"/>
  <c r="J15"/>
  <c r="E15"/>
  <c r="F120"/>
  <c r="J14"/>
  <c r="J12"/>
  <c r="J118"/>
  <c r="E7"/>
  <c r="E114"/>
  <c i="4" r="J37"/>
  <c r="J36"/>
  <c i="1" r="AY97"/>
  <c i="4" r="J35"/>
  <c i="1" r="AX97"/>
  <c i="4"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27"/>
  <c r="BH127"/>
  <c r="BG127"/>
  <c r="BF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85"/>
  <c i="3" r="J329"/>
  <c r="J37"/>
  <c r="J36"/>
  <c i="1" r="AY96"/>
  <c i="3" r="J35"/>
  <c i="1" r="AX96"/>
  <c i="3"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J108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T321"/>
  <c r="R322"/>
  <c r="R321"/>
  <c r="P322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92"/>
  <c r="J23"/>
  <c r="J18"/>
  <c r="E18"/>
  <c r="F127"/>
  <c r="J17"/>
  <c r="J12"/>
  <c r="J124"/>
  <c r="E7"/>
  <c r="E85"/>
  <c i="2" r="J37"/>
  <c r="J36"/>
  <c i="1" r="AY95"/>
  <c i="2" r="J35"/>
  <c i="1" r="AX95"/>
  <c i="2"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T123"/>
  <c r="R124"/>
  <c r="R123"/>
  <c r="P124"/>
  <c r="P123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85"/>
  <c i="1" r="L90"/>
  <c r="AM90"/>
  <c r="AM89"/>
  <c r="L89"/>
  <c r="AM87"/>
  <c r="L87"/>
  <c r="L85"/>
  <c r="L84"/>
  <c i="2" r="J154"/>
  <c r="BK145"/>
  <c r="BK134"/>
  <c r="BK192"/>
  <c r="BK170"/>
  <c r="BK162"/>
  <c r="J152"/>
  <c r="J144"/>
  <c r="BK131"/>
  <c r="BK190"/>
  <c r="BK182"/>
  <c r="J178"/>
  <c r="J170"/>
  <c r="J162"/>
  <c r="J149"/>
  <c r="BK132"/>
  <c r="BK127"/>
  <c r="BK195"/>
  <c r="J193"/>
  <c r="J183"/>
  <c r="J145"/>
  <c r="J135"/>
  <c i="3" r="BK332"/>
  <c r="BK308"/>
  <c r="BK303"/>
  <c r="BK278"/>
  <c r="J269"/>
  <c r="BK263"/>
  <c r="BK252"/>
  <c r="J227"/>
  <c r="J194"/>
  <c r="J173"/>
  <c r="BK165"/>
  <c r="BK152"/>
  <c r="J325"/>
  <c r="J314"/>
  <c r="BK305"/>
  <c r="BK283"/>
  <c r="J263"/>
  <c r="BK256"/>
  <c r="BK238"/>
  <c r="BK228"/>
  <c r="J218"/>
  <c r="BK199"/>
  <c r="BK178"/>
  <c r="J168"/>
  <c r="BK157"/>
  <c r="BK146"/>
  <c r="BK140"/>
  <c r="J318"/>
  <c r="J311"/>
  <c r="J303"/>
  <c r="J283"/>
  <c r="BK271"/>
  <c r="J250"/>
  <c r="BK235"/>
  <c r="J210"/>
  <c r="J199"/>
  <c r="J186"/>
  <c r="BK181"/>
  <c r="J163"/>
  <c r="J136"/>
  <c r="BK337"/>
  <c r="BK318"/>
  <c r="J305"/>
  <c r="BK287"/>
  <c r="J271"/>
  <c r="J260"/>
  <c r="J256"/>
  <c r="J243"/>
  <c r="J236"/>
  <c r="BK222"/>
  <c r="J203"/>
  <c r="J178"/>
  <c r="J159"/>
  <c r="J135"/>
  <c i="4" r="BK195"/>
  <c r="BK175"/>
  <c r="BK153"/>
  <c r="J138"/>
  <c r="J199"/>
  <c r="BK193"/>
  <c r="J188"/>
  <c r="BK185"/>
  <c r="J169"/>
  <c r="J153"/>
  <c r="BK127"/>
  <c r="BK189"/>
  <c r="BK171"/>
  <c r="J149"/>
  <c r="J133"/>
  <c r="J193"/>
  <c r="BK181"/>
  <c r="J171"/>
  <c r="J147"/>
  <c r="BK135"/>
  <c i="5" r="BK215"/>
  <c r="J209"/>
  <c r="J204"/>
  <c r="BK201"/>
  <c r="J191"/>
  <c r="J179"/>
  <c r="J174"/>
  <c r="BK167"/>
  <c r="BK163"/>
  <c r="BK144"/>
  <c r="J134"/>
  <c r="BK222"/>
  <c r="J219"/>
  <c r="J207"/>
  <c r="BK196"/>
  <c r="J189"/>
  <c r="BK185"/>
  <c r="BK171"/>
  <c r="BK162"/>
  <c r="J155"/>
  <c r="J149"/>
  <c r="BK145"/>
  <c r="J129"/>
  <c r="BK219"/>
  <c r="BK206"/>
  <c r="BK200"/>
  <c r="J190"/>
  <c r="BK181"/>
  <c r="J177"/>
  <c r="J168"/>
  <c r="J160"/>
  <c r="J153"/>
  <c r="BK140"/>
  <c r="BK135"/>
  <c r="J221"/>
  <c r="BK213"/>
  <c r="BK199"/>
  <c r="J193"/>
  <c r="J187"/>
  <c r="BK175"/>
  <c r="BK156"/>
  <c r="J146"/>
  <c r="J135"/>
  <c r="BK127"/>
  <c i="6" r="BK144"/>
  <c r="J127"/>
  <c r="BK133"/>
  <c i="7" r="BK185"/>
  <c r="BK177"/>
  <c r="J173"/>
  <c r="J169"/>
  <c r="J164"/>
  <c r="J159"/>
  <c r="J155"/>
  <c r="BK150"/>
  <c r="BK140"/>
  <c r="J133"/>
  <c r="BK127"/>
  <c r="J123"/>
  <c r="J203"/>
  <c r="BK193"/>
  <c r="BK184"/>
  <c r="BK168"/>
  <c r="J162"/>
  <c r="BK153"/>
  <c r="BK148"/>
  <c r="J142"/>
  <c r="BK131"/>
  <c r="J122"/>
  <c i="8" r="BK193"/>
  <c r="BK185"/>
  <c r="BK181"/>
  <c r="BK170"/>
  <c r="J165"/>
  <c r="BK145"/>
  <c r="J200"/>
  <c r="J191"/>
  <c r="BK169"/>
  <c r="J133"/>
  <c r="J195"/>
  <c r="BK171"/>
  <c r="BK154"/>
  <c r="BK143"/>
  <c r="J194"/>
  <c r="BK183"/>
  <c r="J162"/>
  <c r="J145"/>
  <c i="9" r="BK149"/>
  <c r="BK143"/>
  <c r="BK131"/>
  <c r="J152"/>
  <c r="BK156"/>
  <c r="J140"/>
  <c r="J132"/>
  <c r="BK125"/>
  <c r="J137"/>
  <c r="BK128"/>
  <c i="10" r="BK142"/>
  <c r="J137"/>
  <c r="BK133"/>
  <c r="BK124"/>
  <c r="J142"/>
  <c r="J131"/>
  <c r="BK146"/>
  <c r="J124"/>
  <c i="2" r="BK149"/>
  <c r="BK146"/>
  <c r="BK138"/>
  <c r="J131"/>
  <c r="J190"/>
  <c r="J166"/>
  <c r="BK147"/>
  <c r="J139"/>
  <c r="BK196"/>
  <c r="BK185"/>
  <c r="J180"/>
  <c r="J176"/>
  <c r="BK166"/>
  <c r="J155"/>
  <c r="J140"/>
  <c r="J129"/>
  <c i="1" r="AS94"/>
  <c i="2" r="J150"/>
  <c r="J138"/>
  <c r="J127"/>
  <c i="3" r="BK319"/>
  <c r="J306"/>
  <c r="J287"/>
  <c r="J272"/>
  <c r="BK265"/>
  <c r="BK257"/>
  <c r="J235"/>
  <c r="BK201"/>
  <c r="J179"/>
  <c r="BK161"/>
  <c r="BK142"/>
  <c r="BK333"/>
  <c r="J320"/>
  <c r="BK306"/>
  <c r="J284"/>
  <c r="BK268"/>
  <c r="J261"/>
  <c r="BK247"/>
  <c r="BK232"/>
  <c r="J222"/>
  <c r="J207"/>
  <c r="BK184"/>
  <c r="BK170"/>
  <c r="J161"/>
  <c r="J148"/>
  <c r="J332"/>
  <c r="J319"/>
  <c r="BK310"/>
  <c r="J297"/>
  <c r="BK280"/>
  <c r="J267"/>
  <c r="BK241"/>
  <c r="J234"/>
  <c r="J205"/>
  <c r="J188"/>
  <c r="BK174"/>
  <c r="J157"/>
  <c r="J140"/>
  <c r="J337"/>
  <c r="BK335"/>
  <c r="BK331"/>
  <c r="J327"/>
  <c r="BK316"/>
  <c r="J309"/>
  <c r="J280"/>
  <c r="BK269"/>
  <c r="BK259"/>
  <c r="J254"/>
  <c r="J238"/>
  <c r="J223"/>
  <c r="BK205"/>
  <c r="BK179"/>
  <c r="J174"/>
  <c r="J153"/>
  <c i="4" r="BK199"/>
  <c r="BK179"/>
  <c r="J160"/>
  <c r="BK147"/>
  <c r="J132"/>
  <c r="J195"/>
  <c r="J190"/>
  <c r="BK186"/>
  <c r="J173"/>
  <c r="BK156"/>
  <c r="BK200"/>
  <c r="J185"/>
  <c r="BK169"/>
  <c r="BK145"/>
  <c r="J127"/>
  <c r="BK192"/>
  <c r="J175"/>
  <c r="BK166"/>
  <c r="BK138"/>
  <c i="5" r="J217"/>
  <c r="BK207"/>
  <c r="J203"/>
  <c r="J196"/>
  <c r="BK192"/>
  <c r="J181"/>
  <c r="BK173"/>
  <c r="J166"/>
  <c r="J157"/>
  <c r="BK143"/>
  <c r="BK132"/>
  <c r="J222"/>
  <c r="J212"/>
  <c r="J202"/>
  <c r="BK191"/>
  <c r="J186"/>
  <c r="J172"/>
  <c r="BK166"/>
  <c r="J161"/>
  <c r="BK153"/>
  <c r="BK148"/>
  <c r="J144"/>
  <c r="J127"/>
  <c r="J208"/>
  <c r="J199"/>
  <c r="J183"/>
  <c r="BK179"/>
  <c r="J170"/>
  <c r="BK164"/>
  <c r="BK157"/>
  <c r="J148"/>
  <c r="J138"/>
  <c r="BK131"/>
  <c r="BK218"/>
  <c r="BK211"/>
  <c r="J200"/>
  <c r="BK190"/>
  <c r="J185"/>
  <c r="J162"/>
  <c r="BK147"/>
  <c r="BK136"/>
  <c r="BK133"/>
  <c i="6" r="J151"/>
  <c r="BK140"/>
  <c r="BK145"/>
  <c r="J133"/>
  <c r="BK125"/>
  <c r="BK151"/>
  <c r="BK131"/>
  <c r="BK127"/>
  <c r="J140"/>
  <c r="BK134"/>
  <c r="J128"/>
  <c i="7" r="J204"/>
  <c r="J194"/>
  <c r="BK190"/>
  <c r="BK188"/>
  <c r="BK186"/>
  <c r="J181"/>
  <c r="J176"/>
  <c r="J158"/>
  <c r="BK136"/>
  <c r="BK134"/>
  <c r="J131"/>
  <c r="J127"/>
  <c r="BK203"/>
  <c r="J199"/>
  <c r="BK194"/>
  <c r="J191"/>
  <c r="BK181"/>
  <c r="BK178"/>
  <c r="BK173"/>
  <c r="BK171"/>
  <c r="BK167"/>
  <c r="J165"/>
  <c r="BK160"/>
  <c r="BK155"/>
  <c r="BK149"/>
  <c r="BK147"/>
  <c r="J143"/>
  <c r="J140"/>
  <c r="BK137"/>
  <c r="BK129"/>
  <c r="BK122"/>
  <c r="J202"/>
  <c r="J200"/>
  <c r="J196"/>
  <c r="J190"/>
  <c r="J183"/>
  <c r="BK180"/>
  <c r="BK176"/>
  <c r="BK170"/>
  <c r="BK165"/>
  <c r="BK158"/>
  <c r="J154"/>
  <c r="J149"/>
  <c r="J137"/>
  <c r="BK132"/>
  <c r="J126"/>
  <c r="BK121"/>
  <c r="BK196"/>
  <c r="BK189"/>
  <c r="BK182"/>
  <c r="J167"/>
  <c r="BK156"/>
  <c r="J147"/>
  <c r="J141"/>
  <c r="J130"/>
  <c r="J125"/>
  <c i="8" r="BK200"/>
  <c r="BK184"/>
  <c r="J172"/>
  <c r="J169"/>
  <c r="J154"/>
  <c r="J143"/>
  <c r="BK197"/>
  <c r="J190"/>
  <c r="BK174"/>
  <c r="BK141"/>
  <c r="J129"/>
  <c r="BK191"/>
  <c r="BK158"/>
  <c r="J147"/>
  <c r="J204"/>
  <c r="BK190"/>
  <c r="BK172"/>
  <c r="J152"/>
  <c r="BK129"/>
  <c i="9" r="J147"/>
  <c r="BK138"/>
  <c r="J156"/>
  <c r="BK135"/>
  <c r="J153"/>
  <c r="BK137"/>
  <c r="J128"/>
  <c r="J145"/>
  <c r="J134"/>
  <c r="J125"/>
  <c i="10" r="J139"/>
  <c r="J125"/>
  <c r="BK144"/>
  <c r="J149"/>
  <c r="J144"/>
  <c r="BK137"/>
  <c r="J128"/>
  <c r="BK127"/>
  <c r="BK122"/>
  <c i="2" r="J192"/>
  <c r="J147"/>
  <c r="BK143"/>
  <c r="J132"/>
  <c r="BK174"/>
  <c r="BK164"/>
  <c r="BK150"/>
  <c r="BK141"/>
  <c r="BK124"/>
  <c r="BK188"/>
  <c r="BK178"/>
  <c r="J174"/>
  <c r="J164"/>
  <c r="BK152"/>
  <c r="BK135"/>
  <c r="J124"/>
  <c r="J195"/>
  <c r="J188"/>
  <c r="BK155"/>
  <c r="J141"/>
  <c r="J137"/>
  <c i="3" r="J333"/>
  <c r="J312"/>
  <c r="J291"/>
  <c r="J276"/>
  <c r="J268"/>
  <c r="BK260"/>
  <c r="BK243"/>
  <c r="BK233"/>
  <c r="BK182"/>
  <c r="J172"/>
  <c r="BK155"/>
  <c r="J335"/>
  <c r="BK322"/>
  <c r="BK311"/>
  <c r="BK291"/>
  <c r="BK276"/>
  <c r="BK262"/>
  <c r="BK250"/>
  <c r="BK234"/>
  <c r="BK227"/>
  <c r="BK210"/>
  <c r="BK188"/>
  <c r="BK172"/>
  <c r="BK163"/>
  <c r="J152"/>
  <c r="J144"/>
  <c r="BK327"/>
  <c r="J316"/>
  <c r="BK309"/>
  <c r="J285"/>
  <c r="J274"/>
  <c r="J262"/>
  <c r="J237"/>
  <c r="BK212"/>
  <c r="J201"/>
  <c r="J190"/>
  <c r="J184"/>
  <c r="BK167"/>
  <c r="J142"/>
  <c r="J134"/>
  <c r="J322"/>
  <c r="J310"/>
  <c r="J295"/>
  <c r="J281"/>
  <c r="J265"/>
  <c r="J258"/>
  <c r="J247"/>
  <c r="J239"/>
  <c r="J228"/>
  <c r="BK207"/>
  <c r="J181"/>
  <c r="BK173"/>
  <c r="J146"/>
  <c r="BK133"/>
  <c i="4" r="BK184"/>
  <c r="BK164"/>
  <c r="BK149"/>
  <c r="BK133"/>
  <c r="BK194"/>
  <c r="J189"/>
  <c r="J184"/>
  <c r="J164"/>
  <c r="J151"/>
  <c r="J194"/>
  <c r="BK182"/>
  <c r="BK168"/>
  <c r="J135"/>
  <c r="J200"/>
  <c r="BK188"/>
  <c r="BK173"/>
  <c r="J145"/>
  <c r="BK132"/>
  <c i="5" r="BK212"/>
  <c r="BK205"/>
  <c r="BK198"/>
  <c r="J194"/>
  <c r="J182"/>
  <c r="BK176"/>
  <c r="BK170"/>
  <c r="J158"/>
  <c r="J145"/>
  <c r="J140"/>
  <c r="J131"/>
  <c r="BK221"/>
  <c r="BK208"/>
  <c r="J198"/>
  <c r="BK187"/>
  <c r="J175"/>
  <c r="J167"/>
  <c r="J163"/>
  <c r="BK158"/>
  <c r="J151"/>
  <c r="J147"/>
  <c r="BK130"/>
  <c r="BK217"/>
  <c r="J205"/>
  <c r="BK197"/>
  <c r="J188"/>
  <c r="J180"/>
  <c r="J173"/>
  <c r="J165"/>
  <c r="J156"/>
  <c r="J143"/>
  <c r="BK137"/>
  <c r="BK129"/>
  <c r="J215"/>
  <c r="BK209"/>
  <c r="J197"/>
  <c r="J192"/>
  <c r="BK186"/>
  <c r="BK169"/>
  <c r="BK150"/>
  <c r="BK142"/>
  <c r="BK134"/>
  <c i="6" r="J154"/>
  <c r="J136"/>
  <c r="J125"/>
  <c r="J134"/>
  <c r="BK130"/>
  <c r="BK154"/>
  <c r="BK149"/>
  <c r="J147"/>
  <c r="J144"/>
  <c r="BK128"/>
  <c r="BK147"/>
  <c r="BK136"/>
  <c r="J130"/>
  <c i="7" r="J205"/>
  <c r="BK198"/>
  <c r="J192"/>
  <c r="J189"/>
  <c r="J187"/>
  <c r="BK183"/>
  <c r="J177"/>
  <c r="J160"/>
  <c r="BK138"/>
  <c r="BK135"/>
  <c r="J132"/>
  <c r="BK128"/>
  <c r="BK205"/>
  <c r="BK200"/>
  <c r="J198"/>
  <c r="J193"/>
  <c r="J185"/>
  <c r="J180"/>
  <c r="J174"/>
  <c r="J172"/>
  <c r="J170"/>
  <c r="BK161"/>
  <c r="J157"/>
  <c r="J150"/>
  <c r="BK146"/>
  <c r="J144"/>
  <c r="BK141"/>
  <c r="J138"/>
  <c r="J124"/>
  <c r="J121"/>
  <c r="BK201"/>
  <c r="BK199"/>
  <c r="BK195"/>
  <c r="J186"/>
  <c r="J182"/>
  <c r="J178"/>
  <c r="BK174"/>
  <c r="J171"/>
  <c r="BK166"/>
  <c r="J161"/>
  <c r="J156"/>
  <c r="J152"/>
  <c r="BK144"/>
  <c r="J134"/>
  <c r="J129"/>
  <c r="BK124"/>
  <c r="BK197"/>
  <c r="BK192"/>
  <c r="BK187"/>
  <c r="BK169"/>
  <c r="BK152"/>
  <c r="J146"/>
  <c r="BK139"/>
  <c r="J128"/>
  <c i="8" r="J192"/>
  <c r="J183"/>
  <c r="J171"/>
  <c r="BK167"/>
  <c r="BK152"/>
  <c r="BK133"/>
  <c r="BK195"/>
  <c r="J189"/>
  <c r="J168"/>
  <c r="BK131"/>
  <c r="BK192"/>
  <c r="J167"/>
  <c r="J151"/>
  <c r="J141"/>
  <c r="J197"/>
  <c r="J184"/>
  <c r="BK180"/>
  <c r="J158"/>
  <c r="BK147"/>
  <c i="9" r="BK145"/>
  <c r="BK134"/>
  <c r="BK153"/>
  <c r="BK132"/>
  <c r="BK147"/>
  <c r="J135"/>
  <c r="BK126"/>
  <c r="J143"/>
  <c r="J131"/>
  <c i="10" r="BK148"/>
  <c r="J133"/>
  <c r="J122"/>
  <c r="J135"/>
  <c r="J129"/>
  <c r="J146"/>
  <c r="BK139"/>
  <c r="BK129"/>
  <c i="2" r="J182"/>
  <c r="BK144"/>
  <c r="BK137"/>
  <c r="J130"/>
  <c r="BK168"/>
  <c r="BK156"/>
  <c r="J146"/>
  <c r="BK140"/>
  <c r="BK129"/>
  <c r="BK183"/>
  <c r="BK180"/>
  <c r="BK176"/>
  <c r="J168"/>
  <c r="J156"/>
  <c r="J143"/>
  <c r="BK130"/>
  <c r="J196"/>
  <c r="BK193"/>
  <c r="J185"/>
  <c r="BK154"/>
  <c r="BK139"/>
  <c r="J134"/>
  <c i="3" r="J331"/>
  <c r="BK307"/>
  <c r="BK295"/>
  <c r="BK274"/>
  <c r="BK267"/>
  <c r="BK258"/>
  <c r="BK237"/>
  <c r="BK216"/>
  <c r="BK186"/>
  <c r="J170"/>
  <c r="BK159"/>
  <c r="BK136"/>
  <c r="BK312"/>
  <c r="J308"/>
  <c r="BK285"/>
  <c r="BK281"/>
  <c r="J259"/>
  <c r="BK239"/>
  <c r="J233"/>
  <c r="BK223"/>
  <c r="J212"/>
  <c r="BK190"/>
  <c r="BK176"/>
  <c r="J167"/>
  <c r="BK153"/>
  <c r="BK144"/>
  <c r="BK325"/>
  <c r="BK314"/>
  <c r="J307"/>
  <c r="BK284"/>
  <c r="BK272"/>
  <c r="BK254"/>
  <c r="BK236"/>
  <c r="J216"/>
  <c r="BK203"/>
  <c r="BK194"/>
  <c r="BK168"/>
  <c r="J155"/>
  <c r="BK135"/>
  <c r="J133"/>
  <c r="BK320"/>
  <c r="BK297"/>
  <c r="J278"/>
  <c r="BK261"/>
  <c r="J257"/>
  <c r="J252"/>
  <c r="J241"/>
  <c r="J232"/>
  <c r="BK218"/>
  <c r="J182"/>
  <c r="J176"/>
  <c r="J165"/>
  <c r="BK148"/>
  <c r="BK134"/>
  <c i="4" r="J186"/>
  <c r="J166"/>
  <c r="J156"/>
  <c r="BK136"/>
  <c r="J197"/>
  <c r="J192"/>
  <c r="J187"/>
  <c r="J182"/>
  <c r="BK160"/>
  <c r="J136"/>
  <c r="BK190"/>
  <c r="J181"/>
  <c r="BK151"/>
  <c r="J139"/>
  <c r="BK197"/>
  <c r="BK187"/>
  <c r="J179"/>
  <c r="J168"/>
  <c r="BK139"/>
  <c i="5" r="J218"/>
  <c r="J211"/>
  <c r="J206"/>
  <c r="BK202"/>
  <c r="BK195"/>
  <c r="BK183"/>
  <c r="BK177"/>
  <c r="J171"/>
  <c r="J164"/>
  <c r="BK149"/>
  <c r="BK138"/>
  <c r="J130"/>
  <c r="BK214"/>
  <c r="BK204"/>
  <c r="J195"/>
  <c r="BK188"/>
  <c r="J176"/>
  <c r="BK168"/>
  <c r="BK165"/>
  <c r="BK160"/>
  <c r="J150"/>
  <c r="BK146"/>
  <c r="J133"/>
  <c r="BK128"/>
  <c r="J213"/>
  <c r="J201"/>
  <c r="BK193"/>
  <c r="BK182"/>
  <c r="BK174"/>
  <c r="J169"/>
  <c r="BK161"/>
  <c r="BK155"/>
  <c r="J142"/>
  <c r="J136"/>
  <c r="J128"/>
  <c r="J214"/>
  <c r="BK203"/>
  <c r="BK194"/>
  <c r="BK189"/>
  <c r="BK180"/>
  <c r="BK172"/>
  <c r="BK151"/>
  <c r="J137"/>
  <c r="J132"/>
  <c i="6" r="J145"/>
  <c r="J131"/>
  <c r="J149"/>
  <c i="7" r="J166"/>
  <c r="BK159"/>
  <c r="J151"/>
  <c r="J148"/>
  <c r="BK145"/>
  <c r="BK142"/>
  <c r="J139"/>
  <c r="J135"/>
  <c r="BK123"/>
  <c r="BK202"/>
  <c r="J201"/>
  <c r="J197"/>
  <c r="BK191"/>
  <c r="J184"/>
  <c r="BK179"/>
  <c r="BK172"/>
  <c r="J168"/>
  <c r="BK162"/>
  <c r="BK157"/>
  <c r="J153"/>
  <c r="J145"/>
  <c r="J136"/>
  <c r="BK130"/>
  <c r="BK125"/>
  <c r="BK204"/>
  <c r="J195"/>
  <c r="J188"/>
  <c r="J179"/>
  <c r="BK164"/>
  <c r="BK154"/>
  <c r="BK151"/>
  <c r="BK143"/>
  <c r="BK133"/>
  <c r="BK126"/>
  <c i="8" r="BK204"/>
  <c r="BK189"/>
  <c r="J174"/>
  <c r="BK168"/>
  <c r="BK151"/>
  <c r="J131"/>
  <c r="BK194"/>
  <c r="J180"/>
  <c r="BK162"/>
  <c r="BK130"/>
  <c r="J185"/>
  <c r="BK165"/>
  <c r="BK149"/>
  <c r="J130"/>
  <c r="J193"/>
  <c r="J181"/>
  <c r="J170"/>
  <c r="J149"/>
  <c i="9" r="BK152"/>
  <c r="BK140"/>
  <c r="BK129"/>
  <c r="J151"/>
  <c r="J149"/>
  <c r="J129"/>
  <c r="BK151"/>
  <c r="J138"/>
  <c r="J126"/>
  <c i="10" r="J140"/>
  <c r="BK128"/>
  <c r="BK149"/>
  <c r="BK131"/>
  <c r="J148"/>
  <c r="BK140"/>
  <c r="BK135"/>
  <c r="J127"/>
  <c r="BK125"/>
  <c i="2" l="1" r="R126"/>
  <c r="P133"/>
  <c r="P187"/>
  <c i="3" r="R132"/>
  <c r="P198"/>
  <c r="BK209"/>
  <c r="J209"/>
  <c r="J100"/>
  <c r="P221"/>
  <c r="P249"/>
  <c r="BK270"/>
  <c r="J270"/>
  <c r="J103"/>
  <c r="R313"/>
  <c r="BK324"/>
  <c r="J324"/>
  <c r="J107"/>
  <c r="T330"/>
  <c r="T334"/>
  <c i="4" r="R126"/>
  <c r="T155"/>
  <c r="T172"/>
  <c r="P178"/>
  <c r="BK198"/>
  <c r="J198"/>
  <c r="J104"/>
  <c i="5" r="T126"/>
  <c r="R159"/>
  <c r="P178"/>
  <c r="T184"/>
  <c r="T210"/>
  <c r="T216"/>
  <c r="T220"/>
  <c i="6" r="R124"/>
  <c r="R123"/>
  <c r="R143"/>
  <c r="P146"/>
  <c i="7" r="P120"/>
  <c r="P163"/>
  <c r="T175"/>
  <c i="8" r="BK128"/>
  <c r="J128"/>
  <c r="J98"/>
  <c r="P128"/>
  <c r="R128"/>
  <c r="T128"/>
  <c r="BK146"/>
  <c r="J146"/>
  <c r="J99"/>
  <c r="R164"/>
  <c r="R179"/>
  <c i="9" r="T124"/>
  <c r="P146"/>
  <c i="2" r="P126"/>
  <c r="P122"/>
  <c r="P121"/>
  <c i="1" r="AU95"/>
  <c i="2" r="R133"/>
  <c r="T187"/>
  <c i="3" r="T132"/>
  <c r="T198"/>
  <c r="P209"/>
  <c r="BK221"/>
  <c r="J221"/>
  <c r="J101"/>
  <c r="BK249"/>
  <c r="J249"/>
  <c r="J102"/>
  <c r="T270"/>
  <c r="T313"/>
  <c r="T324"/>
  <c r="T323"/>
  <c r="R330"/>
  <c r="P334"/>
  <c i="4" r="T126"/>
  <c r="T125"/>
  <c r="T124"/>
  <c r="P155"/>
  <c r="BK172"/>
  <c r="J172"/>
  <c r="J101"/>
  <c r="T178"/>
  <c r="T198"/>
  <c i="5" r="BK126"/>
  <c r="J126"/>
  <c r="J98"/>
  <c r="T159"/>
  <c r="T178"/>
  <c r="R184"/>
  <c r="P210"/>
  <c r="P216"/>
  <c r="P220"/>
  <c i="6" r="BK124"/>
  <c r="J124"/>
  <c r="J98"/>
  <c r="BK143"/>
  <c r="J143"/>
  <c r="J101"/>
  <c r="T146"/>
  <c i="7" r="T120"/>
  <c r="R163"/>
  <c r="P175"/>
  <c i="8" r="T146"/>
  <c r="P164"/>
  <c r="BK179"/>
  <c r="J179"/>
  <c r="J101"/>
  <c i="9" r="BK124"/>
  <c r="J124"/>
  <c r="J98"/>
  <c r="R142"/>
  <c r="T146"/>
  <c i="10" r="P121"/>
  <c i="2" r="T126"/>
  <c r="T122"/>
  <c r="T121"/>
  <c r="T133"/>
  <c r="R187"/>
  <c i="3" r="BK132"/>
  <c r="J132"/>
  <c r="J98"/>
  <c r="BK198"/>
  <c r="J198"/>
  <c r="J99"/>
  <c r="T209"/>
  <c r="R221"/>
  <c r="T249"/>
  <c r="P270"/>
  <c r="BK313"/>
  <c r="J313"/>
  <c r="J104"/>
  <c r="R324"/>
  <c r="P330"/>
  <c r="R334"/>
  <c i="4" r="P126"/>
  <c r="BK155"/>
  <c r="J155"/>
  <c r="J99"/>
  <c r="R172"/>
  <c r="BK178"/>
  <c r="J178"/>
  <c r="J102"/>
  <c r="P198"/>
  <c i="5" r="R126"/>
  <c r="BK159"/>
  <c r="J159"/>
  <c r="J99"/>
  <c r="BK178"/>
  <c r="J178"/>
  <c r="J100"/>
  <c r="P184"/>
  <c r="R210"/>
  <c r="R216"/>
  <c r="R220"/>
  <c i="6" r="T124"/>
  <c r="T123"/>
  <c r="P143"/>
  <c r="P142"/>
  <c r="R146"/>
  <c i="7" r="BK120"/>
  <c r="BK119"/>
  <c r="J119"/>
  <c r="J96"/>
  <c r="BK163"/>
  <c r="J163"/>
  <c r="J98"/>
  <c r="BK175"/>
  <c r="J175"/>
  <c r="J99"/>
  <c i="8" r="R146"/>
  <c r="T164"/>
  <c r="P179"/>
  <c i="9" r="P124"/>
  <c r="BK142"/>
  <c r="J142"/>
  <c r="J99"/>
  <c r="T142"/>
  <c r="BK146"/>
  <c r="J146"/>
  <c r="J100"/>
  <c r="R146"/>
  <c i="10" r="BK121"/>
  <c r="T121"/>
  <c r="P141"/>
  <c r="R141"/>
  <c i="2" r="BK126"/>
  <c r="J126"/>
  <c r="J99"/>
  <c r="BK133"/>
  <c r="J133"/>
  <c r="J100"/>
  <c r="BK187"/>
  <c r="J187"/>
  <c r="J101"/>
  <c i="3" r="P132"/>
  <c r="P131"/>
  <c r="P130"/>
  <c i="1" r="AU96"/>
  <c i="3" r="R198"/>
  <c r="R209"/>
  <c r="T221"/>
  <c r="R249"/>
  <c r="R270"/>
  <c r="P313"/>
  <c r="P324"/>
  <c r="P323"/>
  <c r="BK330"/>
  <c r="J330"/>
  <c r="J109"/>
  <c r="BK334"/>
  <c r="J334"/>
  <c r="J110"/>
  <c i="4" r="BK126"/>
  <c r="J126"/>
  <c r="J98"/>
  <c r="R155"/>
  <c r="P172"/>
  <c r="R178"/>
  <c r="R198"/>
  <c i="5" r="P126"/>
  <c r="P125"/>
  <c r="P124"/>
  <c i="1" r="AU98"/>
  <c i="5" r="P159"/>
  <c r="R178"/>
  <c r="BK184"/>
  <c r="J184"/>
  <c r="J101"/>
  <c r="BK210"/>
  <c r="J210"/>
  <c r="J102"/>
  <c r="BK216"/>
  <c r="J216"/>
  <c r="J103"/>
  <c r="BK220"/>
  <c r="J220"/>
  <c r="J104"/>
  <c i="6" r="P124"/>
  <c r="P123"/>
  <c r="P122"/>
  <c i="1" r="AU99"/>
  <c i="6" r="T143"/>
  <c r="T142"/>
  <c r="BK146"/>
  <c r="J146"/>
  <c r="J102"/>
  <c i="7" r="R120"/>
  <c r="R119"/>
  <c r="T163"/>
  <c r="R175"/>
  <c i="8" r="P146"/>
  <c r="BK164"/>
  <c r="J164"/>
  <c r="J100"/>
  <c r="T179"/>
  <c i="9" r="R124"/>
  <c r="R123"/>
  <c r="R122"/>
  <c r="P142"/>
  <c i="10" r="R121"/>
  <c r="R120"/>
  <c r="R119"/>
  <c r="BK141"/>
  <c r="J141"/>
  <c r="J99"/>
  <c r="T141"/>
  <c i="4" r="BK196"/>
  <c r="J196"/>
  <c r="J103"/>
  <c i="8" r="BK203"/>
  <c r="J203"/>
  <c r="J106"/>
  <c i="6" r="BK139"/>
  <c r="J139"/>
  <c r="J99"/>
  <c i="8" r="BK196"/>
  <c r="J196"/>
  <c r="J102"/>
  <c r="BK199"/>
  <c r="BK198"/>
  <c r="J198"/>
  <c r="J103"/>
  <c i="9" r="BK155"/>
  <c r="J155"/>
  <c r="J102"/>
  <c i="2" r="BK123"/>
  <c r="J123"/>
  <c r="J98"/>
  <c i="3" r="BK321"/>
  <c r="J321"/>
  <c r="J105"/>
  <c i="4" r="BK170"/>
  <c r="J170"/>
  <c r="J100"/>
  <c i="10" r="J92"/>
  <c r="BE131"/>
  <c r="BE135"/>
  <c r="BE140"/>
  <c r="BE142"/>
  <c r="BE144"/>
  <c r="BE148"/>
  <c r="F92"/>
  <c r="BE122"/>
  <c r="BE124"/>
  <c r="BE133"/>
  <c r="E85"/>
  <c r="J113"/>
  <c r="BE125"/>
  <c r="BE127"/>
  <c r="BE128"/>
  <c r="BE137"/>
  <c r="BE139"/>
  <c r="BE146"/>
  <c r="BE129"/>
  <c r="BE149"/>
  <c i="9" r="E112"/>
  <c r="F119"/>
  <c r="BE128"/>
  <c r="BE131"/>
  <c r="BE137"/>
  <c r="BE152"/>
  <c r="J89"/>
  <c r="BE132"/>
  <c r="BE134"/>
  <c r="BE149"/>
  <c r="BE151"/>
  <c i="8" r="J199"/>
  <c r="J104"/>
  <c i="9" r="J119"/>
  <c r="BE126"/>
  <c r="BE129"/>
  <c r="BE138"/>
  <c r="BE140"/>
  <c r="BE143"/>
  <c r="BE145"/>
  <c r="BE147"/>
  <c i="8" r="BK127"/>
  <c r="J127"/>
  <c r="J97"/>
  <c i="9" r="BE125"/>
  <c r="BE135"/>
  <c r="BE153"/>
  <c r="BE156"/>
  <c i="8" r="J92"/>
  <c r="BE130"/>
  <c r="BE133"/>
  <c r="BE149"/>
  <c r="BE152"/>
  <c r="BE154"/>
  <c r="BE167"/>
  <c r="BE168"/>
  <c r="BE185"/>
  <c r="BE191"/>
  <c r="BE193"/>
  <c r="BE194"/>
  <c r="BE204"/>
  <c r="BE129"/>
  <c r="BE131"/>
  <c r="BE158"/>
  <c r="BE162"/>
  <c r="BE169"/>
  <c r="BE172"/>
  <c r="BE174"/>
  <c r="BE181"/>
  <c r="BE183"/>
  <c r="BE189"/>
  <c i="7" r="J120"/>
  <c r="J97"/>
  <c i="8" r="E85"/>
  <c r="F92"/>
  <c r="BE147"/>
  <c r="BE151"/>
  <c r="BE165"/>
  <c r="BE170"/>
  <c r="BE171"/>
  <c r="BE180"/>
  <c r="BE184"/>
  <c r="BE192"/>
  <c r="BE200"/>
  <c r="J89"/>
  <c r="BE141"/>
  <c r="BE143"/>
  <c r="BE145"/>
  <c r="BE190"/>
  <c r="BE195"/>
  <c r="BE197"/>
  <c i="7" r="J89"/>
  <c r="J92"/>
  <c r="J115"/>
  <c r="BE121"/>
  <c r="BE124"/>
  <c r="BE132"/>
  <c r="BE134"/>
  <c r="BE137"/>
  <c r="BE157"/>
  <c r="BE158"/>
  <c r="BE159"/>
  <c r="BE170"/>
  <c r="BE171"/>
  <c r="BE172"/>
  <c r="BE174"/>
  <c r="BE177"/>
  <c r="BE180"/>
  <c r="BE185"/>
  <c r="BE190"/>
  <c r="BE191"/>
  <c r="BE195"/>
  <c r="BE198"/>
  <c r="F92"/>
  <c r="BE128"/>
  <c r="BE133"/>
  <c r="BE138"/>
  <c r="BE142"/>
  <c r="BE145"/>
  <c r="BE147"/>
  <c r="BE148"/>
  <c r="BE186"/>
  <c r="BE187"/>
  <c r="BE188"/>
  <c r="BE192"/>
  <c r="BE193"/>
  <c r="BE199"/>
  <c r="BE200"/>
  <c r="BE201"/>
  <c r="BE202"/>
  <c r="BE204"/>
  <c r="E85"/>
  <c r="F91"/>
  <c r="BE127"/>
  <c r="BE130"/>
  <c r="BE131"/>
  <c r="BE135"/>
  <c r="BE146"/>
  <c r="BE151"/>
  <c r="BE152"/>
  <c r="BE153"/>
  <c r="BE162"/>
  <c r="BE176"/>
  <c r="BE182"/>
  <c r="BE183"/>
  <c r="BE189"/>
  <c r="BE197"/>
  <c r="BE205"/>
  <c r="BE122"/>
  <c r="BE123"/>
  <c r="BE125"/>
  <c r="BE126"/>
  <c r="BE129"/>
  <c r="BE136"/>
  <c r="BE139"/>
  <c r="BE140"/>
  <c r="BE141"/>
  <c r="BE143"/>
  <c r="BE144"/>
  <c r="BE149"/>
  <c r="BE150"/>
  <c r="BE154"/>
  <c r="BE155"/>
  <c r="BE156"/>
  <c r="BE160"/>
  <c r="BE161"/>
  <c r="BE164"/>
  <c r="BE165"/>
  <c r="BE166"/>
  <c r="BE167"/>
  <c r="BE168"/>
  <c r="BE169"/>
  <c r="BE173"/>
  <c r="BE178"/>
  <c r="BE179"/>
  <c r="BE181"/>
  <c r="BE184"/>
  <c r="BE194"/>
  <c r="BE196"/>
  <c r="BE203"/>
  <c i="6" r="J92"/>
  <c r="BE125"/>
  <c r="BE127"/>
  <c r="BE144"/>
  <c r="BE151"/>
  <c i="5" r="BK125"/>
  <c r="J125"/>
  <c r="J97"/>
  <c i="6" r="J89"/>
  <c r="F92"/>
  <c r="BE134"/>
  <c r="BE130"/>
  <c r="BE131"/>
  <c r="BE136"/>
  <c r="BE140"/>
  <c r="BE149"/>
  <c r="BE154"/>
  <c r="E85"/>
  <c r="BE128"/>
  <c r="BE133"/>
  <c r="BE145"/>
  <c r="BE147"/>
  <c i="5" r="J121"/>
  <c r="BE128"/>
  <c r="BE129"/>
  <c r="BE130"/>
  <c r="BE138"/>
  <c r="BE144"/>
  <c r="BE158"/>
  <c r="BE160"/>
  <c r="BE161"/>
  <c r="BE162"/>
  <c r="BE164"/>
  <c r="BE165"/>
  <c r="BE166"/>
  <c r="BE167"/>
  <c r="BE170"/>
  <c r="BE173"/>
  <c r="BE176"/>
  <c r="BE177"/>
  <c r="BE195"/>
  <c r="BE196"/>
  <c r="BE197"/>
  <c r="BE201"/>
  <c r="BE204"/>
  <c r="BE206"/>
  <c r="BE207"/>
  <c r="BE215"/>
  <c r="BE219"/>
  <c r="E85"/>
  <c r="F91"/>
  <c r="F121"/>
  <c r="BE132"/>
  <c r="BE133"/>
  <c r="BE143"/>
  <c r="BE145"/>
  <c r="BE146"/>
  <c r="BE148"/>
  <c r="BE149"/>
  <c r="BE150"/>
  <c r="BE171"/>
  <c r="BE175"/>
  <c r="BE183"/>
  <c r="BE190"/>
  <c r="BE191"/>
  <c r="BE194"/>
  <c r="BE198"/>
  <c r="BE203"/>
  <c r="BE209"/>
  <c r="BE131"/>
  <c r="BE137"/>
  <c r="BE140"/>
  <c r="BE142"/>
  <c r="BE156"/>
  <c r="BE157"/>
  <c r="BE163"/>
  <c r="BE169"/>
  <c r="BE172"/>
  <c r="BE179"/>
  <c r="BE180"/>
  <c r="BE181"/>
  <c r="BE182"/>
  <c r="BE192"/>
  <c r="BE193"/>
  <c r="BE200"/>
  <c r="BE202"/>
  <c r="BE205"/>
  <c r="BE208"/>
  <c r="BE211"/>
  <c r="BE212"/>
  <c r="BE213"/>
  <c r="BE217"/>
  <c r="BE221"/>
  <c r="BE222"/>
  <c r="J89"/>
  <c r="BE127"/>
  <c r="BE134"/>
  <c r="BE135"/>
  <c r="BE136"/>
  <c r="BE147"/>
  <c r="BE151"/>
  <c r="BE153"/>
  <c r="BE155"/>
  <c r="BE168"/>
  <c r="BE174"/>
  <c r="BE185"/>
  <c r="BE186"/>
  <c r="BE187"/>
  <c r="BE188"/>
  <c r="BE189"/>
  <c r="BE199"/>
  <c r="BE214"/>
  <c r="BE218"/>
  <c i="4" r="E114"/>
  <c r="BE149"/>
  <c r="BE153"/>
  <c r="BE156"/>
  <c r="BE184"/>
  <c r="BE194"/>
  <c r="BE199"/>
  <c r="BE127"/>
  <c r="BE132"/>
  <c r="BE135"/>
  <c r="BE145"/>
  <c r="BE151"/>
  <c r="BE160"/>
  <c r="BE164"/>
  <c r="BE182"/>
  <c r="BE186"/>
  <c r="BE187"/>
  <c r="BE190"/>
  <c r="BE195"/>
  <c r="BE197"/>
  <c r="J89"/>
  <c r="J92"/>
  <c r="F121"/>
  <c r="BE133"/>
  <c r="BE136"/>
  <c r="BE138"/>
  <c r="BE147"/>
  <c r="BE166"/>
  <c r="BE169"/>
  <c r="BE173"/>
  <c r="BE175"/>
  <c r="BE179"/>
  <c r="BE139"/>
  <c r="BE168"/>
  <c r="BE171"/>
  <c r="BE181"/>
  <c r="BE185"/>
  <c r="BE188"/>
  <c r="BE189"/>
  <c r="BE192"/>
  <c r="BE193"/>
  <c r="BE200"/>
  <c i="3" r="J89"/>
  <c r="E120"/>
  <c r="J127"/>
  <c r="BE135"/>
  <c r="BE136"/>
  <c r="BE152"/>
  <c r="BE153"/>
  <c r="BE167"/>
  <c r="BE170"/>
  <c r="BE181"/>
  <c r="BE182"/>
  <c r="BE184"/>
  <c r="BE186"/>
  <c r="BE188"/>
  <c r="BE194"/>
  <c r="BE199"/>
  <c r="BE210"/>
  <c r="BE212"/>
  <c r="BE233"/>
  <c r="BE234"/>
  <c r="BE256"/>
  <c r="BE257"/>
  <c r="BE274"/>
  <c r="BE280"/>
  <c r="BE283"/>
  <c r="BE284"/>
  <c r="BE287"/>
  <c r="BE291"/>
  <c r="BE303"/>
  <c r="BE306"/>
  <c r="BE310"/>
  <c r="BE311"/>
  <c r="BE312"/>
  <c r="BE332"/>
  <c r="BE335"/>
  <c r="BE337"/>
  <c r="F92"/>
  <c r="BE148"/>
  <c r="BE157"/>
  <c r="BE159"/>
  <c r="BE163"/>
  <c r="BE172"/>
  <c r="BE178"/>
  <c r="BE205"/>
  <c r="BE218"/>
  <c r="BE222"/>
  <c r="BE227"/>
  <c r="BE228"/>
  <c r="BE232"/>
  <c r="BE237"/>
  <c r="BE238"/>
  <c r="BE243"/>
  <c r="BE250"/>
  <c r="BE262"/>
  <c r="BE265"/>
  <c r="BE268"/>
  <c r="BE276"/>
  <c r="BE285"/>
  <c r="BE305"/>
  <c r="BE307"/>
  <c r="BE320"/>
  <c r="BE322"/>
  <c r="BE333"/>
  <c r="BE133"/>
  <c r="BE134"/>
  <c r="BE142"/>
  <c r="BE155"/>
  <c r="BE161"/>
  <c r="BE165"/>
  <c r="BE173"/>
  <c r="BE174"/>
  <c r="BE179"/>
  <c r="BE201"/>
  <c r="BE207"/>
  <c r="BE216"/>
  <c r="BE235"/>
  <c r="BE241"/>
  <c r="BE252"/>
  <c r="BE258"/>
  <c r="BE260"/>
  <c r="BE267"/>
  <c r="BE269"/>
  <c r="BE272"/>
  <c r="BE278"/>
  <c r="BE295"/>
  <c r="BE297"/>
  <c r="BE308"/>
  <c r="BE316"/>
  <c r="BE318"/>
  <c r="BE319"/>
  <c r="BE327"/>
  <c r="BE331"/>
  <c r="BE140"/>
  <c r="BE144"/>
  <c r="BE146"/>
  <c r="BE168"/>
  <c r="BE176"/>
  <c r="BE190"/>
  <c r="BE203"/>
  <c r="BE223"/>
  <c r="BE236"/>
  <c r="BE239"/>
  <c r="BE247"/>
  <c r="BE254"/>
  <c r="BE259"/>
  <c r="BE261"/>
  <c r="BE263"/>
  <c r="BE271"/>
  <c r="BE281"/>
  <c r="BE309"/>
  <c r="BE314"/>
  <c r="BE325"/>
  <c i="2" r="J92"/>
  <c r="BE127"/>
  <c r="BE129"/>
  <c r="BE130"/>
  <c r="BE131"/>
  <c r="BE141"/>
  <c r="BE147"/>
  <c r="BE155"/>
  <c r="BE183"/>
  <c r="BE192"/>
  <c r="BE193"/>
  <c r="BE195"/>
  <c r="BE196"/>
  <c r="J89"/>
  <c r="E111"/>
  <c r="BE138"/>
  <c r="BE143"/>
  <c r="BE144"/>
  <c r="BE145"/>
  <c r="BE146"/>
  <c r="BE166"/>
  <c r="BE168"/>
  <c r="BE170"/>
  <c r="BE174"/>
  <c r="BE176"/>
  <c r="BE178"/>
  <c r="BE180"/>
  <c r="BE182"/>
  <c r="BE185"/>
  <c r="BE188"/>
  <c r="F118"/>
  <c r="BE132"/>
  <c r="BE134"/>
  <c r="BE135"/>
  <c r="BE137"/>
  <c r="BE152"/>
  <c r="BE154"/>
  <c r="BE156"/>
  <c r="BE162"/>
  <c r="BE164"/>
  <c r="BE190"/>
  <c r="BE124"/>
  <c r="BE139"/>
  <c r="BE140"/>
  <c r="BE149"/>
  <c r="BE150"/>
  <c r="F34"/>
  <c i="1" r="BA95"/>
  <c i="3" r="F35"/>
  <c i="1" r="BB96"/>
  <c i="3" r="F34"/>
  <c i="1" r="BA96"/>
  <c i="4" r="F37"/>
  <c i="1" r="BD97"/>
  <c i="4" r="F36"/>
  <c i="1" r="BC97"/>
  <c i="5" r="F37"/>
  <c i="1" r="BD98"/>
  <c i="7" r="F35"/>
  <c i="1" r="BB100"/>
  <c i="7" r="F36"/>
  <c i="1" r="BC100"/>
  <c i="9" r="J34"/>
  <c i="1" r="AW102"/>
  <c i="9" r="F34"/>
  <c i="1" r="BA102"/>
  <c i="10" r="F37"/>
  <c i="1" r="BD103"/>
  <c i="2" r="J34"/>
  <c i="1" r="AW95"/>
  <c i="3" r="F37"/>
  <c i="1" r="BD96"/>
  <c i="4" r="F35"/>
  <c i="1" r="BB97"/>
  <c i="5" r="F36"/>
  <c i="1" r="BC98"/>
  <c i="5" r="F34"/>
  <c i="1" r="BA98"/>
  <c i="6" r="F36"/>
  <c i="1" r="BC99"/>
  <c i="7" r="F37"/>
  <c i="1" r="BD100"/>
  <c i="8" r="F37"/>
  <c i="1" r="BD101"/>
  <c i="8" r="F34"/>
  <c i="1" r="BA101"/>
  <c i="9" r="F37"/>
  <c i="1" r="BD102"/>
  <c i="10" r="F34"/>
  <c i="1" r="BA103"/>
  <c i="10" r="F36"/>
  <c i="1" r="BC103"/>
  <c i="2" r="F35"/>
  <c i="1" r="BB95"/>
  <c i="2" r="F37"/>
  <c i="1" r="BD95"/>
  <c i="3" r="F36"/>
  <c i="1" r="BC96"/>
  <c i="4" r="J34"/>
  <c i="1" r="AW97"/>
  <c i="5" r="J34"/>
  <c i="1" r="AW98"/>
  <c i="6" r="F35"/>
  <c i="1" r="BB99"/>
  <c i="6" r="F34"/>
  <c i="1" r="BA99"/>
  <c i="7" r="J34"/>
  <c i="1" r="AW100"/>
  <c i="8" r="F35"/>
  <c i="1" r="BB101"/>
  <c i="7" r="J30"/>
  <c i="9" r="F35"/>
  <c i="1" r="BB102"/>
  <c i="9" r="F36"/>
  <c i="1" r="BC102"/>
  <c i="10" r="F35"/>
  <c i="1" r="BB103"/>
  <c i="2" r="F36"/>
  <c i="1" r="BC95"/>
  <c i="3" r="J34"/>
  <c i="1" r="AW96"/>
  <c i="4" r="F34"/>
  <c i="1" r="BA97"/>
  <c i="5" r="F35"/>
  <c i="1" r="BB98"/>
  <c i="6" r="J34"/>
  <c i="1" r="AW99"/>
  <c i="6" r="F37"/>
  <c i="1" r="BD99"/>
  <c i="7" r="F34"/>
  <c i="1" r="BA100"/>
  <c i="8" r="J34"/>
  <c i="1" r="AW101"/>
  <c i="8" r="F36"/>
  <c i="1" r="BC101"/>
  <c i="10" r="J34"/>
  <c i="1" r="AW103"/>
  <c i="9" l="1" r="P123"/>
  <c r="P122"/>
  <c i="1" r="AU102"/>
  <c i="6" r="T122"/>
  <c i="7" r="T119"/>
  <c i="8" r="T127"/>
  <c r="T126"/>
  <c r="P127"/>
  <c r="P126"/>
  <c i="1" r="AU101"/>
  <c i="10" r="T120"/>
  <c r="T119"/>
  <c i="5" r="R125"/>
  <c r="R124"/>
  <c i="3" r="R323"/>
  <c i="10" r="P120"/>
  <c r="P119"/>
  <c i="1" r="AU103"/>
  <c i="3" r="T131"/>
  <c r="T130"/>
  <c i="8" r="R127"/>
  <c r="R126"/>
  <c i="7" r="P119"/>
  <c i="1" r="AU100"/>
  <c i="6" r="R142"/>
  <c i="5" r="T125"/>
  <c r="T124"/>
  <c i="4" r="P125"/>
  <c r="P124"/>
  <c i="1" r="AU97"/>
  <c i="9" r="T123"/>
  <c r="T122"/>
  <c i="3" r="R131"/>
  <c r="R130"/>
  <c i="2" r="R122"/>
  <c r="R121"/>
  <c i="10" r="BK120"/>
  <c r="J120"/>
  <c r="J97"/>
  <c i="6" r="R122"/>
  <c i="4" r="R125"/>
  <c r="R124"/>
  <c r="BK125"/>
  <c r="J125"/>
  <c r="J97"/>
  <c i="6" r="BK123"/>
  <c r="J123"/>
  <c r="J97"/>
  <c i="10" r="J121"/>
  <c r="J98"/>
  <c i="2" r="BK122"/>
  <c r="J122"/>
  <c r="J97"/>
  <c i="3" r="BK131"/>
  <c r="J131"/>
  <c r="J97"/>
  <c r="BK323"/>
  <c r="J323"/>
  <c r="J106"/>
  <c i="6" r="BK142"/>
  <c r="J142"/>
  <c r="J100"/>
  <c i="8" r="BK202"/>
  <c r="J202"/>
  <c r="J105"/>
  <c i="9" r="BK123"/>
  <c r="J123"/>
  <c r="J97"/>
  <c r="BK154"/>
  <c r="J154"/>
  <c r="J101"/>
  <c i="8" r="BK126"/>
  <c r="J126"/>
  <c r="J96"/>
  <c i="1" r="AG100"/>
  <c i="5" r="BK124"/>
  <c r="J124"/>
  <c i="3" r="J33"/>
  <c i="1" r="AV96"/>
  <c r="AT96"/>
  <c i="5" r="J33"/>
  <c i="1" r="AV98"/>
  <c r="AT98"/>
  <c i="8" r="F33"/>
  <c i="1" r="AZ101"/>
  <c i="9" r="F33"/>
  <c i="1" r="AZ102"/>
  <c i="10" r="F33"/>
  <c i="1" r="AZ103"/>
  <c r="BB94"/>
  <c r="AX94"/>
  <c i="2" r="F33"/>
  <c i="1" r="AZ95"/>
  <c i="4" r="F33"/>
  <c i="1" r="AZ97"/>
  <c i="5" r="F33"/>
  <c i="1" r="AZ98"/>
  <c i="7" r="F33"/>
  <c i="1" r="AZ100"/>
  <c i="9" r="J33"/>
  <c i="1" r="AV102"/>
  <c r="AT102"/>
  <c r="BA94"/>
  <c r="W30"/>
  <c i="3" r="F33"/>
  <c i="1" r="AZ96"/>
  <c i="4" r="J33"/>
  <c i="1" r="AV97"/>
  <c r="AT97"/>
  <c i="5" r="J30"/>
  <c i="1" r="AG98"/>
  <c i="6" r="F33"/>
  <c i="1" r="AZ99"/>
  <c i="6" r="J33"/>
  <c i="1" r="AV99"/>
  <c r="AT99"/>
  <c i="7" r="J33"/>
  <c i="1" r="AV100"/>
  <c r="AT100"/>
  <c r="AN100"/>
  <c i="8" r="J33"/>
  <c i="1" r="AV101"/>
  <c r="AT101"/>
  <c i="10" r="J33"/>
  <c i="1" r="AV103"/>
  <c r="AT103"/>
  <c r="BC94"/>
  <c r="W32"/>
  <c i="2" r="J33"/>
  <c i="1" r="AV95"/>
  <c r="AT95"/>
  <c r="BD94"/>
  <c r="W33"/>
  <c i="4" l="1" r="BK124"/>
  <c r="J124"/>
  <c r="J96"/>
  <c i="6" r="BK122"/>
  <c r="J122"/>
  <c i="3" r="BK130"/>
  <c r="J130"/>
  <c r="J96"/>
  <c i="2" r="BK121"/>
  <c r="J121"/>
  <c r="J96"/>
  <c i="9" r="BK122"/>
  <c r="J122"/>
  <c r="J96"/>
  <c i="10" r="BK119"/>
  <c r="J119"/>
  <c i="7" r="J39"/>
  <c i="1" r="AN98"/>
  <c i="5" r="J96"/>
  <c r="J39"/>
  <c i="1" r="AU94"/>
  <c i="6" r="J30"/>
  <c i="1" r="AG99"/>
  <c i="10" r="J30"/>
  <c i="1" r="AG103"/>
  <c i="8" r="J30"/>
  <c i="1" r="AG101"/>
  <c r="AN101"/>
  <c r="AY94"/>
  <c r="AW94"/>
  <c r="AK30"/>
  <c r="W31"/>
  <c r="AZ94"/>
  <c r="AV94"/>
  <c r="AK29"/>
  <c i="10" l="1" r="J39"/>
  <c i="6" r="J39"/>
  <c r="J96"/>
  <c i="10" r="J96"/>
  <c i="8" r="J39"/>
  <c i="1" r="AN99"/>
  <c r="AN103"/>
  <c i="4" r="J30"/>
  <c i="1" r="AG97"/>
  <c r="AN97"/>
  <c i="2" r="J30"/>
  <c i="1" r="AG95"/>
  <c r="AN95"/>
  <c i="3" r="J30"/>
  <c i="1" r="AG96"/>
  <c r="AN96"/>
  <c r="AT94"/>
  <c i="9" r="J30"/>
  <c i="1" r="AG102"/>
  <c r="W29"/>
  <c i="9" l="1" r="J39"/>
  <c i="4" r="J39"/>
  <c i="2" r="J39"/>
  <c i="3" r="J39"/>
  <c i="1" r="AN102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<sst xmlns="http://schemas.openxmlformats.org/spreadsheetml/2006/main">
  <si>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</si>
  <si>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</si>
  <si>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</si>
  <si>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</si>
  <si>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</si>
  <si>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{d90d0ff7-07da-4179-a3e1-a988e313ac57}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</si>
  <si>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</si>
  <si>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</si>
  <si>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</si>
  <si>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</si>
  <si>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</si>
  <si>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</si>
  <si>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</si>
  <si>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</si>
  <si>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22008_2025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</si>
  <si>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</si>
  <si>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</si>
  <si>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Parkoviště na pozemku 205/3, ulice Dolní, Světlá nad Sázavou</t>
  </si>
  <si>
    <t>KSO:</t>
  </si>
  <si>
    <t>CC-CZ:</t>
  </si>
  <si>
    <t>Místo:</t>
  </si>
  <si>
    <t>Světlá nad Sázavou</t>
  </si>
  <si>
    <t>Datum:</t>
  </si>
  <si>
    <t>8. 11. 2022</t>
  </si>
  <si>
    <t>Zadavatel:</t>
  </si>
  <si>
    <t>IČ:</t>
  </si>
  <si>
    <t>00268321</t>
  </si>
  <si>
    <t>Město Světlá nad Sázavou</t>
  </si>
  <si>
    <t>DIČ:</t>
  </si>
  <si>
    <t>CZ00268321</t>
  </si>
  <si>
    <t>Uchazeč:</t>
  </si>
  <si>
    <t>Vyplň údaj</t>
  </si>
  <si>
    <t>Projektant:</t>
  </si>
  <si>
    <t>25284525</t>
  </si>
  <si>
    <t>DMC Havlíčkův Brod</t>
  </si>
  <si>
    <t>CZ25284525</t>
  </si>
  <si>
    <t>True</t>
  </si>
  <si>
    <t>Zpracovatel:</t>
  </si>
  <si>
    <t xml:space="preserve"> </t>
  </si>
  <si>
    <t>Poznámka:</t>
  </si>
  <si>
    <t>Cenová soustava ÚRS 2025 01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</si>
  <si>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</si>
  <si>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</si>
  <si>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</si>
  <si>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</si>
  <si>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</si>
  <si>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</si>
  <si>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</si>
  <si>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</si>
  <si>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</si>
  <si>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</si>
  <si>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</si>
  <si>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</si>
  <si>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</si>
  <si>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</si>
  <si>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</si>
  <si>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</si>
  <si>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</si>
  <si>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</si>
  <si>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</si>
  <si>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</si>
  <si>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</si>
  <si>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</si>
  <si>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</si>
  <si>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</si>
  <si>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</si>
  <si>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</si>
  <si>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</si>
  <si>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</si>
  <si>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</si>
  <si>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</si>
  <si>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</si>
  <si>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</si>
  <si>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</si>
  <si>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</si>
  <si>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</si>
  <si>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</si>
  <si>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</si>
  <si>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</si>
  <si>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</si>
  <si>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</si>
  <si>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</si>
  <si>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</si>
  <si>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</si>
  <si>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</si>
  <si>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</si>
  <si>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</si>
  <si>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Komunikace a chodníky - doprovodná část</t>
  </si>
  <si>
    <t>STA</t>
  </si>
  <si>
    <t>1</t>
  </si>
  <si>
    <t>{68b6546c-5b47-4e55-9e6a-4619daae0986}</t>
  </si>
  <si>
    <t>2</t>
  </si>
  <si>
    <t>SO 101.2</t>
  </si>
  <si>
    <t>Komunikace a chodníky - hlavní část</t>
  </si>
  <si>
    <t>{e5456d54-3925-408d-8744-5f548ea2f889}</t>
  </si>
  <si>
    <t>SO 301</t>
  </si>
  <si>
    <t>Děšťová kanalizace</t>
  </si>
  <si>
    <t>{b9070f82-2705-43e1-ad7b-87f2686de272}</t>
  </si>
  <si>
    <t>SO 401</t>
  </si>
  <si>
    <t>Veřejné osvětlení</t>
  </si>
  <si>
    <t>{7a992c21-877b-4ca9-a3db-c4f1d93a1635}</t>
  </si>
  <si>
    <t>SO 402</t>
  </si>
  <si>
    <t>Příprava pro dobíjecí stanice elektromobilů</t>
  </si>
  <si>
    <t>{96a794a2-4322-4c36-ab79-018bc4067a1d}</t>
  </si>
  <si>
    <t>SO 801</t>
  </si>
  <si>
    <t>Sadové úpravy</t>
  </si>
  <si>
    <t>{422925a1-95be-425b-81f3-59fcbe8d18eb}</t>
  </si>
  <si>
    <t>SO 901</t>
  </si>
  <si>
    <t>Bourání objektu RD a doprovodných staveb</t>
  </si>
  <si>
    <t>{29bb2aa3-5044-4505-830c-aa9e71e29df5}</t>
  </si>
  <si>
    <t>SO 902</t>
  </si>
  <si>
    <t>Odstranění objektu studny</t>
  </si>
  <si>
    <t>{98d2a45b-13f1-4087-b343-a43787aab664}</t>
  </si>
  <si>
    <t>SO 000</t>
  </si>
  <si>
    <t>Ostatní a vedlejší náklady</t>
  </si>
  <si>
    <t>{08e7764c-a1ea-492f-b8c2-00c8002e7943}</t>
  </si>
  <si>
    <t>KRYCÍ LIST SOUPISU PRACÍ</t>
  </si>
  <si>
    <t>Objekt:</t>
  </si>
  <si>
    <t>SO 101.1 - Komunikace a chodníky - doprovodná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</si>
  <si>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</si>
  <si>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</si>
  <si>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</si>
  <si>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</si>
  <si>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</si>
  <si>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</si>
  <si>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</si>
  <si>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</si>
  <si>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</si>
  <si>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</si>
  <si>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</si>
  <si>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</si>
  <si>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</si>
  <si>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</si>
  <si>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</si>
  <si>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</si>
  <si>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</si>
  <si>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</si>
  <si>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</si>
  <si>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</si>
  <si>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</si>
  <si>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</si>
  <si>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</si>
  <si>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</si>
  <si>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</si>
  <si>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</si>
  <si>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</si>
  <si>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</si>
  <si>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181951112</t>
  </si>
  <si>
    <t>Úprava pláně v hornině třídy těžitelnosti I skupiny 1 až 3 se zhutněním strojně</t>
  </si>
  <si>
    <t>m2</t>
  </si>
  <si>
    <t>4</t>
  </si>
  <si>
    <t>-2120555466</t>
  </si>
  <si>
    <t>VV</t>
  </si>
  <si>
    <t>67,3+194,04+271,6+32,2+149,4</t>
  </si>
  <si>
    <t>Vodorovné konstrukce</t>
  </si>
  <si>
    <t>451571411.A</t>
  </si>
  <si>
    <t>Podklad pod dlažbu z kameniva tl 40 mm</t>
  </si>
  <si>
    <t>1282948356</t>
  </si>
  <si>
    <t>"imobilní" 61,7</t>
  </si>
  <si>
    <t>3</t>
  </si>
  <si>
    <t>451571411.B</t>
  </si>
  <si>
    <t>162121503</t>
  </si>
  <si>
    <t>451571411.C</t>
  </si>
  <si>
    <t>Podklad pod dlažbu z kameniva tl 30 mm</t>
  </si>
  <si>
    <t>1530914994</t>
  </si>
  <si>
    <t>5</t>
  </si>
  <si>
    <t>451571411.D</t>
  </si>
  <si>
    <t>1621341747</t>
  </si>
  <si>
    <t>6</t>
  </si>
  <si>
    <t>451571411</t>
  </si>
  <si>
    <t>Podklad pod dlažbu z kameniva tl 30 mm (předláždění dlažby)</t>
  </si>
  <si>
    <t>913707380</t>
  </si>
  <si>
    <t>Komunikace pozemní</t>
  </si>
  <si>
    <t>7</t>
  </si>
  <si>
    <t>564730101.D</t>
  </si>
  <si>
    <t>Podklad z kameniva hrubého drceného vel. 16-32 mm plochy do 100 m2 tl 100 mm</t>
  </si>
  <si>
    <t>-1575363713</t>
  </si>
  <si>
    <t>8</t>
  </si>
  <si>
    <t>564730111.A</t>
  </si>
  <si>
    <t>Podklad z kameniva hrubého drceného vel. 16-32 mm plochy přes 100 m2 tl 100 mm</t>
  </si>
  <si>
    <t>1090669564</t>
  </si>
  <si>
    <t>9</t>
  </si>
  <si>
    <t>564730111.B</t>
  </si>
  <si>
    <t>588474271</t>
  </si>
  <si>
    <t>10</t>
  </si>
  <si>
    <t>564740112.E</t>
  </si>
  <si>
    <t>Podklad z kameniva hrubého drceného vel. 16-32 mm plochy přes 100 m2 tl 130 mm</t>
  </si>
  <si>
    <t>-1677998997</t>
  </si>
  <si>
    <t>11</t>
  </si>
  <si>
    <t>564741112.E</t>
  </si>
  <si>
    <t>Podklad z kameniva hrubého drceného vel. 32-63 mm plochy přes 100 m2 tl 130 mm</t>
  </si>
  <si>
    <t>-1162263527</t>
  </si>
  <si>
    <t>12</t>
  </si>
  <si>
    <t>564751101.D</t>
  </si>
  <si>
    <t>Podklad z kameniva hrubého drceného vel. 32-63 mm plochy do 100 m2 tl 150 mm</t>
  </si>
  <si>
    <t>1954159702</t>
  </si>
  <si>
    <t>13</t>
  </si>
  <si>
    <t>564751111.A</t>
  </si>
  <si>
    <t>Podklad z kameniva hrubého drceného vel. 32-63 mm plochy přes 100 m2 tl 150 mm</t>
  </si>
  <si>
    <t>1981449082</t>
  </si>
  <si>
    <t>14</t>
  </si>
  <si>
    <t>564751111.B</t>
  </si>
  <si>
    <t>-1390662140</t>
  </si>
  <si>
    <t>564851111.C</t>
  </si>
  <si>
    <t>Podklad ze štěrkodrtě ŠD fr 0-63 plochy přes 100 m2 tl 150 mm</t>
  </si>
  <si>
    <t>-910657389</t>
  </si>
  <si>
    <t>16</t>
  </si>
  <si>
    <t>565145101.E</t>
  </si>
  <si>
    <t>Asfaltový beton vrstva podkladní ACP 16 (obalované kamenivo OKS) tl 60 mm</t>
  </si>
  <si>
    <t>-2109820156</t>
  </si>
  <si>
    <t>17</t>
  </si>
  <si>
    <t>573111111.E</t>
  </si>
  <si>
    <t>Postřik živičný infiltrační s posypem z asfaltu množství 0,60 kg/m2</t>
  </si>
  <si>
    <t>793223862</t>
  </si>
  <si>
    <t>18</t>
  </si>
  <si>
    <t>573231107</t>
  </si>
  <si>
    <t>Postřik živičný spojovací ze silniční emulze v množství 0,40 kg/m2</t>
  </si>
  <si>
    <t>1662119058</t>
  </si>
  <si>
    <t>"nová obrusná vrstva" 38,8+16,6</t>
  </si>
  <si>
    <t>19</t>
  </si>
  <si>
    <t>573231107.E</t>
  </si>
  <si>
    <t>1156034404</t>
  </si>
  <si>
    <t>20</t>
  </si>
  <si>
    <t>577144111</t>
  </si>
  <si>
    <t xml:space="preserve">Asfaltový beton vrstva obrusná ACO 11 (ABS) tř. I tl 50 mm </t>
  </si>
  <si>
    <t>-1534756456</t>
  </si>
  <si>
    <t>577144111.E</t>
  </si>
  <si>
    <t>Asfaltový beton vrstva obrusná ACO 11 (ABS) tř. I tl 50 mm</t>
  </si>
  <si>
    <t>2021197480</t>
  </si>
  <si>
    <t>8,8+5,8+20,5+21,7+57,6+0,8+6,0+0,8+1,4+12,4</t>
  </si>
  <si>
    <t>22</t>
  </si>
  <si>
    <t>591211111.D</t>
  </si>
  <si>
    <t>Kladení dlažby ze žulových odseků do lože z kameniva těženého tl 50 mm</t>
  </si>
  <si>
    <t>713033920</t>
  </si>
  <si>
    <t>23</t>
  </si>
  <si>
    <t>M</t>
  </si>
  <si>
    <t>58381007</t>
  </si>
  <si>
    <t>žulové odseky 80-100mm</t>
  </si>
  <si>
    <t>t</t>
  </si>
  <si>
    <t>2110815052</t>
  </si>
  <si>
    <t>24</t>
  </si>
  <si>
    <t>596211130.C</t>
  </si>
  <si>
    <t>Kladení zámkové dlažby komunikací pro pěší ručně tl 60 mm skupiny C pl do 50 m2</t>
  </si>
  <si>
    <t>1077138686</t>
  </si>
  <si>
    <t>"íčko" 38,2+45,9+8,1+43,9+5,3+29,4+2,9+4,5+17,8-15,075</t>
  </si>
  <si>
    <t>"parketa" 3,0+22,7+2,5</t>
  </si>
  <si>
    <t>"parketa rovná hrana" (3+1,3+3,5+4+1,3+2*1,5+4,5+2,6+4+2,0+2*1,5+3,6+1,3+2,8+0,7+2,8+0,7+4+0,7+4+1,3+3+0,6+2,6)*0,25</t>
  </si>
  <si>
    <t>"signální pás" 1,2+1,2+1,5+1,8+1,2+1,9+1,5+1,2+1,6+1,3+1,5+3,1+1,6+2,1+0,6</t>
  </si>
  <si>
    <t>Součet</t>
  </si>
  <si>
    <t>25</t>
  </si>
  <si>
    <t>59245018</t>
  </si>
  <si>
    <t>dlažba tvar obdélník betonová 200x100x60mm přírodní, rovná hrana</t>
  </si>
  <si>
    <t>1699072814</t>
  </si>
  <si>
    <t>(3,0+22,7+2,5)*1,05</t>
  </si>
  <si>
    <t>26</t>
  </si>
  <si>
    <t>-812907629</t>
  </si>
  <si>
    <t>((3+1,3+3,5+4+1,3+2*1,5+4,5+2,6+4+2,0+2*1,5+3,6+1,3+2,8+0,7+2,8+0,7+4+0,7+4+1,3+3+0,6+2,6)*0,25)*1,05</t>
  </si>
  <si>
    <t>27</t>
  </si>
  <si>
    <t>59245006</t>
  </si>
  <si>
    <t>dlažba tvar obdélník betonová pro nevidomé 200x100x60mm barevná</t>
  </si>
  <si>
    <t>-684339137</t>
  </si>
  <si>
    <t>( 1,2+1,2+1,5+1,8+1,2+1,9+1,5+1,2+1,6+1,3+1,5+3,1+1,6+2,1+0,6)*1,05</t>
  </si>
  <si>
    <t>28</t>
  </si>
  <si>
    <t>59245015</t>
  </si>
  <si>
    <t>dlažba zámková tvaru I 200x165x60mm přírodní</t>
  </si>
  <si>
    <t>1395422958</t>
  </si>
  <si>
    <t>(38,2+45,9+8,1+43,9+5,3+29,4+2,9+4,5+17,8-15,075)*1,05</t>
  </si>
  <si>
    <t>29</t>
  </si>
  <si>
    <t>596211133</t>
  </si>
  <si>
    <t>Kladení zámkové dlažby komunikací pro pěší ručně tl 60 mm skupiny C pl přes 300 m2</t>
  </si>
  <si>
    <t>400378275</t>
  </si>
  <si>
    <t>"předláždění zámkové dlažby-íčko" 2+2,4+2,7+4,8</t>
  </si>
  <si>
    <t>"předláždění zámkové dlažby-parketa" 43,8</t>
  </si>
  <si>
    <t>30</t>
  </si>
  <si>
    <t>892868489</t>
  </si>
  <si>
    <t>"předláždění zámkové dlažby-parketa, 20% nový materiál" 43,8*0,2</t>
  </si>
  <si>
    <t>31</t>
  </si>
  <si>
    <t>59245296</t>
  </si>
  <si>
    <t>dlažba zámková tvaru I 200x165x100mm přírodní</t>
  </si>
  <si>
    <t>1282282281</t>
  </si>
  <si>
    <t>"předláždění zámkové dlažby-íčko, 20% nový materiál" 11,9*0,2</t>
  </si>
  <si>
    <t>32</t>
  </si>
  <si>
    <t>596212231.A</t>
  </si>
  <si>
    <t>Kladení zámkové dlažby pozemních komunikací ručně tl 80 mm skupiny C pl přes 50 do 100 m2</t>
  </si>
  <si>
    <t>-111845737</t>
  </si>
  <si>
    <t>"parkovací stání imobilní" 37+19,1+5,6</t>
  </si>
  <si>
    <t>33</t>
  </si>
  <si>
    <t>59245020</t>
  </si>
  <si>
    <t>dlažba tvar obdélník betonová 200x100x80mm přírodní</t>
  </si>
  <si>
    <t>-433561222</t>
  </si>
  <si>
    <t>61,7*1,05</t>
  </si>
  <si>
    <t>34</t>
  </si>
  <si>
    <t>596412313.B</t>
  </si>
  <si>
    <t>Kladení dlažby z vegetačních tvárnic pozemních komunikací tl do 100 mm pl přes 300 m2</t>
  </si>
  <si>
    <t>-1646361182</t>
  </si>
  <si>
    <t>35</t>
  </si>
  <si>
    <t>59245031</t>
  </si>
  <si>
    <t>dlažba plošná betonová vegetační 600x400x100mm</t>
  </si>
  <si>
    <t>1890545316</t>
  </si>
  <si>
    <t>176,9*1,05</t>
  </si>
  <si>
    <t>36</t>
  </si>
  <si>
    <t>599141111</t>
  </si>
  <si>
    <t>Vyplnění spár mezi silničními dílci živičnou zálivkou</t>
  </si>
  <si>
    <t>m</t>
  </si>
  <si>
    <t>-1121427050</t>
  </si>
  <si>
    <t>5,3+7+6+6+16,5+4+6+4+68,8+38,6+8,1</t>
  </si>
  <si>
    <t>Ostatní konstrukce a práce, bourání</t>
  </si>
  <si>
    <t>37</t>
  </si>
  <si>
    <t>916131213</t>
  </si>
  <si>
    <t>Osazení silničního obrubníku betonového stojatého s boční opěrou do lože z betonu prostého</t>
  </si>
  <si>
    <t>361252647</t>
  </si>
  <si>
    <t>16+3,2+23,3+10+5,5+28,2+5,1+6,4+10+38</t>
  </si>
  <si>
    <t>38</t>
  </si>
  <si>
    <t>59217031</t>
  </si>
  <si>
    <t>obrubník betonový silniční 1000x150x250mm</t>
  </si>
  <si>
    <t>-1648024575</t>
  </si>
  <si>
    <t>(16+3,2+23,3+10+5,5+28,2+5,1+6,4+10+38)*1,05</t>
  </si>
  <si>
    <t>39</t>
  </si>
  <si>
    <t>916231213</t>
  </si>
  <si>
    <t>Osazení chodníkového obrubníku betonového stojatého s boční opěrou do lože z betonu prostého</t>
  </si>
  <si>
    <t>-795185631</t>
  </si>
  <si>
    <t>40</t>
  </si>
  <si>
    <t>59217017</t>
  </si>
  <si>
    <t>obrubník betonový chodníkový 1000x100x250mm</t>
  </si>
  <si>
    <t>-434689469</t>
  </si>
  <si>
    <t>38*1,05</t>
  </si>
  <si>
    <t>41</t>
  </si>
  <si>
    <t>916991121</t>
  </si>
  <si>
    <t>Lože pod obrubníky, krajníky nebo obruby z dlažebních kostek z betonu prostého C16/20nXF</t>
  </si>
  <si>
    <t>m3</t>
  </si>
  <si>
    <t>1051275437</t>
  </si>
  <si>
    <t>42</t>
  </si>
  <si>
    <t>979054451</t>
  </si>
  <si>
    <t>Očištění vybouraných zámkových dlaždic s původním spárováním z kameniva těženého (předláždění dlažby)</t>
  </si>
  <si>
    <t>1489898512</t>
  </si>
  <si>
    <t>SO 101.2 - Komunikace a chodníky - hlavní část</t>
  </si>
  <si>
    <t xml:space="preserve">    2 - Zakládání</t>
  </si>
  <si>
    <t xml:space="preserve">    8 - Trubní vedení</t>
  </si>
  <si>
    <t xml:space="preserve">    997 - Přesun sutě</t>
  </si>
  <si>
    <t xml:space="preserve">    998 - Přesun hmot</t>
  </si>
  <si>
    <t>PSV - PSV</t>
  </si>
  <si>
    <t xml:space="preserve">    01 - ELEKTROINSTALAČNÍ MATERIÁL</t>
  </si>
  <si>
    <t xml:space="preserve">    02 - ELEKTROMONTÁŽE</t>
  </si>
  <si>
    <t xml:space="preserve">    04 - ZEMNÍ PRÁCE</t>
  </si>
  <si>
    <t xml:space="preserve">    741 - Elektroinstalace - silnoproud</t>
  </si>
  <si>
    <t>112251101</t>
  </si>
  <si>
    <t>Odstranění pařezů průměru přes 100 do 300 mm, včetně likvidace</t>
  </si>
  <si>
    <t>kus</t>
  </si>
  <si>
    <t>-1117446101</t>
  </si>
  <si>
    <t>112251102</t>
  </si>
  <si>
    <t>Odstranění pařezů průměru přes 300 do 500 mm, včetně likvidace</t>
  </si>
  <si>
    <t>-543436142</t>
  </si>
  <si>
    <t>112251103</t>
  </si>
  <si>
    <t>Odstranění pařezů průměru přes 500 do 700 mm, včetně likvidace</t>
  </si>
  <si>
    <t>-1215057197</t>
  </si>
  <si>
    <t>113106123</t>
  </si>
  <si>
    <t>Rozebrání dlažeb ze zámkových dlaždic komunikací pro pěší ručně</t>
  </si>
  <si>
    <t>-1176702002</t>
  </si>
  <si>
    <t>113106144</t>
  </si>
  <si>
    <t>Rozebrání dlažeb ze zámkových dlaždic komunikací pro pěší strojně pl přes 50 m2</t>
  </si>
  <si>
    <t>-25991196</t>
  </si>
  <si>
    <t>"vybourání chodníku" 8,2+3,8+71,6+29,5+5,3</t>
  </si>
  <si>
    <t>113106271</t>
  </si>
  <si>
    <t>Rozebrání dlažeb vozovek ze zámkové dlažby s ložem z kameniva strojně pl přes 50 do 200 m2</t>
  </si>
  <si>
    <t>-132166136</t>
  </si>
  <si>
    <t>"vybourání parkoviště" 183,3</t>
  </si>
  <si>
    <t>113107183</t>
  </si>
  <si>
    <t>Odstranění podkladu živičného tl přes 100 do 150 mm strojně pl přes 50 do 200 m2</t>
  </si>
  <si>
    <t>8824712</t>
  </si>
  <si>
    <t>41,3+57,6+20,5+6,0+0,8+1,4+8,8+5,8+0,8+14,3</t>
  </si>
  <si>
    <t>113154113</t>
  </si>
  <si>
    <t xml:space="preserve">Frézování živičného krytu tl 50 mm </t>
  </si>
  <si>
    <t>-1988380898</t>
  </si>
  <si>
    <t>38,8+16,6</t>
  </si>
  <si>
    <t>113202111</t>
  </si>
  <si>
    <t>Vytrhání obrub krajníků obrubníků stojatých</t>
  </si>
  <si>
    <t>1640687366</t>
  </si>
  <si>
    <t>"silniční obruby" 29,1+79,2+17,2+15,7+3,1+16,9+36,9+3,5+6+12,5+2+11,1</t>
  </si>
  <si>
    <t>"chodníkové obruby" 5,7+3+13,5+35+2+2,5+2,5+3+3,5</t>
  </si>
  <si>
    <t>121151123</t>
  </si>
  <si>
    <t>Sejmutí ornice plochy přes 500 m2 tl vrstvy do 200 mm strojně</t>
  </si>
  <si>
    <t>-1757810709</t>
  </si>
  <si>
    <t>122251105.S</t>
  </si>
  <si>
    <t>Odkopávky a prokopávky nezapažené v hornině třídy těžitelnosti I skupiny 3 objem do 1000 m3 strojně (sanace - čerpáno se souhlasem investora)</t>
  </si>
  <si>
    <t>1426468266</t>
  </si>
  <si>
    <t>664,4*0,4+796,9*0,4+271,6*0,2+32,2*0,2+149,4*0,25</t>
  </si>
  <si>
    <t>122251106</t>
  </si>
  <si>
    <t>Odkopávky a prokopávky nezapažené v hornině třídy těžitelnosti I skupiny 3 objem do 5000 m3 strojně</t>
  </si>
  <si>
    <t>-1162370784</t>
  </si>
  <si>
    <t>664,4*0,25+796,9*0,25+271,6*0,15+32,2*0,25+149,4*0,26</t>
  </si>
  <si>
    <t>132251102</t>
  </si>
  <si>
    <t>Hloubení rýh nezapažených š do 800 mm v hornině třídy těžitelnosti I skupiny 3 objem do 50 m3 strojně</t>
  </si>
  <si>
    <t>-1671887631</t>
  </si>
  <si>
    <t>"drenáž"0,15*196,56</t>
  </si>
  <si>
    <t>132251251</t>
  </si>
  <si>
    <t>Hloubení rýh nezapažených š do 2000 mm v hornině třídy těžitelnosti I skupiny 3 objem do 20 m3 strojně</t>
  </si>
  <si>
    <t>-984825294</t>
  </si>
  <si>
    <t>"připojovací potrubí" 35*1,0*1,0</t>
  </si>
  <si>
    <t>162451126.O</t>
  </si>
  <si>
    <t>Vodorovné přemístění přes 1 500 do 2000 m výkopku/sypaniny z horniny třídy těžitelnosti II skupiny 4 a 5</t>
  </si>
  <si>
    <t>324303215</t>
  </si>
  <si>
    <t>"ornice na mezideponii" 176*0,2</t>
  </si>
  <si>
    <t>162751117</t>
  </si>
  <si>
    <t>Vodorovné přemístění přes 9 000 do 10000 m výkopku/sypaniny z horniny třídy těžitelnosti I skupiny 1 až 3</t>
  </si>
  <si>
    <t>28116887</t>
  </si>
  <si>
    <t>452,959+29,484+35,0</t>
  </si>
  <si>
    <t>162751117.O</t>
  </si>
  <si>
    <t>-1083507088</t>
  </si>
  <si>
    <t>"odvoz přebytečné ornice na pozemek investora, k.ú. Horní Dlužiny" 1263*0,15-35,2</t>
  </si>
  <si>
    <t>162751117.S</t>
  </si>
  <si>
    <t>Vodorovné přemístění do 10000 m výkopku/sypaniny z horniny třídy těžitelnosti I, skupiny 1 až 3 (sanace-čerpáno se souhlasem investora)</t>
  </si>
  <si>
    <t>-493711925</t>
  </si>
  <si>
    <t>162751119</t>
  </si>
  <si>
    <t>Příplatek k vodorovnému přemístění výkopku/sypaniny z horniny třídy těžitelnosti I skupiny 1 až 3 ZKD 1000 m přes 10000 m</t>
  </si>
  <si>
    <t>-546497370</t>
  </si>
  <si>
    <t>517,443*25</t>
  </si>
  <si>
    <t>162751119.S</t>
  </si>
  <si>
    <t>Příplatek k vodorovnému přemístění výkopku/sypaniny z horniny třídy těžitelnosti I skupiny 1 až 3 ZKD 1000 m přes 10000 m (sanace-čerpáno se souhlasem investora)</t>
  </si>
  <si>
    <t>-445822467</t>
  </si>
  <si>
    <t>682,63*25</t>
  </si>
  <si>
    <t>167151111</t>
  </si>
  <si>
    <t>Nakládání výkopku z hornin třídy těžitelnosti I skupiny 1 až 3 přes 100 m3</t>
  </si>
  <si>
    <t>-512892221</t>
  </si>
  <si>
    <t>167151111.S</t>
  </si>
  <si>
    <t>Nakládání výkopku z hornin třídy těžitelnosti I skupiny 1 až 3 přes 100 m3 (sanace - čerpáno se souhlasem investora)</t>
  </si>
  <si>
    <t>-514111641</t>
  </si>
  <si>
    <t>171201231</t>
  </si>
  <si>
    <t>Poplatek za uložení zeminy a kamení na recyklační skládce (skládkovné) kód odpadu 17 05 04</t>
  </si>
  <si>
    <t>1885606405</t>
  </si>
  <si>
    <t>517,443*1,8</t>
  </si>
  <si>
    <t>171201231.S</t>
  </si>
  <si>
    <t>Poplatek za uložení zeminy a kamení na recyklační skládce (skládkovné) kód odpadu 17 05 04 (sanace-čerpáno se souhlasem investora)</t>
  </si>
  <si>
    <t>-1860685268</t>
  </si>
  <si>
    <t>682,63*1,8</t>
  </si>
  <si>
    <t>171251201</t>
  </si>
  <si>
    <t>Uložení sypaniny na skládky nebo meziskládky</t>
  </si>
  <si>
    <t>-612736504</t>
  </si>
  <si>
    <t>171251201.O</t>
  </si>
  <si>
    <t>-457153303</t>
  </si>
  <si>
    <t>"uložení ornice na mezideponii" 176*0,2</t>
  </si>
  <si>
    <t>171251201.S</t>
  </si>
  <si>
    <t>Uložení sypaniny na skládky nebo meziskládky (sanace-čerpáno se souhlasem investora)</t>
  </si>
  <si>
    <t>1384577535</t>
  </si>
  <si>
    <t>174151101</t>
  </si>
  <si>
    <t>Zásyp jam, šachet rýh nebo kolem objektů sypaninou se zhutněním</t>
  </si>
  <si>
    <t>61737171</t>
  </si>
  <si>
    <t>35*1,0*0,45</t>
  </si>
  <si>
    <t>58344197</t>
  </si>
  <si>
    <t>štěrkodrť frakce 0/63</t>
  </si>
  <si>
    <t>892000273</t>
  </si>
  <si>
    <t>15,75*2</t>
  </si>
  <si>
    <t>175151101</t>
  </si>
  <si>
    <t>Obsypání potrubí strojně sypaninou bez prohození, uloženou do 3 m</t>
  </si>
  <si>
    <t>-752701625</t>
  </si>
  <si>
    <t>35*1,0*0,45-pi*0,075*0,075*35</t>
  </si>
  <si>
    <t>58341341</t>
  </si>
  <si>
    <t>kamenivo drcené drobné frakce 0/4</t>
  </si>
  <si>
    <t>-1477443312</t>
  </si>
  <si>
    <t>15,131*2</t>
  </si>
  <si>
    <t>181351103</t>
  </si>
  <si>
    <t>Rozprostření ornice tl vrstvy do 200 mm pl přes 100 do 500 m2 v rovině nebo ve svahu do 1:5 strojně</t>
  </si>
  <si>
    <t>456496747</t>
  </si>
  <si>
    <t>"podklad pod trávníky" 176</t>
  </si>
  <si>
    <t>"rozprostření na pozemku investora, k.ú. Horní Dlužiny" 771,25</t>
  </si>
  <si>
    <t>664,4+796,9+271,6+32,2+149,4</t>
  </si>
  <si>
    <t>"odpočet doprovodná část" -(67,3+194,04+271,6+32,2+149,4)</t>
  </si>
  <si>
    <t>Zakládání</t>
  </si>
  <si>
    <t>211561111</t>
  </si>
  <si>
    <t>Výplň odvodňovacích žeber nebo trativodů kamenivem hrubým drceným frakce 8-16mm</t>
  </si>
  <si>
    <t>364068973</t>
  </si>
  <si>
    <t>0,15*196,56-pi*0,05*0,05*196,56</t>
  </si>
  <si>
    <t>211971110</t>
  </si>
  <si>
    <t>Zřízení opláštění žeber nebo trativodů geotextilií v rýze nebo zářezu sklonu do 1:2</t>
  </si>
  <si>
    <t>-1254732301</t>
  </si>
  <si>
    <t>2,2*196,56</t>
  </si>
  <si>
    <t>69311068</t>
  </si>
  <si>
    <t>geotextilie netkaná separační, ochranná, filtrační, drenážní PP 300g/m2</t>
  </si>
  <si>
    <t>-1330042066</t>
  </si>
  <si>
    <t>432,432*1,15</t>
  </si>
  <si>
    <t>212572111</t>
  </si>
  <si>
    <t>Lože pro trativody ze štěrkopísku tříděného</t>
  </si>
  <si>
    <t>-1055571571</t>
  </si>
  <si>
    <t>0,05*0,3*196,5</t>
  </si>
  <si>
    <t>212755214</t>
  </si>
  <si>
    <t>Trativody z drenážních trubek plastových flexibilních D 100 mm bez lože</t>
  </si>
  <si>
    <t>1589937073</t>
  </si>
  <si>
    <t>40,5+39,3+39,3+37,5+30,6+9,36</t>
  </si>
  <si>
    <t>542,3</t>
  </si>
  <si>
    <t>-955914437</t>
  </si>
  <si>
    <t>724,46</t>
  </si>
  <si>
    <t>"odpočet doprovodná část" -176,9</t>
  </si>
  <si>
    <t>451573111</t>
  </si>
  <si>
    <t>Lože pod potrubí otevřený výkop ze štěrkopísku</t>
  </si>
  <si>
    <t>-1521703964</t>
  </si>
  <si>
    <t>35*1,0*0,1</t>
  </si>
  <si>
    <t>465513156</t>
  </si>
  <si>
    <t xml:space="preserve">Dlažba  z upraveného lomového žulového kamene tl 100 mm do lože C 25/30 pl do 10 m2</t>
  </si>
  <si>
    <t>642148985</t>
  </si>
  <si>
    <t>P</t>
  </si>
  <si>
    <t>Poznámka k položce:_x000d_
odláždění koryta</t>
  </si>
  <si>
    <t>"odláždění u vpusti" 2</t>
  </si>
  <si>
    <t>43</t>
  </si>
  <si>
    <t>44</t>
  </si>
  <si>
    <t>365453117</t>
  </si>
  <si>
    <t>45</t>
  </si>
  <si>
    <t>46</t>
  </si>
  <si>
    <t>625644022</t>
  </si>
  <si>
    <t>47</t>
  </si>
  <si>
    <t>564761101.DS</t>
  </si>
  <si>
    <t>Podklad z kameniva hrubého drceného vel. 32-63 mm plochy do 100 m2 tl 200 mm</t>
  </si>
  <si>
    <t>-1964873247</t>
  </si>
  <si>
    <t>48</t>
  </si>
  <si>
    <t>564761111.AS</t>
  </si>
  <si>
    <t>Podklad z kameniva hrubého drceného vel. 32-63 mm plochy přes 100 m2 tl 200 mm (sanace - čerpáno se souhlasem investora)</t>
  </si>
  <si>
    <t>-1278893454</t>
  </si>
  <si>
    <t>49</t>
  </si>
  <si>
    <t>564761111.2AS</t>
  </si>
  <si>
    <t>-1823318588</t>
  </si>
  <si>
    <t>50</t>
  </si>
  <si>
    <t>564761111.BS</t>
  </si>
  <si>
    <t>-560989076</t>
  </si>
  <si>
    <t>51</t>
  </si>
  <si>
    <t>564761111.2BS</t>
  </si>
  <si>
    <t>-337867715</t>
  </si>
  <si>
    <t>52</t>
  </si>
  <si>
    <t>564861111.CS</t>
  </si>
  <si>
    <t>Podklad ze štěrkodrtě ŠD fr 0-63 plochy přes 100 m2 tl 200 mm (sanace - čerpáno se souhlasem investora)</t>
  </si>
  <si>
    <t>-2013962461</t>
  </si>
  <si>
    <t>53</t>
  </si>
  <si>
    <t>564871111.ES</t>
  </si>
  <si>
    <t>Podklad ze štěrkodrtě ŠD fr 0-125 plochy přes 100 m2 tl 250 mm (sanace - čerpáno se souhlasem investora)</t>
  </si>
  <si>
    <t>1576571757</t>
  </si>
  <si>
    <t>54</t>
  </si>
  <si>
    <t>596412213.A</t>
  </si>
  <si>
    <t>Kladení dlažby z vegetačních tvárnic pozemních komunikací tl 80 mm pl přes 300 m2</t>
  </si>
  <si>
    <t>-1052988585</t>
  </si>
  <si>
    <t>"vnitřní komunikace na parkovišti" 542,3</t>
  </si>
  <si>
    <t>55</t>
  </si>
  <si>
    <t>59245038</t>
  </si>
  <si>
    <t>dlažba plošná betonová vegetační 300x160x80mm přírodní</t>
  </si>
  <si>
    <t>1950610008</t>
  </si>
  <si>
    <t>542,3*1,05</t>
  </si>
  <si>
    <t>56</t>
  </si>
  <si>
    <t>1516526977</t>
  </si>
  <si>
    <t>38+38+229,3+176,9+176,4+65,86</t>
  </si>
  <si>
    <t>57</t>
  </si>
  <si>
    <t>-1913847481</t>
  </si>
  <si>
    <t>547,56*1,05</t>
  </si>
  <si>
    <t>Trubní vedení</t>
  </si>
  <si>
    <t>58</t>
  </si>
  <si>
    <t>871313121</t>
  </si>
  <si>
    <t>Montáž kanalizačního potrubí z PVC těsněné gumovým kroužkem otevřený výkop sklon do 20 % DN 160</t>
  </si>
  <si>
    <t>-803545762</t>
  </si>
  <si>
    <t>2+2+6+18+7</t>
  </si>
  <si>
    <t>59</t>
  </si>
  <si>
    <t>28611164</t>
  </si>
  <si>
    <t>trubka kanalizační PVC DN 160x1000mm SN8</t>
  </si>
  <si>
    <t>-1153927888</t>
  </si>
  <si>
    <t>35*1,05</t>
  </si>
  <si>
    <t>60</t>
  </si>
  <si>
    <t>890211851</t>
  </si>
  <si>
    <t>Bourání šachet z prostého betonu strojně obestavěného prostoru do 1,5 m3</t>
  </si>
  <si>
    <t>757433610</t>
  </si>
  <si>
    <t>"odstranění UV" 0,3*3</t>
  </si>
  <si>
    <t>61</t>
  </si>
  <si>
    <t>892351111</t>
  </si>
  <si>
    <t>Tlaková zkouška vodou potrubí DN 150 nebo 200</t>
  </si>
  <si>
    <t>773200727</t>
  </si>
  <si>
    <t>62</t>
  </si>
  <si>
    <t>895941302</t>
  </si>
  <si>
    <t>Osazení vpusti uliční DN 450 z betonových dílců dno s kalištěm</t>
  </si>
  <si>
    <t>1817920644</t>
  </si>
  <si>
    <t>63</t>
  </si>
  <si>
    <t>59224495</t>
  </si>
  <si>
    <t>vpusť uliční DN 450 kaliště nízké 450/240x50mm</t>
  </si>
  <si>
    <t>-355709538</t>
  </si>
  <si>
    <t>64</t>
  </si>
  <si>
    <t>895941312</t>
  </si>
  <si>
    <t>Osazení vpusti uliční DN 450 z betonových dílců skruž horní 195 mm</t>
  </si>
  <si>
    <t>-992575890</t>
  </si>
  <si>
    <t>65</t>
  </si>
  <si>
    <t>59223320</t>
  </si>
  <si>
    <t>vpusť uliční DN 450 skruž horní betonová 450/195x50mm</t>
  </si>
  <si>
    <t>165955941</t>
  </si>
  <si>
    <t>66</t>
  </si>
  <si>
    <t>895941331</t>
  </si>
  <si>
    <t>Osazení vpusti uliční DN 450 z betonových dílců skruž průběžná s výtokem</t>
  </si>
  <si>
    <t>1649741010</t>
  </si>
  <si>
    <t>67</t>
  </si>
  <si>
    <t>59224492</t>
  </si>
  <si>
    <t>skruž betonová s odtokem 200mm PVC pro uliční vpusť 450x450x50mm</t>
  </si>
  <si>
    <t>498887823</t>
  </si>
  <si>
    <t>68</t>
  </si>
  <si>
    <t>899201211</t>
  </si>
  <si>
    <t>Demontáž mříží litinových včetně rámů hmotnosti do 50 kg</t>
  </si>
  <si>
    <t>330607310</t>
  </si>
  <si>
    <t>"odstranění UV" 3</t>
  </si>
  <si>
    <t>69</t>
  </si>
  <si>
    <t>899204112</t>
  </si>
  <si>
    <t>Osazení mříží litinových včetně rámů a košů na bahno pro třídu zatížení D400, E600</t>
  </si>
  <si>
    <t>-2097000921</t>
  </si>
  <si>
    <t>"UV" 3</t>
  </si>
  <si>
    <t>70</t>
  </si>
  <si>
    <t>28661789</t>
  </si>
  <si>
    <t>koš kalový ocelový pro silniční vpusť 425mm vč. madla</t>
  </si>
  <si>
    <t>1802210668</t>
  </si>
  <si>
    <t>71</t>
  </si>
  <si>
    <t>59224481</t>
  </si>
  <si>
    <t>mříž vtoková s rámem pro uliční vpusť 500x500, zatížení 40 tun</t>
  </si>
  <si>
    <t>-1752984183</t>
  </si>
  <si>
    <t>72</t>
  </si>
  <si>
    <t>899231111</t>
  </si>
  <si>
    <t>Výšková úprava uličního vstupu nebo vpusti do 200 mm zvýšením mříže</t>
  </si>
  <si>
    <t>65035391</t>
  </si>
  <si>
    <t>73</t>
  </si>
  <si>
    <t>914111111</t>
  </si>
  <si>
    <t>Montáž svislé dopravní značky do velikosti 1 m2 objímkami na sloupek nebo konzolu</t>
  </si>
  <si>
    <t>-906842861</t>
  </si>
  <si>
    <t>74</t>
  </si>
  <si>
    <t>40445608</t>
  </si>
  <si>
    <t>značky upravující přednost P1, P4 700mm</t>
  </si>
  <si>
    <t>921017985</t>
  </si>
  <si>
    <t>"P4" 1</t>
  </si>
  <si>
    <t>75</t>
  </si>
  <si>
    <t>40445600</t>
  </si>
  <si>
    <t>výstražné dopravní značky A1-A30, A33, A34 700mm</t>
  </si>
  <si>
    <t>-2010655024</t>
  </si>
  <si>
    <t>"A12a" 2</t>
  </si>
  <si>
    <t>76</t>
  </si>
  <si>
    <t>40445650</t>
  </si>
  <si>
    <t>dodatkové tabulky E7, E12, E13 500x300mm</t>
  </si>
  <si>
    <t>-2037136066</t>
  </si>
  <si>
    <t>"E13" 3</t>
  </si>
  <si>
    <t>77</t>
  </si>
  <si>
    <t>40445647</t>
  </si>
  <si>
    <t>dodatkové tabulky E1, E2a,b , E6, E9, E10 E12c, E17 500x500mm</t>
  </si>
  <si>
    <t>-269616137</t>
  </si>
  <si>
    <t>"E2a" 1</t>
  </si>
  <si>
    <t>78</t>
  </si>
  <si>
    <t>40445615</t>
  </si>
  <si>
    <t>značky upravující přednost P6 700mm</t>
  </si>
  <si>
    <t>1715574691</t>
  </si>
  <si>
    <t>79</t>
  </si>
  <si>
    <t>40445625</t>
  </si>
  <si>
    <t>informativní značky provozní IP8, IP9, IP11-IP13 500x700mm</t>
  </si>
  <si>
    <t>717570858</t>
  </si>
  <si>
    <t>"IP12" 3</t>
  </si>
  <si>
    <t>80</t>
  </si>
  <si>
    <t>914511112</t>
  </si>
  <si>
    <t>Montáž sloupku dopravních značek délky do 3,5 m s betonovým základem a patkou D 60 mm</t>
  </si>
  <si>
    <t>-354302065</t>
  </si>
  <si>
    <t>81</t>
  </si>
  <si>
    <t>40445225</t>
  </si>
  <si>
    <t>sloupek pro dopravní značku Zn D 60mm v 3,5m</t>
  </si>
  <si>
    <t>-1184086957</t>
  </si>
  <si>
    <t>82</t>
  </si>
  <si>
    <t>915111111</t>
  </si>
  <si>
    <t>Vodorovné dopravní značení dělící čáry souvislé š 125 mm základní bílá barva (V10b)</t>
  </si>
  <si>
    <t>1683069579</t>
  </si>
  <si>
    <t>10*10+13*4,5+4*4,5+12*5,2</t>
  </si>
  <si>
    <t>83</t>
  </si>
  <si>
    <t>915131111</t>
  </si>
  <si>
    <t>Vodorovné dopravní značení přechody pro chodce, šipky, symboly základní bílá barva</t>
  </si>
  <si>
    <t>1820709699</t>
  </si>
  <si>
    <t>"3xV10f" 9</t>
  </si>
  <si>
    <t>"V7b"5</t>
  </si>
  <si>
    <t>84</t>
  </si>
  <si>
    <t>15,7+3,5+6+12,5+3,8+69,6+11+18+36,6+143,5+2*9,7+19,7+18</t>
  </si>
  <si>
    <t>"odpočet doprovodná část" -(16+3,2+23,3+10+5,5+28,2+5,1+6,4+10+38)</t>
  </si>
  <si>
    <t>85</t>
  </si>
  <si>
    <t>231,6*1,05</t>
  </si>
  <si>
    <t>86</t>
  </si>
  <si>
    <t>-1886819702</t>
  </si>
  <si>
    <t>"parkovací plochy" 2*3,7+68,2+37,7+2*11+37,8+8,7</t>
  </si>
  <si>
    <t>"chodník" 19,3+4,6+5,4+3+35,7+3,5+16,9+8,7+24,1+4,6+6,3</t>
  </si>
  <si>
    <t>"předláždění dlažby" 2+11</t>
  </si>
  <si>
    <t>"odpočet doprovodná část" -38</t>
  </si>
  <si>
    <t>87</t>
  </si>
  <si>
    <t>-91512825</t>
  </si>
  <si>
    <t>288,9*1,05</t>
  </si>
  <si>
    <t>88</t>
  </si>
  <si>
    <t>89</t>
  </si>
  <si>
    <t>919112213</t>
  </si>
  <si>
    <t>Řezání spár pro vytvoření komůrky š 10 mm hl 25 mm pro těsnící zálivku v živičném krytu</t>
  </si>
  <si>
    <t>1393703682</t>
  </si>
  <si>
    <t>90</t>
  </si>
  <si>
    <t>919731123</t>
  </si>
  <si>
    <t>Zarovnání styčné plochy podkladu nebo krytu živičného tl přes 100 do 200 mm</t>
  </si>
  <si>
    <t>54459145</t>
  </si>
  <si>
    <t>91</t>
  </si>
  <si>
    <t>919735113</t>
  </si>
  <si>
    <t>Řezání stávajícího živičného krytu hl přes 100 do 150 mm</t>
  </si>
  <si>
    <t>1640680526</t>
  </si>
  <si>
    <t>92</t>
  </si>
  <si>
    <t>936124113</t>
  </si>
  <si>
    <t>Montáž lavičky stabilní kotvené šrouby na pevný podklad</t>
  </si>
  <si>
    <t>-1564165252</t>
  </si>
  <si>
    <t>93</t>
  </si>
  <si>
    <t>966001212</t>
  </si>
  <si>
    <t>Odstranění lavičky stabilní kotvené šrouby na pevný podklad</t>
  </si>
  <si>
    <t>-434330724</t>
  </si>
  <si>
    <t>94</t>
  </si>
  <si>
    <t>966006132</t>
  </si>
  <si>
    <t>Odstranění značek dopravních nebo orientačních se sloupky s betonovými patkami</t>
  </si>
  <si>
    <t>-382858067</t>
  </si>
  <si>
    <t>95</t>
  </si>
  <si>
    <t>966008212</t>
  </si>
  <si>
    <t>Bourání odvodňovacího žlabu z betonových příkopových tvárnic š přes 500 do 800 mm</t>
  </si>
  <si>
    <t>306102078</t>
  </si>
  <si>
    <t>997</t>
  </si>
  <si>
    <t>Přesun sutě</t>
  </si>
  <si>
    <t>96</t>
  </si>
  <si>
    <t>997002511</t>
  </si>
  <si>
    <t>Vodorovné přemístění suti a vybouraných hmot bez naložení ale se složením a urovnáním do 1 km</t>
  </si>
  <si>
    <t>-1501781546</t>
  </si>
  <si>
    <t>147,2+56,1</t>
  </si>
  <si>
    <t>97</t>
  </si>
  <si>
    <t>997002519</t>
  </si>
  <si>
    <t>Příplatek ZKD 1 km přemístění suti a vybouraných hmot</t>
  </si>
  <si>
    <t>1727647526</t>
  </si>
  <si>
    <t>203,3*19</t>
  </si>
  <si>
    <t>98</t>
  </si>
  <si>
    <t>997002611</t>
  </si>
  <si>
    <t>Nakládání suti a vybouraných hmot</t>
  </si>
  <si>
    <t>44212428</t>
  </si>
  <si>
    <t>99</t>
  </si>
  <si>
    <t>997013861</t>
  </si>
  <si>
    <t>Poplatek za uložení stavebního odpadu na recyklační skládce (skládkovné) z prostého betonu kód odpadu 17 01 01</t>
  </si>
  <si>
    <t>2035466874</t>
  </si>
  <si>
    <t>100</t>
  </si>
  <si>
    <t>997013875</t>
  </si>
  <si>
    <t>Poplatek za uložení stavebního odpadu na recyklační skládce (skládkovné) asfaltového bez obsahu dehtu zatříděného do Katalogu odpadů pod kódem 17 03 02</t>
  </si>
  <si>
    <t>-1200832457</t>
  </si>
  <si>
    <t>998</t>
  </si>
  <si>
    <t>Přesun hmot</t>
  </si>
  <si>
    <t>101</t>
  </si>
  <si>
    <t>998223011</t>
  </si>
  <si>
    <t>Přesun hmot pro pozemní komunikace s krytem dlážděným</t>
  </si>
  <si>
    <t>-1892438675</t>
  </si>
  <si>
    <t>PSV</t>
  </si>
  <si>
    <t>01</t>
  </si>
  <si>
    <t>ELEKTROINSTALAČNÍ MATERIÁL</t>
  </si>
  <si>
    <t>102</t>
  </si>
  <si>
    <t>34571358</t>
  </si>
  <si>
    <t>trubka elektroinstalační ohebná dvouplášťová korugovaná HDPE+LDPE (chránička) D 136/160mm</t>
  </si>
  <si>
    <t>-333559332</t>
  </si>
  <si>
    <t>"chránička CETIN" 83</t>
  </si>
  <si>
    <t>103</t>
  </si>
  <si>
    <t>34571099</t>
  </si>
  <si>
    <t>trubka elektroinstalační dělená (chránička) D 138/160mm, HDPE</t>
  </si>
  <si>
    <t>-1140585106</t>
  </si>
  <si>
    <t>"rezervní chránička CETIN" 83</t>
  </si>
  <si>
    <t>02</t>
  </si>
  <si>
    <t>ELEKTROMONTÁŽE</t>
  </si>
  <si>
    <t>04</t>
  </si>
  <si>
    <t>ZEMNÍ PRÁCE</t>
  </si>
  <si>
    <t>104</t>
  </si>
  <si>
    <t>460161172</t>
  </si>
  <si>
    <t>Hloubení kabelových rýh ručně š 35 cm hl 80 cm v hornině tř I skupiny 3</t>
  </si>
  <si>
    <t>-2057984164</t>
  </si>
  <si>
    <t>105</t>
  </si>
  <si>
    <t>460431182</t>
  </si>
  <si>
    <t>Zásyp kabelových rýh ručně se zhutněním š 35 cm hl 80 cm z horniny tř I skupiny 3</t>
  </si>
  <si>
    <t>488512891</t>
  </si>
  <si>
    <t>106</t>
  </si>
  <si>
    <t>460661111</t>
  </si>
  <si>
    <t>Kabelové lože z písku pro kabely nn bez zakrytí š do 35 cm</t>
  </si>
  <si>
    <t>-285259349</t>
  </si>
  <si>
    <t>741</t>
  </si>
  <si>
    <t>Elektroinstalace - silnoproud</t>
  </si>
  <si>
    <t>107</t>
  </si>
  <si>
    <t>741110013</t>
  </si>
  <si>
    <t>Montáž trubka plastová tuhá D přes 35 mm uložená volně</t>
  </si>
  <si>
    <t>1896880321</t>
  </si>
  <si>
    <t>108</t>
  </si>
  <si>
    <t>741110053</t>
  </si>
  <si>
    <t>Montáž trubka plastová ohebná D přes 35 mm uložená volně</t>
  </si>
  <si>
    <t>457143680</t>
  </si>
  <si>
    <t>SO 301 - Děšťová kanalizace</t>
  </si>
  <si>
    <t xml:space="preserve">    3 - Svislé a kompletní konstrukce</t>
  </si>
  <si>
    <t>VRN - Vedlejší rozpočtové náklady</t>
  </si>
  <si>
    <t>1935229586</t>
  </si>
  <si>
    <t>"potrubí dešťové kanalizace" 17*1,5*1,4</t>
  </si>
  <si>
    <t>"vsakovací rýha" 1,2*0,9*31</t>
  </si>
  <si>
    <t>"šterkový polštář u Šk6" 1,2*0,9*2,4</t>
  </si>
  <si>
    <t>1355157038</t>
  </si>
  <si>
    <t>-1487501550</t>
  </si>
  <si>
    <t>71,772*25</t>
  </si>
  <si>
    <t>167151101</t>
  </si>
  <si>
    <t>Nakládání výkopku z hornin třídy těžitelnosti I skupiny 1 až 3 do 100 m3</t>
  </si>
  <si>
    <t>-1985557988</t>
  </si>
  <si>
    <t>-1891406351</t>
  </si>
  <si>
    <t>71,772*1,8</t>
  </si>
  <si>
    <t>-195827514</t>
  </si>
  <si>
    <t>-412746517</t>
  </si>
  <si>
    <t>"potrubí dešťové kanalizace" 17*1,5*0,7</t>
  </si>
  <si>
    <t>"zásyp průlehu humusovou vrstvou tl. 0,3m" 1,2*31*0,3</t>
  </si>
  <si>
    <t>"zásyp průlehu písčitohlinitou vrstvou tl. 0,1m" 1,2*31*0,1</t>
  </si>
  <si>
    <t>"zásyp štěrkového polštáře humusovou vrstvou tl. 0,3m" 1,2*2,4*0,3</t>
  </si>
  <si>
    <t>58344171</t>
  </si>
  <si>
    <t>štěrkodrť frakce 0/32</t>
  </si>
  <si>
    <t>-365978033</t>
  </si>
  <si>
    <t>"potrubí dešťové kanalizace" (17*1,5*0,7)*2</t>
  </si>
  <si>
    <t>174251101</t>
  </si>
  <si>
    <t>Zásyp jam, šachet rýh nebo kolem objektů sypaninou bez zhutnění</t>
  </si>
  <si>
    <t>1906213760</t>
  </si>
  <si>
    <t>"překrytí konců potrubí propojující průlehy" 2*0,075</t>
  </si>
  <si>
    <t>58344003</t>
  </si>
  <si>
    <t>kamenivo drcené hrubé frakce 63/125</t>
  </si>
  <si>
    <t>1397247633</t>
  </si>
  <si>
    <t>0,15*2</t>
  </si>
  <si>
    <t>-1317674922</t>
  </si>
  <si>
    <t>"potrubí dešťové kanalizace" 17*1,5*0,55-pi*0,125*0,125*17</t>
  </si>
  <si>
    <t>1385637788</t>
  </si>
  <si>
    <t>13,191*2</t>
  </si>
  <si>
    <t>211531111</t>
  </si>
  <si>
    <t>Výplň odvodňovacích žeber nebo trativodů kamenivem hrubým drceným frakce 16 až 32 mm</t>
  </si>
  <si>
    <t>38186948</t>
  </si>
  <si>
    <t xml:space="preserve">"vsakovací rýha"  1,2*0,55*31-pi*0,1*0,1*31-pi*0,05*0,05*31</t>
  </si>
  <si>
    <t>"štěrkový polštář u Šk6" 1,2*2,4*0,55</t>
  </si>
  <si>
    <t>2142698803</t>
  </si>
  <si>
    <t>"vsakovací rýha" (1,2+0,55)*2*1,1*31+2*1,2*0,5*1,1</t>
  </si>
  <si>
    <t>"štěrkový polštář u Šk6" (1,2+0,55)*2*1,1*2,4+2*1,2*0,5*1,1</t>
  </si>
  <si>
    <t>2091120920</t>
  </si>
  <si>
    <t>131,23*1,1</t>
  </si>
  <si>
    <t>388212284</t>
  </si>
  <si>
    <t>1,2*31*0,05</t>
  </si>
  <si>
    <t>571487009</t>
  </si>
  <si>
    <t>212755218</t>
  </si>
  <si>
    <t>Trativody z drenážních trubek plastových flexibilních D 200 mm bez lože</t>
  </si>
  <si>
    <t>-1034494060</t>
  </si>
  <si>
    <t>Svislé a kompletní konstrukce</t>
  </si>
  <si>
    <t>359901211</t>
  </si>
  <si>
    <t>Monitoring stoky jakékoli výšky na nové kanalizaci (kamerová zkouška potrubí)</t>
  </si>
  <si>
    <t>1207358746</t>
  </si>
  <si>
    <t>1969231259</t>
  </si>
  <si>
    <t>"potrubí dešťové kanalizace" 17*1,5*0,15</t>
  </si>
  <si>
    <t>-587186337</t>
  </si>
  <si>
    <t>"olemování vpustí přelivu" 4*0,5*0,15*3</t>
  </si>
  <si>
    <t>871263121</t>
  </si>
  <si>
    <t>Montáž kanalizačního potrubí z PVC těsněné gumovým kroužkem otevřený výkop sklon do 20 % DN 110</t>
  </si>
  <si>
    <t>601854549</t>
  </si>
  <si>
    <t>"propojení průlehů" 2*4,75</t>
  </si>
  <si>
    <t>28611171</t>
  </si>
  <si>
    <t>trubka kanalizační PVC DN 110x3000mm SN10</t>
  </si>
  <si>
    <t>-1596406605</t>
  </si>
  <si>
    <t>871363121</t>
  </si>
  <si>
    <t>Montáž kanalizačního potrubí z PVC těsněné gumovým kroužkem otevřený výkop sklon do 20 % DN 250</t>
  </si>
  <si>
    <t>940853672</t>
  </si>
  <si>
    <t>1+16</t>
  </si>
  <si>
    <t>28611232</t>
  </si>
  <si>
    <t>trubka kanalizační PVC-U DN 250x3000mm SN12</t>
  </si>
  <si>
    <t>1143459460</t>
  </si>
  <si>
    <t>891365321</t>
  </si>
  <si>
    <t>Montáž zpětných klapek DN 250</t>
  </si>
  <si>
    <t>1932548490</t>
  </si>
  <si>
    <t>42283506</t>
  </si>
  <si>
    <t>plastová hrdlová zpětná klapka jednoklapková s aretací DN 250</t>
  </si>
  <si>
    <t>1396491146</t>
  </si>
  <si>
    <t>892381111</t>
  </si>
  <si>
    <t>Tlaková zkouška vodou potrubí DN 250, DN 300 nebo 350</t>
  </si>
  <si>
    <t>1445758496</t>
  </si>
  <si>
    <t>894812359</t>
  </si>
  <si>
    <t xml:space="preserve">Plastová revizní a čistící šachta DN 600(min. 500mm),  kalový prostor hl. min 250mm, poklop B125</t>
  </si>
  <si>
    <t>-975645170</t>
  </si>
  <si>
    <t>894812551</t>
  </si>
  <si>
    <t xml:space="preserve">Plastová revizní a čistící šachta DN 1000 (min. 800mm), poklop litinový pro třídu zatížení C250 </t>
  </si>
  <si>
    <t>1251423149</t>
  </si>
  <si>
    <t>899623151</t>
  </si>
  <si>
    <t>Obetonování potrubí nebo zdiva stok betonem prostým tř. C 16/20 v otevřeném výkopu</t>
  </si>
  <si>
    <t>-459261885</t>
  </si>
  <si>
    <t>"propojení průlehů" 0,5</t>
  </si>
  <si>
    <t>NP1</t>
  </si>
  <si>
    <t>D+M zařízení pro regulovaný odtok 2,0l/s, umístění v šachtě Š2</t>
  </si>
  <si>
    <t>-1209807439</t>
  </si>
  <si>
    <t>NP2</t>
  </si>
  <si>
    <t>D+M napojení potrubí DN 250 do dešťového sběrače (betonové potrubí DN 1000), práce včetně vrtání a obetonávky</t>
  </si>
  <si>
    <t>-84614523</t>
  </si>
  <si>
    <t>NP3</t>
  </si>
  <si>
    <t>D+M bezpečnostního přelivu, kompletní práce včetně dodávky materiálu (vpusť, potrubí plastové DN100 SN4 délky 1,25m)</t>
  </si>
  <si>
    <t>154153705</t>
  </si>
  <si>
    <t>NP4</t>
  </si>
  <si>
    <t>Obnovení čísla vyústního objektu</t>
  </si>
  <si>
    <t>509126423</t>
  </si>
  <si>
    <t>998276101</t>
  </si>
  <si>
    <t>Přesun hmot pro trubní vedení z trub z plastických hmot otevřený výkop</t>
  </si>
  <si>
    <t>2137420351</t>
  </si>
  <si>
    <t>VRN</t>
  </si>
  <si>
    <t>Vedlejší rozpočtové náklady</t>
  </si>
  <si>
    <t>001</t>
  </si>
  <si>
    <t>Statická zatěžovací zkouška v úrovni zemní pláně vozovky</t>
  </si>
  <si>
    <t>1024</t>
  </si>
  <si>
    <t>647612395</t>
  </si>
  <si>
    <t>002</t>
  </si>
  <si>
    <t>Zpracování provozního řádu retenčně vsakovacího systému</t>
  </si>
  <si>
    <t>1430166931</t>
  </si>
  <si>
    <t>SO 401 - Veřejné osvětlení</t>
  </si>
  <si>
    <t>Zdražil Radek</t>
  </si>
  <si>
    <t xml:space="preserve">    03 - DEMONTÁŽE</t>
  </si>
  <si>
    <t xml:space="preserve">    05 - OSTATNÍ</t>
  </si>
  <si>
    <t>HZS - Hodinové zúčtovací sazby</t>
  </si>
  <si>
    <t>34774000.001</t>
  </si>
  <si>
    <t>Pouliční svítidlo S1_Svítidlo LED - 27,2W, 3829lm, 3000K, IP67</t>
  </si>
  <si>
    <t>-663289944</t>
  </si>
  <si>
    <t>34774000.002</t>
  </si>
  <si>
    <t>Pouliční svítidlo S2_Svítidlo LED - 60W, 8550lm, 3000K, IP67</t>
  </si>
  <si>
    <t>-1352091962</t>
  </si>
  <si>
    <t>34774000.003</t>
  </si>
  <si>
    <t>Pouliční svítidlo S3_Svítidlo LED - 38,8W, 5530lm, 3000K, IP67</t>
  </si>
  <si>
    <t>2082496270</t>
  </si>
  <si>
    <t>34774000.004</t>
  </si>
  <si>
    <t>Pouliční svítidlo S4_Svítidlo LED - 26,9W, 3720lm, 3000K, IP67</t>
  </si>
  <si>
    <t>1463032728</t>
  </si>
  <si>
    <t>31674065</t>
  </si>
  <si>
    <t>stožár osvětlovací sadový Pz 133/89/60 v 5,0m</t>
  </si>
  <si>
    <t>-1601597702</t>
  </si>
  <si>
    <t>31674067</t>
  </si>
  <si>
    <t>stožár osvětlovací sadový Pz 133/89/60 v 6,0m</t>
  </si>
  <si>
    <t>-1852370100</t>
  </si>
  <si>
    <t>31674069</t>
  </si>
  <si>
    <t>stožár osvětlovací sadový Pz 133/89/60 v 8,0m</t>
  </si>
  <si>
    <t>-913232566</t>
  </si>
  <si>
    <t>31674124</t>
  </si>
  <si>
    <t>manžeta plastová ochranná na stožár d=133mm</t>
  </si>
  <si>
    <t>1443090514</t>
  </si>
  <si>
    <t>31672000</t>
  </si>
  <si>
    <t>výložník rovný jednoduchý k osvětlovacím stožárům sadovým vyložení 300mm</t>
  </si>
  <si>
    <t>633521629</t>
  </si>
  <si>
    <t>31674131.001</t>
  </si>
  <si>
    <t>SV 9.16.4, 1x pojistková trubička, IP20</t>
  </si>
  <si>
    <t>371212172</t>
  </si>
  <si>
    <t>31674131.002</t>
  </si>
  <si>
    <t>SV 9.16.4, 2x pojistková trubička, IP20</t>
  </si>
  <si>
    <t>670949608</t>
  </si>
  <si>
    <t>34112316</t>
  </si>
  <si>
    <t>kabel instalační jádro Al plné izolace PVC plášť PVC 450/750V (AYKY) 4x16mm2</t>
  </si>
  <si>
    <t>-62205463</t>
  </si>
  <si>
    <t>213*1,1 "Přepočítané množství</t>
  </si>
  <si>
    <t>34111030</t>
  </si>
  <si>
    <t>kabel instalační jádro Cu plné izolace PVC plášť PVC 450/750V (CYKY) 3x1,5mm2</t>
  </si>
  <si>
    <t>-1174962307</t>
  </si>
  <si>
    <t>47,3*1,1"Přepočtené koeficientem množství</t>
  </si>
  <si>
    <t>35436314</t>
  </si>
  <si>
    <t>hlava rozdělovací smršťovaná přímá do 1kV SKE 4f/1+2 kabel 12-32mm/průřez 1,5-35mm</t>
  </si>
  <si>
    <t>-262228584</t>
  </si>
  <si>
    <t>34343203</t>
  </si>
  <si>
    <t>trubka smršťovací středněstěnná s lepidlem MDT-A 32/7</t>
  </si>
  <si>
    <t>1171303586</t>
  </si>
  <si>
    <t>35711805</t>
  </si>
  <si>
    <t>skříň přípojková kompaktní pilíř celoplastové provedení výzbroj 2x sada pojistkové spodky nožové velikosti 00 (SP200/NKP2P)</t>
  </si>
  <si>
    <t>1132647943</t>
  </si>
  <si>
    <t>35825226</t>
  </si>
  <si>
    <t>pojistka nožová 25A nízkoztrátová 2,70W, provedení normální, charakteristika gG</t>
  </si>
  <si>
    <t>601518242</t>
  </si>
  <si>
    <t>35441073</t>
  </si>
  <si>
    <t>drát D 10mm FeZn</t>
  </si>
  <si>
    <t>kg</t>
  </si>
  <si>
    <t>-354748764</t>
  </si>
  <si>
    <t>35441996</t>
  </si>
  <si>
    <t>svorka odbočovací a spojovací pro spojování kruhových a páskových vodičů, FeZn</t>
  </si>
  <si>
    <t>1736882132</t>
  </si>
  <si>
    <t>35441895</t>
  </si>
  <si>
    <t>svorka připojovací k připojení kovových částí</t>
  </si>
  <si>
    <t>-453498315</t>
  </si>
  <si>
    <t>24633006</t>
  </si>
  <si>
    <t>pěna montážní PUR jednosložková</t>
  </si>
  <si>
    <t>litr</t>
  </si>
  <si>
    <t>-419596858</t>
  </si>
  <si>
    <t>24617222</t>
  </si>
  <si>
    <t>hmota nátěrová asfaltová krycí (email) na kovy</t>
  </si>
  <si>
    <t>-876273396</t>
  </si>
  <si>
    <t>34571351</t>
  </si>
  <si>
    <t>trubka elektroinstalační ohebná dvouplášťová korugovaná (chránička) D 41/50mm, HDPE+LDPE</t>
  </si>
  <si>
    <t>-1312340692</t>
  </si>
  <si>
    <t>193*1,05"Přepočtené koeficientem množství</t>
  </si>
  <si>
    <t>34571355</t>
  </si>
  <si>
    <t>trubka elektroinstalační ohebná dvouplášťová korugovaná (chránička) D 94/110mm, HDPE+LDPE</t>
  </si>
  <si>
    <t>1512554150</t>
  </si>
  <si>
    <t>109*1,05"Přepočtené koeficientem množství</t>
  </si>
  <si>
    <t>28611143</t>
  </si>
  <si>
    <t>trubka kanalizační PVC DN 315x1000mm SN4</t>
  </si>
  <si>
    <t>503276097</t>
  </si>
  <si>
    <t>28611144</t>
  </si>
  <si>
    <t>trubka kanalizační PVC DN 315x2000mm SN4</t>
  </si>
  <si>
    <t>386803127</t>
  </si>
  <si>
    <t>JTA.0013703.URS</t>
  </si>
  <si>
    <t>Výstražná fólie z polyethylenu šíře 33cm s potiskem</t>
  </si>
  <si>
    <t>1667866901</t>
  </si>
  <si>
    <t>35442120</t>
  </si>
  <si>
    <t>štítek plastový - směr dvojstr.</t>
  </si>
  <si>
    <t>-524113825</t>
  </si>
  <si>
    <t>210203901</t>
  </si>
  <si>
    <t>Montáž svítidel LED se zapojením vodičů průmyslových nebo venkovních na výložník nebo dřík</t>
  </si>
  <si>
    <t>-2091602837</t>
  </si>
  <si>
    <t>210204011</t>
  </si>
  <si>
    <t>Montáž stožárů osvětlení ocelových samostatně stojících délky do 12 m</t>
  </si>
  <si>
    <t>1094848029</t>
  </si>
  <si>
    <t>210204103</t>
  </si>
  <si>
    <t>Montáž výložníků osvětlení jednoramenných sloupových hmotnosti do 35 kg</t>
  </si>
  <si>
    <t>2014934520</t>
  </si>
  <si>
    <t>210204202</t>
  </si>
  <si>
    <t>Montáž elektrovýzbroje stožárů osvětlení 2 okruhy</t>
  </si>
  <si>
    <t>1930107251</t>
  </si>
  <si>
    <t>741210101</t>
  </si>
  <si>
    <t>Montáž rozváděčů litinových, hliníkových nebo plastových sestava do 50 kg</t>
  </si>
  <si>
    <t>-1925515203</t>
  </si>
  <si>
    <t>741122211</t>
  </si>
  <si>
    <t>Montáž kabel Cu plný kulatý žíla 3x1,5 až 6 mm2 uložený volně (např. CYKY)</t>
  </si>
  <si>
    <t>1870285567</t>
  </si>
  <si>
    <t>741122223</t>
  </si>
  <si>
    <t>Montáž kabel Cu plný kulatý žíla 4x16 až 25 mm2 uložený volně (např. CYKY)</t>
  </si>
  <si>
    <t>-253194671</t>
  </si>
  <si>
    <t>741128001</t>
  </si>
  <si>
    <t>Ostatní práce při montáži vodičů a kabelů - odjutování a očištění</t>
  </si>
  <si>
    <t>737498419</t>
  </si>
  <si>
    <t>741128002</t>
  </si>
  <si>
    <t>Ostatní práce při montáži vodičů a kabelů - označení dalším štítkem</t>
  </si>
  <si>
    <t>461268418</t>
  </si>
  <si>
    <t>741130001</t>
  </si>
  <si>
    <t>Ukončení vodič izolovaný do 2,5 mm2 v rozváděči nebo na přístroji</t>
  </si>
  <si>
    <t>294831355</t>
  </si>
  <si>
    <t>741130007</t>
  </si>
  <si>
    <t>Ukončení vodič izolovaný do 25 mm2 v rozváděči nebo na přístroji</t>
  </si>
  <si>
    <t>1712605592</t>
  </si>
  <si>
    <t>741410041</t>
  </si>
  <si>
    <t>Montáž vodič uzemňovací drát nebo lano D do 10 mm v městské zástavbě</t>
  </si>
  <si>
    <t>-2056790440</t>
  </si>
  <si>
    <t>741420021</t>
  </si>
  <si>
    <t>Montáž svorka hromosvodná se 2 šrouby</t>
  </si>
  <si>
    <t>-54455276</t>
  </si>
  <si>
    <t>741420022</t>
  </si>
  <si>
    <t>Montáž svorka hromosvodná se 3 a více šrouby</t>
  </si>
  <si>
    <t>1852099600</t>
  </si>
  <si>
    <t>850539111</t>
  </si>
  <si>
    <t>741128021</t>
  </si>
  <si>
    <t>Příplatek k montáži kabelů za zatažení vodiče a kabelu do 0,75 kg</t>
  </si>
  <si>
    <t>-864549436</t>
  </si>
  <si>
    <t>210100151</t>
  </si>
  <si>
    <t>Ukončení kabelů smršťovací koncovkou nebo páskou se zapojením bez letování žíly do 4x16 mm2</t>
  </si>
  <si>
    <t>1224545519</t>
  </si>
  <si>
    <t>783324201</t>
  </si>
  <si>
    <t>Základní antikorozní jednonásobný akrylátový nátěr zámečnických konstrukcí</t>
  </si>
  <si>
    <t>1752496807</t>
  </si>
  <si>
    <t>03</t>
  </si>
  <si>
    <t>DEMONTÁŽE</t>
  </si>
  <si>
    <t>218202016</t>
  </si>
  <si>
    <t>Demontáž svítidla výbojkového průmyslového nebo venkovního ze sloupku parkového</t>
  </si>
  <si>
    <t>-1157836318</t>
  </si>
  <si>
    <t>218204002</t>
  </si>
  <si>
    <t>Demontáž stožárů osvětlení parkových ocelových</t>
  </si>
  <si>
    <t>1681220282</t>
  </si>
  <si>
    <t>218204103</t>
  </si>
  <si>
    <t>Demontáž výložníků osvětlení jednoramenných sloupových hmotnosti do 35 kg</t>
  </si>
  <si>
    <t>1649100046</t>
  </si>
  <si>
    <t>741127803</t>
  </si>
  <si>
    <t>Demontáž kabel Al plný nebo laněný kulatý žíla 4x16 až 25 mm2 uložený pevně</t>
  </si>
  <si>
    <t>1327650365</t>
  </si>
  <si>
    <t>741123813</t>
  </si>
  <si>
    <t>Demontáž kabel Cu plný kulatý žíla 3x16 mm2, 5x10 mm2, 12x2,5 až 4 mm2, 19x1,5 až 2,5 mm2, 24x1,5 mm2 uložený pevně</t>
  </si>
  <si>
    <t>868328570</t>
  </si>
  <si>
    <t>460010025</t>
  </si>
  <si>
    <t>Vytyčení trasy inženýrských sítí v zastavěném prostoru</t>
  </si>
  <si>
    <t>km</t>
  </si>
  <si>
    <t>-1189572965</t>
  </si>
  <si>
    <t>012002001</t>
  </si>
  <si>
    <t>Geodetické práce - zaměření trasy kabelové vedení do geodetické mapy - zastavěný prostor</t>
  </si>
  <si>
    <t>2140147445</t>
  </si>
  <si>
    <t>012002002</t>
  </si>
  <si>
    <t>Geodetické práce - zaměření bodů</t>
  </si>
  <si>
    <t>-1410335727</t>
  </si>
  <si>
    <t>460030011</t>
  </si>
  <si>
    <t>Sejmutí drnu při elektromontážích jakékoliv tloušťky</t>
  </si>
  <si>
    <t>239233042</t>
  </si>
  <si>
    <t>460131114</t>
  </si>
  <si>
    <t>Hloubení nezapažených jam při elektromontážích ručně v hornině tř II skupiny 4</t>
  </si>
  <si>
    <t>-1745064612</t>
  </si>
  <si>
    <t>460391124</t>
  </si>
  <si>
    <t>Zásyp jam při elektromontážích ručně se zhutněním z hornin třídy II skupiny 4</t>
  </si>
  <si>
    <t>2080159733</t>
  </si>
  <si>
    <t>460161173</t>
  </si>
  <si>
    <t>Hloubení kabelových rýh ručně š 35 cm hl 80 cm v hornině tř II skupiny 4</t>
  </si>
  <si>
    <t>773950254</t>
  </si>
  <si>
    <t>-1377614708</t>
  </si>
  <si>
    <t>460431183</t>
  </si>
  <si>
    <t>Zásyp kabelových rýh ručně se zhutněním š 35 cm hl 80 cm z horniny tř II skupiny 4</t>
  </si>
  <si>
    <t>-2038632933</t>
  </si>
  <si>
    <t>460161313</t>
  </si>
  <si>
    <t>Hloubení kabelových rýh ručně š 50 cm hl 120 cm v hornině tř II skupiny 4</t>
  </si>
  <si>
    <t>1046861867</t>
  </si>
  <si>
    <t>460661112</t>
  </si>
  <si>
    <t>Kabelové lože z písku pro kabely nn bez zakrytí š do 50 cm</t>
  </si>
  <si>
    <t>315470922</t>
  </si>
  <si>
    <t>460431333</t>
  </si>
  <si>
    <t>Zásyp kabelových rýh ručně se zhutněním š 50 cm hl 120 cm z horniny tř II skupiny 4</t>
  </si>
  <si>
    <t>536761928</t>
  </si>
  <si>
    <t>460242111</t>
  </si>
  <si>
    <t>Provizorní zajištění potrubí ve výkopech při křížení s kabelem</t>
  </si>
  <si>
    <t>-134902713</t>
  </si>
  <si>
    <t>460242121</t>
  </si>
  <si>
    <t>Provizorní zajištění potrubí ve výkopech při souběhu s kabelem</t>
  </si>
  <si>
    <t>1287007789</t>
  </si>
  <si>
    <t>171111111</t>
  </si>
  <si>
    <t>Hutnění zeminy pro spodní stavbu železnic tl do 20 cm</t>
  </si>
  <si>
    <t>517246427</t>
  </si>
  <si>
    <t>460581131</t>
  </si>
  <si>
    <t>Uvedení nezpevněného terénu do původního stavu v místě dočasného uložení výkopku s vyhrabáním, srovnáním a částečným dosetím trávy</t>
  </si>
  <si>
    <t>-1081631714</t>
  </si>
  <si>
    <t>460641113</t>
  </si>
  <si>
    <t>Základové konstrukce při elektromontážích z monolitického betonu tř. C 16/20</t>
  </si>
  <si>
    <t>-522535039</t>
  </si>
  <si>
    <t>59262001.001</t>
  </si>
  <si>
    <t>Pouzdrový základ 800x1200 mm mimo osu kabelové trasy - komplet</t>
  </si>
  <si>
    <t>439913800</t>
  </si>
  <si>
    <t>460371123</t>
  </si>
  <si>
    <t>Naložení výkopku při elektromontážích strojně z hornin třídy II skupiny 4 a 5</t>
  </si>
  <si>
    <t>1660360476</t>
  </si>
  <si>
    <t>460341113</t>
  </si>
  <si>
    <t>Vodorovné přemístění horniny jakékoliv třídy dopravními prostředky při elektromontážích do 1000 m</t>
  </si>
  <si>
    <t>1194813484</t>
  </si>
  <si>
    <t>460871135</t>
  </si>
  <si>
    <t>Podklad vozovky a chodníku ze štěrkopísku se zhutněním při elektromontážích tl přes 20 do 25 cm</t>
  </si>
  <si>
    <t>-765305943</t>
  </si>
  <si>
    <t>468021212</t>
  </si>
  <si>
    <t>Rozebrání dlažeb při elektromontážích ručně z dlaždic betonových nebo keramických do písku spáry nezalité</t>
  </si>
  <si>
    <t>306764137</t>
  </si>
  <si>
    <t>460921221</t>
  </si>
  <si>
    <t>Kladení dlažby po překopech při elektromontážích dlaždice betonové 4hranné do lože z kameniva těženého</t>
  </si>
  <si>
    <t>-44588911</t>
  </si>
  <si>
    <t>171201221</t>
  </si>
  <si>
    <t>Poplatek za uložení na skládce (skládkovné) zeminy a kamení kód odpadu 17 05 04</t>
  </si>
  <si>
    <t>819735341</t>
  </si>
  <si>
    <t>460581121</t>
  </si>
  <si>
    <t>Zatravnění včetně zalití vodou na rovině</t>
  </si>
  <si>
    <t>642872835</t>
  </si>
  <si>
    <t>05</t>
  </si>
  <si>
    <t>OSTATNÍ</t>
  </si>
  <si>
    <t>210280003</t>
  </si>
  <si>
    <t>Zkoušky a prohlídky el rozvodů a zařízení celková prohlídka pro objem montážních prací přes 500 do 1 000 tis Kč</t>
  </si>
  <si>
    <t>323366412</t>
  </si>
  <si>
    <t>210203901.001</t>
  </si>
  <si>
    <t>nastavení svítidel</t>
  </si>
  <si>
    <t>1099170244</t>
  </si>
  <si>
    <t>Doprava, přesun - komplet</t>
  </si>
  <si>
    <t>-2022856432</t>
  </si>
  <si>
    <t>Autojeřáb</t>
  </si>
  <si>
    <t>hod</t>
  </si>
  <si>
    <t>751958206</t>
  </si>
  <si>
    <t>Autoplošina</t>
  </si>
  <si>
    <t>-235708466</t>
  </si>
  <si>
    <t>HZS</t>
  </si>
  <si>
    <t>Hodinové zúčtovací sazby</t>
  </si>
  <si>
    <t>HZS3131</t>
  </si>
  <si>
    <t>Hodinová zúčtovací sazba elektromontér VN a VVN</t>
  </si>
  <si>
    <t>512</t>
  </si>
  <si>
    <t>-1848447660</t>
  </si>
  <si>
    <t>HZS3132</t>
  </si>
  <si>
    <t>Hodinová zúčtovací sazba elektromontér VN a VVN odborný</t>
  </si>
  <si>
    <t>-1773274438</t>
  </si>
  <si>
    <t>HZS1211</t>
  </si>
  <si>
    <t>Hodinová zúčtovací sazba kopáč nekvalifikovaný</t>
  </si>
  <si>
    <t>-821820088</t>
  </si>
  <si>
    <t>PPV</t>
  </si>
  <si>
    <t>soubor</t>
  </si>
  <si>
    <t>103026972</t>
  </si>
  <si>
    <t>NP5</t>
  </si>
  <si>
    <t>GZS</t>
  </si>
  <si>
    <t>535096446</t>
  </si>
  <si>
    <t>SO 402 - Příprava pro dobíjecí stanice elektromobilů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</si>
  <si>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</si>
  <si>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</si>
  <si>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</si>
  <si>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-1994746478</t>
  </si>
  <si>
    <t>(72+37+30,5+8+27)*0,25*0,5</t>
  </si>
  <si>
    <t>645997004</t>
  </si>
  <si>
    <t>27486739</t>
  </si>
  <si>
    <t>21,831*25</t>
  </si>
  <si>
    <t>1138670214</t>
  </si>
  <si>
    <t>-1826601411</t>
  </si>
  <si>
    <t>21,813*1,8</t>
  </si>
  <si>
    <t>2136277927</t>
  </si>
  <si>
    <t>-1210169325</t>
  </si>
  <si>
    <t>(72+37+30,5+8+27)*0,15*0,5-2*pi*0,05*0,05*(72+37+30,5+8+27)</t>
  </si>
  <si>
    <t>-1305022164</t>
  </si>
  <si>
    <t>10,346</t>
  </si>
  <si>
    <t>10,346*2 'Přepočtené koeficientem množství</t>
  </si>
  <si>
    <t>1204703304</t>
  </si>
  <si>
    <t>(72+37+30,5+8+27)*0,1*0,5</t>
  </si>
  <si>
    <t>Práce a dodávky M</t>
  </si>
  <si>
    <t>22-M</t>
  </si>
  <si>
    <t>Montáže technologických zařízení pro dopravní stavby</t>
  </si>
  <si>
    <t>220182027</t>
  </si>
  <si>
    <t>Montáž koncovky nebo záslepky bez svařování na HDPE trubku</t>
  </si>
  <si>
    <t>-1220794059</t>
  </si>
  <si>
    <t>28611954</t>
  </si>
  <si>
    <t>zátka pro chráničku DN 110</t>
  </si>
  <si>
    <t>128</t>
  </si>
  <si>
    <t>296468788</t>
  </si>
  <si>
    <t>46-M</t>
  </si>
  <si>
    <t>Zemní práce při extr.mont.pracích</t>
  </si>
  <si>
    <t>460671113</t>
  </si>
  <si>
    <t>Výstražná fólie pro krytí kabelů šířky 34 cm</t>
  </si>
  <si>
    <t>-1455851438</t>
  </si>
  <si>
    <t>2*(72+37+30,5+8+27)</t>
  </si>
  <si>
    <t>460791214</t>
  </si>
  <si>
    <t>Montáž trubek ochranných plastových uložených volně do rýhy ohebných přes 90 do 110 mm</t>
  </si>
  <si>
    <t>1048547684</t>
  </si>
  <si>
    <t>34571365</t>
  </si>
  <si>
    <t>trubka elektroinstalační HDPE tuhá dvouplášťová korugovaná D 94/110mm</t>
  </si>
  <si>
    <t>1370407853</t>
  </si>
  <si>
    <t>349,0</t>
  </si>
  <si>
    <t>349*1,05 'Přepočtené koeficientem množství</t>
  </si>
  <si>
    <t>469981111</t>
  </si>
  <si>
    <t>Přesun hmot pro pomocné stavební práce při elektromotážích</t>
  </si>
  <si>
    <t>843094955</t>
  </si>
  <si>
    <t>SO 801 - Sadové úpravy</t>
  </si>
  <si>
    <t>D1.1 - SPECIFIKACE 1/1 - rostliny</t>
  </si>
  <si>
    <t>D1 - SPECIFIKACE 1/2 - materiál</t>
  </si>
  <si>
    <t>D2 - Montáž</t>
  </si>
  <si>
    <t>D1.1</t>
  </si>
  <si>
    <t>SPECIFIKACE 1/1 - rostliny</t>
  </si>
  <si>
    <t>Amelanchier lamarckii – muchovník Lamarckův - vícekmen, 150+</t>
  </si>
  <si>
    <t>Acer rubrum ´Red Sunset´- javor červený,12-14 (obvod kmene v cm v 1 m)</t>
  </si>
  <si>
    <t>Acer campestre ´Lienco´- javor babyka, 10-12</t>
  </si>
  <si>
    <t>Malus ´Scarlett´- okrasná jabloň, 10-12</t>
  </si>
  <si>
    <t>Tilia cordata ´Rancho´– lípa srdčitá, 14-16</t>
  </si>
  <si>
    <t>NP6</t>
  </si>
  <si>
    <t>Festuca mairei – kostřava atlasská, K9</t>
  </si>
  <si>
    <t>NP7</t>
  </si>
  <si>
    <t>Liatris spicata – šuškarda klasnatá - fialová, K9</t>
  </si>
  <si>
    <t>NP8</t>
  </si>
  <si>
    <t>Alium hollandicum ´Purple Sensation´ – okrasný česnek, obvod cibule 10-12 cm</t>
  </si>
  <si>
    <t>NP9</t>
  </si>
  <si>
    <t>Agastache ´Black Adder´ - agastaché, K9</t>
  </si>
  <si>
    <t>NP10</t>
  </si>
  <si>
    <t>Aster lateriflorus ´Prince´- hvězdnice, K9</t>
  </si>
  <si>
    <t>NP11</t>
  </si>
  <si>
    <t>Echinacea pallida - třapatka, K9</t>
  </si>
  <si>
    <t>NP12</t>
  </si>
  <si>
    <t>Liatris spicata ´Floristan Violet´ - šuškarda, K9</t>
  </si>
  <si>
    <t>NP13</t>
  </si>
  <si>
    <t>Panicum virgatum ´Shenandoah´ - proso prutnaté, K9</t>
  </si>
  <si>
    <t>NP14</t>
  </si>
  <si>
    <t>Schizachyrium scoparium ´Prairie Blues´- okrasná tráva, K9</t>
  </si>
  <si>
    <t>NP15</t>
  </si>
  <si>
    <t>Aster dumosus ´Jenny´ - hvězdnice, K9</t>
  </si>
  <si>
    <t>NP16</t>
  </si>
  <si>
    <t xml:space="preserve">Aster ptarmicoides  - hvězdnice, K9</t>
  </si>
  <si>
    <t>NP17</t>
  </si>
  <si>
    <t>Calamintha nepeta ´Triumphator´ - marulka šantovitá, K9</t>
  </si>
  <si>
    <t>NP18</t>
  </si>
  <si>
    <t>Dalea purpurea ´Stephanie´ - dalea nacová, K9</t>
  </si>
  <si>
    <t>NP19</t>
  </si>
  <si>
    <t>Echinacea tennesseensis ´Rocky Top Hybrids´ - třapatka, K9</t>
  </si>
  <si>
    <t>NP20</t>
  </si>
  <si>
    <t>Gypsophilla paniculata – šáter latnatý, K9</t>
  </si>
  <si>
    <t>NP21</t>
  </si>
  <si>
    <t>Origanum laevigatum ´Herrenhausen´- dobromysl, K9</t>
  </si>
  <si>
    <t>NP22</t>
  </si>
  <si>
    <t>Pulsatilla patens – koniklec otevřený, K9</t>
  </si>
  <si>
    <t>NP23</t>
  </si>
  <si>
    <t>Verbena stricta – sporýš vzpřímený, K9</t>
  </si>
  <si>
    <t>NP24</t>
  </si>
  <si>
    <t>Artemisia schmidtiana ´Nana´ - pelyněk Schmidtův, K9</t>
  </si>
  <si>
    <t>NP25</t>
  </si>
  <si>
    <t>Cerotostigma plumbaginoides – rohovec olověncovitý, K9</t>
  </si>
  <si>
    <t>NP26</t>
  </si>
  <si>
    <t>Geum triflorum - kuklík, K9</t>
  </si>
  <si>
    <t>NP27</t>
  </si>
  <si>
    <t>Origanum vulgare ´Compactum´ - oregáno, dobromysl, K9</t>
  </si>
  <si>
    <t>NP28</t>
  </si>
  <si>
    <t>Ruellia humilis - ruélie, K9</t>
  </si>
  <si>
    <t>NP29</t>
  </si>
  <si>
    <t xml:space="preserve">Sedum spurium ´Purpurteppich´  rozchodník, K9</t>
  </si>
  <si>
    <t>NP30</t>
  </si>
  <si>
    <t>Lychnis coronaria ´Alba´- kohoutek věncový, K9</t>
  </si>
  <si>
    <t>NP31</t>
  </si>
  <si>
    <t>Linum perene – len vytrvalý, K9</t>
  </si>
  <si>
    <t>NP32</t>
  </si>
  <si>
    <t>Linum grandiflorum ´Rubrum´ (letnička) – len – výsev brzy na jaře, balení</t>
  </si>
  <si>
    <t>NP33</t>
  </si>
  <si>
    <t>Ratibida columnifera var. Pulcherrima ´Red Midget´- ratibida, K9</t>
  </si>
  <si>
    <t>NP34</t>
  </si>
  <si>
    <t>Allium unifolium, obvod cibule 10-12 cm</t>
  </si>
  <si>
    <t>NP35</t>
  </si>
  <si>
    <t>Allium sphaeracephalon, obvod cibule 10-12 cm</t>
  </si>
  <si>
    <t>NP36</t>
  </si>
  <si>
    <t>Camassia leichtlinii, 14+</t>
  </si>
  <si>
    <t>NP37</t>
  </si>
  <si>
    <t>Camassia quamash, 14+</t>
  </si>
  <si>
    <t>NP38</t>
  </si>
  <si>
    <t>Tulipa batalinii ´Bronze Charm´, 10-12</t>
  </si>
  <si>
    <t>NP39</t>
  </si>
  <si>
    <t>Tulipa vvedenskyi ´Tangerine Beauty´, 10-12</t>
  </si>
  <si>
    <t>NP40</t>
  </si>
  <si>
    <t>Narcissus triandrus ´Hawera´, 8-10</t>
  </si>
  <si>
    <t>NP41</t>
  </si>
  <si>
    <t>Ztratné</t>
  </si>
  <si>
    <t>NP42</t>
  </si>
  <si>
    <t>PPN</t>
  </si>
  <si>
    <t>D1</t>
  </si>
  <si>
    <t>SPECIFIKACE 1/2 - materiál</t>
  </si>
  <si>
    <t>NP43</t>
  </si>
  <si>
    <t>Štěrk 8/16 (záhony s výsadbou trvalek - 269 m2) ve vrstvě 5 cm</t>
  </si>
  <si>
    <t>NP44</t>
  </si>
  <si>
    <t xml:space="preserve">Borka - mulčování ve vrstvě 15 cm,  stromy v trávníku (4 ks)</t>
  </si>
  <si>
    <t>NP45</t>
  </si>
  <si>
    <t>Zemina chudá na živiny (198 m2 záhonů - hl. 20 cm) záhon s výsadbou trvalek (okrasné trávy ve zpevněné ploše bez výměny půdy)</t>
  </si>
  <si>
    <t>NP46</t>
  </si>
  <si>
    <t>Travní semeno - 176 m2</t>
  </si>
  <si>
    <t>NP47</t>
  </si>
  <si>
    <t xml:space="preserve">Kůl ke stromu impregnovaný - 3 kusy ke stromu, 1 ks k  vícekmenům (muchovník)</t>
  </si>
  <si>
    <t>ks</t>
  </si>
  <si>
    <t>NP48</t>
  </si>
  <si>
    <t>Dřevěné příčky půlené - délka 50 cm</t>
  </si>
  <si>
    <t>NP49</t>
  </si>
  <si>
    <t>Úvazek 1,8 m á 1 strom</t>
  </si>
  <si>
    <t>bm</t>
  </si>
  <si>
    <t>NP50</t>
  </si>
  <si>
    <t>Bambusová rohož á 0,25 m á 1 strom (mimo vícekmeny )</t>
  </si>
  <si>
    <t>NP51</t>
  </si>
  <si>
    <t>Herbicid</t>
  </si>
  <si>
    <t>l</t>
  </si>
  <si>
    <t>NP52</t>
  </si>
  <si>
    <t>Tabletové hnojivo ke dřevinám (4 tablety stromy)</t>
  </si>
  <si>
    <t>NP53</t>
  </si>
  <si>
    <t>D2</t>
  </si>
  <si>
    <t>Montáž</t>
  </si>
  <si>
    <t>112151011</t>
  </si>
  <si>
    <t>Volné kácení stromů s rozřezáním a odvětvením D kmene přes 100 do 200 mm</t>
  </si>
  <si>
    <t>112151012</t>
  </si>
  <si>
    <t>Volné kácení stromů s rozřezáním a odvětvením D kmene přes 200 do 300 mm</t>
  </si>
  <si>
    <t>110</t>
  </si>
  <si>
    <t>112151013</t>
  </si>
  <si>
    <t>Volné kácení stromů s rozřezáním a odvětvením D kmene přes 300 do 400 mm</t>
  </si>
  <si>
    <t>112</t>
  </si>
  <si>
    <t>112151014</t>
  </si>
  <si>
    <t>Volné kácení stromů s rozřezáním a odvětvením D kmene přes 400 do 500 mm</t>
  </si>
  <si>
    <t>114</t>
  </si>
  <si>
    <t>NP54</t>
  </si>
  <si>
    <t>Odvoz a likvidace dřevní hmoty (naložení, odvoz, složení) do 10 km</t>
  </si>
  <si>
    <t>116</t>
  </si>
  <si>
    <t>181111111</t>
  </si>
  <si>
    <t>Plošná úprava terénu do 500 m2 zemina skupiny 1 a 4 nerovnosti do 100 mm v rovině nebo na svahu do 1 : 5</t>
  </si>
  <si>
    <t>118</t>
  </si>
  <si>
    <t>183403113</t>
  </si>
  <si>
    <t>Obdělání půdy frézováním v rovině a svahu do 1:5</t>
  </si>
  <si>
    <t>120</t>
  </si>
  <si>
    <t>183403161</t>
  </si>
  <si>
    <t>Obdělání půdy válením v rovině a svahu do 1:5</t>
  </si>
  <si>
    <t>122</t>
  </si>
  <si>
    <t>183403131</t>
  </si>
  <si>
    <t>Obdělání půdy rytím zemina tř 1 a 2 v rovině a svahu do 1:5</t>
  </si>
  <si>
    <t>124</t>
  </si>
  <si>
    <t>183403153</t>
  </si>
  <si>
    <t>Obdělání půdy hrabáním v rovině nebo na svahu do 1:5</t>
  </si>
  <si>
    <t>126</t>
  </si>
  <si>
    <t>183111114</t>
  </si>
  <si>
    <t>Hloubení jamek pro vysazování rostlin bez výměny půdy s případným naložením přebytečných výkopků na dopravní prostředek, odvozem na vzdálenost do 20 km a se složením v rovině nebo na svahu do 1:5, objemu do 0,02 m3 ( okr. trávy, trvalky)</t>
  </si>
  <si>
    <t>183102141</t>
  </si>
  <si>
    <t>Hloubení jamek bez výměny půdy zeminy tř 1 až 4 obj přes 0,4 do 1 m3 ve svahu přes 1:5 do 1:2 - l.stromy</t>
  </si>
  <si>
    <t>130</t>
  </si>
  <si>
    <t>184102111</t>
  </si>
  <si>
    <t>Výsadba dřeviny s balem D přes 0,1 do 0,2 m do jamky se zalitím v rovině a svahu do 1:5</t>
  </si>
  <si>
    <t>132</t>
  </si>
  <si>
    <t>183211313</t>
  </si>
  <si>
    <t>Výsadba cibulí nebo hlíz</t>
  </si>
  <si>
    <t>134</t>
  </si>
  <si>
    <t>184102127</t>
  </si>
  <si>
    <t>Výsadba dřeviny s balem D přes 0,8 do 1 m do jamky se zalitím ve svahu přes 1:5 do 1:2</t>
  </si>
  <si>
    <t>136</t>
  </si>
  <si>
    <t>183205111</t>
  </si>
  <si>
    <t xml:space="preserve">Založení záhonu pro výsadbu rostlin s urovnáním a s případným naložení odpadu na dopravní prostředek, odvozem do 20 km a se složením  v rovině nebo svahu do 1:5</t>
  </si>
  <si>
    <t>138</t>
  </si>
  <si>
    <t>181411131</t>
  </si>
  <si>
    <t>Založení parkového trávníku výsevem pl do 1000 m2 v rovině a ve svahu do 1:5</t>
  </si>
  <si>
    <t>140</t>
  </si>
  <si>
    <t>184215112</t>
  </si>
  <si>
    <t>Ukotvení kmene dřevin jedním kůlem D do 0,1 m dl přes 1 do 2 m (vícekmeny)</t>
  </si>
  <si>
    <t>142</t>
  </si>
  <si>
    <t>184215133</t>
  </si>
  <si>
    <t>Ukotvení kmene dřevin třemi kůly D do 0,1 m dl přes 2 do 3 m</t>
  </si>
  <si>
    <t>144</t>
  </si>
  <si>
    <t>184501141</t>
  </si>
  <si>
    <t xml:space="preserve">Zhotovení obalu kmene stromu z rákosové nebo kokosové rohože v rovině nebo na svahu do 1:5  (mimo vícekmeny )</t>
  </si>
  <si>
    <t>146</t>
  </si>
  <si>
    <t>184911151</t>
  </si>
  <si>
    <t>Mulčování záhonů štěrkem tl vrstvy přes 0,02 do 0,05 m v rovině a svahu do 1:5</t>
  </si>
  <si>
    <t>148</t>
  </si>
  <si>
    <t>184911431</t>
  </si>
  <si>
    <t>Mulčování rostlin kůrou tl přes 0,1 do 0,15 m v rovině a svahu do 1:5 (stromy v trávníku)</t>
  </si>
  <si>
    <t>150</t>
  </si>
  <si>
    <t>184215412</t>
  </si>
  <si>
    <t>Zhotovení závlahové mísy u solitérních dřevin přes 0,5 do 1 m</t>
  </si>
  <si>
    <t>152</t>
  </si>
  <si>
    <t>184813511</t>
  </si>
  <si>
    <t>Chemické odplevelení před založením kultury postřikem na široko v rovině a svahu do 1:5 ručně</t>
  </si>
  <si>
    <t>154</t>
  </si>
  <si>
    <t>185802114</t>
  </si>
  <si>
    <t>Hnojení půdy umělým hnojivem s rozdělením k jednotlivým rostlinám</t>
  </si>
  <si>
    <t>156</t>
  </si>
  <si>
    <t>NP55</t>
  </si>
  <si>
    <t>Dovoz štěrku (naložení, složení) do 20 km</t>
  </si>
  <si>
    <t>158</t>
  </si>
  <si>
    <t>NP56</t>
  </si>
  <si>
    <t>Dovoz borky (naložení, složení) do 20 km</t>
  </si>
  <si>
    <t>160</t>
  </si>
  <si>
    <t>NP57</t>
  </si>
  <si>
    <t>Dovoz zeminy chudé na živiny (trvalkový záhon na S straně řeš.území - naložení, složení) do 20 km</t>
  </si>
  <si>
    <t>162</t>
  </si>
  <si>
    <t>185851121</t>
  </si>
  <si>
    <t xml:space="preserve">Dovoz vody pro zálivku rostlin do 1000 m  (stomy 50 l, trvalky a trávy 10 l á 1 ks)</t>
  </si>
  <si>
    <t>164</t>
  </si>
  <si>
    <t>185804312</t>
  </si>
  <si>
    <t xml:space="preserve">Zalití rostlin  vodou plocha  přes 20 m2</t>
  </si>
  <si>
    <t>166</t>
  </si>
  <si>
    <t>SO 901 - Bourání objektu RD a doprovodných staveb</t>
  </si>
  <si>
    <t>PSV - Práce a dodávky PSV</t>
  </si>
  <si>
    <t xml:space="preserve">    767 - Konstrukce zámečnické</t>
  </si>
  <si>
    <t xml:space="preserve">    VRN9 - Ostatní náklady</t>
  </si>
  <si>
    <t>113106132</t>
  </si>
  <si>
    <t>Rozebrání dlažeb z betonových nebo kamenných dlaždic komunikací pro pěší strojně pl do 50 m2</t>
  </si>
  <si>
    <t>-1444314882</t>
  </si>
  <si>
    <t>-1893909217</t>
  </si>
  <si>
    <t>131213702</t>
  </si>
  <si>
    <t>Hloubení nezapažených jam v nesoudržných horninách třídy těžitelnosti I skupiny 3 ručně</t>
  </si>
  <si>
    <t>-1999896221</t>
  </si>
  <si>
    <t>"zaslepení vodovodní přípojky" 2,0*2,0*1,5</t>
  </si>
  <si>
    <t>174151102</t>
  </si>
  <si>
    <t>Zásyp v prostoru s omezeným pohybem stroje sypaninou se zhutněním</t>
  </si>
  <si>
    <t>-862448622</t>
  </si>
  <si>
    <t>Poznámka k položce:_x000d_
zásyp recyklovaným materiálem z demolice</t>
  </si>
  <si>
    <t>"jímka" 3,837</t>
  </si>
  <si>
    <t>"jímka srážkových vod" 0,95</t>
  </si>
  <si>
    <t>"kanalizační šachta" 0,95</t>
  </si>
  <si>
    <t>"sklep RD" 56,5</t>
  </si>
  <si>
    <t>181351003</t>
  </si>
  <si>
    <t>Rozprostření ornice tl vrstvy 150 mm pl do 100 m2 v rovině nebo ve svahu do 1:5 strojně</t>
  </si>
  <si>
    <t>-1697489499</t>
  </si>
  <si>
    <t>Poznámka k položce:_x000d_
zaslepení vodovodní přípojky</t>
  </si>
  <si>
    <t>-326061104</t>
  </si>
  <si>
    <t>00572410</t>
  </si>
  <si>
    <t>osivo směs travní parková</t>
  </si>
  <si>
    <t>-1293317979</t>
  </si>
  <si>
    <t>871211811</t>
  </si>
  <si>
    <t>Bourání stávajícího potrubí z polyetylenu D do 50 mm</t>
  </si>
  <si>
    <t>1109074231</t>
  </si>
  <si>
    <t>877161218</t>
  </si>
  <si>
    <t>Montáž záslepek svařovaných na tupo na vodovodním potrubí z PE trub d 32</t>
  </si>
  <si>
    <t>-1406622622</t>
  </si>
  <si>
    <t>Poznámka k položce:_x000d_
zaslepení vodovodní přípojky, včetně dalších nutných prací na demontáži, odpojení a uzavření vodovodní přípojky v rozsahu dle VAK HB</t>
  </si>
  <si>
    <t>28615310</t>
  </si>
  <si>
    <t>záslepka SDR11 PE 100 D 32mm</t>
  </si>
  <si>
    <t>-1268770861</t>
  </si>
  <si>
    <t>890331851</t>
  </si>
  <si>
    <t>Bourání šachet ze ŽB strojně obestavěného prostoru přes 1,5 do 3 m3</t>
  </si>
  <si>
    <t>1780757506</t>
  </si>
  <si>
    <t>"ubourání jímky" 2,98</t>
  </si>
  <si>
    <t>890411851</t>
  </si>
  <si>
    <t>Bourání šachet z prefabrikovaných skruží strojně obestavěného prostoru do 1,5 m3</t>
  </si>
  <si>
    <t>627970192</t>
  </si>
  <si>
    <t>899302811</t>
  </si>
  <si>
    <t>Demontáž poklopů betonových nebo ŽB včetně rámu hmotnosti přes 50 do 100 kg</t>
  </si>
  <si>
    <t>426870780</t>
  </si>
  <si>
    <t>"jímka srážkových vod" 1</t>
  </si>
  <si>
    <t>"kanalizační šachta" 1</t>
  </si>
  <si>
    <t>899910102</t>
  </si>
  <si>
    <t>Výplň potrubí betonem tř. C 8/10 délky do 50 m</t>
  </si>
  <si>
    <t>-102158455</t>
  </si>
  <si>
    <t>"rušená přípojka kanalizace" pi*0,075*0,075*13,0</t>
  </si>
  <si>
    <t>952905121</t>
  </si>
  <si>
    <t>Čerpání fekálií ze zatopených prostor, včetně likvidace</t>
  </si>
  <si>
    <t>-2093927325</t>
  </si>
  <si>
    <t>Poznámka k položce:_x000d_
čerpání jímky</t>
  </si>
  <si>
    <t>961055111</t>
  </si>
  <si>
    <t>Bourání základů ze ŽB</t>
  </si>
  <si>
    <t>-1386319773</t>
  </si>
  <si>
    <t>966071711</t>
  </si>
  <si>
    <t>Bourání sloupků a vzpěr plotových ocelových do 2,5 m zabetonovaných</t>
  </si>
  <si>
    <t>524116031</t>
  </si>
  <si>
    <t>966071821</t>
  </si>
  <si>
    <t>Rozebrání oplocení z drátěného pletiva se čtvercovými oky v do 1,6 m</t>
  </si>
  <si>
    <t>-232689280</t>
  </si>
  <si>
    <t>966073810</t>
  </si>
  <si>
    <t>Rozebrání vrat a vrátek k oplocení pl do 2 m2</t>
  </si>
  <si>
    <t>1065084768</t>
  </si>
  <si>
    <t>966073811</t>
  </si>
  <si>
    <t>Rozebrání vrat a vrátek k oplocení pl přes 2 do 6 m2</t>
  </si>
  <si>
    <t>-396482395</t>
  </si>
  <si>
    <t>981011111</t>
  </si>
  <si>
    <t>Demolice budov dřevěných lehkých jednostranně obitých postupným rozebíráním</t>
  </si>
  <si>
    <t>-904137019</t>
  </si>
  <si>
    <t>"dřevník" 2,7*3,5*2,6</t>
  </si>
  <si>
    <t>981013314</t>
  </si>
  <si>
    <t>Demolice budov zděných na MVC podíl konstrukcí přes 20 do 25 % těžkou mechanizací</t>
  </si>
  <si>
    <t>1131244975</t>
  </si>
  <si>
    <t>"rodinný dům" 2,0*5,48*3,7+9,2*9,2*8,5</t>
  </si>
  <si>
    <t>"kůlna" 6,0*3,7*3,2</t>
  </si>
  <si>
    <t>"garáž" 5,27*6,33*3,21</t>
  </si>
  <si>
    <t>-1285143023</t>
  </si>
  <si>
    <t>1727694546</t>
  </si>
  <si>
    <t>(456,9-141,124)*34</t>
  </si>
  <si>
    <t>-1155509035</t>
  </si>
  <si>
    <t>997006002</t>
  </si>
  <si>
    <t>Třídění stavebního odpadu na jednotlivé druhy</t>
  </si>
  <si>
    <t>-29389050</t>
  </si>
  <si>
    <t>997006005</t>
  </si>
  <si>
    <t>Drcení stavebního odpadu ze zdiva z cihel a kamene s dopravou do 100 m a naložením</t>
  </si>
  <si>
    <t>-1741405059</t>
  </si>
  <si>
    <t>"RD a doprovodné stavby" 62,237*2</t>
  </si>
  <si>
    <t>"Objekt SO 902 Studna" 8,325*2</t>
  </si>
  <si>
    <t>997013631</t>
  </si>
  <si>
    <t>Poplatek za uložení na skládce (skládkovné) stavebního odpadu směsného kód odpadu 17 09 04 (izolační vata, heraklit, plastové potrubí)</t>
  </si>
  <si>
    <t>-6714322</t>
  </si>
  <si>
    <t>997013804</t>
  </si>
  <si>
    <t>Poplatek za uložení na skládce (skládkovné) stavebního odpadu ze skla kód odpadu 17 02 02</t>
  </si>
  <si>
    <t>-991300408</t>
  </si>
  <si>
    <t>997013811</t>
  </si>
  <si>
    <t>Poplatek za uložení na skládce (skládkovné) stavebního odpadu dřevěného kód odpadu 17 02 01</t>
  </si>
  <si>
    <t>1017560145</t>
  </si>
  <si>
    <t>707286746</t>
  </si>
  <si>
    <t>997013869</t>
  </si>
  <si>
    <t>Poplatek za uložení stavebního odpadu na recyklační skládce (skládkovné) ze směsí betonu, cihel a keramických výrobků kód odpadu 17 01 07</t>
  </si>
  <si>
    <t>-1788495135</t>
  </si>
  <si>
    <t>Poplatek za uložení odpadu na skládce kód odpadu 20 03 07 - Objemný odpad</t>
  </si>
  <si>
    <t>-699893352</t>
  </si>
  <si>
    <t>Poplatek za uložení odpadu na skládce kód odpadu 17 06 03 - Jiné izolační materiály, které jsou nebo obsahují nebezpečné látky (lepenka)</t>
  </si>
  <si>
    <t>508958282</t>
  </si>
  <si>
    <t>998001123</t>
  </si>
  <si>
    <t>Přesun hmot pro demolice objektů v do 21 m</t>
  </si>
  <si>
    <t>-777719911</t>
  </si>
  <si>
    <t>Práce a dodávky PSV</t>
  </si>
  <si>
    <t>767</t>
  </si>
  <si>
    <t>Konstrukce zámečnické</t>
  </si>
  <si>
    <t>767141800</t>
  </si>
  <si>
    <t>Demontáž konstrukcí pro beztmelé zasklení se zasklením</t>
  </si>
  <si>
    <t>-413524848</t>
  </si>
  <si>
    <t>"skleník" 68,74</t>
  </si>
  <si>
    <t>VRN9</t>
  </si>
  <si>
    <t>Ostatní náklady</t>
  </si>
  <si>
    <t>094103000</t>
  </si>
  <si>
    <t>Náklady na vyklizení objektu</t>
  </si>
  <si>
    <t>1432838585</t>
  </si>
  <si>
    <t>Poznámka k položce:_x000d_
Vyklizení vybavení objektů včetně demontáže předmětů ZTI a UT</t>
  </si>
  <si>
    <t>SO 902 - Odstranění objektu studny</t>
  </si>
  <si>
    <t xml:space="preserve">    724 - Zdravotechnika - strojní vybavení</t>
  </si>
  <si>
    <t>113106122</t>
  </si>
  <si>
    <t>Rozebrání dlažeb z kamenných dlaždic komunikací pro pěší ručně</t>
  </si>
  <si>
    <t>632071803</t>
  </si>
  <si>
    <t>131251100</t>
  </si>
  <si>
    <t>Hloubení jam nezapažených v hornině třídy těžitelnosti I skupiny 3 objem do 20 m3 strojně</t>
  </si>
  <si>
    <t>1782826330</t>
  </si>
  <si>
    <t>(pi*1,0*1,0-pi*0,5*0,5)*0,9</t>
  </si>
  <si>
    <t>Vodorovné přemístění do 10000 m výkopku/sypaniny z horniny třídy těžitelnosti I, skupiny 1 až 3</t>
  </si>
  <si>
    <t>-676223155</t>
  </si>
  <si>
    <t>1462378965</t>
  </si>
  <si>
    <t>2,121*25</t>
  </si>
  <si>
    <t>-1560158509</t>
  </si>
  <si>
    <t>-1662012882</t>
  </si>
  <si>
    <t>2,121*1,8</t>
  </si>
  <si>
    <t>469723131</t>
  </si>
  <si>
    <t>-1181951260</t>
  </si>
  <si>
    <t>Poznámka k položce:_x000d_
Zajištění odstraňované studny utěsněním jílovou vrstvou_x000d_
Zamezení nátoku vody do utěsňované studny.</t>
  </si>
  <si>
    <t>58125110</t>
  </si>
  <si>
    <t>jíl</t>
  </si>
  <si>
    <t>-1897086111</t>
  </si>
  <si>
    <t>-566737309</t>
  </si>
  <si>
    <t>pi*0,5*0,5*7,0+pi*1,0*1,0*0,9</t>
  </si>
  <si>
    <t>58343959</t>
  </si>
  <si>
    <t>kamenivo drcené hrubé frakce 32/63</t>
  </si>
  <si>
    <t>1256468050</t>
  </si>
  <si>
    <t>8,325*2</t>
  </si>
  <si>
    <t>702454463</t>
  </si>
  <si>
    <t>pi*0,52*0,52*1,5</t>
  </si>
  <si>
    <t>899304811</t>
  </si>
  <si>
    <t>Demontáž poklopů betonových nebo ŽB včetně rámu hmotnosti přes 150 kg</t>
  </si>
  <si>
    <t>226530403</t>
  </si>
  <si>
    <t>-1094789752</t>
  </si>
  <si>
    <t>5,4+0,2</t>
  </si>
  <si>
    <t>-1166796342</t>
  </si>
  <si>
    <t>5,6*19</t>
  </si>
  <si>
    <t>-1549064816</t>
  </si>
  <si>
    <t>-1723992300</t>
  </si>
  <si>
    <t>997013862</t>
  </si>
  <si>
    <t>Poplatek za uložení stavebního odpadu na recyklační skládce (skládkovné) z armovaného betonu kód odpadu 17 01 01</t>
  </si>
  <si>
    <t>313801491</t>
  </si>
  <si>
    <t>724</t>
  </si>
  <si>
    <t>Zdravotechnika - strojní vybavení</t>
  </si>
  <si>
    <t>724121812</t>
  </si>
  <si>
    <t>Demontáž čerpadel vodovodních stojanových včetně sacího koše, pracovního válce a potrubí ve studni hloubky do 15 m</t>
  </si>
  <si>
    <t>2029738932</t>
  </si>
  <si>
    <t>SO 000 - Ostatní a vedlejší náklady</t>
  </si>
  <si>
    <t>HSV - Ostatní a vedlejší náklady</t>
  </si>
  <si>
    <t xml:space="preserve">    N00 - Ostatní</t>
  </si>
  <si>
    <t xml:space="preserve">    VRN - Vedlejší</t>
  </si>
  <si>
    <t>N00</t>
  </si>
  <si>
    <t>Ostatní</t>
  </si>
  <si>
    <t>Zkoušky a ostatní měření</t>
  </si>
  <si>
    <t>-1995353420</t>
  </si>
  <si>
    <t>Poznámka k položce:_x000d_
veškeré průkazní a kontrolní zkoušky dle příslušných kapitol TKP včetně vypracování KZP a technologických postupů prací (vyjma statických zkoušek únosnosti a vzorkování zeminy a asfaltu).</t>
  </si>
  <si>
    <t>NP1.1</t>
  </si>
  <si>
    <t>Statické zkušky únostnosti</t>
  </si>
  <si>
    <t>416195630</t>
  </si>
  <si>
    <t>NP1.2</t>
  </si>
  <si>
    <t>Měření hluku z provozu veřejné dopravy na pozemních komunikacích (provedeno v rámci zkušebního provozu stavby)</t>
  </si>
  <si>
    <t>1326497329</t>
  </si>
  <si>
    <t>Poznámka k položce:_x000d_
5 referenčních míst</t>
  </si>
  <si>
    <t>NP1.3</t>
  </si>
  <si>
    <t>Vzorkování zeminy</t>
  </si>
  <si>
    <t>1533768931</t>
  </si>
  <si>
    <t>NP1.4</t>
  </si>
  <si>
    <t>Vzorkování asfaltu</t>
  </si>
  <si>
    <t>326115995</t>
  </si>
  <si>
    <t>Průzkumné práce</t>
  </si>
  <si>
    <t>1474566472</t>
  </si>
  <si>
    <t>Poznámka k položce:_x000d_
pasport okolních objektů a objízdných tras před a po realizaci</t>
  </si>
  <si>
    <t>Geodetické práce před výstavbou</t>
  </si>
  <si>
    <t>-1816383892</t>
  </si>
  <si>
    <t>Poznámka k položce:_x000d_
Náklady na zaměření stavby před výstavbou, vytyčení stavby, zaměření skutečného stavu staveniště, vytyčení obvodu stvenište.</t>
  </si>
  <si>
    <t>Geodetické práce po výstavbě</t>
  </si>
  <si>
    <t>1954882953</t>
  </si>
  <si>
    <t>Poznámka k položce:_x000d_
provedení v rozsahu nezbytném pro zápis změny do katastru nemovitostí (podklad pro geom. plán).</t>
  </si>
  <si>
    <t>Bezpečnostní a hygienická opatření na staveništi</t>
  </si>
  <si>
    <t>-26129687</t>
  </si>
  <si>
    <t>Poznámka k položce:_x000d_
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</t>
  </si>
  <si>
    <t>Kartografické práce</t>
  </si>
  <si>
    <t>1409222369</t>
  </si>
  <si>
    <t>Poznámka k položce:_x000d_
vyhotovení geometrického plánu včetněvěcných břemen</t>
  </si>
  <si>
    <t>Havarijní plán</t>
  </si>
  <si>
    <t>112252891</t>
  </si>
  <si>
    <t>Archeologický průzkum</t>
  </si>
  <si>
    <t>-1152924738</t>
  </si>
  <si>
    <t>Vedlejší</t>
  </si>
  <si>
    <t>Dočasná dopravní opatření</t>
  </si>
  <si>
    <t>-265261315</t>
  </si>
  <si>
    <t>Poznámka k položce:_x000d_
Náklady na vyhotovení návrhu dočasného dopravního značení, jeho projednání s dotčenými orgány a organizacemi. Náklady na dodání dopravních značek, jejich rozmístění a přemísťování a jejich údržba v průběhu výstavby, včetně následného odstranění po ukončení stavebních prací.</t>
  </si>
  <si>
    <t>Zařízení staveniště</t>
  </si>
  <si>
    <t>1242668317</t>
  </si>
  <si>
    <t>Poznámka k položce:_x000d_
vybudování zařízení staveniště, provoz zařízení staveniště, odstranění zařízení staveniště.</t>
  </si>
  <si>
    <t>Ochranná pásma</t>
  </si>
  <si>
    <t>-526023359</t>
  </si>
  <si>
    <t xml:space="preserve">Poznámka k položce:_x000d_
Kontrola a vytyčení jejich skutěčné trasy a provedení ochranných opatření pro zabezpečení stávajících inž. sítí, ruční odkop v blízkosti všech inž. sítí, ochrana před mechanickým poškozením bet. panely (ocelovými plechy)._x000d_
</t>
  </si>
  <si>
    <t>Ochrana stávajících dřevin, zřízení a odstranění (borovice)</t>
  </si>
  <si>
    <t>536716506</t>
  </si>
  <si>
    <t>Inženýrská činnost</t>
  </si>
  <si>
    <t>-25913818</t>
  </si>
  <si>
    <t xml:space="preserve">Poznámka k položce:_x000d_
Konzultace, koordinace se správci sítí za účelem odpojení RD od elektřiny, vodovodu, kanalizace a sdělovacího vedení.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</si>
</sst>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54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55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56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57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56</v>
      </c>
      <c r="AI60" s="41"/>
      <c r="AJ60" s="41"/>
      <c r="AK60" s="41"/>
      <c r="AL60" s="41"/>
      <c r="AM60" s="63" t="s">
        <v>57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59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56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57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56</v>
      </c>
      <c r="AI75" s="41"/>
      <c r="AJ75" s="41"/>
      <c r="AK75" s="41"/>
      <c r="AL75" s="41"/>
      <c r="AM75" s="63" t="s">
        <v>57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60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22008_2025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Parkoviště na pozemku 205/3, ulice Dolní, Světlá nad Sázavou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Světlá nad Sázavou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8. 11. 2022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Světlá nad Sázavou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DMC Havlíčkův Brod</v>
      </c>
      <c r="AN89" s="70"/>
      <c r="AO89" s="70"/>
      <c r="AP89" s="70"/>
      <c r="AQ89" s="39"/>
      <c r="AR89" s="43"/>
      <c r="AS89" s="80" t="s">
        <v>61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62</v>
      </c>
      <c r="D92" s="93"/>
      <c r="E92" s="93"/>
      <c r="F92" s="93"/>
      <c r="G92" s="93"/>
      <c r="H92" s="94"/>
      <c r="I92" s="95" t="s">
        <v>63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64</v>
      </c>
      <c r="AH92" s="93"/>
      <c r="AI92" s="93"/>
      <c r="AJ92" s="93"/>
      <c r="AK92" s="93"/>
      <c r="AL92" s="93"/>
      <c r="AM92" s="93"/>
      <c r="AN92" s="95" t="s">
        <v>65</v>
      </c>
      <c r="AO92" s="93"/>
      <c r="AP92" s="97"/>
      <c r="AQ92" s="98" t="s">
        <v>66</v>
      </c>
      <c r="AR92" s="43"/>
      <c r="AS92" s="99" t="s">
        <v>67</v>
      </c>
      <c r="AT92" s="100" t="s">
        <v>68</v>
      </c>
      <c r="AU92" s="100" t="s">
        <v>69</v>
      </c>
      <c r="AV92" s="100" t="s">
        <v>70</v>
      </c>
      <c r="AW92" s="100" t="s">
        <v>71</v>
      </c>
      <c r="AX92" s="100" t="s">
        <v>72</v>
      </c>
      <c r="AY92" s="100" t="s">
        <v>73</v>
      </c>
      <c r="AZ92" s="100" t="s">
        <v>74</v>
      </c>
      <c r="BA92" s="100" t="s">
        <v>75</v>
      </c>
      <c r="BB92" s="100" t="s">
        <v>76</v>
      </c>
      <c r="BC92" s="100" t="s">
        <v>77</v>
      </c>
      <c r="BD92" s="101" t="s">
        <v>78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79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ROUND(SUM(AG95:AG103),2)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ROUND(SUM(AS95:AS103),2)</f>
        <v>0</v>
      </c>
      <c r="AT94" s="113">
        <f>ROUND(SUM(AV94:AW94),2)</f>
        <v>0</v>
      </c>
      <c r="AU94" s="114">
        <f>ROUND(SUM(AU95:AU103),5)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ROUND(SUM(AZ95:AZ103),2)</f>
        <v>0</v>
      </c>
      <c r="BA94" s="113">
        <f>ROUND(SUM(BA95:BA103),2)</f>
        <v>0</v>
      </c>
      <c r="BB94" s="113">
        <f>ROUND(SUM(BB95:BB103),2)</f>
        <v>0</v>
      </c>
      <c r="BC94" s="113">
        <f>ROUND(SUM(BC95:BC103),2)</f>
        <v>0</v>
      </c>
      <c r="BD94" s="115">
        <f>ROUND(SUM(BD95:BD103),2)</f>
        <v>0</v>
      </c>
      <c r="BE94" s="6"/>
      <c r="BS94" s="116" t="s">
        <v>80</v>
      </c>
      <c r="BT94" s="116" t="s">
        <v>81</v>
      </c>
      <c r="BU94" s="117" t="s">
        <v>82</v>
      </c>
      <c r="BV94" s="116" t="s">
        <v>83</v>
      </c>
      <c r="BW94" s="116" t="s">
        <v>5</v>
      </c>
      <c r="BX94" s="116" t="s">
        <v>84</v>
      </c>
      <c r="CL94" s="116" t="s">
        <v>1</v>
      </c>
    </row>
    <row r="95" s="7" customFormat="1" ht="24.75" customHeight="1">
      <c r="A95" s="118" t="s">
        <v>85</v>
      </c>
      <c r="B95" s="119"/>
      <c r="C95" s="120"/>
      <c r="D95" s="121" t="s">
        <v>86</v>
      </c>
      <c r="E95" s="121"/>
      <c r="F95" s="121"/>
      <c r="G95" s="121"/>
      <c r="H95" s="121"/>
      <c r="I95" s="122"/>
      <c r="J95" s="121" t="s">
        <v>87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101.1 - Komunikace a c...'!J30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88</v>
      </c>
      <c r="AR95" s="125"/>
      <c r="AS95" s="126">
        <v>0</v>
      </c>
      <c r="AT95" s="127">
        <f>ROUND(SUM(AV95:AW95),2)</f>
        <v>0</v>
      </c>
      <c r="AU95" s="128">
        <f>'SO 101.1 - Komunikace a c...'!P121</f>
        <v>0</v>
      </c>
      <c r="AV95" s="127">
        <f>'SO 101.1 - Komunikace a c...'!J33</f>
        <v>0</v>
      </c>
      <c r="AW95" s="127">
        <f>'SO 101.1 - Komunikace a c...'!J34</f>
        <v>0</v>
      </c>
      <c r="AX95" s="127">
        <f>'SO 101.1 - Komunikace a c...'!J35</f>
        <v>0</v>
      </c>
      <c r="AY95" s="127">
        <f>'SO 101.1 - Komunikace a c...'!J36</f>
        <v>0</v>
      </c>
      <c r="AZ95" s="127">
        <f>'SO 101.1 - Komunikace a c...'!F33</f>
        <v>0</v>
      </c>
      <c r="BA95" s="127">
        <f>'SO 101.1 - Komunikace a c...'!F34</f>
        <v>0</v>
      </c>
      <c r="BB95" s="127">
        <f>'SO 101.1 - Komunikace a c...'!F35</f>
        <v>0</v>
      </c>
      <c r="BC95" s="127">
        <f>'SO 101.1 - Komunikace a c...'!F36</f>
        <v>0</v>
      </c>
      <c r="BD95" s="129">
        <f>'SO 101.1 - Komunikace a c...'!F37</f>
        <v>0</v>
      </c>
      <c r="BE95" s="7"/>
      <c r="BT95" s="130" t="s">
        <v>89</v>
      </c>
      <c r="BV95" s="130" t="s">
        <v>83</v>
      </c>
      <c r="BW95" s="130" t="s">
        <v>90</v>
      </c>
      <c r="BX95" s="130" t="s">
        <v>5</v>
      </c>
      <c r="CL95" s="130" t="s">
        <v>1</v>
      </c>
      <c r="CM95" s="130" t="s">
        <v>91</v>
      </c>
    </row>
    <row r="96" s="7" customFormat="1" ht="24.75" customHeight="1">
      <c r="A96" s="118" t="s">
        <v>85</v>
      </c>
      <c r="B96" s="119"/>
      <c r="C96" s="120"/>
      <c r="D96" s="121" t="s">
        <v>92</v>
      </c>
      <c r="E96" s="121"/>
      <c r="F96" s="121"/>
      <c r="G96" s="121"/>
      <c r="H96" s="121"/>
      <c r="I96" s="122"/>
      <c r="J96" s="121" t="s">
        <v>93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101.2 - Komunikace a c...'!J30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88</v>
      </c>
      <c r="AR96" s="125"/>
      <c r="AS96" s="126">
        <v>0</v>
      </c>
      <c r="AT96" s="127">
        <f>ROUND(SUM(AV96:AW96),2)</f>
        <v>0</v>
      </c>
      <c r="AU96" s="128">
        <f>'SO 101.2 - Komunikace a c...'!P130</f>
        <v>0</v>
      </c>
      <c r="AV96" s="127">
        <f>'SO 101.2 - Komunikace a c...'!J33</f>
        <v>0</v>
      </c>
      <c r="AW96" s="127">
        <f>'SO 101.2 - Komunikace a c...'!J34</f>
        <v>0</v>
      </c>
      <c r="AX96" s="127">
        <f>'SO 101.2 - Komunikace a c...'!J35</f>
        <v>0</v>
      </c>
      <c r="AY96" s="127">
        <f>'SO 101.2 - Komunikace a c...'!J36</f>
        <v>0</v>
      </c>
      <c r="AZ96" s="127">
        <f>'SO 101.2 - Komunikace a c...'!F33</f>
        <v>0</v>
      </c>
      <c r="BA96" s="127">
        <f>'SO 101.2 - Komunikace a c...'!F34</f>
        <v>0</v>
      </c>
      <c r="BB96" s="127">
        <f>'SO 101.2 - Komunikace a c...'!F35</f>
        <v>0</v>
      </c>
      <c r="BC96" s="127">
        <f>'SO 101.2 - Komunikace a c...'!F36</f>
        <v>0</v>
      </c>
      <c r="BD96" s="129">
        <f>'SO 101.2 - Komunikace a c...'!F37</f>
        <v>0</v>
      </c>
      <c r="BE96" s="7"/>
      <c r="BT96" s="130" t="s">
        <v>89</v>
      </c>
      <c r="BV96" s="130" t="s">
        <v>83</v>
      </c>
      <c r="BW96" s="130" t="s">
        <v>94</v>
      </c>
      <c r="BX96" s="130" t="s">
        <v>5</v>
      </c>
      <c r="CL96" s="130" t="s">
        <v>1</v>
      </c>
      <c r="CM96" s="130" t="s">
        <v>91</v>
      </c>
    </row>
    <row r="97" s="7" customFormat="1" ht="16.5" customHeight="1">
      <c r="A97" s="118" t="s">
        <v>85</v>
      </c>
      <c r="B97" s="119"/>
      <c r="C97" s="120"/>
      <c r="D97" s="121" t="s">
        <v>95</v>
      </c>
      <c r="E97" s="121"/>
      <c r="F97" s="121"/>
      <c r="G97" s="121"/>
      <c r="H97" s="121"/>
      <c r="I97" s="122"/>
      <c r="J97" s="121" t="s">
        <v>96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301 - Děšťová kanalizace'!J30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88</v>
      </c>
      <c r="AR97" s="125"/>
      <c r="AS97" s="126">
        <v>0</v>
      </c>
      <c r="AT97" s="127">
        <f>ROUND(SUM(AV97:AW97),2)</f>
        <v>0</v>
      </c>
      <c r="AU97" s="128">
        <f>'SO 301 - Děšťová kanalizace'!P124</f>
        <v>0</v>
      </c>
      <c r="AV97" s="127">
        <f>'SO 301 - Děšťová kanalizace'!J33</f>
        <v>0</v>
      </c>
      <c r="AW97" s="127">
        <f>'SO 301 - Děšťová kanalizace'!J34</f>
        <v>0</v>
      </c>
      <c r="AX97" s="127">
        <f>'SO 301 - Děšťová kanalizace'!J35</f>
        <v>0</v>
      </c>
      <c r="AY97" s="127">
        <f>'SO 301 - Děšťová kanalizace'!J36</f>
        <v>0</v>
      </c>
      <c r="AZ97" s="127">
        <f>'SO 301 - Děšťová kanalizace'!F33</f>
        <v>0</v>
      </c>
      <c r="BA97" s="127">
        <f>'SO 301 - Děšťová kanalizace'!F34</f>
        <v>0</v>
      </c>
      <c r="BB97" s="127">
        <f>'SO 301 - Děšťová kanalizace'!F35</f>
        <v>0</v>
      </c>
      <c r="BC97" s="127">
        <f>'SO 301 - Děšťová kanalizace'!F36</f>
        <v>0</v>
      </c>
      <c r="BD97" s="129">
        <f>'SO 301 - Děšťová kanalizace'!F37</f>
        <v>0</v>
      </c>
      <c r="BE97" s="7"/>
      <c r="BT97" s="130" t="s">
        <v>89</v>
      </c>
      <c r="BV97" s="130" t="s">
        <v>83</v>
      </c>
      <c r="BW97" s="130" t="s">
        <v>97</v>
      </c>
      <c r="BX97" s="130" t="s">
        <v>5</v>
      </c>
      <c r="CL97" s="130" t="s">
        <v>1</v>
      </c>
      <c r="CM97" s="130" t="s">
        <v>91</v>
      </c>
    </row>
    <row r="98" s="7" customFormat="1" ht="16.5" customHeight="1">
      <c r="A98" s="118" t="s">
        <v>85</v>
      </c>
      <c r="B98" s="119"/>
      <c r="C98" s="120"/>
      <c r="D98" s="121" t="s">
        <v>98</v>
      </c>
      <c r="E98" s="121"/>
      <c r="F98" s="121"/>
      <c r="G98" s="121"/>
      <c r="H98" s="121"/>
      <c r="I98" s="122"/>
      <c r="J98" s="121" t="s">
        <v>99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 401 - Veřejné osvětlení'!J30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88</v>
      </c>
      <c r="AR98" s="125"/>
      <c r="AS98" s="126">
        <v>0</v>
      </c>
      <c r="AT98" s="127">
        <f>ROUND(SUM(AV98:AW98),2)</f>
        <v>0</v>
      </c>
      <c r="AU98" s="128">
        <f>'SO 401 - Veřejné osvětlení'!P124</f>
        <v>0</v>
      </c>
      <c r="AV98" s="127">
        <f>'SO 401 - Veřejné osvětlení'!J33</f>
        <v>0</v>
      </c>
      <c r="AW98" s="127">
        <f>'SO 401 - Veřejné osvětlení'!J34</f>
        <v>0</v>
      </c>
      <c r="AX98" s="127">
        <f>'SO 401 - Veřejné osvětlení'!J35</f>
        <v>0</v>
      </c>
      <c r="AY98" s="127">
        <f>'SO 401 - Veřejné osvětlení'!J36</f>
        <v>0</v>
      </c>
      <c r="AZ98" s="127">
        <f>'SO 401 - Veřejné osvětlení'!F33</f>
        <v>0</v>
      </c>
      <c r="BA98" s="127">
        <f>'SO 401 - Veřejné osvětlení'!F34</f>
        <v>0</v>
      </c>
      <c r="BB98" s="127">
        <f>'SO 401 - Veřejné osvětlení'!F35</f>
        <v>0</v>
      </c>
      <c r="BC98" s="127">
        <f>'SO 401 - Veřejné osvětlení'!F36</f>
        <v>0</v>
      </c>
      <c r="BD98" s="129">
        <f>'SO 401 - Veřejné osvětlení'!F37</f>
        <v>0</v>
      </c>
      <c r="BE98" s="7"/>
      <c r="BT98" s="130" t="s">
        <v>89</v>
      </c>
      <c r="BV98" s="130" t="s">
        <v>83</v>
      </c>
      <c r="BW98" s="130" t="s">
        <v>100</v>
      </c>
      <c r="BX98" s="130" t="s">
        <v>5</v>
      </c>
      <c r="CL98" s="130" t="s">
        <v>1</v>
      </c>
      <c r="CM98" s="130" t="s">
        <v>91</v>
      </c>
    </row>
    <row r="99" s="7" customFormat="1" ht="24.75" customHeight="1">
      <c r="A99" s="118" t="s">
        <v>85</v>
      </c>
      <c r="B99" s="119"/>
      <c r="C99" s="120"/>
      <c r="D99" s="121" t="s">
        <v>101</v>
      </c>
      <c r="E99" s="121"/>
      <c r="F99" s="121"/>
      <c r="G99" s="121"/>
      <c r="H99" s="121"/>
      <c r="I99" s="122"/>
      <c r="J99" s="121" t="s">
        <v>102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 402 - Příprava pro dob...'!J30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88</v>
      </c>
      <c r="AR99" s="125"/>
      <c r="AS99" s="126">
        <v>0</v>
      </c>
      <c r="AT99" s="127">
        <f>ROUND(SUM(AV99:AW99),2)</f>
        <v>0</v>
      </c>
      <c r="AU99" s="128">
        <f>'SO 402 - Příprava pro dob...'!P122</f>
        <v>0</v>
      </c>
      <c r="AV99" s="127">
        <f>'SO 402 - Příprava pro dob...'!J33</f>
        <v>0</v>
      </c>
      <c r="AW99" s="127">
        <f>'SO 402 - Příprava pro dob...'!J34</f>
        <v>0</v>
      </c>
      <c r="AX99" s="127">
        <f>'SO 402 - Příprava pro dob...'!J35</f>
        <v>0</v>
      </c>
      <c r="AY99" s="127">
        <f>'SO 402 - Příprava pro dob...'!J36</f>
        <v>0</v>
      </c>
      <c r="AZ99" s="127">
        <f>'SO 402 - Příprava pro dob...'!F33</f>
        <v>0</v>
      </c>
      <c r="BA99" s="127">
        <f>'SO 402 - Příprava pro dob...'!F34</f>
        <v>0</v>
      </c>
      <c r="BB99" s="127">
        <f>'SO 402 - Příprava pro dob...'!F35</f>
        <v>0</v>
      </c>
      <c r="BC99" s="127">
        <f>'SO 402 - Příprava pro dob...'!F36</f>
        <v>0</v>
      </c>
      <c r="BD99" s="129">
        <f>'SO 402 - Příprava pro dob...'!F37</f>
        <v>0</v>
      </c>
      <c r="BE99" s="7"/>
      <c r="BT99" s="130" t="s">
        <v>89</v>
      </c>
      <c r="BV99" s="130" t="s">
        <v>83</v>
      </c>
      <c r="BW99" s="130" t="s">
        <v>103</v>
      </c>
      <c r="BX99" s="130" t="s">
        <v>5</v>
      </c>
      <c r="CL99" s="130" t="s">
        <v>1</v>
      </c>
      <c r="CM99" s="130" t="s">
        <v>91</v>
      </c>
    </row>
    <row r="100" s="7" customFormat="1" ht="16.5" customHeight="1">
      <c r="A100" s="118" t="s">
        <v>85</v>
      </c>
      <c r="B100" s="119"/>
      <c r="C100" s="120"/>
      <c r="D100" s="121" t="s">
        <v>104</v>
      </c>
      <c r="E100" s="121"/>
      <c r="F100" s="121"/>
      <c r="G100" s="121"/>
      <c r="H100" s="121"/>
      <c r="I100" s="122"/>
      <c r="J100" s="121" t="s">
        <v>105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 801 - Sadové úpravy'!J30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88</v>
      </c>
      <c r="AR100" s="125"/>
      <c r="AS100" s="126">
        <v>0</v>
      </c>
      <c r="AT100" s="127">
        <f>ROUND(SUM(AV100:AW100),2)</f>
        <v>0</v>
      </c>
      <c r="AU100" s="128">
        <f>'SO 801 - Sadové úpravy'!P119</f>
        <v>0</v>
      </c>
      <c r="AV100" s="127">
        <f>'SO 801 - Sadové úpravy'!J33</f>
        <v>0</v>
      </c>
      <c r="AW100" s="127">
        <f>'SO 801 - Sadové úpravy'!J34</f>
        <v>0</v>
      </c>
      <c r="AX100" s="127">
        <f>'SO 801 - Sadové úpravy'!J35</f>
        <v>0</v>
      </c>
      <c r="AY100" s="127">
        <f>'SO 801 - Sadové úpravy'!J36</f>
        <v>0</v>
      </c>
      <c r="AZ100" s="127">
        <f>'SO 801 - Sadové úpravy'!F33</f>
        <v>0</v>
      </c>
      <c r="BA100" s="127">
        <f>'SO 801 - Sadové úpravy'!F34</f>
        <v>0</v>
      </c>
      <c r="BB100" s="127">
        <f>'SO 801 - Sadové úpravy'!F35</f>
        <v>0</v>
      </c>
      <c r="BC100" s="127">
        <f>'SO 801 - Sadové úpravy'!F36</f>
        <v>0</v>
      </c>
      <c r="BD100" s="129">
        <f>'SO 801 - Sadové úpravy'!F37</f>
        <v>0</v>
      </c>
      <c r="BE100" s="7"/>
      <c r="BT100" s="130" t="s">
        <v>89</v>
      </c>
      <c r="BV100" s="130" t="s">
        <v>83</v>
      </c>
      <c r="BW100" s="130" t="s">
        <v>106</v>
      </c>
      <c r="BX100" s="130" t="s">
        <v>5</v>
      </c>
      <c r="CL100" s="130" t="s">
        <v>1</v>
      </c>
      <c r="CM100" s="130" t="s">
        <v>91</v>
      </c>
    </row>
    <row r="101" s="7" customFormat="1" ht="24.75" customHeight="1">
      <c r="A101" s="118" t="s">
        <v>85</v>
      </c>
      <c r="B101" s="119"/>
      <c r="C101" s="120"/>
      <c r="D101" s="121" t="s">
        <v>107</v>
      </c>
      <c r="E101" s="121"/>
      <c r="F101" s="121"/>
      <c r="G101" s="121"/>
      <c r="H101" s="121"/>
      <c r="I101" s="122"/>
      <c r="J101" s="121" t="s">
        <v>108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 901 - Bourání objektu 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88</v>
      </c>
      <c r="AR101" s="125"/>
      <c r="AS101" s="126">
        <v>0</v>
      </c>
      <c r="AT101" s="127">
        <f>ROUND(SUM(AV101:AW101),2)</f>
        <v>0</v>
      </c>
      <c r="AU101" s="128">
        <f>'SO 901 - Bourání objektu ...'!P126</f>
        <v>0</v>
      </c>
      <c r="AV101" s="127">
        <f>'SO 901 - Bourání objektu ...'!J33</f>
        <v>0</v>
      </c>
      <c r="AW101" s="127">
        <f>'SO 901 - Bourání objektu ...'!J34</f>
        <v>0</v>
      </c>
      <c r="AX101" s="127">
        <f>'SO 901 - Bourání objektu ...'!J35</f>
        <v>0</v>
      </c>
      <c r="AY101" s="127">
        <f>'SO 901 - Bourání objektu ...'!J36</f>
        <v>0</v>
      </c>
      <c r="AZ101" s="127">
        <f>'SO 901 - Bourání objektu ...'!F33</f>
        <v>0</v>
      </c>
      <c r="BA101" s="127">
        <f>'SO 901 - Bourání objektu ...'!F34</f>
        <v>0</v>
      </c>
      <c r="BB101" s="127">
        <f>'SO 901 - Bourání objektu ...'!F35</f>
        <v>0</v>
      </c>
      <c r="BC101" s="127">
        <f>'SO 901 - Bourání objektu ...'!F36</f>
        <v>0</v>
      </c>
      <c r="BD101" s="129">
        <f>'SO 901 - Bourání objektu ...'!F37</f>
        <v>0</v>
      </c>
      <c r="BE101" s="7"/>
      <c r="BT101" s="130" t="s">
        <v>89</v>
      </c>
      <c r="BV101" s="130" t="s">
        <v>83</v>
      </c>
      <c r="BW101" s="130" t="s">
        <v>109</v>
      </c>
      <c r="BX101" s="130" t="s">
        <v>5</v>
      </c>
      <c r="CL101" s="130" t="s">
        <v>1</v>
      </c>
      <c r="CM101" s="130" t="s">
        <v>91</v>
      </c>
    </row>
    <row r="102" s="7" customFormat="1" ht="16.5" customHeight="1">
      <c r="A102" s="118" t="s">
        <v>85</v>
      </c>
      <c r="B102" s="119"/>
      <c r="C102" s="120"/>
      <c r="D102" s="121" t="s">
        <v>110</v>
      </c>
      <c r="E102" s="121"/>
      <c r="F102" s="121"/>
      <c r="G102" s="121"/>
      <c r="H102" s="121"/>
      <c r="I102" s="122"/>
      <c r="J102" s="121" t="s">
        <v>111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3">
        <f>'SO 902 - Odstranění objek...'!J30</f>
        <v>0</v>
      </c>
      <c r="AH102" s="122"/>
      <c r="AI102" s="122"/>
      <c r="AJ102" s="122"/>
      <c r="AK102" s="122"/>
      <c r="AL102" s="122"/>
      <c r="AM102" s="122"/>
      <c r="AN102" s="123">
        <f>SUM(AG102,AT102)</f>
        <v>0</v>
      </c>
      <c r="AO102" s="122"/>
      <c r="AP102" s="122"/>
      <c r="AQ102" s="124" t="s">
        <v>88</v>
      </c>
      <c r="AR102" s="125"/>
      <c r="AS102" s="126">
        <v>0</v>
      </c>
      <c r="AT102" s="127">
        <f>ROUND(SUM(AV102:AW102),2)</f>
        <v>0</v>
      </c>
      <c r="AU102" s="128">
        <f>'SO 902 - Odstranění objek...'!P122</f>
        <v>0</v>
      </c>
      <c r="AV102" s="127">
        <f>'SO 902 - Odstranění objek...'!J33</f>
        <v>0</v>
      </c>
      <c r="AW102" s="127">
        <f>'SO 902 - Odstranění objek...'!J34</f>
        <v>0</v>
      </c>
      <c r="AX102" s="127">
        <f>'SO 902 - Odstranění objek...'!J35</f>
        <v>0</v>
      </c>
      <c r="AY102" s="127">
        <f>'SO 902 - Odstranění objek...'!J36</f>
        <v>0</v>
      </c>
      <c r="AZ102" s="127">
        <f>'SO 902 - Odstranění objek...'!F33</f>
        <v>0</v>
      </c>
      <c r="BA102" s="127">
        <f>'SO 902 - Odstranění objek...'!F34</f>
        <v>0</v>
      </c>
      <c r="BB102" s="127">
        <f>'SO 902 - Odstranění objek...'!F35</f>
        <v>0</v>
      </c>
      <c r="BC102" s="127">
        <f>'SO 902 - Odstranění objek...'!F36</f>
        <v>0</v>
      </c>
      <c r="BD102" s="129">
        <f>'SO 902 - Odstranění objek...'!F37</f>
        <v>0</v>
      </c>
      <c r="BE102" s="7"/>
      <c r="BT102" s="130" t="s">
        <v>89</v>
      </c>
      <c r="BV102" s="130" t="s">
        <v>83</v>
      </c>
      <c r="BW102" s="130" t="s">
        <v>112</v>
      </c>
      <c r="BX102" s="130" t="s">
        <v>5</v>
      </c>
      <c r="CL102" s="130" t="s">
        <v>1</v>
      </c>
      <c r="CM102" s="130" t="s">
        <v>91</v>
      </c>
    </row>
    <row r="103" s="7" customFormat="1" ht="16.5" customHeight="1">
      <c r="A103" s="118" t="s">
        <v>85</v>
      </c>
      <c r="B103" s="119"/>
      <c r="C103" s="120"/>
      <c r="D103" s="121" t="s">
        <v>113</v>
      </c>
      <c r="E103" s="121"/>
      <c r="F103" s="121"/>
      <c r="G103" s="121"/>
      <c r="H103" s="121"/>
      <c r="I103" s="122"/>
      <c r="J103" s="121" t="s">
        <v>114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'SO 000 - Ostatní a vedlej...'!J30</f>
        <v>0</v>
      </c>
      <c r="AH103" s="122"/>
      <c r="AI103" s="122"/>
      <c r="AJ103" s="122"/>
      <c r="AK103" s="122"/>
      <c r="AL103" s="122"/>
      <c r="AM103" s="122"/>
      <c r="AN103" s="123">
        <f>SUM(AG103,AT103)</f>
        <v>0</v>
      </c>
      <c r="AO103" s="122"/>
      <c r="AP103" s="122"/>
      <c r="AQ103" s="124" t="s">
        <v>88</v>
      </c>
      <c r="AR103" s="125"/>
      <c r="AS103" s="131">
        <v>0</v>
      </c>
      <c r="AT103" s="132">
        <f>ROUND(SUM(AV103:AW103),2)</f>
        <v>0</v>
      </c>
      <c r="AU103" s="133">
        <f>'SO 000 - Ostatní a vedlej...'!P119</f>
        <v>0</v>
      </c>
      <c r="AV103" s="132">
        <f>'SO 000 - Ostatní a vedlej...'!J33</f>
        <v>0</v>
      </c>
      <c r="AW103" s="132">
        <f>'SO 000 - Ostatní a vedlej...'!J34</f>
        <v>0</v>
      </c>
      <c r="AX103" s="132">
        <f>'SO 000 - Ostatní a vedlej...'!J35</f>
        <v>0</v>
      </c>
      <c r="AY103" s="132">
        <f>'SO 000 - Ostatní a vedlej...'!J36</f>
        <v>0</v>
      </c>
      <c r="AZ103" s="132">
        <f>'SO 000 - Ostatní a vedlej...'!F33</f>
        <v>0</v>
      </c>
      <c r="BA103" s="132">
        <f>'SO 000 - Ostatní a vedlej...'!F34</f>
        <v>0</v>
      </c>
      <c r="BB103" s="132">
        <f>'SO 000 - Ostatní a vedlej...'!F35</f>
        <v>0</v>
      </c>
      <c r="BC103" s="132">
        <f>'SO 000 - Ostatní a vedlej...'!F36</f>
        <v>0</v>
      </c>
      <c r="BD103" s="134">
        <f>'SO 000 - Ostatní a vedlej...'!F37</f>
        <v>0</v>
      </c>
      <c r="BE103" s="7"/>
      <c r="BT103" s="130" t="s">
        <v>89</v>
      </c>
      <c r="BV103" s="130" t="s">
        <v>83</v>
      </c>
      <c r="BW103" s="130" t="s">
        <v>115</v>
      </c>
      <c r="BX103" s="130" t="s">
        <v>5</v>
      </c>
      <c r="CL103" s="130" t="s">
        <v>1</v>
      </c>
      <c r="CM103" s="130" t="s">
        <v>91</v>
      </c>
    </row>
    <row r="104" s="2" customFormat="1" ht="30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3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sheetProtection sheet="1" formatColumns="0" formatRows="0" objects="1" scenarios="1" spinCount="100000" saltValue="lj5GwDO/TzHA2DqMvA44LklqRUBkDnHB00FF/7/8cArz2CspRUFKP+26bn4c+tOMGB1s+wMonF83tyax0Z8wMw==" hashValue="ueUCXwOjyQS0DiDVPdySY62lMBdfXPkGmbIr9cDoQPl6saxK3oZfMWVyU25b343T3LnKiWhJtAxoaX5ALQp20w==" algorithmName="SHA-512" password="CC35"/>
  <mergeCells count="7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01.1 - Komunikace a c...'!C2" display="/"/>
    <hyperlink ref="A96" location="'SO 101.2 - Komunikace a c...'!C2" display="/"/>
    <hyperlink ref="A97" location="'SO 301 - Děšťová kanalizace'!C2" display="/"/>
    <hyperlink ref="A98" location="'SO 401 - Veřejné osvětlení'!C2" display="/"/>
    <hyperlink ref="A99" location="'SO 402 - Příprava pro dob...'!C2" display="/"/>
    <hyperlink ref="A100" location="'SO 801 - Sadové úpravy'!C2" display="/"/>
    <hyperlink ref="A101" location="'SO 901 - Bourání objektu ...'!C2" display="/"/>
    <hyperlink ref="A102" location="'SO 902 - Odstranění objek...'!C2" display="/"/>
    <hyperlink ref="A103" location="'SO 000 - Ostatní a vedle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1590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ROUND((SUM(BE119:BE150)),  2)</f>
        <v>0</v>
      </c>
      <c r="G33" s="37"/>
      <c r="H33" s="37"/>
      <c r="I33" s="154">
        <v>0.20999999999999999</v>
      </c>
      <c r="J33" s="153">
        <f>ROUND(((SUM(BE119:BE150))*I33),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ROUND((SUM(BF119:BF150)),  2)</f>
        <v>0</v>
      </c>
      <c r="G34" s="37"/>
      <c r="H34" s="37"/>
      <c r="I34" s="154">
        <v>0.14999999999999999</v>
      </c>
      <c r="J34" s="153">
        <f>ROUND(((SUM(BF119:BF150))*I34),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ROUND((SUM(BG119:BG150)),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ROUND((SUM(BH119:BH150)),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ROUND((SUM(BI119:BI150)),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000 - Ostatní a vedlejší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1591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1592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1593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/>
    <row r="103" hidden="1"/>
    <row r="104" hidden="1"/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129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Parkoviště na pozemku 205/3, ulice Dolní, Světlá nad Sázavou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117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 000 - Ostatní a vedlejší náklady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Světlá nad Sázavou</v>
      </c>
      <c r="G113" s="39"/>
      <c r="H113" s="39"/>
      <c r="I113" s="31" t="s">
        <v>22</v>
      </c>
      <c r="J113" s="78" t="str">
        <f>IF(J12="","",J12)</f>
        <v>8. 11. 2022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Město Světlá nad Sázavou</v>
      </c>
      <c r="G115" s="39"/>
      <c r="H115" s="39"/>
      <c r="I115" s="31" t="s">
        <v>32</v>
      </c>
      <c r="J115" s="35" t="str">
        <f>E21</f>
        <v>DMC Havlíčkův Brod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30</v>
      </c>
      <c r="D116" s="39"/>
      <c r="E116" s="39"/>
      <c r="F116" s="26" t="str">
        <f>IF(E18="","",E18)</f>
        <v>Vyplň údaj</v>
      </c>
      <c r="G116" s="39"/>
      <c r="H116" s="39"/>
      <c r="I116" s="31" t="s">
        <v>37</v>
      </c>
      <c r="J116" s="35" t="str">
        <f>E24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130</v>
      </c>
      <c r="D118" s="193" t="s">
        <v>66</v>
      </c>
      <c r="E118" s="193" t="s">
        <v>62</v>
      </c>
      <c r="F118" s="193" t="s">
        <v>63</v>
      </c>
      <c r="G118" s="193" t="s">
        <v>131</v>
      </c>
      <c r="H118" s="193" t="s">
        <v>132</v>
      </c>
      <c r="I118" s="193" t="s">
        <v>133</v>
      </c>
      <c r="J118" s="194" t="s">
        <v>121</v>
      </c>
      <c r="K118" s="195" t="s">
        <v>134</v>
      </c>
      <c r="L118" s="196"/>
      <c r="M118" s="99" t="s">
        <v>1</v>
      </c>
      <c r="N118" s="100" t="s">
        <v>45</v>
      </c>
      <c r="O118" s="100" t="s">
        <v>135</v>
      </c>
      <c r="P118" s="100" t="s">
        <v>136</v>
      </c>
      <c r="Q118" s="100" t="s">
        <v>137</v>
      </c>
      <c r="R118" s="100" t="s">
        <v>138</v>
      </c>
      <c r="S118" s="100" t="s">
        <v>139</v>
      </c>
      <c r="T118" s="101" t="s">
        <v>140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141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80</v>
      </c>
      <c r="AU119" s="16" t="s">
        <v>123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80</v>
      </c>
      <c r="E120" s="205" t="s">
        <v>142</v>
      </c>
      <c r="F120" s="205" t="s">
        <v>114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P121+P141</f>
        <v>0</v>
      </c>
      <c r="Q120" s="210"/>
      <c r="R120" s="211">
        <f>R121+R141</f>
        <v>0</v>
      </c>
      <c r="S120" s="210"/>
      <c r="T120" s="212">
        <f>T121+T141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150</v>
      </c>
      <c r="AT120" s="214" t="s">
        <v>80</v>
      </c>
      <c r="AU120" s="214" t="s">
        <v>81</v>
      </c>
      <c r="AY120" s="213" t="s">
        <v>144</v>
      </c>
      <c r="BK120" s="215">
        <f>BK121+BK141</f>
        <v>0</v>
      </c>
    </row>
    <row r="121" s="12" customFormat="1" ht="22.8" customHeight="1">
      <c r="A121" s="12"/>
      <c r="B121" s="202"/>
      <c r="C121" s="203"/>
      <c r="D121" s="204" t="s">
        <v>80</v>
      </c>
      <c r="E121" s="216" t="s">
        <v>1594</v>
      </c>
      <c r="F121" s="216" t="s">
        <v>1595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SUM(P122:P140)</f>
        <v>0</v>
      </c>
      <c r="Q121" s="210"/>
      <c r="R121" s="211">
        <f>SUM(R122:R140)</f>
        <v>0</v>
      </c>
      <c r="S121" s="210"/>
      <c r="T121" s="212">
        <f>SUM(T122:T140)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150</v>
      </c>
      <c r="AT121" s="214" t="s">
        <v>80</v>
      </c>
      <c r="AU121" s="214" t="s">
        <v>89</v>
      </c>
      <c r="AY121" s="213" t="s">
        <v>144</v>
      </c>
      <c r="BK121" s="215">
        <f>SUM(BK122:BK140)</f>
        <v>0</v>
      </c>
    </row>
    <row r="122" s="2" customFormat="1" ht="16.5" customHeight="1">
      <c r="A122" s="37"/>
      <c r="B122" s="38"/>
      <c r="C122" s="218" t="s">
        <v>89</v>
      </c>
      <c r="D122" s="218" t="s">
        <v>146</v>
      </c>
      <c r="E122" s="219" t="s">
        <v>872</v>
      </c>
      <c r="F122" s="220" t="s">
        <v>1596</v>
      </c>
      <c r="G122" s="221" t="s">
        <v>1162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46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1153</v>
      </c>
      <c r="AT122" s="230" t="s">
        <v>146</v>
      </c>
      <c r="AU122" s="230" t="s">
        <v>91</v>
      </c>
      <c r="AY122" s="16" t="s">
        <v>144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89</v>
      </c>
      <c r="BK122" s="231">
        <f>ROUND(I122*H122,2)</f>
        <v>0</v>
      </c>
      <c r="BL122" s="16" t="s">
        <v>1153</v>
      </c>
      <c r="BM122" s="230" t="s">
        <v>1597</v>
      </c>
    </row>
    <row r="123" s="2" customFormat="1">
      <c r="A123" s="37"/>
      <c r="B123" s="38"/>
      <c r="C123" s="39"/>
      <c r="D123" s="234" t="s">
        <v>498</v>
      </c>
      <c r="E123" s="39"/>
      <c r="F123" s="271" t="s">
        <v>1598</v>
      </c>
      <c r="G123" s="39"/>
      <c r="H123" s="39"/>
      <c r="I123" s="272"/>
      <c r="J123" s="39"/>
      <c r="K123" s="39"/>
      <c r="L123" s="43"/>
      <c r="M123" s="273"/>
      <c r="N123" s="274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498</v>
      </c>
      <c r="AU123" s="16" t="s">
        <v>91</v>
      </c>
    </row>
    <row r="124" s="2" customFormat="1" ht="16.5" customHeight="1">
      <c r="A124" s="37"/>
      <c r="B124" s="38"/>
      <c r="C124" s="218" t="s">
        <v>91</v>
      </c>
      <c r="D124" s="218" t="s">
        <v>146</v>
      </c>
      <c r="E124" s="219" t="s">
        <v>1599</v>
      </c>
      <c r="F124" s="220" t="s">
        <v>1600</v>
      </c>
      <c r="G124" s="221" t="s">
        <v>347</v>
      </c>
      <c r="H124" s="222">
        <v>5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46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1153</v>
      </c>
      <c r="AT124" s="230" t="s">
        <v>146</v>
      </c>
      <c r="AU124" s="230" t="s">
        <v>91</v>
      </c>
      <c r="AY124" s="16" t="s">
        <v>144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89</v>
      </c>
      <c r="BK124" s="231">
        <f>ROUND(I124*H124,2)</f>
        <v>0</v>
      </c>
      <c r="BL124" s="16" t="s">
        <v>1153</v>
      </c>
      <c r="BM124" s="230" t="s">
        <v>1601</v>
      </c>
    </row>
    <row r="125" s="2" customFormat="1" ht="37.8" customHeight="1">
      <c r="A125" s="37"/>
      <c r="B125" s="38"/>
      <c r="C125" s="218" t="s">
        <v>159</v>
      </c>
      <c r="D125" s="218" t="s">
        <v>146</v>
      </c>
      <c r="E125" s="219" t="s">
        <v>1602</v>
      </c>
      <c r="F125" s="220" t="s">
        <v>1603</v>
      </c>
      <c r="G125" s="221" t="s">
        <v>1162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46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1153</v>
      </c>
      <c r="AT125" s="230" t="s">
        <v>146</v>
      </c>
      <c r="AU125" s="230" t="s">
        <v>91</v>
      </c>
      <c r="AY125" s="16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89</v>
      </c>
      <c r="BK125" s="231">
        <f>ROUND(I125*H125,2)</f>
        <v>0</v>
      </c>
      <c r="BL125" s="16" t="s">
        <v>1153</v>
      </c>
      <c r="BM125" s="230" t="s">
        <v>1604</v>
      </c>
    </row>
    <row r="126" s="2" customFormat="1">
      <c r="A126" s="37"/>
      <c r="B126" s="38"/>
      <c r="C126" s="39"/>
      <c r="D126" s="234" t="s">
        <v>498</v>
      </c>
      <c r="E126" s="39"/>
      <c r="F126" s="271" t="s">
        <v>1605</v>
      </c>
      <c r="G126" s="39"/>
      <c r="H126" s="39"/>
      <c r="I126" s="272"/>
      <c r="J126" s="39"/>
      <c r="K126" s="39"/>
      <c r="L126" s="43"/>
      <c r="M126" s="273"/>
      <c r="N126" s="27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498</v>
      </c>
      <c r="AU126" s="16" t="s">
        <v>91</v>
      </c>
    </row>
    <row r="127" s="2" customFormat="1" ht="16.5" customHeight="1">
      <c r="A127" s="37"/>
      <c r="B127" s="38"/>
      <c r="C127" s="218" t="s">
        <v>150</v>
      </c>
      <c r="D127" s="218" t="s">
        <v>146</v>
      </c>
      <c r="E127" s="219" t="s">
        <v>1606</v>
      </c>
      <c r="F127" s="220" t="s">
        <v>1607</v>
      </c>
      <c r="G127" s="221" t="s">
        <v>1162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46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1153</v>
      </c>
      <c r="AT127" s="230" t="s">
        <v>146</v>
      </c>
      <c r="AU127" s="230" t="s">
        <v>91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1153</v>
      </c>
      <c r="BM127" s="230" t="s">
        <v>1608</v>
      </c>
    </row>
    <row r="128" s="2" customFormat="1" ht="16.5" customHeight="1">
      <c r="A128" s="37"/>
      <c r="B128" s="38"/>
      <c r="C128" s="218" t="s">
        <v>165</v>
      </c>
      <c r="D128" s="218" t="s">
        <v>146</v>
      </c>
      <c r="E128" s="219" t="s">
        <v>1609</v>
      </c>
      <c r="F128" s="220" t="s">
        <v>1610</v>
      </c>
      <c r="G128" s="221" t="s">
        <v>1162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1153</v>
      </c>
      <c r="AT128" s="230" t="s">
        <v>146</v>
      </c>
      <c r="AU128" s="230" t="s">
        <v>91</v>
      </c>
      <c r="AY128" s="16" t="s">
        <v>144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1153</v>
      </c>
      <c r="BM128" s="230" t="s">
        <v>1611</v>
      </c>
    </row>
    <row r="129" s="2" customFormat="1" ht="16.5" customHeight="1">
      <c r="A129" s="37"/>
      <c r="B129" s="38"/>
      <c r="C129" s="218" t="s">
        <v>168</v>
      </c>
      <c r="D129" s="218" t="s">
        <v>146</v>
      </c>
      <c r="E129" s="219" t="s">
        <v>875</v>
      </c>
      <c r="F129" s="220" t="s">
        <v>1612</v>
      </c>
      <c r="G129" s="221" t="s">
        <v>1162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1153</v>
      </c>
      <c r="AT129" s="230" t="s">
        <v>146</v>
      </c>
      <c r="AU129" s="230" t="s">
        <v>91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1153</v>
      </c>
      <c r="BM129" s="230" t="s">
        <v>1613</v>
      </c>
    </row>
    <row r="130" s="2" customFormat="1">
      <c r="A130" s="37"/>
      <c r="B130" s="38"/>
      <c r="C130" s="39"/>
      <c r="D130" s="234" t="s">
        <v>498</v>
      </c>
      <c r="E130" s="39"/>
      <c r="F130" s="271" t="s">
        <v>1614</v>
      </c>
      <c r="G130" s="39"/>
      <c r="H130" s="39"/>
      <c r="I130" s="272"/>
      <c r="J130" s="39"/>
      <c r="K130" s="39"/>
      <c r="L130" s="43"/>
      <c r="M130" s="273"/>
      <c r="N130" s="27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498</v>
      </c>
      <c r="AU130" s="16" t="s">
        <v>91</v>
      </c>
    </row>
    <row r="131" s="2" customFormat="1" ht="16.5" customHeight="1">
      <c r="A131" s="37"/>
      <c r="B131" s="38"/>
      <c r="C131" s="218" t="s">
        <v>173</v>
      </c>
      <c r="D131" s="218" t="s">
        <v>146</v>
      </c>
      <c r="E131" s="219" t="s">
        <v>878</v>
      </c>
      <c r="F131" s="220" t="s">
        <v>1615</v>
      </c>
      <c r="G131" s="221" t="s">
        <v>1162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46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1153</v>
      </c>
      <c r="AT131" s="230" t="s">
        <v>146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1153</v>
      </c>
      <c r="BM131" s="230" t="s">
        <v>1616</v>
      </c>
    </row>
    <row r="132" s="2" customFormat="1">
      <c r="A132" s="37"/>
      <c r="B132" s="38"/>
      <c r="C132" s="39"/>
      <c r="D132" s="234" t="s">
        <v>498</v>
      </c>
      <c r="E132" s="39"/>
      <c r="F132" s="271" t="s">
        <v>1617</v>
      </c>
      <c r="G132" s="39"/>
      <c r="H132" s="39"/>
      <c r="I132" s="272"/>
      <c r="J132" s="39"/>
      <c r="K132" s="39"/>
      <c r="L132" s="43"/>
      <c r="M132" s="273"/>
      <c r="N132" s="27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498</v>
      </c>
      <c r="AU132" s="16" t="s">
        <v>91</v>
      </c>
    </row>
    <row r="133" s="2" customFormat="1" ht="16.5" customHeight="1">
      <c r="A133" s="37"/>
      <c r="B133" s="38"/>
      <c r="C133" s="218" t="s">
        <v>177</v>
      </c>
      <c r="D133" s="218" t="s">
        <v>146</v>
      </c>
      <c r="E133" s="219" t="s">
        <v>881</v>
      </c>
      <c r="F133" s="220" t="s">
        <v>1618</v>
      </c>
      <c r="G133" s="221" t="s">
        <v>1162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1153</v>
      </c>
      <c r="AT133" s="230" t="s">
        <v>146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1153</v>
      </c>
      <c r="BM133" s="230" t="s">
        <v>1619</v>
      </c>
    </row>
    <row r="134" s="2" customFormat="1">
      <c r="A134" s="37"/>
      <c r="B134" s="38"/>
      <c r="C134" s="39"/>
      <c r="D134" s="234" t="s">
        <v>498</v>
      </c>
      <c r="E134" s="39"/>
      <c r="F134" s="271" t="s">
        <v>1620</v>
      </c>
      <c r="G134" s="39"/>
      <c r="H134" s="39"/>
      <c r="I134" s="272"/>
      <c r="J134" s="39"/>
      <c r="K134" s="39"/>
      <c r="L134" s="43"/>
      <c r="M134" s="273"/>
      <c r="N134" s="27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498</v>
      </c>
      <c r="AU134" s="16" t="s">
        <v>91</v>
      </c>
    </row>
    <row r="135" s="2" customFormat="1" ht="16.5" customHeight="1">
      <c r="A135" s="37"/>
      <c r="B135" s="38"/>
      <c r="C135" s="218" t="s">
        <v>181</v>
      </c>
      <c r="D135" s="218" t="s">
        <v>146</v>
      </c>
      <c r="E135" s="219" t="s">
        <v>1227</v>
      </c>
      <c r="F135" s="220" t="s">
        <v>1621</v>
      </c>
      <c r="G135" s="221" t="s">
        <v>1162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1153</v>
      </c>
      <c r="AT135" s="230" t="s">
        <v>146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1153</v>
      </c>
      <c r="BM135" s="230" t="s">
        <v>1622</v>
      </c>
    </row>
    <row r="136" s="2" customFormat="1">
      <c r="A136" s="37"/>
      <c r="B136" s="38"/>
      <c r="C136" s="39"/>
      <c r="D136" s="234" t="s">
        <v>498</v>
      </c>
      <c r="E136" s="39"/>
      <c r="F136" s="271" t="s">
        <v>1623</v>
      </c>
      <c r="G136" s="39"/>
      <c r="H136" s="39"/>
      <c r="I136" s="272"/>
      <c r="J136" s="39"/>
      <c r="K136" s="39"/>
      <c r="L136" s="43"/>
      <c r="M136" s="273"/>
      <c r="N136" s="27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498</v>
      </c>
      <c r="AU136" s="16" t="s">
        <v>91</v>
      </c>
    </row>
    <row r="137" s="2" customFormat="1" ht="16.5" customHeight="1">
      <c r="A137" s="37"/>
      <c r="B137" s="38"/>
      <c r="C137" s="218" t="s">
        <v>184</v>
      </c>
      <c r="D137" s="218" t="s">
        <v>146</v>
      </c>
      <c r="E137" s="219" t="s">
        <v>1229</v>
      </c>
      <c r="F137" s="220" t="s">
        <v>1624</v>
      </c>
      <c r="G137" s="221" t="s">
        <v>1162</v>
      </c>
      <c r="H137" s="222">
        <v>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46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1153</v>
      </c>
      <c r="AT137" s="230" t="s">
        <v>146</v>
      </c>
      <c r="AU137" s="230" t="s">
        <v>91</v>
      </c>
      <c r="AY137" s="16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1153</v>
      </c>
      <c r="BM137" s="230" t="s">
        <v>1625</v>
      </c>
    </row>
    <row r="138" s="2" customFormat="1">
      <c r="A138" s="37"/>
      <c r="B138" s="38"/>
      <c r="C138" s="39"/>
      <c r="D138" s="234" t="s">
        <v>498</v>
      </c>
      <c r="E138" s="39"/>
      <c r="F138" s="271" t="s">
        <v>1626</v>
      </c>
      <c r="G138" s="39"/>
      <c r="H138" s="39"/>
      <c r="I138" s="272"/>
      <c r="J138" s="39"/>
      <c r="K138" s="39"/>
      <c r="L138" s="43"/>
      <c r="M138" s="273"/>
      <c r="N138" s="27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498</v>
      </c>
      <c r="AU138" s="16" t="s">
        <v>91</v>
      </c>
    </row>
    <row r="139" s="2" customFormat="1" ht="16.5" customHeight="1">
      <c r="A139" s="37"/>
      <c r="B139" s="38"/>
      <c r="C139" s="218" t="s">
        <v>188</v>
      </c>
      <c r="D139" s="218" t="s">
        <v>146</v>
      </c>
      <c r="E139" s="219" t="s">
        <v>1231</v>
      </c>
      <c r="F139" s="220" t="s">
        <v>1627</v>
      </c>
      <c r="G139" s="221" t="s">
        <v>1162</v>
      </c>
      <c r="H139" s="222">
        <v>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46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1153</v>
      </c>
      <c r="AT139" s="230" t="s">
        <v>146</v>
      </c>
      <c r="AU139" s="230" t="s">
        <v>91</v>
      </c>
      <c r="AY139" s="16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89</v>
      </c>
      <c r="BK139" s="231">
        <f>ROUND(I139*H139,2)</f>
        <v>0</v>
      </c>
      <c r="BL139" s="16" t="s">
        <v>1153</v>
      </c>
      <c r="BM139" s="230" t="s">
        <v>1628</v>
      </c>
    </row>
    <row r="140" s="2" customFormat="1" ht="16.5" customHeight="1">
      <c r="A140" s="37"/>
      <c r="B140" s="38"/>
      <c r="C140" s="218" t="s">
        <v>192</v>
      </c>
      <c r="D140" s="218" t="s">
        <v>146</v>
      </c>
      <c r="E140" s="219" t="s">
        <v>1233</v>
      </c>
      <c r="F140" s="220" t="s">
        <v>1629</v>
      </c>
      <c r="G140" s="221" t="s">
        <v>1162</v>
      </c>
      <c r="H140" s="222">
        <v>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46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1153</v>
      </c>
      <c r="AT140" s="230" t="s">
        <v>146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1153</v>
      </c>
      <c r="BM140" s="230" t="s">
        <v>1630</v>
      </c>
    </row>
    <row r="141" s="12" customFormat="1" ht="22.8" customHeight="1">
      <c r="A141" s="12"/>
      <c r="B141" s="202"/>
      <c r="C141" s="203"/>
      <c r="D141" s="204" t="s">
        <v>80</v>
      </c>
      <c r="E141" s="216" t="s">
        <v>887</v>
      </c>
      <c r="F141" s="216" t="s">
        <v>1631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SUM(P142:P150)</f>
        <v>0</v>
      </c>
      <c r="Q141" s="210"/>
      <c r="R141" s="211">
        <f>SUM(R142:R150)</f>
        <v>0</v>
      </c>
      <c r="S141" s="210"/>
      <c r="T141" s="212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165</v>
      </c>
      <c r="AT141" s="214" t="s">
        <v>80</v>
      </c>
      <c r="AU141" s="214" t="s">
        <v>89</v>
      </c>
      <c r="AY141" s="213" t="s">
        <v>144</v>
      </c>
      <c r="BK141" s="215">
        <f>SUM(BK142:BK150)</f>
        <v>0</v>
      </c>
    </row>
    <row r="142" s="2" customFormat="1" ht="16.5" customHeight="1">
      <c r="A142" s="37"/>
      <c r="B142" s="38"/>
      <c r="C142" s="218" t="s">
        <v>196</v>
      </c>
      <c r="D142" s="218" t="s">
        <v>146</v>
      </c>
      <c r="E142" s="219" t="s">
        <v>1235</v>
      </c>
      <c r="F142" s="220" t="s">
        <v>1632</v>
      </c>
      <c r="G142" s="221" t="s">
        <v>1162</v>
      </c>
      <c r="H142" s="222">
        <v>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46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1153</v>
      </c>
      <c r="AT142" s="230" t="s">
        <v>146</v>
      </c>
      <c r="AU142" s="230" t="s">
        <v>91</v>
      </c>
      <c r="AY142" s="16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89</v>
      </c>
      <c r="BK142" s="231">
        <f>ROUND(I142*H142,2)</f>
        <v>0</v>
      </c>
      <c r="BL142" s="16" t="s">
        <v>1153</v>
      </c>
      <c r="BM142" s="230" t="s">
        <v>1633</v>
      </c>
    </row>
    <row r="143" s="2" customFormat="1">
      <c r="A143" s="37"/>
      <c r="B143" s="38"/>
      <c r="C143" s="39"/>
      <c r="D143" s="234" t="s">
        <v>498</v>
      </c>
      <c r="E143" s="39"/>
      <c r="F143" s="271" t="s">
        <v>1634</v>
      </c>
      <c r="G143" s="39"/>
      <c r="H143" s="39"/>
      <c r="I143" s="272"/>
      <c r="J143" s="39"/>
      <c r="K143" s="39"/>
      <c r="L143" s="43"/>
      <c r="M143" s="273"/>
      <c r="N143" s="27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498</v>
      </c>
      <c r="AU143" s="16" t="s">
        <v>91</v>
      </c>
    </row>
    <row r="144" s="2" customFormat="1" ht="16.5" customHeight="1">
      <c r="A144" s="37"/>
      <c r="B144" s="38"/>
      <c r="C144" s="218" t="s">
        <v>200</v>
      </c>
      <c r="D144" s="218" t="s">
        <v>146</v>
      </c>
      <c r="E144" s="219" t="s">
        <v>1237</v>
      </c>
      <c r="F144" s="220" t="s">
        <v>1635</v>
      </c>
      <c r="G144" s="221" t="s">
        <v>1162</v>
      </c>
      <c r="H144" s="222">
        <v>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46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1153</v>
      </c>
      <c r="AT144" s="230" t="s">
        <v>146</v>
      </c>
      <c r="AU144" s="230" t="s">
        <v>91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1153</v>
      </c>
      <c r="BM144" s="230" t="s">
        <v>1636</v>
      </c>
    </row>
    <row r="145" s="2" customFormat="1">
      <c r="A145" s="37"/>
      <c r="B145" s="38"/>
      <c r="C145" s="39"/>
      <c r="D145" s="234" t="s">
        <v>498</v>
      </c>
      <c r="E145" s="39"/>
      <c r="F145" s="271" t="s">
        <v>1637</v>
      </c>
      <c r="G145" s="39"/>
      <c r="H145" s="39"/>
      <c r="I145" s="272"/>
      <c r="J145" s="39"/>
      <c r="K145" s="39"/>
      <c r="L145" s="43"/>
      <c r="M145" s="273"/>
      <c r="N145" s="27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498</v>
      </c>
      <c r="AU145" s="16" t="s">
        <v>91</v>
      </c>
    </row>
    <row r="146" s="2" customFormat="1" ht="16.5" customHeight="1">
      <c r="A146" s="37"/>
      <c r="B146" s="38"/>
      <c r="C146" s="218" t="s">
        <v>8</v>
      </c>
      <c r="D146" s="218" t="s">
        <v>146</v>
      </c>
      <c r="E146" s="219" t="s">
        <v>1239</v>
      </c>
      <c r="F146" s="220" t="s">
        <v>1638</v>
      </c>
      <c r="G146" s="221" t="s">
        <v>1162</v>
      </c>
      <c r="H146" s="222">
        <v>1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46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1153</v>
      </c>
      <c r="AT146" s="230" t="s">
        <v>146</v>
      </c>
      <c r="AU146" s="230" t="s">
        <v>91</v>
      </c>
      <c r="AY146" s="16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89</v>
      </c>
      <c r="BK146" s="231">
        <f>ROUND(I146*H146,2)</f>
        <v>0</v>
      </c>
      <c r="BL146" s="16" t="s">
        <v>1153</v>
      </c>
      <c r="BM146" s="230" t="s">
        <v>1639</v>
      </c>
    </row>
    <row r="147" s="2" customFormat="1">
      <c r="A147" s="37"/>
      <c r="B147" s="38"/>
      <c r="C147" s="39"/>
      <c r="D147" s="234" t="s">
        <v>498</v>
      </c>
      <c r="E147" s="39"/>
      <c r="F147" s="271" t="s">
        <v>1640</v>
      </c>
      <c r="G147" s="39"/>
      <c r="H147" s="39"/>
      <c r="I147" s="272"/>
      <c r="J147" s="39"/>
      <c r="K147" s="39"/>
      <c r="L147" s="43"/>
      <c r="M147" s="273"/>
      <c r="N147" s="27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498</v>
      </c>
      <c r="AU147" s="16" t="s">
        <v>91</v>
      </c>
    </row>
    <row r="148" s="2" customFormat="1" ht="24.15" customHeight="1">
      <c r="A148" s="37"/>
      <c r="B148" s="38"/>
      <c r="C148" s="218" t="s">
        <v>206</v>
      </c>
      <c r="D148" s="218" t="s">
        <v>146</v>
      </c>
      <c r="E148" s="219" t="s">
        <v>1241</v>
      </c>
      <c r="F148" s="220" t="s">
        <v>1641</v>
      </c>
      <c r="G148" s="221" t="s">
        <v>347</v>
      </c>
      <c r="H148" s="222">
        <v>3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46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1153</v>
      </c>
      <c r="AT148" s="230" t="s">
        <v>146</v>
      </c>
      <c r="AU148" s="230" t="s">
        <v>91</v>
      </c>
      <c r="AY148" s="16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89</v>
      </c>
      <c r="BK148" s="231">
        <f>ROUND(I148*H148,2)</f>
        <v>0</v>
      </c>
      <c r="BL148" s="16" t="s">
        <v>1153</v>
      </c>
      <c r="BM148" s="230" t="s">
        <v>1642</v>
      </c>
    </row>
    <row r="149" s="2" customFormat="1" ht="16.5" customHeight="1">
      <c r="A149" s="37"/>
      <c r="B149" s="38"/>
      <c r="C149" s="218" t="s">
        <v>210</v>
      </c>
      <c r="D149" s="218" t="s">
        <v>146</v>
      </c>
      <c r="E149" s="219" t="s">
        <v>1243</v>
      </c>
      <c r="F149" s="220" t="s">
        <v>1643</v>
      </c>
      <c r="G149" s="221" t="s">
        <v>1162</v>
      </c>
      <c r="H149" s="222">
        <v>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1153</v>
      </c>
      <c r="AT149" s="230" t="s">
        <v>146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1153</v>
      </c>
      <c r="BM149" s="230" t="s">
        <v>1644</v>
      </c>
    </row>
    <row r="150" s="2" customFormat="1">
      <c r="A150" s="37"/>
      <c r="B150" s="38"/>
      <c r="C150" s="39"/>
      <c r="D150" s="234" t="s">
        <v>498</v>
      </c>
      <c r="E150" s="39"/>
      <c r="F150" s="271" t="s">
        <v>1645</v>
      </c>
      <c r="G150" s="39"/>
      <c r="H150" s="39"/>
      <c r="I150" s="272"/>
      <c r="J150" s="39"/>
      <c r="K150" s="39"/>
      <c r="L150" s="43"/>
      <c r="M150" s="280"/>
      <c r="N150" s="281"/>
      <c r="O150" s="268"/>
      <c r="P150" s="268"/>
      <c r="Q150" s="268"/>
      <c r="R150" s="268"/>
      <c r="S150" s="268"/>
      <c r="T150" s="28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498</v>
      </c>
      <c r="AU150" s="16" t="s">
        <v>91</v>
      </c>
    </row>
    <row r="151" s="2" customFormat="1" ht="6.96" customHeight="1">
      <c r="A151" s="37"/>
      <c r="B151" s="65"/>
      <c r="C151" s="66"/>
      <c r="D151" s="66"/>
      <c r="E151" s="66"/>
      <c r="F151" s="66"/>
      <c r="G151" s="66"/>
      <c r="H151" s="66"/>
      <c r="I151" s="66"/>
      <c r="J151" s="66"/>
      <c r="K151" s="66"/>
      <c r="L151" s="43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sheet="1" autoFilter="0" formatColumns="0" formatRows="0" objects="1" scenarios="1" spinCount="100000" saltValue="WvDSihHqtZ0m5nIw3tv1sd6/1lHqtg4VyYvQrEV3/8fW/Jl9rPIXTX1IO4S4/W7IHnlNDyQRVh/Fzxp2XAti5w==" hashValue="IohY+E0Pka3AzbIXxoyGDotsrTBzW632piNxC8i/CyTM9vXAdw+ZmeVboVXiQm+HcW06e+Xy+MBnGQKiP3xe/Q==" algorithmName="SHA-512" password="CC35"/>
  <autoFilter ref="C118:K15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ROUND((SUM(BE121:BE196)),  2)</f>
        <v>0</v>
      </c>
      <c r="G33" s="37"/>
      <c r="H33" s="37"/>
      <c r="I33" s="154">
        <v>0.20999999999999999</v>
      </c>
      <c r="J33" s="153">
        <f>ROUND(((SUM(BE121:BE196))*I33),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ROUND((SUM(BF121:BF196)),  2)</f>
        <v>0</v>
      </c>
      <c r="G34" s="37"/>
      <c r="H34" s="37"/>
      <c r="I34" s="154">
        <v>0.14999999999999999</v>
      </c>
      <c r="J34" s="153">
        <f>ROUND(((SUM(BF121:BF196))*I34),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ROUND((SUM(BG121:BG196)),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ROUND((SUM(BH121:BH196)),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ROUND((SUM(BI121:BI196)),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101.1 - Komunikace a chodníky - doprovodná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126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127</v>
      </c>
      <c r="E100" s="187"/>
      <c r="F100" s="187"/>
      <c r="G100" s="187"/>
      <c r="H100" s="187"/>
      <c r="I100" s="187"/>
      <c r="J100" s="188">
        <f>J133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128</v>
      </c>
      <c r="E101" s="187"/>
      <c r="F101" s="187"/>
      <c r="G101" s="187"/>
      <c r="H101" s="187"/>
      <c r="I101" s="187"/>
      <c r="J101" s="188">
        <f>J187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/>
    <row r="105" hidden="1"/>
    <row r="106" hidden="1"/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129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Parkoviště na pozemku 205/3, ulice Dolní, Světlá nad Sázavou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117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 101.1 - Komunikace a chodníky - doprovodná část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Světlá nad Sázavou</v>
      </c>
      <c r="G115" s="39"/>
      <c r="H115" s="39"/>
      <c r="I115" s="31" t="s">
        <v>22</v>
      </c>
      <c r="J115" s="78" t="str">
        <f>IF(J12="","",J12)</f>
        <v>8. 11. 2022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Světlá nad Sázavou</v>
      </c>
      <c r="G117" s="39"/>
      <c r="H117" s="39"/>
      <c r="I117" s="31" t="s">
        <v>32</v>
      </c>
      <c r="J117" s="35" t="str">
        <f>E21</f>
        <v>DMC Havlíčkův Brod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IF(E18="","",E18)</f>
        <v>Vyplň údaj</v>
      </c>
      <c r="G118" s="39"/>
      <c r="H118" s="39"/>
      <c r="I118" s="31" t="s">
        <v>37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130</v>
      </c>
      <c r="D120" s="193" t="s">
        <v>66</v>
      </c>
      <c r="E120" s="193" t="s">
        <v>62</v>
      </c>
      <c r="F120" s="193" t="s">
        <v>63</v>
      </c>
      <c r="G120" s="193" t="s">
        <v>131</v>
      </c>
      <c r="H120" s="193" t="s">
        <v>132</v>
      </c>
      <c r="I120" s="193" t="s">
        <v>133</v>
      </c>
      <c r="J120" s="194" t="s">
        <v>121</v>
      </c>
      <c r="K120" s="195" t="s">
        <v>134</v>
      </c>
      <c r="L120" s="196"/>
      <c r="M120" s="99" t="s">
        <v>1</v>
      </c>
      <c r="N120" s="100" t="s">
        <v>45</v>
      </c>
      <c r="O120" s="100" t="s">
        <v>135</v>
      </c>
      <c r="P120" s="100" t="s">
        <v>136</v>
      </c>
      <c r="Q120" s="100" t="s">
        <v>137</v>
      </c>
      <c r="R120" s="100" t="s">
        <v>138</v>
      </c>
      <c r="S120" s="100" t="s">
        <v>139</v>
      </c>
      <c r="T120" s="101" t="s">
        <v>140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141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590.87025000000006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80</v>
      </c>
      <c r="AU121" s="16" t="s">
        <v>123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80</v>
      </c>
      <c r="E122" s="205" t="s">
        <v>142</v>
      </c>
      <c r="F122" s="205" t="s">
        <v>143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P123+P126+P133+P187</f>
        <v>0</v>
      </c>
      <c r="Q122" s="210"/>
      <c r="R122" s="211">
        <f>R123+R126+R133+R187</f>
        <v>590.87025000000006</v>
      </c>
      <c r="S122" s="210"/>
      <c r="T122" s="212">
        <f>T123+T126+T133+T187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89</v>
      </c>
      <c r="AT122" s="214" t="s">
        <v>80</v>
      </c>
      <c r="AU122" s="214" t="s">
        <v>81</v>
      </c>
      <c r="AY122" s="213" t="s">
        <v>144</v>
      </c>
      <c r="BK122" s="215">
        <f>BK123+BK126+BK133+BK187</f>
        <v>0</v>
      </c>
    </row>
    <row r="123" s="12" customFormat="1" ht="22.8" customHeight="1">
      <c r="A123" s="12"/>
      <c r="B123" s="202"/>
      <c r="C123" s="203"/>
      <c r="D123" s="204" t="s">
        <v>80</v>
      </c>
      <c r="E123" s="216" t="s">
        <v>89</v>
      </c>
      <c r="F123" s="216" t="s">
        <v>145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SUM(P124:P125)</f>
        <v>0</v>
      </c>
      <c r="Q123" s="210"/>
      <c r="R123" s="211">
        <f>SUM(R124:R125)</f>
        <v>0</v>
      </c>
      <c r="S123" s="210"/>
      <c r="T123" s="21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89</v>
      </c>
      <c r="AT123" s="214" t="s">
        <v>80</v>
      </c>
      <c r="AU123" s="214" t="s">
        <v>89</v>
      </c>
      <c r="AY123" s="213" t="s">
        <v>144</v>
      </c>
      <c r="BK123" s="215">
        <f>SUM(BK124:BK125)</f>
        <v>0</v>
      </c>
    </row>
    <row r="124" s="2" customFormat="1" ht="24.15" customHeight="1">
      <c r="A124" s="37"/>
      <c r="B124" s="38"/>
      <c r="C124" s="218" t="s">
        <v>89</v>
      </c>
      <c r="D124" s="218" t="s">
        <v>146</v>
      </c>
      <c r="E124" s="219" t="s">
        <v>147</v>
      </c>
      <c r="F124" s="220" t="s">
        <v>148</v>
      </c>
      <c r="G124" s="221" t="s">
        <v>149</v>
      </c>
      <c r="H124" s="222">
        <v>714.53999999999996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46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150</v>
      </c>
      <c r="AT124" s="230" t="s">
        <v>146</v>
      </c>
      <c r="AU124" s="230" t="s">
        <v>91</v>
      </c>
      <c r="AY124" s="16" t="s">
        <v>144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89</v>
      </c>
      <c r="BK124" s="231">
        <f>ROUND(I124*H124,2)</f>
        <v>0</v>
      </c>
      <c r="BL124" s="16" t="s">
        <v>150</v>
      </c>
      <c r="BM124" s="230" t="s">
        <v>151</v>
      </c>
    </row>
    <row r="125" s="13" customFormat="1">
      <c r="A125" s="13"/>
      <c r="B125" s="232"/>
      <c r="C125" s="233"/>
      <c r="D125" s="234" t="s">
        <v>152</v>
      </c>
      <c r="E125" s="235" t="s">
        <v>1</v>
      </c>
      <c r="F125" s="236" t="s">
        <v>153</v>
      </c>
      <c r="G125" s="233"/>
      <c r="H125" s="237">
        <v>714.53999999999996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152</v>
      </c>
      <c r="AU125" s="243" t="s">
        <v>91</v>
      </c>
      <c r="AV125" s="13" t="s">
        <v>91</v>
      </c>
      <c r="AW125" s="13" t="s">
        <v>36</v>
      </c>
      <c r="AX125" s="13" t="s">
        <v>89</v>
      </c>
      <c r="AY125" s="243" t="s">
        <v>144</v>
      </c>
    </row>
    <row r="126" s="12" customFormat="1" ht="22.8" customHeight="1">
      <c r="A126" s="12"/>
      <c r="B126" s="202"/>
      <c r="C126" s="203"/>
      <c r="D126" s="204" t="s">
        <v>80</v>
      </c>
      <c r="E126" s="216" t="s">
        <v>150</v>
      </c>
      <c r="F126" s="216" t="s">
        <v>154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SUM(P127:P132)</f>
        <v>0</v>
      </c>
      <c r="Q126" s="210"/>
      <c r="R126" s="211">
        <f>SUM(R127:R132)</f>
        <v>115.0296</v>
      </c>
      <c r="S126" s="210"/>
      <c r="T126" s="212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89</v>
      </c>
      <c r="AT126" s="214" t="s">
        <v>80</v>
      </c>
      <c r="AU126" s="214" t="s">
        <v>89</v>
      </c>
      <c r="AY126" s="213" t="s">
        <v>144</v>
      </c>
      <c r="BK126" s="215">
        <f>SUM(BK127:BK132)</f>
        <v>0</v>
      </c>
    </row>
    <row r="127" s="2" customFormat="1" ht="16.5" customHeight="1">
      <c r="A127" s="37"/>
      <c r="B127" s="38"/>
      <c r="C127" s="218" t="s">
        <v>91</v>
      </c>
      <c r="D127" s="218" t="s">
        <v>146</v>
      </c>
      <c r="E127" s="219" t="s">
        <v>155</v>
      </c>
      <c r="F127" s="220" t="s">
        <v>156</v>
      </c>
      <c r="G127" s="221" t="s">
        <v>149</v>
      </c>
      <c r="H127" s="222">
        <v>61.700000000000003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46</v>
      </c>
      <c r="O127" s="90"/>
      <c r="P127" s="228">
        <f>O127*H127</f>
        <v>0</v>
      </c>
      <c r="Q127" s="228">
        <v>0.2004</v>
      </c>
      <c r="R127" s="228">
        <f>Q127*H127</f>
        <v>12.36468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150</v>
      </c>
      <c r="AT127" s="230" t="s">
        <v>146</v>
      </c>
      <c r="AU127" s="230" t="s">
        <v>91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150</v>
      </c>
      <c r="BM127" s="230" t="s">
        <v>157</v>
      </c>
    </row>
    <row r="128" s="13" customFormat="1">
      <c r="A128" s="13"/>
      <c r="B128" s="232"/>
      <c r="C128" s="233"/>
      <c r="D128" s="234" t="s">
        <v>152</v>
      </c>
      <c r="E128" s="235" t="s">
        <v>1</v>
      </c>
      <c r="F128" s="236" t="s">
        <v>158</v>
      </c>
      <c r="G128" s="233"/>
      <c r="H128" s="237">
        <v>61.700000000000003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152</v>
      </c>
      <c r="AU128" s="243" t="s">
        <v>91</v>
      </c>
      <c r="AV128" s="13" t="s">
        <v>91</v>
      </c>
      <c r="AW128" s="13" t="s">
        <v>36</v>
      </c>
      <c r="AX128" s="13" t="s">
        <v>89</v>
      </c>
      <c r="AY128" s="243" t="s">
        <v>144</v>
      </c>
    </row>
    <row r="129" s="2" customFormat="1" ht="16.5" customHeight="1">
      <c r="A129" s="37"/>
      <c r="B129" s="38"/>
      <c r="C129" s="218" t="s">
        <v>159</v>
      </c>
      <c r="D129" s="218" t="s">
        <v>146</v>
      </c>
      <c r="E129" s="219" t="s">
        <v>160</v>
      </c>
      <c r="F129" s="220" t="s">
        <v>156</v>
      </c>
      <c r="G129" s="221" t="s">
        <v>149</v>
      </c>
      <c r="H129" s="222">
        <v>176.90000000000001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46</v>
      </c>
      <c r="O129" s="90"/>
      <c r="P129" s="228">
        <f>O129*H129</f>
        <v>0</v>
      </c>
      <c r="Q129" s="228">
        <v>0.2004</v>
      </c>
      <c r="R129" s="228">
        <f>Q129*H129</f>
        <v>35.450760000000002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150</v>
      </c>
      <c r="AT129" s="230" t="s">
        <v>146</v>
      </c>
      <c r="AU129" s="230" t="s">
        <v>91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150</v>
      </c>
      <c r="BM129" s="230" t="s">
        <v>161</v>
      </c>
    </row>
    <row r="130" s="2" customFormat="1" ht="16.5" customHeight="1">
      <c r="A130" s="37"/>
      <c r="B130" s="38"/>
      <c r="C130" s="218" t="s">
        <v>150</v>
      </c>
      <c r="D130" s="218" t="s">
        <v>146</v>
      </c>
      <c r="E130" s="219" t="s">
        <v>162</v>
      </c>
      <c r="F130" s="220" t="s">
        <v>163</v>
      </c>
      <c r="G130" s="221" t="s">
        <v>149</v>
      </c>
      <c r="H130" s="222">
        <v>247.5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46</v>
      </c>
      <c r="O130" s="90"/>
      <c r="P130" s="228">
        <f>O130*H130</f>
        <v>0</v>
      </c>
      <c r="Q130" s="228">
        <v>0.2004</v>
      </c>
      <c r="R130" s="228">
        <f>Q130*H130</f>
        <v>49.598999999999997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150</v>
      </c>
      <c r="AT130" s="230" t="s">
        <v>146</v>
      </c>
      <c r="AU130" s="230" t="s">
        <v>91</v>
      </c>
      <c r="AY130" s="16" t="s">
        <v>144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89</v>
      </c>
      <c r="BK130" s="231">
        <f>ROUND(I130*H130,2)</f>
        <v>0</v>
      </c>
      <c r="BL130" s="16" t="s">
        <v>150</v>
      </c>
      <c r="BM130" s="230" t="s">
        <v>164</v>
      </c>
    </row>
    <row r="131" s="2" customFormat="1" ht="16.5" customHeight="1">
      <c r="A131" s="37"/>
      <c r="B131" s="38"/>
      <c r="C131" s="218" t="s">
        <v>165</v>
      </c>
      <c r="D131" s="218" t="s">
        <v>146</v>
      </c>
      <c r="E131" s="219" t="s">
        <v>166</v>
      </c>
      <c r="F131" s="220" t="s">
        <v>156</v>
      </c>
      <c r="G131" s="221" t="s">
        <v>149</v>
      </c>
      <c r="H131" s="222">
        <v>32.200000000000003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46</v>
      </c>
      <c r="O131" s="90"/>
      <c r="P131" s="228">
        <f>O131*H131</f>
        <v>0</v>
      </c>
      <c r="Q131" s="228">
        <v>0.2004</v>
      </c>
      <c r="R131" s="228">
        <f>Q131*H131</f>
        <v>6.4528800000000004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150</v>
      </c>
      <c r="AT131" s="230" t="s">
        <v>146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150</v>
      </c>
      <c r="BM131" s="230" t="s">
        <v>167</v>
      </c>
    </row>
    <row r="132" s="2" customFormat="1" ht="24.15" customHeight="1">
      <c r="A132" s="37"/>
      <c r="B132" s="38"/>
      <c r="C132" s="218" t="s">
        <v>168</v>
      </c>
      <c r="D132" s="218" t="s">
        <v>146</v>
      </c>
      <c r="E132" s="219" t="s">
        <v>169</v>
      </c>
      <c r="F132" s="220" t="s">
        <v>170</v>
      </c>
      <c r="G132" s="221" t="s">
        <v>149</v>
      </c>
      <c r="H132" s="222">
        <v>55.700000000000003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46</v>
      </c>
      <c r="O132" s="90"/>
      <c r="P132" s="228">
        <f>O132*H132</f>
        <v>0</v>
      </c>
      <c r="Q132" s="228">
        <v>0.2004</v>
      </c>
      <c r="R132" s="228">
        <f>Q132*H132</f>
        <v>11.162280000000001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150</v>
      </c>
      <c r="AT132" s="230" t="s">
        <v>146</v>
      </c>
      <c r="AU132" s="230" t="s">
        <v>91</v>
      </c>
      <c r="AY132" s="16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150</v>
      </c>
      <c r="BM132" s="230" t="s">
        <v>171</v>
      </c>
    </row>
    <row r="133" s="12" customFormat="1" ht="22.8" customHeight="1">
      <c r="A133" s="12"/>
      <c r="B133" s="202"/>
      <c r="C133" s="203"/>
      <c r="D133" s="204" t="s">
        <v>80</v>
      </c>
      <c r="E133" s="216" t="s">
        <v>165</v>
      </c>
      <c r="F133" s="216" t="s">
        <v>172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SUM(P134:P186)</f>
        <v>0</v>
      </c>
      <c r="Q133" s="210"/>
      <c r="R133" s="211">
        <f>SUM(R134:R186)</f>
        <v>403.33929200000006</v>
      </c>
      <c r="S133" s="210"/>
      <c r="T133" s="212">
        <f>SUM(T134:T186)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89</v>
      </c>
      <c r="AT133" s="214" t="s">
        <v>80</v>
      </c>
      <c r="AU133" s="214" t="s">
        <v>89</v>
      </c>
      <c r="AY133" s="213" t="s">
        <v>144</v>
      </c>
      <c r="BK133" s="215">
        <f>SUM(BK134:BK186)</f>
        <v>0</v>
      </c>
    </row>
    <row r="134" s="2" customFormat="1" ht="24.15" customHeight="1">
      <c r="A134" s="37"/>
      <c r="B134" s="38"/>
      <c r="C134" s="218" t="s">
        <v>173</v>
      </c>
      <c r="D134" s="218" t="s">
        <v>146</v>
      </c>
      <c r="E134" s="219" t="s">
        <v>174</v>
      </c>
      <c r="F134" s="220" t="s">
        <v>175</v>
      </c>
      <c r="G134" s="221" t="s">
        <v>149</v>
      </c>
      <c r="H134" s="222">
        <v>32.200000000000003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46</v>
      </c>
      <c r="O134" s="90"/>
      <c r="P134" s="228">
        <f>O134*H134</f>
        <v>0</v>
      </c>
      <c r="Q134" s="228">
        <v>0.19800000000000001</v>
      </c>
      <c r="R134" s="228">
        <f>Q134*H134</f>
        <v>6.3756000000000013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150</v>
      </c>
      <c r="AT134" s="230" t="s">
        <v>146</v>
      </c>
      <c r="AU134" s="230" t="s">
        <v>91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150</v>
      </c>
      <c r="BM134" s="230" t="s">
        <v>176</v>
      </c>
    </row>
    <row r="135" s="2" customFormat="1" ht="24.15" customHeight="1">
      <c r="A135" s="37"/>
      <c r="B135" s="38"/>
      <c r="C135" s="218" t="s">
        <v>177</v>
      </c>
      <c r="D135" s="218" t="s">
        <v>146</v>
      </c>
      <c r="E135" s="219" t="s">
        <v>178</v>
      </c>
      <c r="F135" s="220" t="s">
        <v>179</v>
      </c>
      <c r="G135" s="221" t="s">
        <v>149</v>
      </c>
      <c r="H135" s="222">
        <v>61.700000000000003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150</v>
      </c>
      <c r="AT135" s="230" t="s">
        <v>146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150</v>
      </c>
      <c r="BM135" s="230" t="s">
        <v>180</v>
      </c>
    </row>
    <row r="136" s="13" customFormat="1">
      <c r="A136" s="13"/>
      <c r="B136" s="232"/>
      <c r="C136" s="233"/>
      <c r="D136" s="234" t="s">
        <v>152</v>
      </c>
      <c r="E136" s="235" t="s">
        <v>1</v>
      </c>
      <c r="F136" s="236" t="s">
        <v>158</v>
      </c>
      <c r="G136" s="233"/>
      <c r="H136" s="237">
        <v>61.700000000000003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152</v>
      </c>
      <c r="AU136" s="243" t="s">
        <v>91</v>
      </c>
      <c r="AV136" s="13" t="s">
        <v>91</v>
      </c>
      <c r="AW136" s="13" t="s">
        <v>36</v>
      </c>
      <c r="AX136" s="13" t="s">
        <v>89</v>
      </c>
      <c r="AY136" s="243" t="s">
        <v>144</v>
      </c>
    </row>
    <row r="137" s="2" customFormat="1" ht="24.15" customHeight="1">
      <c r="A137" s="37"/>
      <c r="B137" s="38"/>
      <c r="C137" s="218" t="s">
        <v>181</v>
      </c>
      <c r="D137" s="218" t="s">
        <v>146</v>
      </c>
      <c r="E137" s="219" t="s">
        <v>182</v>
      </c>
      <c r="F137" s="220" t="s">
        <v>179</v>
      </c>
      <c r="G137" s="221" t="s">
        <v>149</v>
      </c>
      <c r="H137" s="222">
        <v>176.90000000000001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46</v>
      </c>
      <c r="O137" s="90"/>
      <c r="P137" s="228">
        <f>O137*H137</f>
        <v>0</v>
      </c>
      <c r="Q137" s="228">
        <v>0.19800000000000001</v>
      </c>
      <c r="R137" s="228">
        <f>Q137*H137</f>
        <v>35.026200000000003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150</v>
      </c>
      <c r="AT137" s="230" t="s">
        <v>146</v>
      </c>
      <c r="AU137" s="230" t="s">
        <v>91</v>
      </c>
      <c r="AY137" s="16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150</v>
      </c>
      <c r="BM137" s="230" t="s">
        <v>183</v>
      </c>
    </row>
    <row r="138" s="2" customFormat="1" ht="24.15" customHeight="1">
      <c r="A138" s="37"/>
      <c r="B138" s="38"/>
      <c r="C138" s="218" t="s">
        <v>184</v>
      </c>
      <c r="D138" s="218" t="s">
        <v>146</v>
      </c>
      <c r="E138" s="219" t="s">
        <v>185</v>
      </c>
      <c r="F138" s="220" t="s">
        <v>186</v>
      </c>
      <c r="G138" s="221" t="s">
        <v>149</v>
      </c>
      <c r="H138" s="222">
        <v>135.80000000000001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46</v>
      </c>
      <c r="O138" s="90"/>
      <c r="P138" s="228">
        <f>O138*H138</f>
        <v>0</v>
      </c>
      <c r="Q138" s="228">
        <v>0.25740000000000002</v>
      </c>
      <c r="R138" s="228">
        <f>Q138*H138</f>
        <v>34.954920000000008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150</v>
      </c>
      <c r="AT138" s="230" t="s">
        <v>146</v>
      </c>
      <c r="AU138" s="230" t="s">
        <v>91</v>
      </c>
      <c r="AY138" s="16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150</v>
      </c>
      <c r="BM138" s="230" t="s">
        <v>187</v>
      </c>
    </row>
    <row r="139" s="2" customFormat="1" ht="24.15" customHeight="1">
      <c r="A139" s="37"/>
      <c r="B139" s="38"/>
      <c r="C139" s="218" t="s">
        <v>188</v>
      </c>
      <c r="D139" s="218" t="s">
        <v>146</v>
      </c>
      <c r="E139" s="219" t="s">
        <v>189</v>
      </c>
      <c r="F139" s="220" t="s">
        <v>190</v>
      </c>
      <c r="G139" s="221" t="s">
        <v>149</v>
      </c>
      <c r="H139" s="222">
        <v>135.80000000000001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46</v>
      </c>
      <c r="O139" s="90"/>
      <c r="P139" s="228">
        <f>O139*H139</f>
        <v>0</v>
      </c>
      <c r="Q139" s="228">
        <v>0.25374000000000002</v>
      </c>
      <c r="R139" s="228">
        <f>Q139*H139</f>
        <v>34.457892000000008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150</v>
      </c>
      <c r="AT139" s="230" t="s">
        <v>146</v>
      </c>
      <c r="AU139" s="230" t="s">
        <v>91</v>
      </c>
      <c r="AY139" s="16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89</v>
      </c>
      <c r="BK139" s="231">
        <f>ROUND(I139*H139,2)</f>
        <v>0</v>
      </c>
      <c r="BL139" s="16" t="s">
        <v>150</v>
      </c>
      <c r="BM139" s="230" t="s">
        <v>191</v>
      </c>
    </row>
    <row r="140" s="2" customFormat="1" ht="24.15" customHeight="1">
      <c r="A140" s="37"/>
      <c r="B140" s="38"/>
      <c r="C140" s="218" t="s">
        <v>192</v>
      </c>
      <c r="D140" s="218" t="s">
        <v>146</v>
      </c>
      <c r="E140" s="219" t="s">
        <v>193</v>
      </c>
      <c r="F140" s="220" t="s">
        <v>194</v>
      </c>
      <c r="G140" s="221" t="s">
        <v>149</v>
      </c>
      <c r="H140" s="222">
        <v>32.200000000000003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46</v>
      </c>
      <c r="O140" s="90"/>
      <c r="P140" s="228">
        <f>O140*H140</f>
        <v>0</v>
      </c>
      <c r="Q140" s="228">
        <v>0.29160000000000003</v>
      </c>
      <c r="R140" s="228">
        <f>Q140*H140</f>
        <v>9.389520000000001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150</v>
      </c>
      <c r="AT140" s="230" t="s">
        <v>146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150</v>
      </c>
      <c r="BM140" s="230" t="s">
        <v>195</v>
      </c>
    </row>
    <row r="141" s="2" customFormat="1" ht="24.15" customHeight="1">
      <c r="A141" s="37"/>
      <c r="B141" s="38"/>
      <c r="C141" s="218" t="s">
        <v>196</v>
      </c>
      <c r="D141" s="218" t="s">
        <v>146</v>
      </c>
      <c r="E141" s="219" t="s">
        <v>197</v>
      </c>
      <c r="F141" s="220" t="s">
        <v>198</v>
      </c>
      <c r="G141" s="221" t="s">
        <v>149</v>
      </c>
      <c r="H141" s="222">
        <v>61.700000000000003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46</v>
      </c>
      <c r="O141" s="90"/>
      <c r="P141" s="228">
        <f>O141*H141</f>
        <v>0</v>
      </c>
      <c r="Q141" s="228">
        <v>0.29160000000000003</v>
      </c>
      <c r="R141" s="228">
        <f>Q141*H141</f>
        <v>17.991720000000001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150</v>
      </c>
      <c r="AT141" s="230" t="s">
        <v>146</v>
      </c>
      <c r="AU141" s="230" t="s">
        <v>91</v>
      </c>
      <c r="AY141" s="16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89</v>
      </c>
      <c r="BK141" s="231">
        <f>ROUND(I141*H141,2)</f>
        <v>0</v>
      </c>
      <c r="BL141" s="16" t="s">
        <v>150</v>
      </c>
      <c r="BM141" s="230" t="s">
        <v>199</v>
      </c>
    </row>
    <row r="142" s="13" customFormat="1">
      <c r="A142" s="13"/>
      <c r="B142" s="232"/>
      <c r="C142" s="233"/>
      <c r="D142" s="234" t="s">
        <v>152</v>
      </c>
      <c r="E142" s="235" t="s">
        <v>1</v>
      </c>
      <c r="F142" s="236" t="s">
        <v>158</v>
      </c>
      <c r="G142" s="233"/>
      <c r="H142" s="237">
        <v>61.700000000000003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152</v>
      </c>
      <c r="AU142" s="243" t="s">
        <v>91</v>
      </c>
      <c r="AV142" s="13" t="s">
        <v>91</v>
      </c>
      <c r="AW142" s="13" t="s">
        <v>36</v>
      </c>
      <c r="AX142" s="13" t="s">
        <v>89</v>
      </c>
      <c r="AY142" s="243" t="s">
        <v>144</v>
      </c>
    </row>
    <row r="143" s="2" customFormat="1" ht="24.15" customHeight="1">
      <c r="A143" s="37"/>
      <c r="B143" s="38"/>
      <c r="C143" s="218" t="s">
        <v>200</v>
      </c>
      <c r="D143" s="218" t="s">
        <v>146</v>
      </c>
      <c r="E143" s="219" t="s">
        <v>201</v>
      </c>
      <c r="F143" s="220" t="s">
        <v>198</v>
      </c>
      <c r="G143" s="221" t="s">
        <v>149</v>
      </c>
      <c r="H143" s="222">
        <v>176.90000000000001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46</v>
      </c>
      <c r="O143" s="90"/>
      <c r="P143" s="228">
        <f>O143*H143</f>
        <v>0</v>
      </c>
      <c r="Q143" s="228">
        <v>0.29160000000000003</v>
      </c>
      <c r="R143" s="228">
        <f>Q143*H143</f>
        <v>51.584040000000009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150</v>
      </c>
      <c r="AT143" s="230" t="s">
        <v>146</v>
      </c>
      <c r="AU143" s="230" t="s">
        <v>91</v>
      </c>
      <c r="AY143" s="16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89</v>
      </c>
      <c r="BK143" s="231">
        <f>ROUND(I143*H143,2)</f>
        <v>0</v>
      </c>
      <c r="BL143" s="16" t="s">
        <v>150</v>
      </c>
      <c r="BM143" s="230" t="s">
        <v>202</v>
      </c>
    </row>
    <row r="144" s="2" customFormat="1" ht="24.15" customHeight="1">
      <c r="A144" s="37"/>
      <c r="B144" s="38"/>
      <c r="C144" s="218" t="s">
        <v>8</v>
      </c>
      <c r="D144" s="218" t="s">
        <v>146</v>
      </c>
      <c r="E144" s="219" t="s">
        <v>203</v>
      </c>
      <c r="F144" s="220" t="s">
        <v>204</v>
      </c>
      <c r="G144" s="221" t="s">
        <v>149</v>
      </c>
      <c r="H144" s="222">
        <v>247.5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46</v>
      </c>
      <c r="O144" s="90"/>
      <c r="P144" s="228">
        <f>O144*H144</f>
        <v>0</v>
      </c>
      <c r="Q144" s="228">
        <v>0.34499999999999997</v>
      </c>
      <c r="R144" s="228">
        <f>Q144*H144</f>
        <v>85.387499999999989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150</v>
      </c>
      <c r="AT144" s="230" t="s">
        <v>146</v>
      </c>
      <c r="AU144" s="230" t="s">
        <v>91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150</v>
      </c>
      <c r="BM144" s="230" t="s">
        <v>205</v>
      </c>
    </row>
    <row r="145" s="2" customFormat="1" ht="24.15" customHeight="1">
      <c r="A145" s="37"/>
      <c r="B145" s="38"/>
      <c r="C145" s="218" t="s">
        <v>206</v>
      </c>
      <c r="D145" s="218" t="s">
        <v>146</v>
      </c>
      <c r="E145" s="219" t="s">
        <v>207</v>
      </c>
      <c r="F145" s="220" t="s">
        <v>208</v>
      </c>
      <c r="G145" s="221" t="s">
        <v>149</v>
      </c>
      <c r="H145" s="222">
        <v>135.80000000000001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46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150</v>
      </c>
      <c r="AT145" s="230" t="s">
        <v>146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150</v>
      </c>
      <c r="BM145" s="230" t="s">
        <v>209</v>
      </c>
    </row>
    <row r="146" s="2" customFormat="1" ht="24.15" customHeight="1">
      <c r="A146" s="37"/>
      <c r="B146" s="38"/>
      <c r="C146" s="218" t="s">
        <v>210</v>
      </c>
      <c r="D146" s="218" t="s">
        <v>146</v>
      </c>
      <c r="E146" s="219" t="s">
        <v>211</v>
      </c>
      <c r="F146" s="220" t="s">
        <v>212</v>
      </c>
      <c r="G146" s="221" t="s">
        <v>149</v>
      </c>
      <c r="H146" s="222">
        <v>135.80000000000001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46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150</v>
      </c>
      <c r="AT146" s="230" t="s">
        <v>146</v>
      </c>
      <c r="AU146" s="230" t="s">
        <v>91</v>
      </c>
      <c r="AY146" s="16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89</v>
      </c>
      <c r="BK146" s="231">
        <f>ROUND(I146*H146,2)</f>
        <v>0</v>
      </c>
      <c r="BL146" s="16" t="s">
        <v>150</v>
      </c>
      <c r="BM146" s="230" t="s">
        <v>213</v>
      </c>
    </row>
    <row r="147" s="2" customFormat="1" ht="24.15" customHeight="1">
      <c r="A147" s="37"/>
      <c r="B147" s="38"/>
      <c r="C147" s="218" t="s">
        <v>214</v>
      </c>
      <c r="D147" s="218" t="s">
        <v>146</v>
      </c>
      <c r="E147" s="219" t="s">
        <v>215</v>
      </c>
      <c r="F147" s="220" t="s">
        <v>216</v>
      </c>
      <c r="G147" s="221" t="s">
        <v>149</v>
      </c>
      <c r="H147" s="222">
        <v>55.399999999999999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150</v>
      </c>
      <c r="AT147" s="230" t="s">
        <v>146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150</v>
      </c>
      <c r="BM147" s="230" t="s">
        <v>217</v>
      </c>
    </row>
    <row r="148" s="13" customFormat="1">
      <c r="A148" s="13"/>
      <c r="B148" s="232"/>
      <c r="C148" s="233"/>
      <c r="D148" s="234" t="s">
        <v>152</v>
      </c>
      <c r="E148" s="235" t="s">
        <v>1</v>
      </c>
      <c r="F148" s="236" t="s">
        <v>218</v>
      </c>
      <c r="G148" s="233"/>
      <c r="H148" s="237">
        <v>55.399999999999999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152</v>
      </c>
      <c r="AU148" s="243" t="s">
        <v>91</v>
      </c>
      <c r="AV148" s="13" t="s">
        <v>91</v>
      </c>
      <c r="AW148" s="13" t="s">
        <v>36</v>
      </c>
      <c r="AX148" s="13" t="s">
        <v>89</v>
      </c>
      <c r="AY148" s="243" t="s">
        <v>144</v>
      </c>
    </row>
    <row r="149" s="2" customFormat="1" ht="24.15" customHeight="1">
      <c r="A149" s="37"/>
      <c r="B149" s="38"/>
      <c r="C149" s="218" t="s">
        <v>219</v>
      </c>
      <c r="D149" s="218" t="s">
        <v>146</v>
      </c>
      <c r="E149" s="219" t="s">
        <v>220</v>
      </c>
      <c r="F149" s="220" t="s">
        <v>216</v>
      </c>
      <c r="G149" s="221" t="s">
        <v>149</v>
      </c>
      <c r="H149" s="222">
        <v>135.80000000000001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150</v>
      </c>
      <c r="AT149" s="230" t="s">
        <v>146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150</v>
      </c>
      <c r="BM149" s="230" t="s">
        <v>221</v>
      </c>
    </row>
    <row r="150" s="2" customFormat="1" ht="24.15" customHeight="1">
      <c r="A150" s="37"/>
      <c r="B150" s="38"/>
      <c r="C150" s="218" t="s">
        <v>222</v>
      </c>
      <c r="D150" s="218" t="s">
        <v>146</v>
      </c>
      <c r="E150" s="219" t="s">
        <v>223</v>
      </c>
      <c r="F150" s="220" t="s">
        <v>224</v>
      </c>
      <c r="G150" s="221" t="s">
        <v>149</v>
      </c>
      <c r="H150" s="222">
        <v>55.399999999999999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46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150</v>
      </c>
      <c r="AT150" s="230" t="s">
        <v>146</v>
      </c>
      <c r="AU150" s="230" t="s">
        <v>91</v>
      </c>
      <c r="AY150" s="16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89</v>
      </c>
      <c r="BK150" s="231">
        <f>ROUND(I150*H150,2)</f>
        <v>0</v>
      </c>
      <c r="BL150" s="16" t="s">
        <v>150</v>
      </c>
      <c r="BM150" s="230" t="s">
        <v>225</v>
      </c>
    </row>
    <row r="151" s="13" customFormat="1">
      <c r="A151" s="13"/>
      <c r="B151" s="232"/>
      <c r="C151" s="233"/>
      <c r="D151" s="234" t="s">
        <v>152</v>
      </c>
      <c r="E151" s="235" t="s">
        <v>1</v>
      </c>
      <c r="F151" s="236" t="s">
        <v>218</v>
      </c>
      <c r="G151" s="233"/>
      <c r="H151" s="237">
        <v>55.399999999999999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152</v>
      </c>
      <c r="AU151" s="243" t="s">
        <v>91</v>
      </c>
      <c r="AV151" s="13" t="s">
        <v>91</v>
      </c>
      <c r="AW151" s="13" t="s">
        <v>36</v>
      </c>
      <c r="AX151" s="13" t="s">
        <v>89</v>
      </c>
      <c r="AY151" s="243" t="s">
        <v>144</v>
      </c>
    </row>
    <row r="152" s="2" customFormat="1" ht="24.15" customHeight="1">
      <c r="A152" s="37"/>
      <c r="B152" s="38"/>
      <c r="C152" s="218" t="s">
        <v>7</v>
      </c>
      <c r="D152" s="218" t="s">
        <v>146</v>
      </c>
      <c r="E152" s="219" t="s">
        <v>226</v>
      </c>
      <c r="F152" s="220" t="s">
        <v>227</v>
      </c>
      <c r="G152" s="221" t="s">
        <v>149</v>
      </c>
      <c r="H152" s="222">
        <v>135.80000000000001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150</v>
      </c>
      <c r="AT152" s="230" t="s">
        <v>146</v>
      </c>
      <c r="AU152" s="230" t="s">
        <v>91</v>
      </c>
      <c r="AY152" s="16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150</v>
      </c>
      <c r="BM152" s="230" t="s">
        <v>228</v>
      </c>
    </row>
    <row r="153" s="13" customFormat="1">
      <c r="A153" s="13"/>
      <c r="B153" s="232"/>
      <c r="C153" s="233"/>
      <c r="D153" s="234" t="s">
        <v>152</v>
      </c>
      <c r="E153" s="235" t="s">
        <v>1</v>
      </c>
      <c r="F153" s="236" t="s">
        <v>229</v>
      </c>
      <c r="G153" s="233"/>
      <c r="H153" s="237">
        <v>135.80000000000001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152</v>
      </c>
      <c r="AU153" s="243" t="s">
        <v>91</v>
      </c>
      <c r="AV153" s="13" t="s">
        <v>91</v>
      </c>
      <c r="AW153" s="13" t="s">
        <v>36</v>
      </c>
      <c r="AX153" s="13" t="s">
        <v>89</v>
      </c>
      <c r="AY153" s="243" t="s">
        <v>144</v>
      </c>
    </row>
    <row r="154" s="2" customFormat="1" ht="24.15" customHeight="1">
      <c r="A154" s="37"/>
      <c r="B154" s="38"/>
      <c r="C154" s="218" t="s">
        <v>230</v>
      </c>
      <c r="D154" s="218" t="s">
        <v>146</v>
      </c>
      <c r="E154" s="219" t="s">
        <v>231</v>
      </c>
      <c r="F154" s="220" t="s">
        <v>232</v>
      </c>
      <c r="G154" s="221" t="s">
        <v>149</v>
      </c>
      <c r="H154" s="222">
        <v>32.200000000000003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46</v>
      </c>
      <c r="O154" s="90"/>
      <c r="P154" s="228">
        <f>O154*H154</f>
        <v>0</v>
      </c>
      <c r="Q154" s="228">
        <v>0.1837</v>
      </c>
      <c r="R154" s="228">
        <f>Q154*H154</f>
        <v>5.915140000000001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150</v>
      </c>
      <c r="AT154" s="230" t="s">
        <v>146</v>
      </c>
      <c r="AU154" s="230" t="s">
        <v>91</v>
      </c>
      <c r="AY154" s="16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89</v>
      </c>
      <c r="BK154" s="231">
        <f>ROUND(I154*H154,2)</f>
        <v>0</v>
      </c>
      <c r="BL154" s="16" t="s">
        <v>150</v>
      </c>
      <c r="BM154" s="230" t="s">
        <v>233</v>
      </c>
    </row>
    <row r="155" s="2" customFormat="1" ht="16.5" customHeight="1">
      <c r="A155" s="37"/>
      <c r="B155" s="38"/>
      <c r="C155" s="244" t="s">
        <v>234</v>
      </c>
      <c r="D155" s="244" t="s">
        <v>235</v>
      </c>
      <c r="E155" s="245" t="s">
        <v>236</v>
      </c>
      <c r="F155" s="246" t="s">
        <v>237</v>
      </c>
      <c r="G155" s="247" t="s">
        <v>238</v>
      </c>
      <c r="H155" s="248">
        <v>7.5</v>
      </c>
      <c r="I155" s="249"/>
      <c r="J155" s="250">
        <f>ROUND(I155*H155,2)</f>
        <v>0</v>
      </c>
      <c r="K155" s="251"/>
      <c r="L155" s="252"/>
      <c r="M155" s="253" t="s">
        <v>1</v>
      </c>
      <c r="N155" s="254" t="s">
        <v>46</v>
      </c>
      <c r="O155" s="90"/>
      <c r="P155" s="228">
        <f>O155*H155</f>
        <v>0</v>
      </c>
      <c r="Q155" s="228">
        <v>0.222</v>
      </c>
      <c r="R155" s="228">
        <f>Q155*H155</f>
        <v>1.665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177</v>
      </c>
      <c r="AT155" s="230" t="s">
        <v>235</v>
      </c>
      <c r="AU155" s="230" t="s">
        <v>91</v>
      </c>
      <c r="AY155" s="16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89</v>
      </c>
      <c r="BK155" s="231">
        <f>ROUND(I155*H155,2)</f>
        <v>0</v>
      </c>
      <c r="BL155" s="16" t="s">
        <v>150</v>
      </c>
      <c r="BM155" s="230" t="s">
        <v>239</v>
      </c>
    </row>
    <row r="156" s="2" customFormat="1" ht="24.15" customHeight="1">
      <c r="A156" s="37"/>
      <c r="B156" s="38"/>
      <c r="C156" s="218" t="s">
        <v>240</v>
      </c>
      <c r="D156" s="218" t="s">
        <v>146</v>
      </c>
      <c r="E156" s="219" t="s">
        <v>241</v>
      </c>
      <c r="F156" s="220" t="s">
        <v>242</v>
      </c>
      <c r="G156" s="221" t="s">
        <v>149</v>
      </c>
      <c r="H156" s="222">
        <v>247.5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46</v>
      </c>
      <c r="O156" s="90"/>
      <c r="P156" s="228">
        <f>O156*H156</f>
        <v>0</v>
      </c>
      <c r="Q156" s="228">
        <v>0.089219999999999994</v>
      </c>
      <c r="R156" s="228">
        <f>Q156*H156</f>
        <v>22.081949999999999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150</v>
      </c>
      <c r="AT156" s="230" t="s">
        <v>146</v>
      </c>
      <c r="AU156" s="230" t="s">
        <v>91</v>
      </c>
      <c r="AY156" s="16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89</v>
      </c>
      <c r="BK156" s="231">
        <f>ROUND(I156*H156,2)</f>
        <v>0</v>
      </c>
      <c r="BL156" s="16" t="s">
        <v>150</v>
      </c>
      <c r="BM156" s="230" t="s">
        <v>243</v>
      </c>
    </row>
    <row r="157" s="13" customFormat="1">
      <c r="A157" s="13"/>
      <c r="B157" s="232"/>
      <c r="C157" s="233"/>
      <c r="D157" s="234" t="s">
        <v>152</v>
      </c>
      <c r="E157" s="235" t="s">
        <v>1</v>
      </c>
      <c r="F157" s="236" t="s">
        <v>244</v>
      </c>
      <c r="G157" s="233"/>
      <c r="H157" s="237">
        <v>180.92500000000001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152</v>
      </c>
      <c r="AU157" s="243" t="s">
        <v>91</v>
      </c>
      <c r="AV157" s="13" t="s">
        <v>91</v>
      </c>
      <c r="AW157" s="13" t="s">
        <v>36</v>
      </c>
      <c r="AX157" s="13" t="s">
        <v>81</v>
      </c>
      <c r="AY157" s="243" t="s">
        <v>144</v>
      </c>
    </row>
    <row r="158" s="13" customFormat="1">
      <c r="A158" s="13"/>
      <c r="B158" s="232"/>
      <c r="C158" s="233"/>
      <c r="D158" s="234" t="s">
        <v>152</v>
      </c>
      <c r="E158" s="235" t="s">
        <v>1</v>
      </c>
      <c r="F158" s="236" t="s">
        <v>245</v>
      </c>
      <c r="G158" s="233"/>
      <c r="H158" s="237">
        <v>28.199999999999999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152</v>
      </c>
      <c r="AU158" s="243" t="s">
        <v>91</v>
      </c>
      <c r="AV158" s="13" t="s">
        <v>91</v>
      </c>
      <c r="AW158" s="13" t="s">
        <v>36</v>
      </c>
      <c r="AX158" s="13" t="s">
        <v>81</v>
      </c>
      <c r="AY158" s="243" t="s">
        <v>144</v>
      </c>
    </row>
    <row r="159" s="13" customFormat="1">
      <c r="A159" s="13"/>
      <c r="B159" s="232"/>
      <c r="C159" s="233"/>
      <c r="D159" s="234" t="s">
        <v>152</v>
      </c>
      <c r="E159" s="235" t="s">
        <v>1</v>
      </c>
      <c r="F159" s="236" t="s">
        <v>246</v>
      </c>
      <c r="G159" s="233"/>
      <c r="H159" s="237">
        <v>15.074999999999999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152</v>
      </c>
      <c r="AU159" s="243" t="s">
        <v>91</v>
      </c>
      <c r="AV159" s="13" t="s">
        <v>91</v>
      </c>
      <c r="AW159" s="13" t="s">
        <v>36</v>
      </c>
      <c r="AX159" s="13" t="s">
        <v>81</v>
      </c>
      <c r="AY159" s="243" t="s">
        <v>144</v>
      </c>
    </row>
    <row r="160" s="13" customFormat="1">
      <c r="A160" s="13"/>
      <c r="B160" s="232"/>
      <c r="C160" s="233"/>
      <c r="D160" s="234" t="s">
        <v>152</v>
      </c>
      <c r="E160" s="235" t="s">
        <v>1</v>
      </c>
      <c r="F160" s="236" t="s">
        <v>247</v>
      </c>
      <c r="G160" s="233"/>
      <c r="H160" s="237">
        <v>23.300000000000001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152</v>
      </c>
      <c r="AU160" s="243" t="s">
        <v>91</v>
      </c>
      <c r="AV160" s="13" t="s">
        <v>91</v>
      </c>
      <c r="AW160" s="13" t="s">
        <v>36</v>
      </c>
      <c r="AX160" s="13" t="s">
        <v>81</v>
      </c>
      <c r="AY160" s="243" t="s">
        <v>144</v>
      </c>
    </row>
    <row r="161" s="14" customFormat="1">
      <c r="A161" s="14"/>
      <c r="B161" s="255"/>
      <c r="C161" s="256"/>
      <c r="D161" s="234" t="s">
        <v>152</v>
      </c>
      <c r="E161" s="257" t="s">
        <v>1</v>
      </c>
      <c r="F161" s="258" t="s">
        <v>248</v>
      </c>
      <c r="G161" s="256"/>
      <c r="H161" s="259">
        <v>247.5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152</v>
      </c>
      <c r="AU161" s="265" t="s">
        <v>91</v>
      </c>
      <c r="AV161" s="14" t="s">
        <v>150</v>
      </c>
      <c r="AW161" s="14" t="s">
        <v>36</v>
      </c>
      <c r="AX161" s="14" t="s">
        <v>89</v>
      </c>
      <c r="AY161" s="265" t="s">
        <v>144</v>
      </c>
    </row>
    <row r="162" s="2" customFormat="1" ht="24.15" customHeight="1">
      <c r="A162" s="37"/>
      <c r="B162" s="38"/>
      <c r="C162" s="244" t="s">
        <v>249</v>
      </c>
      <c r="D162" s="244" t="s">
        <v>235</v>
      </c>
      <c r="E162" s="245" t="s">
        <v>250</v>
      </c>
      <c r="F162" s="246" t="s">
        <v>251</v>
      </c>
      <c r="G162" s="247" t="s">
        <v>149</v>
      </c>
      <c r="H162" s="248">
        <v>29.609999999999999</v>
      </c>
      <c r="I162" s="249"/>
      <c r="J162" s="250">
        <f>ROUND(I162*H162,2)</f>
        <v>0</v>
      </c>
      <c r="K162" s="251"/>
      <c r="L162" s="252"/>
      <c r="M162" s="253" t="s">
        <v>1</v>
      </c>
      <c r="N162" s="254" t="s">
        <v>46</v>
      </c>
      <c r="O162" s="90"/>
      <c r="P162" s="228">
        <f>O162*H162</f>
        <v>0</v>
      </c>
      <c r="Q162" s="228">
        <v>0.13100000000000001</v>
      </c>
      <c r="R162" s="228">
        <f>Q162*H162</f>
        <v>3.8789100000000003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177</v>
      </c>
      <c r="AT162" s="230" t="s">
        <v>235</v>
      </c>
      <c r="AU162" s="230" t="s">
        <v>91</v>
      </c>
      <c r="AY162" s="16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150</v>
      </c>
      <c r="BM162" s="230" t="s">
        <v>252</v>
      </c>
    </row>
    <row r="163" s="13" customFormat="1">
      <c r="A163" s="13"/>
      <c r="B163" s="232"/>
      <c r="C163" s="233"/>
      <c r="D163" s="234" t="s">
        <v>152</v>
      </c>
      <c r="E163" s="235" t="s">
        <v>1</v>
      </c>
      <c r="F163" s="236" t="s">
        <v>253</v>
      </c>
      <c r="G163" s="233"/>
      <c r="H163" s="237">
        <v>29.609999999999999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152</v>
      </c>
      <c r="AU163" s="243" t="s">
        <v>91</v>
      </c>
      <c r="AV163" s="13" t="s">
        <v>91</v>
      </c>
      <c r="AW163" s="13" t="s">
        <v>36</v>
      </c>
      <c r="AX163" s="13" t="s">
        <v>89</v>
      </c>
      <c r="AY163" s="243" t="s">
        <v>144</v>
      </c>
    </row>
    <row r="164" s="2" customFormat="1" ht="24.15" customHeight="1">
      <c r="A164" s="37"/>
      <c r="B164" s="38"/>
      <c r="C164" s="244" t="s">
        <v>254</v>
      </c>
      <c r="D164" s="244" t="s">
        <v>235</v>
      </c>
      <c r="E164" s="245" t="s">
        <v>250</v>
      </c>
      <c r="F164" s="246" t="s">
        <v>251</v>
      </c>
      <c r="G164" s="247" t="s">
        <v>149</v>
      </c>
      <c r="H164" s="248">
        <v>15.829000000000001</v>
      </c>
      <c r="I164" s="249"/>
      <c r="J164" s="250">
        <f>ROUND(I164*H164,2)</f>
        <v>0</v>
      </c>
      <c r="K164" s="251"/>
      <c r="L164" s="252"/>
      <c r="M164" s="253" t="s">
        <v>1</v>
      </c>
      <c r="N164" s="254" t="s">
        <v>46</v>
      </c>
      <c r="O164" s="90"/>
      <c r="P164" s="228">
        <f>O164*H164</f>
        <v>0</v>
      </c>
      <c r="Q164" s="228">
        <v>0.13100000000000001</v>
      </c>
      <c r="R164" s="228">
        <f>Q164*H164</f>
        <v>2.0735990000000002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177</v>
      </c>
      <c r="AT164" s="230" t="s">
        <v>235</v>
      </c>
      <c r="AU164" s="230" t="s">
        <v>91</v>
      </c>
      <c r="AY164" s="16" t="s">
        <v>144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89</v>
      </c>
      <c r="BK164" s="231">
        <f>ROUND(I164*H164,2)</f>
        <v>0</v>
      </c>
      <c r="BL164" s="16" t="s">
        <v>150</v>
      </c>
      <c r="BM164" s="230" t="s">
        <v>255</v>
      </c>
    </row>
    <row r="165" s="13" customFormat="1">
      <c r="A165" s="13"/>
      <c r="B165" s="232"/>
      <c r="C165" s="233"/>
      <c r="D165" s="234" t="s">
        <v>152</v>
      </c>
      <c r="E165" s="235" t="s">
        <v>1</v>
      </c>
      <c r="F165" s="236" t="s">
        <v>256</v>
      </c>
      <c r="G165" s="233"/>
      <c r="H165" s="237">
        <v>15.829000000000001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152</v>
      </c>
      <c r="AU165" s="243" t="s">
        <v>91</v>
      </c>
      <c r="AV165" s="13" t="s">
        <v>91</v>
      </c>
      <c r="AW165" s="13" t="s">
        <v>36</v>
      </c>
      <c r="AX165" s="13" t="s">
        <v>89</v>
      </c>
      <c r="AY165" s="243" t="s">
        <v>144</v>
      </c>
    </row>
    <row r="166" s="2" customFormat="1" ht="24.15" customHeight="1">
      <c r="A166" s="37"/>
      <c r="B166" s="38"/>
      <c r="C166" s="244" t="s">
        <v>257</v>
      </c>
      <c r="D166" s="244" t="s">
        <v>235</v>
      </c>
      <c r="E166" s="245" t="s">
        <v>258</v>
      </c>
      <c r="F166" s="246" t="s">
        <v>259</v>
      </c>
      <c r="G166" s="247" t="s">
        <v>149</v>
      </c>
      <c r="H166" s="248">
        <v>24.465</v>
      </c>
      <c r="I166" s="249"/>
      <c r="J166" s="250">
        <f>ROUND(I166*H166,2)</f>
        <v>0</v>
      </c>
      <c r="K166" s="251"/>
      <c r="L166" s="252"/>
      <c r="M166" s="253" t="s">
        <v>1</v>
      </c>
      <c r="N166" s="254" t="s">
        <v>46</v>
      </c>
      <c r="O166" s="90"/>
      <c r="P166" s="228">
        <f>O166*H166</f>
        <v>0</v>
      </c>
      <c r="Q166" s="228">
        <v>0.13100000000000001</v>
      </c>
      <c r="R166" s="228">
        <f>Q166*H166</f>
        <v>3.2049150000000002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177</v>
      </c>
      <c r="AT166" s="230" t="s">
        <v>235</v>
      </c>
      <c r="AU166" s="230" t="s">
        <v>91</v>
      </c>
      <c r="AY166" s="16" t="s">
        <v>144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89</v>
      </c>
      <c r="BK166" s="231">
        <f>ROUND(I166*H166,2)</f>
        <v>0</v>
      </c>
      <c r="BL166" s="16" t="s">
        <v>150</v>
      </c>
      <c r="BM166" s="230" t="s">
        <v>260</v>
      </c>
    </row>
    <row r="167" s="13" customFormat="1">
      <c r="A167" s="13"/>
      <c r="B167" s="232"/>
      <c r="C167" s="233"/>
      <c r="D167" s="234" t="s">
        <v>152</v>
      </c>
      <c r="E167" s="235" t="s">
        <v>1</v>
      </c>
      <c r="F167" s="236" t="s">
        <v>261</v>
      </c>
      <c r="G167" s="233"/>
      <c r="H167" s="237">
        <v>24.465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152</v>
      </c>
      <c r="AU167" s="243" t="s">
        <v>91</v>
      </c>
      <c r="AV167" s="13" t="s">
        <v>91</v>
      </c>
      <c r="AW167" s="13" t="s">
        <v>36</v>
      </c>
      <c r="AX167" s="13" t="s">
        <v>89</v>
      </c>
      <c r="AY167" s="243" t="s">
        <v>144</v>
      </c>
    </row>
    <row r="168" s="2" customFormat="1" ht="16.5" customHeight="1">
      <c r="A168" s="37"/>
      <c r="B168" s="38"/>
      <c r="C168" s="244" t="s">
        <v>262</v>
      </c>
      <c r="D168" s="244" t="s">
        <v>235</v>
      </c>
      <c r="E168" s="245" t="s">
        <v>263</v>
      </c>
      <c r="F168" s="246" t="s">
        <v>264</v>
      </c>
      <c r="G168" s="247" t="s">
        <v>149</v>
      </c>
      <c r="H168" s="248">
        <v>189.971</v>
      </c>
      <c r="I168" s="249"/>
      <c r="J168" s="250">
        <f>ROUND(I168*H168,2)</f>
        <v>0</v>
      </c>
      <c r="K168" s="251"/>
      <c r="L168" s="252"/>
      <c r="M168" s="253" t="s">
        <v>1</v>
      </c>
      <c r="N168" s="254" t="s">
        <v>46</v>
      </c>
      <c r="O168" s="90"/>
      <c r="P168" s="228">
        <f>O168*H168</f>
        <v>0</v>
      </c>
      <c r="Q168" s="228">
        <v>0.113</v>
      </c>
      <c r="R168" s="228">
        <f>Q168*H168</f>
        <v>21.466723000000002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177</v>
      </c>
      <c r="AT168" s="230" t="s">
        <v>235</v>
      </c>
      <c r="AU168" s="230" t="s">
        <v>91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150</v>
      </c>
      <c r="BM168" s="230" t="s">
        <v>265</v>
      </c>
    </row>
    <row r="169" s="13" customFormat="1">
      <c r="A169" s="13"/>
      <c r="B169" s="232"/>
      <c r="C169" s="233"/>
      <c r="D169" s="234" t="s">
        <v>152</v>
      </c>
      <c r="E169" s="235" t="s">
        <v>1</v>
      </c>
      <c r="F169" s="236" t="s">
        <v>266</v>
      </c>
      <c r="G169" s="233"/>
      <c r="H169" s="237">
        <v>189.971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152</v>
      </c>
      <c r="AU169" s="243" t="s">
        <v>91</v>
      </c>
      <c r="AV169" s="13" t="s">
        <v>91</v>
      </c>
      <c r="AW169" s="13" t="s">
        <v>36</v>
      </c>
      <c r="AX169" s="13" t="s">
        <v>89</v>
      </c>
      <c r="AY169" s="243" t="s">
        <v>144</v>
      </c>
    </row>
    <row r="170" s="2" customFormat="1" ht="24.15" customHeight="1">
      <c r="A170" s="37"/>
      <c r="B170" s="38"/>
      <c r="C170" s="218" t="s">
        <v>267</v>
      </c>
      <c r="D170" s="218" t="s">
        <v>146</v>
      </c>
      <c r="E170" s="219" t="s">
        <v>268</v>
      </c>
      <c r="F170" s="220" t="s">
        <v>269</v>
      </c>
      <c r="G170" s="221" t="s">
        <v>149</v>
      </c>
      <c r="H170" s="222">
        <v>55.700000000000003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46</v>
      </c>
      <c r="O170" s="90"/>
      <c r="P170" s="228">
        <f>O170*H170</f>
        <v>0</v>
      </c>
      <c r="Q170" s="228">
        <v>0.089219999999999994</v>
      </c>
      <c r="R170" s="228">
        <f>Q170*H170</f>
        <v>4.9695539999999996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150</v>
      </c>
      <c r="AT170" s="230" t="s">
        <v>146</v>
      </c>
      <c r="AU170" s="230" t="s">
        <v>91</v>
      </c>
      <c r="AY170" s="16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89</v>
      </c>
      <c r="BK170" s="231">
        <f>ROUND(I170*H170,2)</f>
        <v>0</v>
      </c>
      <c r="BL170" s="16" t="s">
        <v>150</v>
      </c>
      <c r="BM170" s="230" t="s">
        <v>270</v>
      </c>
    </row>
    <row r="171" s="13" customFormat="1">
      <c r="A171" s="13"/>
      <c r="B171" s="232"/>
      <c r="C171" s="233"/>
      <c r="D171" s="234" t="s">
        <v>152</v>
      </c>
      <c r="E171" s="235" t="s">
        <v>1</v>
      </c>
      <c r="F171" s="236" t="s">
        <v>271</v>
      </c>
      <c r="G171" s="233"/>
      <c r="H171" s="237">
        <v>11.9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152</v>
      </c>
      <c r="AU171" s="243" t="s">
        <v>91</v>
      </c>
      <c r="AV171" s="13" t="s">
        <v>91</v>
      </c>
      <c r="AW171" s="13" t="s">
        <v>36</v>
      </c>
      <c r="AX171" s="13" t="s">
        <v>81</v>
      </c>
      <c r="AY171" s="243" t="s">
        <v>144</v>
      </c>
    </row>
    <row r="172" s="13" customFormat="1">
      <c r="A172" s="13"/>
      <c r="B172" s="232"/>
      <c r="C172" s="233"/>
      <c r="D172" s="234" t="s">
        <v>152</v>
      </c>
      <c r="E172" s="235" t="s">
        <v>1</v>
      </c>
      <c r="F172" s="236" t="s">
        <v>272</v>
      </c>
      <c r="G172" s="233"/>
      <c r="H172" s="237">
        <v>43.799999999999997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152</v>
      </c>
      <c r="AU172" s="243" t="s">
        <v>91</v>
      </c>
      <c r="AV172" s="13" t="s">
        <v>91</v>
      </c>
      <c r="AW172" s="13" t="s">
        <v>36</v>
      </c>
      <c r="AX172" s="13" t="s">
        <v>81</v>
      </c>
      <c r="AY172" s="243" t="s">
        <v>144</v>
      </c>
    </row>
    <row r="173" s="14" customFormat="1">
      <c r="A173" s="14"/>
      <c r="B173" s="255"/>
      <c r="C173" s="256"/>
      <c r="D173" s="234" t="s">
        <v>152</v>
      </c>
      <c r="E173" s="257" t="s">
        <v>1</v>
      </c>
      <c r="F173" s="258" t="s">
        <v>248</v>
      </c>
      <c r="G173" s="256"/>
      <c r="H173" s="259">
        <v>55.700000000000003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152</v>
      </c>
      <c r="AU173" s="265" t="s">
        <v>91</v>
      </c>
      <c r="AV173" s="14" t="s">
        <v>150</v>
      </c>
      <c r="AW173" s="14" t="s">
        <v>36</v>
      </c>
      <c r="AX173" s="14" t="s">
        <v>89</v>
      </c>
      <c r="AY173" s="265" t="s">
        <v>144</v>
      </c>
    </row>
    <row r="174" s="2" customFormat="1" ht="24.15" customHeight="1">
      <c r="A174" s="37"/>
      <c r="B174" s="38"/>
      <c r="C174" s="244" t="s">
        <v>273</v>
      </c>
      <c r="D174" s="244" t="s">
        <v>235</v>
      </c>
      <c r="E174" s="245" t="s">
        <v>250</v>
      </c>
      <c r="F174" s="246" t="s">
        <v>251</v>
      </c>
      <c r="G174" s="247" t="s">
        <v>149</v>
      </c>
      <c r="H174" s="248">
        <v>8.7599999999999998</v>
      </c>
      <c r="I174" s="249"/>
      <c r="J174" s="250">
        <f>ROUND(I174*H174,2)</f>
        <v>0</v>
      </c>
      <c r="K174" s="251"/>
      <c r="L174" s="252"/>
      <c r="M174" s="253" t="s">
        <v>1</v>
      </c>
      <c r="N174" s="254" t="s">
        <v>46</v>
      </c>
      <c r="O174" s="90"/>
      <c r="P174" s="228">
        <f>O174*H174</f>
        <v>0</v>
      </c>
      <c r="Q174" s="228">
        <v>0.13100000000000001</v>
      </c>
      <c r="R174" s="228">
        <f>Q174*H174</f>
        <v>1.1475599999999999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177</v>
      </c>
      <c r="AT174" s="230" t="s">
        <v>235</v>
      </c>
      <c r="AU174" s="230" t="s">
        <v>91</v>
      </c>
      <c r="AY174" s="16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89</v>
      </c>
      <c r="BK174" s="231">
        <f>ROUND(I174*H174,2)</f>
        <v>0</v>
      </c>
      <c r="BL174" s="16" t="s">
        <v>150</v>
      </c>
      <c r="BM174" s="230" t="s">
        <v>274</v>
      </c>
    </row>
    <row r="175" s="13" customFormat="1">
      <c r="A175" s="13"/>
      <c r="B175" s="232"/>
      <c r="C175" s="233"/>
      <c r="D175" s="234" t="s">
        <v>152</v>
      </c>
      <c r="E175" s="235" t="s">
        <v>1</v>
      </c>
      <c r="F175" s="236" t="s">
        <v>275</v>
      </c>
      <c r="G175" s="233"/>
      <c r="H175" s="237">
        <v>8.7599999999999998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152</v>
      </c>
      <c r="AU175" s="243" t="s">
        <v>91</v>
      </c>
      <c r="AV175" s="13" t="s">
        <v>91</v>
      </c>
      <c r="AW175" s="13" t="s">
        <v>36</v>
      </c>
      <c r="AX175" s="13" t="s">
        <v>89</v>
      </c>
      <c r="AY175" s="243" t="s">
        <v>144</v>
      </c>
    </row>
    <row r="176" s="2" customFormat="1" ht="16.5" customHeight="1">
      <c r="A176" s="37"/>
      <c r="B176" s="38"/>
      <c r="C176" s="244" t="s">
        <v>276</v>
      </c>
      <c r="D176" s="244" t="s">
        <v>235</v>
      </c>
      <c r="E176" s="245" t="s">
        <v>277</v>
      </c>
      <c r="F176" s="246" t="s">
        <v>278</v>
      </c>
      <c r="G176" s="247" t="s">
        <v>149</v>
      </c>
      <c r="H176" s="248">
        <v>2.3799999999999999</v>
      </c>
      <c r="I176" s="249"/>
      <c r="J176" s="250">
        <f>ROUND(I176*H176,2)</f>
        <v>0</v>
      </c>
      <c r="K176" s="251"/>
      <c r="L176" s="252"/>
      <c r="M176" s="253" t="s">
        <v>1</v>
      </c>
      <c r="N176" s="254" t="s">
        <v>46</v>
      </c>
      <c r="O176" s="90"/>
      <c r="P176" s="228">
        <f>O176*H176</f>
        <v>0</v>
      </c>
      <c r="Q176" s="228">
        <v>0.191</v>
      </c>
      <c r="R176" s="228">
        <f>Q176*H176</f>
        <v>0.45457999999999998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177</v>
      </c>
      <c r="AT176" s="230" t="s">
        <v>235</v>
      </c>
      <c r="AU176" s="230" t="s">
        <v>91</v>
      </c>
      <c r="AY176" s="16" t="s">
        <v>144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89</v>
      </c>
      <c r="BK176" s="231">
        <f>ROUND(I176*H176,2)</f>
        <v>0</v>
      </c>
      <c r="BL176" s="16" t="s">
        <v>150</v>
      </c>
      <c r="BM176" s="230" t="s">
        <v>279</v>
      </c>
    </row>
    <row r="177" s="13" customFormat="1">
      <c r="A177" s="13"/>
      <c r="B177" s="232"/>
      <c r="C177" s="233"/>
      <c r="D177" s="234" t="s">
        <v>152</v>
      </c>
      <c r="E177" s="235" t="s">
        <v>1</v>
      </c>
      <c r="F177" s="236" t="s">
        <v>280</v>
      </c>
      <c r="G177" s="233"/>
      <c r="H177" s="237">
        <v>2.3799999999999999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152</v>
      </c>
      <c r="AU177" s="243" t="s">
        <v>91</v>
      </c>
      <c r="AV177" s="13" t="s">
        <v>91</v>
      </c>
      <c r="AW177" s="13" t="s">
        <v>36</v>
      </c>
      <c r="AX177" s="13" t="s">
        <v>89</v>
      </c>
      <c r="AY177" s="243" t="s">
        <v>144</v>
      </c>
    </row>
    <row r="178" s="2" customFormat="1" ht="33" customHeight="1">
      <c r="A178" s="37"/>
      <c r="B178" s="38"/>
      <c r="C178" s="218" t="s">
        <v>281</v>
      </c>
      <c r="D178" s="218" t="s">
        <v>146</v>
      </c>
      <c r="E178" s="219" t="s">
        <v>282</v>
      </c>
      <c r="F178" s="220" t="s">
        <v>283</v>
      </c>
      <c r="G178" s="221" t="s">
        <v>149</v>
      </c>
      <c r="H178" s="222">
        <v>61.700000000000003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46</v>
      </c>
      <c r="O178" s="90"/>
      <c r="P178" s="228">
        <f>O178*H178</f>
        <v>0</v>
      </c>
      <c r="Q178" s="228">
        <v>0.11162</v>
      </c>
      <c r="R178" s="228">
        <f>Q178*H178</f>
        <v>6.8869540000000002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150</v>
      </c>
      <c r="AT178" s="230" t="s">
        <v>146</v>
      </c>
      <c r="AU178" s="230" t="s">
        <v>91</v>
      </c>
      <c r="AY178" s="16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89</v>
      </c>
      <c r="BK178" s="231">
        <f>ROUND(I178*H178,2)</f>
        <v>0</v>
      </c>
      <c r="BL178" s="16" t="s">
        <v>150</v>
      </c>
      <c r="BM178" s="230" t="s">
        <v>284</v>
      </c>
    </row>
    <row r="179" s="13" customFormat="1">
      <c r="A179" s="13"/>
      <c r="B179" s="232"/>
      <c r="C179" s="233"/>
      <c r="D179" s="234" t="s">
        <v>152</v>
      </c>
      <c r="E179" s="235" t="s">
        <v>1</v>
      </c>
      <c r="F179" s="236" t="s">
        <v>285</v>
      </c>
      <c r="G179" s="233"/>
      <c r="H179" s="237">
        <v>61.700000000000003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152</v>
      </c>
      <c r="AU179" s="243" t="s">
        <v>91</v>
      </c>
      <c r="AV179" s="13" t="s">
        <v>91</v>
      </c>
      <c r="AW179" s="13" t="s">
        <v>36</v>
      </c>
      <c r="AX179" s="13" t="s">
        <v>89</v>
      </c>
      <c r="AY179" s="243" t="s">
        <v>144</v>
      </c>
    </row>
    <row r="180" s="2" customFormat="1" ht="21.75" customHeight="1">
      <c r="A180" s="37"/>
      <c r="B180" s="38"/>
      <c r="C180" s="244" t="s">
        <v>286</v>
      </c>
      <c r="D180" s="244" t="s">
        <v>235</v>
      </c>
      <c r="E180" s="245" t="s">
        <v>287</v>
      </c>
      <c r="F180" s="246" t="s">
        <v>288</v>
      </c>
      <c r="G180" s="247" t="s">
        <v>149</v>
      </c>
      <c r="H180" s="248">
        <v>64.784999999999997</v>
      </c>
      <c r="I180" s="249"/>
      <c r="J180" s="250">
        <f>ROUND(I180*H180,2)</f>
        <v>0</v>
      </c>
      <c r="K180" s="251"/>
      <c r="L180" s="252"/>
      <c r="M180" s="253" t="s">
        <v>1</v>
      </c>
      <c r="N180" s="254" t="s">
        <v>46</v>
      </c>
      <c r="O180" s="90"/>
      <c r="P180" s="228">
        <f>O180*H180</f>
        <v>0</v>
      </c>
      <c r="Q180" s="228">
        <v>0.17599999999999999</v>
      </c>
      <c r="R180" s="228">
        <f>Q180*H180</f>
        <v>11.402159999999999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177</v>
      </c>
      <c r="AT180" s="230" t="s">
        <v>235</v>
      </c>
      <c r="AU180" s="230" t="s">
        <v>91</v>
      </c>
      <c r="AY180" s="16" t="s">
        <v>144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89</v>
      </c>
      <c r="BK180" s="231">
        <f>ROUND(I180*H180,2)</f>
        <v>0</v>
      </c>
      <c r="BL180" s="16" t="s">
        <v>150</v>
      </c>
      <c r="BM180" s="230" t="s">
        <v>289</v>
      </c>
    </row>
    <row r="181" s="13" customFormat="1">
      <c r="A181" s="13"/>
      <c r="B181" s="232"/>
      <c r="C181" s="233"/>
      <c r="D181" s="234" t="s">
        <v>152</v>
      </c>
      <c r="E181" s="235" t="s">
        <v>1</v>
      </c>
      <c r="F181" s="236" t="s">
        <v>290</v>
      </c>
      <c r="G181" s="233"/>
      <c r="H181" s="237">
        <v>64.784999999999997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152</v>
      </c>
      <c r="AU181" s="243" t="s">
        <v>91</v>
      </c>
      <c r="AV181" s="13" t="s">
        <v>91</v>
      </c>
      <c r="AW181" s="13" t="s">
        <v>36</v>
      </c>
      <c r="AX181" s="13" t="s">
        <v>89</v>
      </c>
      <c r="AY181" s="243" t="s">
        <v>144</v>
      </c>
    </row>
    <row r="182" s="2" customFormat="1" ht="24.15" customHeight="1">
      <c r="A182" s="37"/>
      <c r="B182" s="38"/>
      <c r="C182" s="218" t="s">
        <v>291</v>
      </c>
      <c r="D182" s="218" t="s">
        <v>146</v>
      </c>
      <c r="E182" s="219" t="s">
        <v>292</v>
      </c>
      <c r="F182" s="220" t="s">
        <v>293</v>
      </c>
      <c r="G182" s="221" t="s">
        <v>149</v>
      </c>
      <c r="H182" s="222">
        <v>176.90000000000001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0.098000000000000004</v>
      </c>
      <c r="R182" s="228">
        <f>Q182*H182</f>
        <v>17.336200000000002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150</v>
      </c>
      <c r="AT182" s="230" t="s">
        <v>146</v>
      </c>
      <c r="AU182" s="230" t="s">
        <v>91</v>
      </c>
      <c r="AY182" s="16" t="s">
        <v>144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150</v>
      </c>
      <c r="BM182" s="230" t="s">
        <v>294</v>
      </c>
    </row>
    <row r="183" s="2" customFormat="1" ht="21.75" customHeight="1">
      <c r="A183" s="37"/>
      <c r="B183" s="38"/>
      <c r="C183" s="244" t="s">
        <v>295</v>
      </c>
      <c r="D183" s="244" t="s">
        <v>235</v>
      </c>
      <c r="E183" s="245" t="s">
        <v>296</v>
      </c>
      <c r="F183" s="246" t="s">
        <v>297</v>
      </c>
      <c r="G183" s="247" t="s">
        <v>149</v>
      </c>
      <c r="H183" s="248">
        <v>185.74500000000001</v>
      </c>
      <c r="I183" s="249"/>
      <c r="J183" s="250">
        <f>ROUND(I183*H183,2)</f>
        <v>0</v>
      </c>
      <c r="K183" s="251"/>
      <c r="L183" s="252"/>
      <c r="M183" s="253" t="s">
        <v>1</v>
      </c>
      <c r="N183" s="254" t="s">
        <v>46</v>
      </c>
      <c r="O183" s="90"/>
      <c r="P183" s="228">
        <f>O183*H183</f>
        <v>0</v>
      </c>
      <c r="Q183" s="228">
        <v>0.13500000000000001</v>
      </c>
      <c r="R183" s="228">
        <f>Q183*H183</f>
        <v>25.075575000000001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235</v>
      </c>
      <c r="AU183" s="230" t="s">
        <v>91</v>
      </c>
      <c r="AY183" s="16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89</v>
      </c>
      <c r="BK183" s="231">
        <f>ROUND(I183*H183,2)</f>
        <v>0</v>
      </c>
      <c r="BL183" s="16" t="s">
        <v>150</v>
      </c>
      <c r="BM183" s="230" t="s">
        <v>298</v>
      </c>
    </row>
    <row r="184" s="13" customFormat="1">
      <c r="A184" s="13"/>
      <c r="B184" s="232"/>
      <c r="C184" s="233"/>
      <c r="D184" s="234" t="s">
        <v>152</v>
      </c>
      <c r="E184" s="235" t="s">
        <v>1</v>
      </c>
      <c r="F184" s="236" t="s">
        <v>299</v>
      </c>
      <c r="G184" s="233"/>
      <c r="H184" s="237">
        <v>185.74500000000001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152</v>
      </c>
      <c r="AU184" s="243" t="s">
        <v>91</v>
      </c>
      <c r="AV184" s="13" t="s">
        <v>91</v>
      </c>
      <c r="AW184" s="13" t="s">
        <v>36</v>
      </c>
      <c r="AX184" s="13" t="s">
        <v>89</v>
      </c>
      <c r="AY184" s="243" t="s">
        <v>144</v>
      </c>
    </row>
    <row r="185" s="2" customFormat="1" ht="21.75" customHeight="1">
      <c r="A185" s="37"/>
      <c r="B185" s="38"/>
      <c r="C185" s="218" t="s">
        <v>300</v>
      </c>
      <c r="D185" s="218" t="s">
        <v>146</v>
      </c>
      <c r="E185" s="219" t="s">
        <v>301</v>
      </c>
      <c r="F185" s="220" t="s">
        <v>302</v>
      </c>
      <c r="G185" s="221" t="s">
        <v>303</v>
      </c>
      <c r="H185" s="222">
        <v>170.30000000000001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46</v>
      </c>
      <c r="O185" s="90"/>
      <c r="P185" s="228">
        <f>O185*H185</f>
        <v>0</v>
      </c>
      <c r="Q185" s="228">
        <v>0.0035999999999999999</v>
      </c>
      <c r="R185" s="228">
        <f>Q185*H185</f>
        <v>0.61308000000000007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150</v>
      </c>
      <c r="AT185" s="230" t="s">
        <v>146</v>
      </c>
      <c r="AU185" s="230" t="s">
        <v>91</v>
      </c>
      <c r="AY185" s="16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89</v>
      </c>
      <c r="BK185" s="231">
        <f>ROUND(I185*H185,2)</f>
        <v>0</v>
      </c>
      <c r="BL185" s="16" t="s">
        <v>150</v>
      </c>
      <c r="BM185" s="230" t="s">
        <v>304</v>
      </c>
    </row>
    <row r="186" s="13" customFormat="1">
      <c r="A186" s="13"/>
      <c r="B186" s="232"/>
      <c r="C186" s="233"/>
      <c r="D186" s="234" t="s">
        <v>152</v>
      </c>
      <c r="E186" s="235" t="s">
        <v>1</v>
      </c>
      <c r="F186" s="236" t="s">
        <v>305</v>
      </c>
      <c r="G186" s="233"/>
      <c r="H186" s="237">
        <v>170.30000000000001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152</v>
      </c>
      <c r="AU186" s="243" t="s">
        <v>91</v>
      </c>
      <c r="AV186" s="13" t="s">
        <v>91</v>
      </c>
      <c r="AW186" s="13" t="s">
        <v>36</v>
      </c>
      <c r="AX186" s="13" t="s">
        <v>89</v>
      </c>
      <c r="AY186" s="243" t="s">
        <v>144</v>
      </c>
    </row>
    <row r="187" s="12" customFormat="1" ht="22.8" customHeight="1">
      <c r="A187" s="12"/>
      <c r="B187" s="202"/>
      <c r="C187" s="203"/>
      <c r="D187" s="204" t="s">
        <v>80</v>
      </c>
      <c r="E187" s="216" t="s">
        <v>181</v>
      </c>
      <c r="F187" s="216" t="s">
        <v>306</v>
      </c>
      <c r="G187" s="203"/>
      <c r="H187" s="203"/>
      <c r="I187" s="206"/>
      <c r="J187" s="217">
        <f>BK187</f>
        <v>0</v>
      </c>
      <c r="K187" s="203"/>
      <c r="L187" s="208"/>
      <c r="M187" s="209"/>
      <c r="N187" s="210"/>
      <c r="O187" s="210"/>
      <c r="P187" s="211">
        <f>SUM(P188:P196)</f>
        <v>0</v>
      </c>
      <c r="Q187" s="210"/>
      <c r="R187" s="211">
        <f>SUM(R188:R196)</f>
        <v>72.501357999999996</v>
      </c>
      <c r="S187" s="210"/>
      <c r="T187" s="212">
        <f>SUM(T188:T196)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89</v>
      </c>
      <c r="AT187" s="214" t="s">
        <v>80</v>
      </c>
      <c r="AU187" s="214" t="s">
        <v>89</v>
      </c>
      <c r="AY187" s="213" t="s">
        <v>144</v>
      </c>
      <c r="BK187" s="215">
        <f>SUM(BK188:BK196)</f>
        <v>0</v>
      </c>
    </row>
    <row r="188" s="2" customFormat="1" ht="33" customHeight="1">
      <c r="A188" s="37"/>
      <c r="B188" s="38"/>
      <c r="C188" s="218" t="s">
        <v>307</v>
      </c>
      <c r="D188" s="218" t="s">
        <v>146</v>
      </c>
      <c r="E188" s="219" t="s">
        <v>308</v>
      </c>
      <c r="F188" s="220" t="s">
        <v>309</v>
      </c>
      <c r="G188" s="221" t="s">
        <v>303</v>
      </c>
      <c r="H188" s="222">
        <v>145.69999999999999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46</v>
      </c>
      <c r="O188" s="90"/>
      <c r="P188" s="228">
        <f>O188*H188</f>
        <v>0</v>
      </c>
      <c r="Q188" s="228">
        <v>0.15540000000000001</v>
      </c>
      <c r="R188" s="228">
        <f>Q188*H188</f>
        <v>22.641780000000001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150</v>
      </c>
      <c r="AT188" s="230" t="s">
        <v>146</v>
      </c>
      <c r="AU188" s="230" t="s">
        <v>91</v>
      </c>
      <c r="AY188" s="16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89</v>
      </c>
      <c r="BK188" s="231">
        <f>ROUND(I188*H188,2)</f>
        <v>0</v>
      </c>
      <c r="BL188" s="16" t="s">
        <v>150</v>
      </c>
      <c r="BM188" s="230" t="s">
        <v>310</v>
      </c>
    </row>
    <row r="189" s="13" customFormat="1">
      <c r="A189" s="13"/>
      <c r="B189" s="232"/>
      <c r="C189" s="233"/>
      <c r="D189" s="234" t="s">
        <v>152</v>
      </c>
      <c r="E189" s="235" t="s">
        <v>1</v>
      </c>
      <c r="F189" s="236" t="s">
        <v>311</v>
      </c>
      <c r="G189" s="233"/>
      <c r="H189" s="237">
        <v>145.69999999999999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152</v>
      </c>
      <c r="AU189" s="243" t="s">
        <v>91</v>
      </c>
      <c r="AV189" s="13" t="s">
        <v>91</v>
      </c>
      <c r="AW189" s="13" t="s">
        <v>36</v>
      </c>
      <c r="AX189" s="13" t="s">
        <v>89</v>
      </c>
      <c r="AY189" s="243" t="s">
        <v>144</v>
      </c>
    </row>
    <row r="190" s="2" customFormat="1" ht="16.5" customHeight="1">
      <c r="A190" s="37"/>
      <c r="B190" s="38"/>
      <c r="C190" s="244" t="s">
        <v>312</v>
      </c>
      <c r="D190" s="244" t="s">
        <v>235</v>
      </c>
      <c r="E190" s="245" t="s">
        <v>313</v>
      </c>
      <c r="F190" s="246" t="s">
        <v>314</v>
      </c>
      <c r="G190" s="247" t="s">
        <v>303</v>
      </c>
      <c r="H190" s="248">
        <v>152.98500000000001</v>
      </c>
      <c r="I190" s="249"/>
      <c r="J190" s="250">
        <f>ROUND(I190*H190,2)</f>
        <v>0</v>
      </c>
      <c r="K190" s="251"/>
      <c r="L190" s="252"/>
      <c r="M190" s="253" t="s">
        <v>1</v>
      </c>
      <c r="N190" s="254" t="s">
        <v>46</v>
      </c>
      <c r="O190" s="90"/>
      <c r="P190" s="228">
        <f>O190*H190</f>
        <v>0</v>
      </c>
      <c r="Q190" s="228">
        <v>0.080000000000000002</v>
      </c>
      <c r="R190" s="228">
        <f>Q190*H190</f>
        <v>12.238800000000001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177</v>
      </c>
      <c r="AT190" s="230" t="s">
        <v>235</v>
      </c>
      <c r="AU190" s="230" t="s">
        <v>91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150</v>
      </c>
      <c r="BM190" s="230" t="s">
        <v>315</v>
      </c>
    </row>
    <row r="191" s="13" customFormat="1">
      <c r="A191" s="13"/>
      <c r="B191" s="232"/>
      <c r="C191" s="233"/>
      <c r="D191" s="234" t="s">
        <v>152</v>
      </c>
      <c r="E191" s="235" t="s">
        <v>1</v>
      </c>
      <c r="F191" s="236" t="s">
        <v>316</v>
      </c>
      <c r="G191" s="233"/>
      <c r="H191" s="237">
        <v>152.98500000000001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152</v>
      </c>
      <c r="AU191" s="243" t="s">
        <v>91</v>
      </c>
      <c r="AV191" s="13" t="s">
        <v>91</v>
      </c>
      <c r="AW191" s="13" t="s">
        <v>36</v>
      </c>
      <c r="AX191" s="13" t="s">
        <v>89</v>
      </c>
      <c r="AY191" s="243" t="s">
        <v>144</v>
      </c>
    </row>
    <row r="192" s="2" customFormat="1" ht="33" customHeight="1">
      <c r="A192" s="37"/>
      <c r="B192" s="38"/>
      <c r="C192" s="218" t="s">
        <v>317</v>
      </c>
      <c r="D192" s="218" t="s">
        <v>146</v>
      </c>
      <c r="E192" s="219" t="s">
        <v>318</v>
      </c>
      <c r="F192" s="220" t="s">
        <v>319</v>
      </c>
      <c r="G192" s="221" t="s">
        <v>303</v>
      </c>
      <c r="H192" s="222">
        <v>38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0.1295</v>
      </c>
      <c r="R192" s="228">
        <f>Q192*H192</f>
        <v>4.9210000000000003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150</v>
      </c>
      <c r="AT192" s="230" t="s">
        <v>146</v>
      </c>
      <c r="AU192" s="230" t="s">
        <v>91</v>
      </c>
      <c r="AY192" s="16" t="s">
        <v>144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150</v>
      </c>
      <c r="BM192" s="230" t="s">
        <v>320</v>
      </c>
    </row>
    <row r="193" s="2" customFormat="1" ht="16.5" customHeight="1">
      <c r="A193" s="37"/>
      <c r="B193" s="38"/>
      <c r="C193" s="244" t="s">
        <v>321</v>
      </c>
      <c r="D193" s="244" t="s">
        <v>235</v>
      </c>
      <c r="E193" s="245" t="s">
        <v>322</v>
      </c>
      <c r="F193" s="246" t="s">
        <v>323</v>
      </c>
      <c r="G193" s="247" t="s">
        <v>303</v>
      </c>
      <c r="H193" s="248">
        <v>39.899999999999999</v>
      </c>
      <c r="I193" s="249"/>
      <c r="J193" s="250">
        <f>ROUND(I193*H193,2)</f>
        <v>0</v>
      </c>
      <c r="K193" s="251"/>
      <c r="L193" s="252"/>
      <c r="M193" s="253" t="s">
        <v>1</v>
      </c>
      <c r="N193" s="254" t="s">
        <v>46</v>
      </c>
      <c r="O193" s="90"/>
      <c r="P193" s="228">
        <f>O193*H193</f>
        <v>0</v>
      </c>
      <c r="Q193" s="228">
        <v>0.056120000000000003</v>
      </c>
      <c r="R193" s="228">
        <f>Q193*H193</f>
        <v>2.239188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177</v>
      </c>
      <c r="AT193" s="230" t="s">
        <v>235</v>
      </c>
      <c r="AU193" s="230" t="s">
        <v>91</v>
      </c>
      <c r="AY193" s="16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89</v>
      </c>
      <c r="BK193" s="231">
        <f>ROUND(I193*H193,2)</f>
        <v>0</v>
      </c>
      <c r="BL193" s="16" t="s">
        <v>150</v>
      </c>
      <c r="BM193" s="230" t="s">
        <v>324</v>
      </c>
    </row>
    <row r="194" s="13" customFormat="1">
      <c r="A194" s="13"/>
      <c r="B194" s="232"/>
      <c r="C194" s="233"/>
      <c r="D194" s="234" t="s">
        <v>152</v>
      </c>
      <c r="E194" s="235" t="s">
        <v>1</v>
      </c>
      <c r="F194" s="236" t="s">
        <v>325</v>
      </c>
      <c r="G194" s="233"/>
      <c r="H194" s="237">
        <v>39.899999999999999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152</v>
      </c>
      <c r="AU194" s="243" t="s">
        <v>91</v>
      </c>
      <c r="AV194" s="13" t="s">
        <v>91</v>
      </c>
      <c r="AW194" s="13" t="s">
        <v>36</v>
      </c>
      <c r="AX194" s="13" t="s">
        <v>89</v>
      </c>
      <c r="AY194" s="243" t="s">
        <v>144</v>
      </c>
    </row>
    <row r="195" s="2" customFormat="1" ht="24.15" customHeight="1">
      <c r="A195" s="37"/>
      <c r="B195" s="38"/>
      <c r="C195" s="218" t="s">
        <v>326</v>
      </c>
      <c r="D195" s="218" t="s">
        <v>146</v>
      </c>
      <c r="E195" s="219" t="s">
        <v>327</v>
      </c>
      <c r="F195" s="220" t="s">
        <v>328</v>
      </c>
      <c r="G195" s="221" t="s">
        <v>329</v>
      </c>
      <c r="H195" s="222">
        <v>13.5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46</v>
      </c>
      <c r="O195" s="90"/>
      <c r="P195" s="228">
        <f>O195*H195</f>
        <v>0</v>
      </c>
      <c r="Q195" s="228">
        <v>2.2563399999999998</v>
      </c>
      <c r="R195" s="228">
        <f>Q195*H195</f>
        <v>30.460589999999996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150</v>
      </c>
      <c r="AT195" s="230" t="s">
        <v>146</v>
      </c>
      <c r="AU195" s="230" t="s">
        <v>91</v>
      </c>
      <c r="AY195" s="16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89</v>
      </c>
      <c r="BK195" s="231">
        <f>ROUND(I195*H195,2)</f>
        <v>0</v>
      </c>
      <c r="BL195" s="16" t="s">
        <v>150</v>
      </c>
      <c r="BM195" s="230" t="s">
        <v>330</v>
      </c>
    </row>
    <row r="196" s="2" customFormat="1" ht="33" customHeight="1">
      <c r="A196" s="37"/>
      <c r="B196" s="38"/>
      <c r="C196" s="218" t="s">
        <v>331</v>
      </c>
      <c r="D196" s="218" t="s">
        <v>146</v>
      </c>
      <c r="E196" s="219" t="s">
        <v>332</v>
      </c>
      <c r="F196" s="220" t="s">
        <v>333</v>
      </c>
      <c r="G196" s="221" t="s">
        <v>149</v>
      </c>
      <c r="H196" s="222">
        <v>55.700000000000003</v>
      </c>
      <c r="I196" s="223"/>
      <c r="J196" s="224">
        <f>ROUND(I196*H196,2)</f>
        <v>0</v>
      </c>
      <c r="K196" s="225"/>
      <c r="L196" s="43"/>
      <c r="M196" s="266" t="s">
        <v>1</v>
      </c>
      <c r="N196" s="267" t="s">
        <v>46</v>
      </c>
      <c r="O196" s="268"/>
      <c r="P196" s="269">
        <f>O196*H196</f>
        <v>0</v>
      </c>
      <c r="Q196" s="269">
        <v>0</v>
      </c>
      <c r="R196" s="269">
        <f>Q196*H196</f>
        <v>0</v>
      </c>
      <c r="S196" s="269">
        <v>0</v>
      </c>
      <c r="T196" s="27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150</v>
      </c>
      <c r="AT196" s="230" t="s">
        <v>146</v>
      </c>
      <c r="AU196" s="230" t="s">
        <v>91</v>
      </c>
      <c r="AY196" s="16" t="s">
        <v>144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89</v>
      </c>
      <c r="BK196" s="231">
        <f>ROUND(I196*H196,2)</f>
        <v>0</v>
      </c>
      <c r="BL196" s="16" t="s">
        <v>150</v>
      </c>
      <c r="BM196" s="230" t="s">
        <v>334</v>
      </c>
    </row>
    <row r="197" s="2" customFormat="1" ht="6.96" customHeight="1">
      <c r="A197" s="37"/>
      <c r="B197" s="65"/>
      <c r="C197" s="66"/>
      <c r="D197" s="66"/>
      <c r="E197" s="66"/>
      <c r="F197" s="66"/>
      <c r="G197" s="66"/>
      <c r="H197" s="66"/>
      <c r="I197" s="66"/>
      <c r="J197" s="66"/>
      <c r="K197" s="66"/>
      <c r="L197" s="43"/>
      <c r="M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</sheetData>
  <sheetProtection sheet="1" autoFilter="0" formatColumns="0" formatRows="0" objects="1" scenarios="1" spinCount="100000" saltValue="+KsKoGI7mXTiwd186+Sd5RqYcLBVSKXd7IT0KiJRgzn1VeauLlNGkUEa6miDAWC6uZGo9z39pccB3Us9H38uRw==" hashValue="n9k+dj9VvxNgYbErk0SK2f8tXjnIePI1ZeOCPdXu653I1Kos03Rg735KR0O1dsObloQwYPUvFOKtwaWqhs9SmQ==" algorithmName="SHA-512" password="CC35"/>
  <autoFilter ref="C120:K19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335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ROUND((SUM(BE130:BE338)),  2)</f>
        <v>0</v>
      </c>
      <c r="G33" s="37"/>
      <c r="H33" s="37"/>
      <c r="I33" s="154">
        <v>0.20999999999999999</v>
      </c>
      <c r="J33" s="153">
        <f>ROUND(((SUM(BE130:BE338))*I33),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ROUND((SUM(BF130:BF338)),  2)</f>
        <v>0</v>
      </c>
      <c r="G34" s="37"/>
      <c r="H34" s="37"/>
      <c r="I34" s="154">
        <v>0.14999999999999999</v>
      </c>
      <c r="J34" s="153">
        <f>ROUND(((SUM(BF130:BF338))*I34),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ROUND((SUM(BG130:BG338)),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ROUND((SUM(BH130:BH338)),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ROUND((SUM(BI130:BI338)),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101.2 - Komunikace a chodníky - hlavní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J132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336</v>
      </c>
      <c r="E99" s="187"/>
      <c r="F99" s="187"/>
      <c r="G99" s="187"/>
      <c r="H99" s="187"/>
      <c r="I99" s="187"/>
      <c r="J99" s="188">
        <f>J198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126</v>
      </c>
      <c r="E100" s="187"/>
      <c r="F100" s="187"/>
      <c r="G100" s="187"/>
      <c r="H100" s="187"/>
      <c r="I100" s="187"/>
      <c r="J100" s="188">
        <f>J209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127</v>
      </c>
      <c r="E101" s="187"/>
      <c r="F101" s="187"/>
      <c r="G101" s="187"/>
      <c r="H101" s="187"/>
      <c r="I101" s="187"/>
      <c r="J101" s="188">
        <f>J221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337</v>
      </c>
      <c r="E102" s="187"/>
      <c r="F102" s="187"/>
      <c r="G102" s="187"/>
      <c r="H102" s="187"/>
      <c r="I102" s="187"/>
      <c r="J102" s="188">
        <f>J249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128</v>
      </c>
      <c r="E103" s="187"/>
      <c r="F103" s="187"/>
      <c r="G103" s="187"/>
      <c r="H103" s="187"/>
      <c r="I103" s="187"/>
      <c r="J103" s="188">
        <f>J270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338</v>
      </c>
      <c r="E104" s="187"/>
      <c r="F104" s="187"/>
      <c r="G104" s="187"/>
      <c r="H104" s="187"/>
      <c r="I104" s="187"/>
      <c r="J104" s="188">
        <f>J313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339</v>
      </c>
      <c r="E105" s="187"/>
      <c r="F105" s="187"/>
      <c r="G105" s="187"/>
      <c r="H105" s="187"/>
      <c r="I105" s="187"/>
      <c r="J105" s="188">
        <f>J321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8"/>
      <c r="C106" s="179"/>
      <c r="D106" s="180" t="s">
        <v>340</v>
      </c>
      <c r="E106" s="181"/>
      <c r="F106" s="181"/>
      <c r="G106" s="181"/>
      <c r="H106" s="181"/>
      <c r="I106" s="181"/>
      <c r="J106" s="182">
        <f>J323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4"/>
      <c r="C107" s="185"/>
      <c r="D107" s="186" t="s">
        <v>341</v>
      </c>
      <c r="E107" s="187"/>
      <c r="F107" s="187"/>
      <c r="G107" s="187"/>
      <c r="H107" s="187"/>
      <c r="I107" s="187"/>
      <c r="J107" s="188">
        <f>J324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4"/>
      <c r="C108" s="185"/>
      <c r="D108" s="186" t="s">
        <v>342</v>
      </c>
      <c r="E108" s="187"/>
      <c r="F108" s="187"/>
      <c r="G108" s="187"/>
      <c r="H108" s="187"/>
      <c r="I108" s="187"/>
      <c r="J108" s="188">
        <f>J329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4"/>
      <c r="C109" s="185"/>
      <c r="D109" s="186" t="s">
        <v>343</v>
      </c>
      <c r="E109" s="187"/>
      <c r="F109" s="187"/>
      <c r="G109" s="187"/>
      <c r="H109" s="187"/>
      <c r="I109" s="187"/>
      <c r="J109" s="188">
        <f>J330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4"/>
      <c r="C110" s="185"/>
      <c r="D110" s="186" t="s">
        <v>344</v>
      </c>
      <c r="E110" s="187"/>
      <c r="F110" s="187"/>
      <c r="G110" s="187"/>
      <c r="H110" s="187"/>
      <c r="I110" s="187"/>
      <c r="J110" s="188">
        <f>J334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hidden="1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hidden="1"/>
    <row r="114" hidden="1"/>
    <row r="115" hidden="1"/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129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73" t="str">
        <f>E7</f>
        <v>Parkoviště na pozemku 205/3, ulice Dolní, Světlá nad Sázavou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117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SO 101.2 - Komunikace a chodníky - hlavní část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>Světlá nad Sázavou</v>
      </c>
      <c r="G124" s="39"/>
      <c r="H124" s="39"/>
      <c r="I124" s="31" t="s">
        <v>22</v>
      </c>
      <c r="J124" s="78" t="str">
        <f>IF(J12="","",J12)</f>
        <v>8. 11. 2022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E15</f>
        <v>Město Světlá nad Sázavou</v>
      </c>
      <c r="G126" s="39"/>
      <c r="H126" s="39"/>
      <c r="I126" s="31" t="s">
        <v>32</v>
      </c>
      <c r="J126" s="35" t="str">
        <f>E21</f>
        <v>DMC Havlíčkův Brod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30</v>
      </c>
      <c r="D127" s="39"/>
      <c r="E127" s="39"/>
      <c r="F127" s="26" t="str">
        <f>IF(E18="","",E18)</f>
        <v>Vyplň údaj</v>
      </c>
      <c r="G127" s="39"/>
      <c r="H127" s="39"/>
      <c r="I127" s="31" t="s">
        <v>37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0"/>
      <c r="B129" s="191"/>
      <c r="C129" s="192" t="s">
        <v>130</v>
      </c>
      <c r="D129" s="193" t="s">
        <v>66</v>
      </c>
      <c r="E129" s="193" t="s">
        <v>62</v>
      </c>
      <c r="F129" s="193" t="s">
        <v>63</v>
      </c>
      <c r="G129" s="193" t="s">
        <v>131</v>
      </c>
      <c r="H129" s="193" t="s">
        <v>132</v>
      </c>
      <c r="I129" s="193" t="s">
        <v>133</v>
      </c>
      <c r="J129" s="194" t="s">
        <v>121</v>
      </c>
      <c r="K129" s="195" t="s">
        <v>134</v>
      </c>
      <c r="L129" s="196"/>
      <c r="M129" s="99" t="s">
        <v>1</v>
      </c>
      <c r="N129" s="100" t="s">
        <v>45</v>
      </c>
      <c r="O129" s="100" t="s">
        <v>135</v>
      </c>
      <c r="P129" s="100" t="s">
        <v>136</v>
      </c>
      <c r="Q129" s="100" t="s">
        <v>137</v>
      </c>
      <c r="R129" s="100" t="s">
        <v>138</v>
      </c>
      <c r="S129" s="100" t="s">
        <v>139</v>
      </c>
      <c r="T129" s="101" t="s">
        <v>140</v>
      </c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</row>
    <row r="130" s="2" customFormat="1" ht="22.8" customHeight="1">
      <c r="A130" s="37"/>
      <c r="B130" s="38"/>
      <c r="C130" s="106" t="s">
        <v>141</v>
      </c>
      <c r="D130" s="39"/>
      <c r="E130" s="39"/>
      <c r="F130" s="39"/>
      <c r="G130" s="39"/>
      <c r="H130" s="39"/>
      <c r="I130" s="39"/>
      <c r="J130" s="197">
        <f>BK130</f>
        <v>0</v>
      </c>
      <c r="K130" s="39"/>
      <c r="L130" s="43"/>
      <c r="M130" s="102"/>
      <c r="N130" s="198"/>
      <c r="O130" s="103"/>
      <c r="P130" s="199">
        <f>P131+P323</f>
        <v>0</v>
      </c>
      <c r="Q130" s="103"/>
      <c r="R130" s="199">
        <f>R131+R323</f>
        <v>2569.94452684</v>
      </c>
      <c r="S130" s="103"/>
      <c r="T130" s="200">
        <f>T131+T323</f>
        <v>221.70780000000002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80</v>
      </c>
      <c r="AU130" s="16" t="s">
        <v>123</v>
      </c>
      <c r="BK130" s="201">
        <f>BK131+BK323</f>
        <v>0</v>
      </c>
    </row>
    <row r="131" s="12" customFormat="1" ht="25.92" customHeight="1">
      <c r="A131" s="12"/>
      <c r="B131" s="202"/>
      <c r="C131" s="203"/>
      <c r="D131" s="204" t="s">
        <v>80</v>
      </c>
      <c r="E131" s="205" t="s">
        <v>142</v>
      </c>
      <c r="F131" s="205" t="s">
        <v>143</v>
      </c>
      <c r="G131" s="203"/>
      <c r="H131" s="203"/>
      <c r="I131" s="206"/>
      <c r="J131" s="207">
        <f>BK131</f>
        <v>0</v>
      </c>
      <c r="K131" s="203"/>
      <c r="L131" s="208"/>
      <c r="M131" s="209"/>
      <c r="N131" s="210"/>
      <c r="O131" s="210"/>
      <c r="P131" s="211">
        <f>P132+P198+P209+P221+P249+P270+P313+P321</f>
        <v>0</v>
      </c>
      <c r="Q131" s="210"/>
      <c r="R131" s="211">
        <f>R132+R198+R209+R221+R249+R270+R313+R321</f>
        <v>2558.14192684</v>
      </c>
      <c r="S131" s="210"/>
      <c r="T131" s="212">
        <f>T132+T198+T209+T221+T249+T270+T313+T321</f>
        <v>221.70780000000002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89</v>
      </c>
      <c r="AT131" s="214" t="s">
        <v>80</v>
      </c>
      <c r="AU131" s="214" t="s">
        <v>81</v>
      </c>
      <c r="AY131" s="213" t="s">
        <v>144</v>
      </c>
      <c r="BK131" s="215">
        <f>BK132+BK198+BK209+BK221+BK249+BK270+BK313+BK321</f>
        <v>0</v>
      </c>
    </row>
    <row r="132" s="12" customFormat="1" ht="22.8" customHeight="1">
      <c r="A132" s="12"/>
      <c r="B132" s="202"/>
      <c r="C132" s="203"/>
      <c r="D132" s="204" t="s">
        <v>80</v>
      </c>
      <c r="E132" s="216" t="s">
        <v>89</v>
      </c>
      <c r="F132" s="216" t="s">
        <v>145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SUM(P133:P197)</f>
        <v>0</v>
      </c>
      <c r="Q132" s="210"/>
      <c r="R132" s="211">
        <f>SUM(R133:R197)</f>
        <v>61.764216000000005</v>
      </c>
      <c r="S132" s="210"/>
      <c r="T132" s="212">
        <f>SUM(T133:T197)</f>
        <v>217.71680000000001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89</v>
      </c>
      <c r="AT132" s="214" t="s">
        <v>80</v>
      </c>
      <c r="AU132" s="214" t="s">
        <v>89</v>
      </c>
      <c r="AY132" s="213" t="s">
        <v>144</v>
      </c>
      <c r="BK132" s="215">
        <f>SUM(BK133:BK197)</f>
        <v>0</v>
      </c>
    </row>
    <row r="133" s="2" customFormat="1" ht="24.15" customHeight="1">
      <c r="A133" s="37"/>
      <c r="B133" s="38"/>
      <c r="C133" s="218" t="s">
        <v>89</v>
      </c>
      <c r="D133" s="218" t="s">
        <v>146</v>
      </c>
      <c r="E133" s="219" t="s">
        <v>345</v>
      </c>
      <c r="F133" s="220" t="s">
        <v>346</v>
      </c>
      <c r="G133" s="221" t="s">
        <v>347</v>
      </c>
      <c r="H133" s="222">
        <v>2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150</v>
      </c>
      <c r="AT133" s="230" t="s">
        <v>146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150</v>
      </c>
      <c r="BM133" s="230" t="s">
        <v>348</v>
      </c>
    </row>
    <row r="134" s="2" customFormat="1" ht="24.15" customHeight="1">
      <c r="A134" s="37"/>
      <c r="B134" s="38"/>
      <c r="C134" s="218" t="s">
        <v>91</v>
      </c>
      <c r="D134" s="218" t="s">
        <v>146</v>
      </c>
      <c r="E134" s="219" t="s">
        <v>349</v>
      </c>
      <c r="F134" s="220" t="s">
        <v>350</v>
      </c>
      <c r="G134" s="221" t="s">
        <v>347</v>
      </c>
      <c r="H134" s="222">
        <v>2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46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150</v>
      </c>
      <c r="AT134" s="230" t="s">
        <v>146</v>
      </c>
      <c r="AU134" s="230" t="s">
        <v>91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150</v>
      </c>
      <c r="BM134" s="230" t="s">
        <v>351</v>
      </c>
    </row>
    <row r="135" s="2" customFormat="1" ht="24.15" customHeight="1">
      <c r="A135" s="37"/>
      <c r="B135" s="38"/>
      <c r="C135" s="218" t="s">
        <v>159</v>
      </c>
      <c r="D135" s="218" t="s">
        <v>146</v>
      </c>
      <c r="E135" s="219" t="s">
        <v>352</v>
      </c>
      <c r="F135" s="220" t="s">
        <v>353</v>
      </c>
      <c r="G135" s="221" t="s">
        <v>347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150</v>
      </c>
      <c r="AT135" s="230" t="s">
        <v>146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150</v>
      </c>
      <c r="BM135" s="230" t="s">
        <v>354</v>
      </c>
    </row>
    <row r="136" s="2" customFormat="1" ht="24.15" customHeight="1">
      <c r="A136" s="37"/>
      <c r="B136" s="38"/>
      <c r="C136" s="218" t="s">
        <v>150</v>
      </c>
      <c r="D136" s="218" t="s">
        <v>146</v>
      </c>
      <c r="E136" s="219" t="s">
        <v>355</v>
      </c>
      <c r="F136" s="220" t="s">
        <v>356</v>
      </c>
      <c r="G136" s="221" t="s">
        <v>149</v>
      </c>
      <c r="H136" s="222">
        <v>55.700000000000003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46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0.26000000000000001</v>
      </c>
      <c r="T136" s="229">
        <f>S136*H136</f>
        <v>14.482000000000001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150</v>
      </c>
      <c r="AT136" s="230" t="s">
        <v>146</v>
      </c>
      <c r="AU136" s="230" t="s">
        <v>91</v>
      </c>
      <c r="AY136" s="16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89</v>
      </c>
      <c r="BK136" s="231">
        <f>ROUND(I136*H136,2)</f>
        <v>0</v>
      </c>
      <c r="BL136" s="16" t="s">
        <v>150</v>
      </c>
      <c r="BM136" s="230" t="s">
        <v>357</v>
      </c>
    </row>
    <row r="137" s="13" customFormat="1">
      <c r="A137" s="13"/>
      <c r="B137" s="232"/>
      <c r="C137" s="233"/>
      <c r="D137" s="234" t="s">
        <v>152</v>
      </c>
      <c r="E137" s="235" t="s">
        <v>1</v>
      </c>
      <c r="F137" s="236" t="s">
        <v>272</v>
      </c>
      <c r="G137" s="233"/>
      <c r="H137" s="237">
        <v>43.799999999999997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152</v>
      </c>
      <c r="AU137" s="243" t="s">
        <v>91</v>
      </c>
      <c r="AV137" s="13" t="s">
        <v>91</v>
      </c>
      <c r="AW137" s="13" t="s">
        <v>36</v>
      </c>
      <c r="AX137" s="13" t="s">
        <v>81</v>
      </c>
      <c r="AY137" s="243" t="s">
        <v>144</v>
      </c>
    </row>
    <row r="138" s="13" customFormat="1">
      <c r="A138" s="13"/>
      <c r="B138" s="232"/>
      <c r="C138" s="233"/>
      <c r="D138" s="234" t="s">
        <v>152</v>
      </c>
      <c r="E138" s="235" t="s">
        <v>1</v>
      </c>
      <c r="F138" s="236" t="s">
        <v>271</v>
      </c>
      <c r="G138" s="233"/>
      <c r="H138" s="237">
        <v>11.9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152</v>
      </c>
      <c r="AU138" s="243" t="s">
        <v>91</v>
      </c>
      <c r="AV138" s="13" t="s">
        <v>91</v>
      </c>
      <c r="AW138" s="13" t="s">
        <v>36</v>
      </c>
      <c r="AX138" s="13" t="s">
        <v>81</v>
      </c>
      <c r="AY138" s="243" t="s">
        <v>144</v>
      </c>
    </row>
    <row r="139" s="14" customFormat="1">
      <c r="A139" s="14"/>
      <c r="B139" s="255"/>
      <c r="C139" s="256"/>
      <c r="D139" s="234" t="s">
        <v>152</v>
      </c>
      <c r="E139" s="257" t="s">
        <v>1</v>
      </c>
      <c r="F139" s="258" t="s">
        <v>248</v>
      </c>
      <c r="G139" s="256"/>
      <c r="H139" s="259">
        <v>55.700000000000003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152</v>
      </c>
      <c r="AU139" s="265" t="s">
        <v>91</v>
      </c>
      <c r="AV139" s="14" t="s">
        <v>150</v>
      </c>
      <c r="AW139" s="14" t="s">
        <v>36</v>
      </c>
      <c r="AX139" s="14" t="s">
        <v>89</v>
      </c>
      <c r="AY139" s="265" t="s">
        <v>144</v>
      </c>
    </row>
    <row r="140" s="2" customFormat="1" ht="24.15" customHeight="1">
      <c r="A140" s="37"/>
      <c r="B140" s="38"/>
      <c r="C140" s="218" t="s">
        <v>165</v>
      </c>
      <c r="D140" s="218" t="s">
        <v>146</v>
      </c>
      <c r="E140" s="219" t="s">
        <v>358</v>
      </c>
      <c r="F140" s="220" t="s">
        <v>359</v>
      </c>
      <c r="G140" s="221" t="s">
        <v>149</v>
      </c>
      <c r="H140" s="222">
        <v>118.40000000000001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46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0.26000000000000001</v>
      </c>
      <c r="T140" s="229">
        <f>S140*H140</f>
        <v>30.784000000000002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150</v>
      </c>
      <c r="AT140" s="230" t="s">
        <v>146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150</v>
      </c>
      <c r="BM140" s="230" t="s">
        <v>360</v>
      </c>
    </row>
    <row r="141" s="13" customFormat="1">
      <c r="A141" s="13"/>
      <c r="B141" s="232"/>
      <c r="C141" s="233"/>
      <c r="D141" s="234" t="s">
        <v>152</v>
      </c>
      <c r="E141" s="235" t="s">
        <v>1</v>
      </c>
      <c r="F141" s="236" t="s">
        <v>361</v>
      </c>
      <c r="G141" s="233"/>
      <c r="H141" s="237">
        <v>118.40000000000001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152</v>
      </c>
      <c r="AU141" s="243" t="s">
        <v>91</v>
      </c>
      <c r="AV141" s="13" t="s">
        <v>91</v>
      </c>
      <c r="AW141" s="13" t="s">
        <v>36</v>
      </c>
      <c r="AX141" s="13" t="s">
        <v>89</v>
      </c>
      <c r="AY141" s="243" t="s">
        <v>144</v>
      </c>
    </row>
    <row r="142" s="2" customFormat="1" ht="33" customHeight="1">
      <c r="A142" s="37"/>
      <c r="B142" s="38"/>
      <c r="C142" s="218" t="s">
        <v>168</v>
      </c>
      <c r="D142" s="218" t="s">
        <v>146</v>
      </c>
      <c r="E142" s="219" t="s">
        <v>362</v>
      </c>
      <c r="F142" s="220" t="s">
        <v>363</v>
      </c>
      <c r="G142" s="221" t="s">
        <v>149</v>
      </c>
      <c r="H142" s="222">
        <v>183.30000000000001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46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0.29499999999999998</v>
      </c>
      <c r="T142" s="229">
        <f>S142*H142</f>
        <v>54.073500000000003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150</v>
      </c>
      <c r="AT142" s="230" t="s">
        <v>146</v>
      </c>
      <c r="AU142" s="230" t="s">
        <v>91</v>
      </c>
      <c r="AY142" s="16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89</v>
      </c>
      <c r="BK142" s="231">
        <f>ROUND(I142*H142,2)</f>
        <v>0</v>
      </c>
      <c r="BL142" s="16" t="s">
        <v>150</v>
      </c>
      <c r="BM142" s="230" t="s">
        <v>364</v>
      </c>
    </row>
    <row r="143" s="13" customFormat="1">
      <c r="A143" s="13"/>
      <c r="B143" s="232"/>
      <c r="C143" s="233"/>
      <c r="D143" s="234" t="s">
        <v>152</v>
      </c>
      <c r="E143" s="235" t="s">
        <v>1</v>
      </c>
      <c r="F143" s="236" t="s">
        <v>365</v>
      </c>
      <c r="G143" s="233"/>
      <c r="H143" s="237">
        <v>183.30000000000001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152</v>
      </c>
      <c r="AU143" s="243" t="s">
        <v>91</v>
      </c>
      <c r="AV143" s="13" t="s">
        <v>91</v>
      </c>
      <c r="AW143" s="13" t="s">
        <v>36</v>
      </c>
      <c r="AX143" s="13" t="s">
        <v>89</v>
      </c>
      <c r="AY143" s="243" t="s">
        <v>144</v>
      </c>
    </row>
    <row r="144" s="2" customFormat="1" ht="24.15" customHeight="1">
      <c r="A144" s="37"/>
      <c r="B144" s="38"/>
      <c r="C144" s="218" t="s">
        <v>173</v>
      </c>
      <c r="D144" s="218" t="s">
        <v>146</v>
      </c>
      <c r="E144" s="219" t="s">
        <v>366</v>
      </c>
      <c r="F144" s="220" t="s">
        <v>367</v>
      </c>
      <c r="G144" s="221" t="s">
        <v>149</v>
      </c>
      <c r="H144" s="222">
        <v>157.30000000000001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46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0.316</v>
      </c>
      <c r="T144" s="229">
        <f>S144*H144</f>
        <v>49.706800000000001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150</v>
      </c>
      <c r="AT144" s="230" t="s">
        <v>146</v>
      </c>
      <c r="AU144" s="230" t="s">
        <v>91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150</v>
      </c>
      <c r="BM144" s="230" t="s">
        <v>368</v>
      </c>
    </row>
    <row r="145" s="13" customFormat="1">
      <c r="A145" s="13"/>
      <c r="B145" s="232"/>
      <c r="C145" s="233"/>
      <c r="D145" s="234" t="s">
        <v>152</v>
      </c>
      <c r="E145" s="235" t="s">
        <v>1</v>
      </c>
      <c r="F145" s="236" t="s">
        <v>369</v>
      </c>
      <c r="G145" s="233"/>
      <c r="H145" s="237">
        <v>157.30000000000001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152</v>
      </c>
      <c r="AU145" s="243" t="s">
        <v>91</v>
      </c>
      <c r="AV145" s="13" t="s">
        <v>91</v>
      </c>
      <c r="AW145" s="13" t="s">
        <v>36</v>
      </c>
      <c r="AX145" s="13" t="s">
        <v>89</v>
      </c>
      <c r="AY145" s="243" t="s">
        <v>144</v>
      </c>
    </row>
    <row r="146" s="2" customFormat="1" ht="16.5" customHeight="1">
      <c r="A146" s="37"/>
      <c r="B146" s="38"/>
      <c r="C146" s="218" t="s">
        <v>177</v>
      </c>
      <c r="D146" s="218" t="s">
        <v>146</v>
      </c>
      <c r="E146" s="219" t="s">
        <v>370</v>
      </c>
      <c r="F146" s="220" t="s">
        <v>371</v>
      </c>
      <c r="G146" s="221" t="s">
        <v>149</v>
      </c>
      <c r="H146" s="222">
        <v>55.399999999999999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46</v>
      </c>
      <c r="O146" s="90"/>
      <c r="P146" s="228">
        <f>O146*H146</f>
        <v>0</v>
      </c>
      <c r="Q146" s="228">
        <v>4.0000000000000003E-05</v>
      </c>
      <c r="R146" s="228">
        <f>Q146*H146</f>
        <v>0.0022160000000000001</v>
      </c>
      <c r="S146" s="228">
        <v>0.11500000000000001</v>
      </c>
      <c r="T146" s="229">
        <f>S146*H146</f>
        <v>6.3710000000000004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150</v>
      </c>
      <c r="AT146" s="230" t="s">
        <v>146</v>
      </c>
      <c r="AU146" s="230" t="s">
        <v>91</v>
      </c>
      <c r="AY146" s="16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89</v>
      </c>
      <c r="BK146" s="231">
        <f>ROUND(I146*H146,2)</f>
        <v>0</v>
      </c>
      <c r="BL146" s="16" t="s">
        <v>150</v>
      </c>
      <c r="BM146" s="230" t="s">
        <v>372</v>
      </c>
    </row>
    <row r="147" s="13" customFormat="1">
      <c r="A147" s="13"/>
      <c r="B147" s="232"/>
      <c r="C147" s="233"/>
      <c r="D147" s="234" t="s">
        <v>152</v>
      </c>
      <c r="E147" s="235" t="s">
        <v>1</v>
      </c>
      <c r="F147" s="236" t="s">
        <v>373</v>
      </c>
      <c r="G147" s="233"/>
      <c r="H147" s="237">
        <v>55.399999999999999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152</v>
      </c>
      <c r="AU147" s="243" t="s">
        <v>91</v>
      </c>
      <c r="AV147" s="13" t="s">
        <v>91</v>
      </c>
      <c r="AW147" s="13" t="s">
        <v>36</v>
      </c>
      <c r="AX147" s="13" t="s">
        <v>89</v>
      </c>
      <c r="AY147" s="243" t="s">
        <v>144</v>
      </c>
    </row>
    <row r="148" s="2" customFormat="1" ht="16.5" customHeight="1">
      <c r="A148" s="37"/>
      <c r="B148" s="38"/>
      <c r="C148" s="218" t="s">
        <v>181</v>
      </c>
      <c r="D148" s="218" t="s">
        <v>146</v>
      </c>
      <c r="E148" s="219" t="s">
        <v>374</v>
      </c>
      <c r="F148" s="220" t="s">
        <v>375</v>
      </c>
      <c r="G148" s="221" t="s">
        <v>303</v>
      </c>
      <c r="H148" s="222">
        <v>303.89999999999998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46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0.20499999999999999</v>
      </c>
      <c r="T148" s="229">
        <f>S148*H148</f>
        <v>62.299499999999995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150</v>
      </c>
      <c r="AT148" s="230" t="s">
        <v>146</v>
      </c>
      <c r="AU148" s="230" t="s">
        <v>91</v>
      </c>
      <c r="AY148" s="16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89</v>
      </c>
      <c r="BK148" s="231">
        <f>ROUND(I148*H148,2)</f>
        <v>0</v>
      </c>
      <c r="BL148" s="16" t="s">
        <v>150</v>
      </c>
      <c r="BM148" s="230" t="s">
        <v>376</v>
      </c>
    </row>
    <row r="149" s="13" customFormat="1">
      <c r="A149" s="13"/>
      <c r="B149" s="232"/>
      <c r="C149" s="233"/>
      <c r="D149" s="234" t="s">
        <v>152</v>
      </c>
      <c r="E149" s="235" t="s">
        <v>1</v>
      </c>
      <c r="F149" s="236" t="s">
        <v>377</v>
      </c>
      <c r="G149" s="233"/>
      <c r="H149" s="237">
        <v>233.19999999999999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152</v>
      </c>
      <c r="AU149" s="243" t="s">
        <v>91</v>
      </c>
      <c r="AV149" s="13" t="s">
        <v>91</v>
      </c>
      <c r="AW149" s="13" t="s">
        <v>36</v>
      </c>
      <c r="AX149" s="13" t="s">
        <v>81</v>
      </c>
      <c r="AY149" s="243" t="s">
        <v>144</v>
      </c>
    </row>
    <row r="150" s="13" customFormat="1">
      <c r="A150" s="13"/>
      <c r="B150" s="232"/>
      <c r="C150" s="233"/>
      <c r="D150" s="234" t="s">
        <v>152</v>
      </c>
      <c r="E150" s="235" t="s">
        <v>1</v>
      </c>
      <c r="F150" s="236" t="s">
        <v>378</v>
      </c>
      <c r="G150" s="233"/>
      <c r="H150" s="237">
        <v>70.700000000000003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152</v>
      </c>
      <c r="AU150" s="243" t="s">
        <v>91</v>
      </c>
      <c r="AV150" s="13" t="s">
        <v>91</v>
      </c>
      <c r="AW150" s="13" t="s">
        <v>36</v>
      </c>
      <c r="AX150" s="13" t="s">
        <v>81</v>
      </c>
      <c r="AY150" s="243" t="s">
        <v>144</v>
      </c>
    </row>
    <row r="151" s="14" customFormat="1">
      <c r="A151" s="14"/>
      <c r="B151" s="255"/>
      <c r="C151" s="256"/>
      <c r="D151" s="234" t="s">
        <v>152</v>
      </c>
      <c r="E151" s="257" t="s">
        <v>1</v>
      </c>
      <c r="F151" s="258" t="s">
        <v>248</v>
      </c>
      <c r="G151" s="256"/>
      <c r="H151" s="259">
        <v>303.89999999999998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152</v>
      </c>
      <c r="AU151" s="265" t="s">
        <v>91</v>
      </c>
      <c r="AV151" s="14" t="s">
        <v>150</v>
      </c>
      <c r="AW151" s="14" t="s">
        <v>36</v>
      </c>
      <c r="AX151" s="14" t="s">
        <v>89</v>
      </c>
      <c r="AY151" s="265" t="s">
        <v>144</v>
      </c>
    </row>
    <row r="152" s="2" customFormat="1" ht="24.15" customHeight="1">
      <c r="A152" s="37"/>
      <c r="B152" s="38"/>
      <c r="C152" s="218" t="s">
        <v>184</v>
      </c>
      <c r="D152" s="218" t="s">
        <v>146</v>
      </c>
      <c r="E152" s="219" t="s">
        <v>379</v>
      </c>
      <c r="F152" s="220" t="s">
        <v>380</v>
      </c>
      <c r="G152" s="221" t="s">
        <v>149</v>
      </c>
      <c r="H152" s="222">
        <v>1263.5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150</v>
      </c>
      <c r="AT152" s="230" t="s">
        <v>146</v>
      </c>
      <c r="AU152" s="230" t="s">
        <v>91</v>
      </c>
      <c r="AY152" s="16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150</v>
      </c>
      <c r="BM152" s="230" t="s">
        <v>381</v>
      </c>
    </row>
    <row r="153" s="2" customFormat="1" ht="44.25" customHeight="1">
      <c r="A153" s="37"/>
      <c r="B153" s="38"/>
      <c r="C153" s="218" t="s">
        <v>188</v>
      </c>
      <c r="D153" s="218" t="s">
        <v>146</v>
      </c>
      <c r="E153" s="219" t="s">
        <v>382</v>
      </c>
      <c r="F153" s="220" t="s">
        <v>383</v>
      </c>
      <c r="G153" s="221" t="s">
        <v>329</v>
      </c>
      <c r="H153" s="222">
        <v>682.63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46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150</v>
      </c>
      <c r="AT153" s="230" t="s">
        <v>146</v>
      </c>
      <c r="AU153" s="230" t="s">
        <v>91</v>
      </c>
      <c r="AY153" s="16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89</v>
      </c>
      <c r="BK153" s="231">
        <f>ROUND(I153*H153,2)</f>
        <v>0</v>
      </c>
      <c r="BL153" s="16" t="s">
        <v>150</v>
      </c>
      <c r="BM153" s="230" t="s">
        <v>384</v>
      </c>
    </row>
    <row r="154" s="13" customFormat="1">
      <c r="A154" s="13"/>
      <c r="B154" s="232"/>
      <c r="C154" s="233"/>
      <c r="D154" s="234" t="s">
        <v>152</v>
      </c>
      <c r="E154" s="235" t="s">
        <v>1</v>
      </c>
      <c r="F154" s="236" t="s">
        <v>385</v>
      </c>
      <c r="G154" s="233"/>
      <c r="H154" s="237">
        <v>682.63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152</v>
      </c>
      <c r="AU154" s="243" t="s">
        <v>91</v>
      </c>
      <c r="AV154" s="13" t="s">
        <v>91</v>
      </c>
      <c r="AW154" s="13" t="s">
        <v>36</v>
      </c>
      <c r="AX154" s="13" t="s">
        <v>89</v>
      </c>
      <c r="AY154" s="243" t="s">
        <v>144</v>
      </c>
    </row>
    <row r="155" s="2" customFormat="1" ht="33" customHeight="1">
      <c r="A155" s="37"/>
      <c r="B155" s="38"/>
      <c r="C155" s="218" t="s">
        <v>192</v>
      </c>
      <c r="D155" s="218" t="s">
        <v>146</v>
      </c>
      <c r="E155" s="219" t="s">
        <v>386</v>
      </c>
      <c r="F155" s="220" t="s">
        <v>387</v>
      </c>
      <c r="G155" s="221" t="s">
        <v>329</v>
      </c>
      <c r="H155" s="222">
        <v>452.959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46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150</v>
      </c>
      <c r="AT155" s="230" t="s">
        <v>146</v>
      </c>
      <c r="AU155" s="230" t="s">
        <v>91</v>
      </c>
      <c r="AY155" s="16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89</v>
      </c>
      <c r="BK155" s="231">
        <f>ROUND(I155*H155,2)</f>
        <v>0</v>
      </c>
      <c r="BL155" s="16" t="s">
        <v>150</v>
      </c>
      <c r="BM155" s="230" t="s">
        <v>388</v>
      </c>
    </row>
    <row r="156" s="13" customFormat="1">
      <c r="A156" s="13"/>
      <c r="B156" s="232"/>
      <c r="C156" s="233"/>
      <c r="D156" s="234" t="s">
        <v>152</v>
      </c>
      <c r="E156" s="235" t="s">
        <v>1</v>
      </c>
      <c r="F156" s="236" t="s">
        <v>389</v>
      </c>
      <c r="G156" s="233"/>
      <c r="H156" s="237">
        <v>452.959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152</v>
      </c>
      <c r="AU156" s="243" t="s">
        <v>91</v>
      </c>
      <c r="AV156" s="13" t="s">
        <v>91</v>
      </c>
      <c r="AW156" s="13" t="s">
        <v>36</v>
      </c>
      <c r="AX156" s="13" t="s">
        <v>89</v>
      </c>
      <c r="AY156" s="243" t="s">
        <v>144</v>
      </c>
    </row>
    <row r="157" s="2" customFormat="1" ht="33" customHeight="1">
      <c r="A157" s="37"/>
      <c r="B157" s="38"/>
      <c r="C157" s="218" t="s">
        <v>196</v>
      </c>
      <c r="D157" s="218" t="s">
        <v>146</v>
      </c>
      <c r="E157" s="219" t="s">
        <v>390</v>
      </c>
      <c r="F157" s="220" t="s">
        <v>391</v>
      </c>
      <c r="G157" s="221" t="s">
        <v>329</v>
      </c>
      <c r="H157" s="222">
        <v>29.484000000000002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46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150</v>
      </c>
      <c r="AT157" s="230" t="s">
        <v>146</v>
      </c>
      <c r="AU157" s="230" t="s">
        <v>91</v>
      </c>
      <c r="AY157" s="16" t="s">
        <v>144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89</v>
      </c>
      <c r="BK157" s="231">
        <f>ROUND(I157*H157,2)</f>
        <v>0</v>
      </c>
      <c r="BL157" s="16" t="s">
        <v>150</v>
      </c>
      <c r="BM157" s="230" t="s">
        <v>392</v>
      </c>
    </row>
    <row r="158" s="13" customFormat="1">
      <c r="A158" s="13"/>
      <c r="B158" s="232"/>
      <c r="C158" s="233"/>
      <c r="D158" s="234" t="s">
        <v>152</v>
      </c>
      <c r="E158" s="235" t="s">
        <v>1</v>
      </c>
      <c r="F158" s="236" t="s">
        <v>393</v>
      </c>
      <c r="G158" s="233"/>
      <c r="H158" s="237">
        <v>29.484000000000002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152</v>
      </c>
      <c r="AU158" s="243" t="s">
        <v>91</v>
      </c>
      <c r="AV158" s="13" t="s">
        <v>91</v>
      </c>
      <c r="AW158" s="13" t="s">
        <v>36</v>
      </c>
      <c r="AX158" s="13" t="s">
        <v>89</v>
      </c>
      <c r="AY158" s="243" t="s">
        <v>144</v>
      </c>
    </row>
    <row r="159" s="2" customFormat="1" ht="33" customHeight="1">
      <c r="A159" s="37"/>
      <c r="B159" s="38"/>
      <c r="C159" s="218" t="s">
        <v>200</v>
      </c>
      <c r="D159" s="218" t="s">
        <v>146</v>
      </c>
      <c r="E159" s="219" t="s">
        <v>394</v>
      </c>
      <c r="F159" s="220" t="s">
        <v>395</v>
      </c>
      <c r="G159" s="221" t="s">
        <v>329</v>
      </c>
      <c r="H159" s="222">
        <v>35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46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150</v>
      </c>
      <c r="AT159" s="230" t="s">
        <v>146</v>
      </c>
      <c r="AU159" s="230" t="s">
        <v>91</v>
      </c>
      <c r="AY159" s="16" t="s">
        <v>144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89</v>
      </c>
      <c r="BK159" s="231">
        <f>ROUND(I159*H159,2)</f>
        <v>0</v>
      </c>
      <c r="BL159" s="16" t="s">
        <v>150</v>
      </c>
      <c r="BM159" s="230" t="s">
        <v>396</v>
      </c>
    </row>
    <row r="160" s="13" customFormat="1">
      <c r="A160" s="13"/>
      <c r="B160" s="232"/>
      <c r="C160" s="233"/>
      <c r="D160" s="234" t="s">
        <v>152</v>
      </c>
      <c r="E160" s="235" t="s">
        <v>1</v>
      </c>
      <c r="F160" s="236" t="s">
        <v>397</v>
      </c>
      <c r="G160" s="233"/>
      <c r="H160" s="237">
        <v>35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152</v>
      </c>
      <c r="AU160" s="243" t="s">
        <v>91</v>
      </c>
      <c r="AV160" s="13" t="s">
        <v>91</v>
      </c>
      <c r="AW160" s="13" t="s">
        <v>36</v>
      </c>
      <c r="AX160" s="13" t="s">
        <v>89</v>
      </c>
      <c r="AY160" s="243" t="s">
        <v>144</v>
      </c>
    </row>
    <row r="161" s="2" customFormat="1" ht="37.8" customHeight="1">
      <c r="A161" s="37"/>
      <c r="B161" s="38"/>
      <c r="C161" s="218" t="s">
        <v>8</v>
      </c>
      <c r="D161" s="218" t="s">
        <v>146</v>
      </c>
      <c r="E161" s="219" t="s">
        <v>398</v>
      </c>
      <c r="F161" s="220" t="s">
        <v>399</v>
      </c>
      <c r="G161" s="221" t="s">
        <v>329</v>
      </c>
      <c r="H161" s="222">
        <v>35.200000000000003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46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150</v>
      </c>
      <c r="AT161" s="230" t="s">
        <v>146</v>
      </c>
      <c r="AU161" s="230" t="s">
        <v>91</v>
      </c>
      <c r="AY161" s="16" t="s">
        <v>144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89</v>
      </c>
      <c r="BK161" s="231">
        <f>ROUND(I161*H161,2)</f>
        <v>0</v>
      </c>
      <c r="BL161" s="16" t="s">
        <v>150</v>
      </c>
      <c r="BM161" s="230" t="s">
        <v>400</v>
      </c>
    </row>
    <row r="162" s="13" customFormat="1">
      <c r="A162" s="13"/>
      <c r="B162" s="232"/>
      <c r="C162" s="233"/>
      <c r="D162" s="234" t="s">
        <v>152</v>
      </c>
      <c r="E162" s="235" t="s">
        <v>1</v>
      </c>
      <c r="F162" s="236" t="s">
        <v>401</v>
      </c>
      <c r="G162" s="233"/>
      <c r="H162" s="237">
        <v>35.200000000000003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152</v>
      </c>
      <c r="AU162" s="243" t="s">
        <v>91</v>
      </c>
      <c r="AV162" s="13" t="s">
        <v>91</v>
      </c>
      <c r="AW162" s="13" t="s">
        <v>36</v>
      </c>
      <c r="AX162" s="13" t="s">
        <v>89</v>
      </c>
      <c r="AY162" s="243" t="s">
        <v>144</v>
      </c>
    </row>
    <row r="163" s="2" customFormat="1" ht="37.8" customHeight="1">
      <c r="A163" s="37"/>
      <c r="B163" s="38"/>
      <c r="C163" s="218" t="s">
        <v>206</v>
      </c>
      <c r="D163" s="218" t="s">
        <v>146</v>
      </c>
      <c r="E163" s="219" t="s">
        <v>402</v>
      </c>
      <c r="F163" s="220" t="s">
        <v>403</v>
      </c>
      <c r="G163" s="221" t="s">
        <v>329</v>
      </c>
      <c r="H163" s="222">
        <v>517.44299999999998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46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150</v>
      </c>
      <c r="AT163" s="230" t="s">
        <v>146</v>
      </c>
      <c r="AU163" s="230" t="s">
        <v>91</v>
      </c>
      <c r="AY163" s="16" t="s">
        <v>144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89</v>
      </c>
      <c r="BK163" s="231">
        <f>ROUND(I163*H163,2)</f>
        <v>0</v>
      </c>
      <c r="BL163" s="16" t="s">
        <v>150</v>
      </c>
      <c r="BM163" s="230" t="s">
        <v>404</v>
      </c>
    </row>
    <row r="164" s="13" customFormat="1">
      <c r="A164" s="13"/>
      <c r="B164" s="232"/>
      <c r="C164" s="233"/>
      <c r="D164" s="234" t="s">
        <v>152</v>
      </c>
      <c r="E164" s="235" t="s">
        <v>1</v>
      </c>
      <c r="F164" s="236" t="s">
        <v>405</v>
      </c>
      <c r="G164" s="233"/>
      <c r="H164" s="237">
        <v>517.44299999999998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152</v>
      </c>
      <c r="AU164" s="243" t="s">
        <v>91</v>
      </c>
      <c r="AV164" s="13" t="s">
        <v>91</v>
      </c>
      <c r="AW164" s="13" t="s">
        <v>36</v>
      </c>
      <c r="AX164" s="13" t="s">
        <v>89</v>
      </c>
      <c r="AY164" s="243" t="s">
        <v>144</v>
      </c>
    </row>
    <row r="165" s="2" customFormat="1" ht="37.8" customHeight="1">
      <c r="A165" s="37"/>
      <c r="B165" s="38"/>
      <c r="C165" s="218" t="s">
        <v>210</v>
      </c>
      <c r="D165" s="218" t="s">
        <v>146</v>
      </c>
      <c r="E165" s="219" t="s">
        <v>406</v>
      </c>
      <c r="F165" s="220" t="s">
        <v>403</v>
      </c>
      <c r="G165" s="221" t="s">
        <v>329</v>
      </c>
      <c r="H165" s="222">
        <v>154.25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46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150</v>
      </c>
      <c r="AT165" s="230" t="s">
        <v>146</v>
      </c>
      <c r="AU165" s="230" t="s">
        <v>91</v>
      </c>
      <c r="AY165" s="16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89</v>
      </c>
      <c r="BK165" s="231">
        <f>ROUND(I165*H165,2)</f>
        <v>0</v>
      </c>
      <c r="BL165" s="16" t="s">
        <v>150</v>
      </c>
      <c r="BM165" s="230" t="s">
        <v>407</v>
      </c>
    </row>
    <row r="166" s="13" customFormat="1">
      <c r="A166" s="13"/>
      <c r="B166" s="232"/>
      <c r="C166" s="233"/>
      <c r="D166" s="234" t="s">
        <v>152</v>
      </c>
      <c r="E166" s="235" t="s">
        <v>1</v>
      </c>
      <c r="F166" s="236" t="s">
        <v>408</v>
      </c>
      <c r="G166" s="233"/>
      <c r="H166" s="237">
        <v>154.25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152</v>
      </c>
      <c r="AU166" s="243" t="s">
        <v>91</v>
      </c>
      <c r="AV166" s="13" t="s">
        <v>91</v>
      </c>
      <c r="AW166" s="13" t="s">
        <v>36</v>
      </c>
      <c r="AX166" s="13" t="s">
        <v>89</v>
      </c>
      <c r="AY166" s="243" t="s">
        <v>144</v>
      </c>
    </row>
    <row r="167" s="2" customFormat="1" ht="44.25" customHeight="1">
      <c r="A167" s="37"/>
      <c r="B167" s="38"/>
      <c r="C167" s="218" t="s">
        <v>214</v>
      </c>
      <c r="D167" s="218" t="s">
        <v>146</v>
      </c>
      <c r="E167" s="219" t="s">
        <v>409</v>
      </c>
      <c r="F167" s="220" t="s">
        <v>410</v>
      </c>
      <c r="G167" s="221" t="s">
        <v>329</v>
      </c>
      <c r="H167" s="222">
        <v>682.63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46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150</v>
      </c>
      <c r="AT167" s="230" t="s">
        <v>146</v>
      </c>
      <c r="AU167" s="230" t="s">
        <v>91</v>
      </c>
      <c r="AY167" s="16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89</v>
      </c>
      <c r="BK167" s="231">
        <f>ROUND(I167*H167,2)</f>
        <v>0</v>
      </c>
      <c r="BL167" s="16" t="s">
        <v>150</v>
      </c>
      <c r="BM167" s="230" t="s">
        <v>411</v>
      </c>
    </row>
    <row r="168" s="2" customFormat="1" ht="37.8" customHeight="1">
      <c r="A168" s="37"/>
      <c r="B168" s="38"/>
      <c r="C168" s="218" t="s">
        <v>219</v>
      </c>
      <c r="D168" s="218" t="s">
        <v>146</v>
      </c>
      <c r="E168" s="219" t="s">
        <v>412</v>
      </c>
      <c r="F168" s="220" t="s">
        <v>413</v>
      </c>
      <c r="G168" s="221" t="s">
        <v>329</v>
      </c>
      <c r="H168" s="222">
        <v>12936.075000000001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46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150</v>
      </c>
      <c r="AT168" s="230" t="s">
        <v>146</v>
      </c>
      <c r="AU168" s="230" t="s">
        <v>91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150</v>
      </c>
      <c r="BM168" s="230" t="s">
        <v>414</v>
      </c>
    </row>
    <row r="169" s="13" customFormat="1">
      <c r="A169" s="13"/>
      <c r="B169" s="232"/>
      <c r="C169" s="233"/>
      <c r="D169" s="234" t="s">
        <v>152</v>
      </c>
      <c r="E169" s="235" t="s">
        <v>1</v>
      </c>
      <c r="F169" s="236" t="s">
        <v>415</v>
      </c>
      <c r="G169" s="233"/>
      <c r="H169" s="237">
        <v>12936.075000000001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152</v>
      </c>
      <c r="AU169" s="243" t="s">
        <v>91</v>
      </c>
      <c r="AV169" s="13" t="s">
        <v>91</v>
      </c>
      <c r="AW169" s="13" t="s">
        <v>36</v>
      </c>
      <c r="AX169" s="13" t="s">
        <v>89</v>
      </c>
      <c r="AY169" s="243" t="s">
        <v>144</v>
      </c>
    </row>
    <row r="170" s="2" customFormat="1" ht="49.05" customHeight="1">
      <c r="A170" s="37"/>
      <c r="B170" s="38"/>
      <c r="C170" s="218" t="s">
        <v>222</v>
      </c>
      <c r="D170" s="218" t="s">
        <v>146</v>
      </c>
      <c r="E170" s="219" t="s">
        <v>416</v>
      </c>
      <c r="F170" s="220" t="s">
        <v>417</v>
      </c>
      <c r="G170" s="221" t="s">
        <v>329</v>
      </c>
      <c r="H170" s="222">
        <v>17065.75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46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150</v>
      </c>
      <c r="AT170" s="230" t="s">
        <v>146</v>
      </c>
      <c r="AU170" s="230" t="s">
        <v>91</v>
      </c>
      <c r="AY170" s="16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89</v>
      </c>
      <c r="BK170" s="231">
        <f>ROUND(I170*H170,2)</f>
        <v>0</v>
      </c>
      <c r="BL170" s="16" t="s">
        <v>150</v>
      </c>
      <c r="BM170" s="230" t="s">
        <v>418</v>
      </c>
    </row>
    <row r="171" s="13" customFormat="1">
      <c r="A171" s="13"/>
      <c r="B171" s="232"/>
      <c r="C171" s="233"/>
      <c r="D171" s="234" t="s">
        <v>152</v>
      </c>
      <c r="E171" s="235" t="s">
        <v>1</v>
      </c>
      <c r="F171" s="236" t="s">
        <v>419</v>
      </c>
      <c r="G171" s="233"/>
      <c r="H171" s="237">
        <v>17065.75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152</v>
      </c>
      <c r="AU171" s="243" t="s">
        <v>91</v>
      </c>
      <c r="AV171" s="13" t="s">
        <v>91</v>
      </c>
      <c r="AW171" s="13" t="s">
        <v>36</v>
      </c>
      <c r="AX171" s="13" t="s">
        <v>89</v>
      </c>
      <c r="AY171" s="243" t="s">
        <v>144</v>
      </c>
    </row>
    <row r="172" s="2" customFormat="1" ht="24.15" customHeight="1">
      <c r="A172" s="37"/>
      <c r="B172" s="38"/>
      <c r="C172" s="218" t="s">
        <v>7</v>
      </c>
      <c r="D172" s="218" t="s">
        <v>146</v>
      </c>
      <c r="E172" s="219" t="s">
        <v>420</v>
      </c>
      <c r="F172" s="220" t="s">
        <v>421</v>
      </c>
      <c r="G172" s="221" t="s">
        <v>329</v>
      </c>
      <c r="H172" s="222">
        <v>517.44299999999998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46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150</v>
      </c>
      <c r="AT172" s="230" t="s">
        <v>146</v>
      </c>
      <c r="AU172" s="230" t="s">
        <v>91</v>
      </c>
      <c r="AY172" s="16" t="s">
        <v>144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89</v>
      </c>
      <c r="BK172" s="231">
        <f>ROUND(I172*H172,2)</f>
        <v>0</v>
      </c>
      <c r="BL172" s="16" t="s">
        <v>150</v>
      </c>
      <c r="BM172" s="230" t="s">
        <v>422</v>
      </c>
    </row>
    <row r="173" s="2" customFormat="1" ht="37.8" customHeight="1">
      <c r="A173" s="37"/>
      <c r="B173" s="38"/>
      <c r="C173" s="218" t="s">
        <v>230</v>
      </c>
      <c r="D173" s="218" t="s">
        <v>146</v>
      </c>
      <c r="E173" s="219" t="s">
        <v>423</v>
      </c>
      <c r="F173" s="220" t="s">
        <v>424</v>
      </c>
      <c r="G173" s="221" t="s">
        <v>329</v>
      </c>
      <c r="H173" s="222">
        <v>682.63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46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150</v>
      </c>
      <c r="AT173" s="230" t="s">
        <v>146</v>
      </c>
      <c r="AU173" s="230" t="s">
        <v>91</v>
      </c>
      <c r="AY173" s="16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89</v>
      </c>
      <c r="BK173" s="231">
        <f>ROUND(I173*H173,2)</f>
        <v>0</v>
      </c>
      <c r="BL173" s="16" t="s">
        <v>150</v>
      </c>
      <c r="BM173" s="230" t="s">
        <v>425</v>
      </c>
    </row>
    <row r="174" s="2" customFormat="1" ht="33" customHeight="1">
      <c r="A174" s="37"/>
      <c r="B174" s="38"/>
      <c r="C174" s="218" t="s">
        <v>234</v>
      </c>
      <c r="D174" s="218" t="s">
        <v>146</v>
      </c>
      <c r="E174" s="219" t="s">
        <v>426</v>
      </c>
      <c r="F174" s="220" t="s">
        <v>427</v>
      </c>
      <c r="G174" s="221" t="s">
        <v>238</v>
      </c>
      <c r="H174" s="222">
        <v>931.39700000000005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46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150</v>
      </c>
      <c r="AT174" s="230" t="s">
        <v>146</v>
      </c>
      <c r="AU174" s="230" t="s">
        <v>91</v>
      </c>
      <c r="AY174" s="16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89</v>
      </c>
      <c r="BK174" s="231">
        <f>ROUND(I174*H174,2)</f>
        <v>0</v>
      </c>
      <c r="BL174" s="16" t="s">
        <v>150</v>
      </c>
      <c r="BM174" s="230" t="s">
        <v>428</v>
      </c>
    </row>
    <row r="175" s="13" customFormat="1">
      <c r="A175" s="13"/>
      <c r="B175" s="232"/>
      <c r="C175" s="233"/>
      <c r="D175" s="234" t="s">
        <v>152</v>
      </c>
      <c r="E175" s="235" t="s">
        <v>1</v>
      </c>
      <c r="F175" s="236" t="s">
        <v>429</v>
      </c>
      <c r="G175" s="233"/>
      <c r="H175" s="237">
        <v>931.39700000000005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152</v>
      </c>
      <c r="AU175" s="243" t="s">
        <v>91</v>
      </c>
      <c r="AV175" s="13" t="s">
        <v>91</v>
      </c>
      <c r="AW175" s="13" t="s">
        <v>36</v>
      </c>
      <c r="AX175" s="13" t="s">
        <v>89</v>
      </c>
      <c r="AY175" s="243" t="s">
        <v>144</v>
      </c>
    </row>
    <row r="176" s="2" customFormat="1" ht="37.8" customHeight="1">
      <c r="A176" s="37"/>
      <c r="B176" s="38"/>
      <c r="C176" s="218" t="s">
        <v>240</v>
      </c>
      <c r="D176" s="218" t="s">
        <v>146</v>
      </c>
      <c r="E176" s="219" t="s">
        <v>430</v>
      </c>
      <c r="F176" s="220" t="s">
        <v>431</v>
      </c>
      <c r="G176" s="221" t="s">
        <v>238</v>
      </c>
      <c r="H176" s="222">
        <v>1228.7339999999999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46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150</v>
      </c>
      <c r="AT176" s="230" t="s">
        <v>146</v>
      </c>
      <c r="AU176" s="230" t="s">
        <v>91</v>
      </c>
      <c r="AY176" s="16" t="s">
        <v>144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89</v>
      </c>
      <c r="BK176" s="231">
        <f>ROUND(I176*H176,2)</f>
        <v>0</v>
      </c>
      <c r="BL176" s="16" t="s">
        <v>150</v>
      </c>
      <c r="BM176" s="230" t="s">
        <v>432</v>
      </c>
    </row>
    <row r="177" s="13" customFormat="1">
      <c r="A177" s="13"/>
      <c r="B177" s="232"/>
      <c r="C177" s="233"/>
      <c r="D177" s="234" t="s">
        <v>152</v>
      </c>
      <c r="E177" s="235" t="s">
        <v>1</v>
      </c>
      <c r="F177" s="236" t="s">
        <v>433</v>
      </c>
      <c r="G177" s="233"/>
      <c r="H177" s="237">
        <v>1228.7339999999999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152</v>
      </c>
      <c r="AU177" s="243" t="s">
        <v>91</v>
      </c>
      <c r="AV177" s="13" t="s">
        <v>91</v>
      </c>
      <c r="AW177" s="13" t="s">
        <v>36</v>
      </c>
      <c r="AX177" s="13" t="s">
        <v>89</v>
      </c>
      <c r="AY177" s="243" t="s">
        <v>144</v>
      </c>
    </row>
    <row r="178" s="2" customFormat="1" ht="16.5" customHeight="1">
      <c r="A178" s="37"/>
      <c r="B178" s="38"/>
      <c r="C178" s="218" t="s">
        <v>249</v>
      </c>
      <c r="D178" s="218" t="s">
        <v>146</v>
      </c>
      <c r="E178" s="219" t="s">
        <v>434</v>
      </c>
      <c r="F178" s="220" t="s">
        <v>435</v>
      </c>
      <c r="G178" s="221" t="s">
        <v>329</v>
      </c>
      <c r="H178" s="222">
        <v>517.44299999999998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46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150</v>
      </c>
      <c r="AT178" s="230" t="s">
        <v>146</v>
      </c>
      <c r="AU178" s="230" t="s">
        <v>91</v>
      </c>
      <c r="AY178" s="16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89</v>
      </c>
      <c r="BK178" s="231">
        <f>ROUND(I178*H178,2)</f>
        <v>0</v>
      </c>
      <c r="BL178" s="16" t="s">
        <v>150</v>
      </c>
      <c r="BM178" s="230" t="s">
        <v>436</v>
      </c>
    </row>
    <row r="179" s="2" customFormat="1" ht="16.5" customHeight="1">
      <c r="A179" s="37"/>
      <c r="B179" s="38"/>
      <c r="C179" s="218" t="s">
        <v>254</v>
      </c>
      <c r="D179" s="218" t="s">
        <v>146</v>
      </c>
      <c r="E179" s="219" t="s">
        <v>437</v>
      </c>
      <c r="F179" s="220" t="s">
        <v>435</v>
      </c>
      <c r="G179" s="221" t="s">
        <v>329</v>
      </c>
      <c r="H179" s="222">
        <v>35.200000000000003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150</v>
      </c>
      <c r="AT179" s="230" t="s">
        <v>146</v>
      </c>
      <c r="AU179" s="230" t="s">
        <v>91</v>
      </c>
      <c r="AY179" s="16" t="s">
        <v>144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150</v>
      </c>
      <c r="BM179" s="230" t="s">
        <v>438</v>
      </c>
    </row>
    <row r="180" s="13" customFormat="1">
      <c r="A180" s="13"/>
      <c r="B180" s="232"/>
      <c r="C180" s="233"/>
      <c r="D180" s="234" t="s">
        <v>152</v>
      </c>
      <c r="E180" s="235" t="s">
        <v>1</v>
      </c>
      <c r="F180" s="236" t="s">
        <v>439</v>
      </c>
      <c r="G180" s="233"/>
      <c r="H180" s="237">
        <v>35.200000000000003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152</v>
      </c>
      <c r="AU180" s="243" t="s">
        <v>91</v>
      </c>
      <c r="AV180" s="13" t="s">
        <v>91</v>
      </c>
      <c r="AW180" s="13" t="s">
        <v>36</v>
      </c>
      <c r="AX180" s="13" t="s">
        <v>89</v>
      </c>
      <c r="AY180" s="243" t="s">
        <v>144</v>
      </c>
    </row>
    <row r="181" s="2" customFormat="1" ht="24.15" customHeight="1">
      <c r="A181" s="37"/>
      <c r="B181" s="38"/>
      <c r="C181" s="218" t="s">
        <v>257</v>
      </c>
      <c r="D181" s="218" t="s">
        <v>146</v>
      </c>
      <c r="E181" s="219" t="s">
        <v>440</v>
      </c>
      <c r="F181" s="220" t="s">
        <v>441</v>
      </c>
      <c r="G181" s="221" t="s">
        <v>329</v>
      </c>
      <c r="H181" s="222">
        <v>682.63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46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150</v>
      </c>
      <c r="AT181" s="230" t="s">
        <v>146</v>
      </c>
      <c r="AU181" s="230" t="s">
        <v>91</v>
      </c>
      <c r="AY181" s="16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89</v>
      </c>
      <c r="BK181" s="231">
        <f>ROUND(I181*H181,2)</f>
        <v>0</v>
      </c>
      <c r="BL181" s="16" t="s">
        <v>150</v>
      </c>
      <c r="BM181" s="230" t="s">
        <v>442</v>
      </c>
    </row>
    <row r="182" s="2" customFormat="1" ht="24.15" customHeight="1">
      <c r="A182" s="37"/>
      <c r="B182" s="38"/>
      <c r="C182" s="218" t="s">
        <v>262</v>
      </c>
      <c r="D182" s="218" t="s">
        <v>146</v>
      </c>
      <c r="E182" s="219" t="s">
        <v>443</v>
      </c>
      <c r="F182" s="220" t="s">
        <v>444</v>
      </c>
      <c r="G182" s="221" t="s">
        <v>329</v>
      </c>
      <c r="H182" s="222">
        <v>15.75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150</v>
      </c>
      <c r="AT182" s="230" t="s">
        <v>146</v>
      </c>
      <c r="AU182" s="230" t="s">
        <v>91</v>
      </c>
      <c r="AY182" s="16" t="s">
        <v>144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150</v>
      </c>
      <c r="BM182" s="230" t="s">
        <v>445</v>
      </c>
    </row>
    <row r="183" s="13" customFormat="1">
      <c r="A183" s="13"/>
      <c r="B183" s="232"/>
      <c r="C183" s="233"/>
      <c r="D183" s="234" t="s">
        <v>152</v>
      </c>
      <c r="E183" s="235" t="s">
        <v>1</v>
      </c>
      <c r="F183" s="236" t="s">
        <v>446</v>
      </c>
      <c r="G183" s="233"/>
      <c r="H183" s="237">
        <v>15.75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152</v>
      </c>
      <c r="AU183" s="243" t="s">
        <v>91</v>
      </c>
      <c r="AV183" s="13" t="s">
        <v>91</v>
      </c>
      <c r="AW183" s="13" t="s">
        <v>36</v>
      </c>
      <c r="AX183" s="13" t="s">
        <v>89</v>
      </c>
      <c r="AY183" s="243" t="s">
        <v>144</v>
      </c>
    </row>
    <row r="184" s="2" customFormat="1" ht="16.5" customHeight="1">
      <c r="A184" s="37"/>
      <c r="B184" s="38"/>
      <c r="C184" s="244" t="s">
        <v>267</v>
      </c>
      <c r="D184" s="244" t="s">
        <v>235</v>
      </c>
      <c r="E184" s="245" t="s">
        <v>447</v>
      </c>
      <c r="F184" s="246" t="s">
        <v>448</v>
      </c>
      <c r="G184" s="247" t="s">
        <v>238</v>
      </c>
      <c r="H184" s="248">
        <v>31.5</v>
      </c>
      <c r="I184" s="249"/>
      <c r="J184" s="250">
        <f>ROUND(I184*H184,2)</f>
        <v>0</v>
      </c>
      <c r="K184" s="251"/>
      <c r="L184" s="252"/>
      <c r="M184" s="253" t="s">
        <v>1</v>
      </c>
      <c r="N184" s="254" t="s">
        <v>46</v>
      </c>
      <c r="O184" s="90"/>
      <c r="P184" s="228">
        <f>O184*H184</f>
        <v>0</v>
      </c>
      <c r="Q184" s="228">
        <v>1</v>
      </c>
      <c r="R184" s="228">
        <f>Q184*H184</f>
        <v>31.5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177</v>
      </c>
      <c r="AT184" s="230" t="s">
        <v>235</v>
      </c>
      <c r="AU184" s="230" t="s">
        <v>91</v>
      </c>
      <c r="AY184" s="16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89</v>
      </c>
      <c r="BK184" s="231">
        <f>ROUND(I184*H184,2)</f>
        <v>0</v>
      </c>
      <c r="BL184" s="16" t="s">
        <v>150</v>
      </c>
      <c r="BM184" s="230" t="s">
        <v>449</v>
      </c>
    </row>
    <row r="185" s="13" customFormat="1">
      <c r="A185" s="13"/>
      <c r="B185" s="232"/>
      <c r="C185" s="233"/>
      <c r="D185" s="234" t="s">
        <v>152</v>
      </c>
      <c r="E185" s="235" t="s">
        <v>1</v>
      </c>
      <c r="F185" s="236" t="s">
        <v>450</v>
      </c>
      <c r="G185" s="233"/>
      <c r="H185" s="237">
        <v>31.5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152</v>
      </c>
      <c r="AU185" s="243" t="s">
        <v>91</v>
      </c>
      <c r="AV185" s="13" t="s">
        <v>91</v>
      </c>
      <c r="AW185" s="13" t="s">
        <v>36</v>
      </c>
      <c r="AX185" s="13" t="s">
        <v>89</v>
      </c>
      <c r="AY185" s="243" t="s">
        <v>144</v>
      </c>
    </row>
    <row r="186" s="2" customFormat="1" ht="24.15" customHeight="1">
      <c r="A186" s="37"/>
      <c r="B186" s="38"/>
      <c r="C186" s="218" t="s">
        <v>273</v>
      </c>
      <c r="D186" s="218" t="s">
        <v>146</v>
      </c>
      <c r="E186" s="219" t="s">
        <v>451</v>
      </c>
      <c r="F186" s="220" t="s">
        <v>452</v>
      </c>
      <c r="G186" s="221" t="s">
        <v>329</v>
      </c>
      <c r="H186" s="222">
        <v>15.131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46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150</v>
      </c>
      <c r="AT186" s="230" t="s">
        <v>146</v>
      </c>
      <c r="AU186" s="230" t="s">
        <v>91</v>
      </c>
      <c r="AY186" s="16" t="s">
        <v>144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89</v>
      </c>
      <c r="BK186" s="231">
        <f>ROUND(I186*H186,2)</f>
        <v>0</v>
      </c>
      <c r="BL186" s="16" t="s">
        <v>150</v>
      </c>
      <c r="BM186" s="230" t="s">
        <v>453</v>
      </c>
    </row>
    <row r="187" s="13" customFormat="1">
      <c r="A187" s="13"/>
      <c r="B187" s="232"/>
      <c r="C187" s="233"/>
      <c r="D187" s="234" t="s">
        <v>152</v>
      </c>
      <c r="E187" s="235" t="s">
        <v>1</v>
      </c>
      <c r="F187" s="236" t="s">
        <v>454</v>
      </c>
      <c r="G187" s="233"/>
      <c r="H187" s="237">
        <v>15.131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152</v>
      </c>
      <c r="AU187" s="243" t="s">
        <v>91</v>
      </c>
      <c r="AV187" s="13" t="s">
        <v>91</v>
      </c>
      <c r="AW187" s="13" t="s">
        <v>36</v>
      </c>
      <c r="AX187" s="13" t="s">
        <v>89</v>
      </c>
      <c r="AY187" s="243" t="s">
        <v>144</v>
      </c>
    </row>
    <row r="188" s="2" customFormat="1" ht="16.5" customHeight="1">
      <c r="A188" s="37"/>
      <c r="B188" s="38"/>
      <c r="C188" s="244" t="s">
        <v>276</v>
      </c>
      <c r="D188" s="244" t="s">
        <v>235</v>
      </c>
      <c r="E188" s="245" t="s">
        <v>455</v>
      </c>
      <c r="F188" s="246" t="s">
        <v>456</v>
      </c>
      <c r="G188" s="247" t="s">
        <v>238</v>
      </c>
      <c r="H188" s="248">
        <v>30.262</v>
      </c>
      <c r="I188" s="249"/>
      <c r="J188" s="250">
        <f>ROUND(I188*H188,2)</f>
        <v>0</v>
      </c>
      <c r="K188" s="251"/>
      <c r="L188" s="252"/>
      <c r="M188" s="253" t="s">
        <v>1</v>
      </c>
      <c r="N188" s="254" t="s">
        <v>46</v>
      </c>
      <c r="O188" s="90"/>
      <c r="P188" s="228">
        <f>O188*H188</f>
        <v>0</v>
      </c>
      <c r="Q188" s="228">
        <v>1</v>
      </c>
      <c r="R188" s="228">
        <f>Q188*H188</f>
        <v>30.262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177</v>
      </c>
      <c r="AT188" s="230" t="s">
        <v>235</v>
      </c>
      <c r="AU188" s="230" t="s">
        <v>91</v>
      </c>
      <c r="AY188" s="16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89</v>
      </c>
      <c r="BK188" s="231">
        <f>ROUND(I188*H188,2)</f>
        <v>0</v>
      </c>
      <c r="BL188" s="16" t="s">
        <v>150</v>
      </c>
      <c r="BM188" s="230" t="s">
        <v>457</v>
      </c>
    </row>
    <row r="189" s="13" customFormat="1">
      <c r="A189" s="13"/>
      <c r="B189" s="232"/>
      <c r="C189" s="233"/>
      <c r="D189" s="234" t="s">
        <v>152</v>
      </c>
      <c r="E189" s="235" t="s">
        <v>1</v>
      </c>
      <c r="F189" s="236" t="s">
        <v>458</v>
      </c>
      <c r="G189" s="233"/>
      <c r="H189" s="237">
        <v>30.262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152</v>
      </c>
      <c r="AU189" s="243" t="s">
        <v>91</v>
      </c>
      <c r="AV189" s="13" t="s">
        <v>91</v>
      </c>
      <c r="AW189" s="13" t="s">
        <v>36</v>
      </c>
      <c r="AX189" s="13" t="s">
        <v>89</v>
      </c>
      <c r="AY189" s="243" t="s">
        <v>144</v>
      </c>
    </row>
    <row r="190" s="2" customFormat="1" ht="33" customHeight="1">
      <c r="A190" s="37"/>
      <c r="B190" s="38"/>
      <c r="C190" s="218" t="s">
        <v>281</v>
      </c>
      <c r="D190" s="218" t="s">
        <v>146</v>
      </c>
      <c r="E190" s="219" t="s">
        <v>459</v>
      </c>
      <c r="F190" s="220" t="s">
        <v>460</v>
      </c>
      <c r="G190" s="221" t="s">
        <v>149</v>
      </c>
      <c r="H190" s="222">
        <v>947.25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46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150</v>
      </c>
      <c r="AT190" s="230" t="s">
        <v>146</v>
      </c>
      <c r="AU190" s="230" t="s">
        <v>91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150</v>
      </c>
      <c r="BM190" s="230" t="s">
        <v>461</v>
      </c>
    </row>
    <row r="191" s="13" customFormat="1">
      <c r="A191" s="13"/>
      <c r="B191" s="232"/>
      <c r="C191" s="233"/>
      <c r="D191" s="234" t="s">
        <v>152</v>
      </c>
      <c r="E191" s="235" t="s">
        <v>1</v>
      </c>
      <c r="F191" s="236" t="s">
        <v>462</v>
      </c>
      <c r="G191" s="233"/>
      <c r="H191" s="237">
        <v>176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152</v>
      </c>
      <c r="AU191" s="243" t="s">
        <v>91</v>
      </c>
      <c r="AV191" s="13" t="s">
        <v>91</v>
      </c>
      <c r="AW191" s="13" t="s">
        <v>36</v>
      </c>
      <c r="AX191" s="13" t="s">
        <v>81</v>
      </c>
      <c r="AY191" s="243" t="s">
        <v>144</v>
      </c>
    </row>
    <row r="192" s="13" customFormat="1">
      <c r="A192" s="13"/>
      <c r="B192" s="232"/>
      <c r="C192" s="233"/>
      <c r="D192" s="234" t="s">
        <v>152</v>
      </c>
      <c r="E192" s="235" t="s">
        <v>1</v>
      </c>
      <c r="F192" s="236" t="s">
        <v>463</v>
      </c>
      <c r="G192" s="233"/>
      <c r="H192" s="237">
        <v>771.25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152</v>
      </c>
      <c r="AU192" s="243" t="s">
        <v>91</v>
      </c>
      <c r="AV192" s="13" t="s">
        <v>91</v>
      </c>
      <c r="AW192" s="13" t="s">
        <v>36</v>
      </c>
      <c r="AX192" s="13" t="s">
        <v>81</v>
      </c>
      <c r="AY192" s="243" t="s">
        <v>144</v>
      </c>
    </row>
    <row r="193" s="14" customFormat="1">
      <c r="A193" s="14"/>
      <c r="B193" s="255"/>
      <c r="C193" s="256"/>
      <c r="D193" s="234" t="s">
        <v>152</v>
      </c>
      <c r="E193" s="257" t="s">
        <v>1</v>
      </c>
      <c r="F193" s="258" t="s">
        <v>248</v>
      </c>
      <c r="G193" s="256"/>
      <c r="H193" s="259">
        <v>947.25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152</v>
      </c>
      <c r="AU193" s="265" t="s">
        <v>91</v>
      </c>
      <c r="AV193" s="14" t="s">
        <v>150</v>
      </c>
      <c r="AW193" s="14" t="s">
        <v>36</v>
      </c>
      <c r="AX193" s="14" t="s">
        <v>89</v>
      </c>
      <c r="AY193" s="265" t="s">
        <v>144</v>
      </c>
    </row>
    <row r="194" s="2" customFormat="1" ht="24.15" customHeight="1">
      <c r="A194" s="37"/>
      <c r="B194" s="38"/>
      <c r="C194" s="218" t="s">
        <v>286</v>
      </c>
      <c r="D194" s="218" t="s">
        <v>146</v>
      </c>
      <c r="E194" s="219" t="s">
        <v>147</v>
      </c>
      <c r="F194" s="220" t="s">
        <v>148</v>
      </c>
      <c r="G194" s="221" t="s">
        <v>149</v>
      </c>
      <c r="H194" s="222">
        <v>1199.96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150</v>
      </c>
      <c r="AT194" s="230" t="s">
        <v>146</v>
      </c>
      <c r="AU194" s="230" t="s">
        <v>91</v>
      </c>
      <c r="AY194" s="16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150</v>
      </c>
      <c r="BM194" s="230" t="s">
        <v>151</v>
      </c>
    </row>
    <row r="195" s="13" customFormat="1">
      <c r="A195" s="13"/>
      <c r="B195" s="232"/>
      <c r="C195" s="233"/>
      <c r="D195" s="234" t="s">
        <v>152</v>
      </c>
      <c r="E195" s="235" t="s">
        <v>1</v>
      </c>
      <c r="F195" s="236" t="s">
        <v>464</v>
      </c>
      <c r="G195" s="233"/>
      <c r="H195" s="237">
        <v>1914.5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152</v>
      </c>
      <c r="AU195" s="243" t="s">
        <v>91</v>
      </c>
      <c r="AV195" s="13" t="s">
        <v>91</v>
      </c>
      <c r="AW195" s="13" t="s">
        <v>36</v>
      </c>
      <c r="AX195" s="13" t="s">
        <v>81</v>
      </c>
      <c r="AY195" s="243" t="s">
        <v>144</v>
      </c>
    </row>
    <row r="196" s="13" customFormat="1">
      <c r="A196" s="13"/>
      <c r="B196" s="232"/>
      <c r="C196" s="233"/>
      <c r="D196" s="234" t="s">
        <v>152</v>
      </c>
      <c r="E196" s="235" t="s">
        <v>1</v>
      </c>
      <c r="F196" s="236" t="s">
        <v>465</v>
      </c>
      <c r="G196" s="233"/>
      <c r="H196" s="237">
        <v>-714.53999999999996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152</v>
      </c>
      <c r="AU196" s="243" t="s">
        <v>91</v>
      </c>
      <c r="AV196" s="13" t="s">
        <v>91</v>
      </c>
      <c r="AW196" s="13" t="s">
        <v>36</v>
      </c>
      <c r="AX196" s="13" t="s">
        <v>81</v>
      </c>
      <c r="AY196" s="243" t="s">
        <v>144</v>
      </c>
    </row>
    <row r="197" s="14" customFormat="1">
      <c r="A197" s="14"/>
      <c r="B197" s="255"/>
      <c r="C197" s="256"/>
      <c r="D197" s="234" t="s">
        <v>152</v>
      </c>
      <c r="E197" s="257" t="s">
        <v>1</v>
      </c>
      <c r="F197" s="258" t="s">
        <v>248</v>
      </c>
      <c r="G197" s="256"/>
      <c r="H197" s="259">
        <v>1199.96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152</v>
      </c>
      <c r="AU197" s="265" t="s">
        <v>91</v>
      </c>
      <c r="AV197" s="14" t="s">
        <v>150</v>
      </c>
      <c r="AW197" s="14" t="s">
        <v>36</v>
      </c>
      <c r="AX197" s="14" t="s">
        <v>89</v>
      </c>
      <c r="AY197" s="265" t="s">
        <v>144</v>
      </c>
    </row>
    <row r="198" s="12" customFormat="1" ht="22.8" customHeight="1">
      <c r="A198" s="12"/>
      <c r="B198" s="202"/>
      <c r="C198" s="203"/>
      <c r="D198" s="204" t="s">
        <v>80</v>
      </c>
      <c r="E198" s="216" t="s">
        <v>91</v>
      </c>
      <c r="F198" s="216" t="s">
        <v>466</v>
      </c>
      <c r="G198" s="203"/>
      <c r="H198" s="203"/>
      <c r="I198" s="206"/>
      <c r="J198" s="217">
        <f>BK198</f>
        <v>0</v>
      </c>
      <c r="K198" s="203"/>
      <c r="L198" s="208"/>
      <c r="M198" s="209"/>
      <c r="N198" s="210"/>
      <c r="O198" s="210"/>
      <c r="P198" s="211">
        <f>SUM(P199:P208)</f>
        <v>0</v>
      </c>
      <c r="Q198" s="210"/>
      <c r="R198" s="211">
        <f>SUM(R199:R208)</f>
        <v>52.499276940000009</v>
      </c>
      <c r="S198" s="210"/>
      <c r="T198" s="212">
        <f>SUM(T199:T208)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3" t="s">
        <v>89</v>
      </c>
      <c r="AT198" s="214" t="s">
        <v>80</v>
      </c>
      <c r="AU198" s="214" t="s">
        <v>89</v>
      </c>
      <c r="AY198" s="213" t="s">
        <v>144</v>
      </c>
      <c r="BK198" s="215">
        <f>SUM(BK199:BK208)</f>
        <v>0</v>
      </c>
    </row>
    <row r="199" s="2" customFormat="1" ht="24.15" customHeight="1">
      <c r="A199" s="37"/>
      <c r="B199" s="38"/>
      <c r="C199" s="218" t="s">
        <v>291</v>
      </c>
      <c r="D199" s="218" t="s">
        <v>146</v>
      </c>
      <c r="E199" s="219" t="s">
        <v>467</v>
      </c>
      <c r="F199" s="220" t="s">
        <v>468</v>
      </c>
      <c r="G199" s="221" t="s">
        <v>329</v>
      </c>
      <c r="H199" s="222">
        <v>27.940000000000001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46</v>
      </c>
      <c r="O199" s="90"/>
      <c r="P199" s="228">
        <f>O199*H199</f>
        <v>0</v>
      </c>
      <c r="Q199" s="228">
        <v>1.665</v>
      </c>
      <c r="R199" s="228">
        <f>Q199*H199</f>
        <v>46.520100000000006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150</v>
      </c>
      <c r="AT199" s="230" t="s">
        <v>146</v>
      </c>
      <c r="AU199" s="230" t="s">
        <v>91</v>
      </c>
      <c r="AY199" s="16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89</v>
      </c>
      <c r="BK199" s="231">
        <f>ROUND(I199*H199,2)</f>
        <v>0</v>
      </c>
      <c r="BL199" s="16" t="s">
        <v>150</v>
      </c>
      <c r="BM199" s="230" t="s">
        <v>469</v>
      </c>
    </row>
    <row r="200" s="13" customFormat="1">
      <c r="A200" s="13"/>
      <c r="B200" s="232"/>
      <c r="C200" s="233"/>
      <c r="D200" s="234" t="s">
        <v>152</v>
      </c>
      <c r="E200" s="235" t="s">
        <v>1</v>
      </c>
      <c r="F200" s="236" t="s">
        <v>470</v>
      </c>
      <c r="G200" s="233"/>
      <c r="H200" s="237">
        <v>27.940000000000001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152</v>
      </c>
      <c r="AU200" s="243" t="s">
        <v>91</v>
      </c>
      <c r="AV200" s="13" t="s">
        <v>91</v>
      </c>
      <c r="AW200" s="13" t="s">
        <v>36</v>
      </c>
      <c r="AX200" s="13" t="s">
        <v>89</v>
      </c>
      <c r="AY200" s="243" t="s">
        <v>144</v>
      </c>
    </row>
    <row r="201" s="2" customFormat="1" ht="24.15" customHeight="1">
      <c r="A201" s="37"/>
      <c r="B201" s="38"/>
      <c r="C201" s="218" t="s">
        <v>295</v>
      </c>
      <c r="D201" s="218" t="s">
        <v>146</v>
      </c>
      <c r="E201" s="219" t="s">
        <v>471</v>
      </c>
      <c r="F201" s="220" t="s">
        <v>472</v>
      </c>
      <c r="G201" s="221" t="s">
        <v>149</v>
      </c>
      <c r="H201" s="222">
        <v>432.43200000000002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46</v>
      </c>
      <c r="O201" s="90"/>
      <c r="P201" s="228">
        <f>O201*H201</f>
        <v>0</v>
      </c>
      <c r="Q201" s="228">
        <v>0.00017000000000000001</v>
      </c>
      <c r="R201" s="228">
        <f>Q201*H201</f>
        <v>0.073513440000000013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150</v>
      </c>
      <c r="AT201" s="230" t="s">
        <v>146</v>
      </c>
      <c r="AU201" s="230" t="s">
        <v>91</v>
      </c>
      <c r="AY201" s="16" t="s">
        <v>144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89</v>
      </c>
      <c r="BK201" s="231">
        <f>ROUND(I201*H201,2)</f>
        <v>0</v>
      </c>
      <c r="BL201" s="16" t="s">
        <v>150</v>
      </c>
      <c r="BM201" s="230" t="s">
        <v>473</v>
      </c>
    </row>
    <row r="202" s="13" customFormat="1">
      <c r="A202" s="13"/>
      <c r="B202" s="232"/>
      <c r="C202" s="233"/>
      <c r="D202" s="234" t="s">
        <v>152</v>
      </c>
      <c r="E202" s="235" t="s">
        <v>1</v>
      </c>
      <c r="F202" s="236" t="s">
        <v>474</v>
      </c>
      <c r="G202" s="233"/>
      <c r="H202" s="237">
        <v>432.43200000000002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152</v>
      </c>
      <c r="AU202" s="243" t="s">
        <v>91</v>
      </c>
      <c r="AV202" s="13" t="s">
        <v>91</v>
      </c>
      <c r="AW202" s="13" t="s">
        <v>36</v>
      </c>
      <c r="AX202" s="13" t="s">
        <v>89</v>
      </c>
      <c r="AY202" s="243" t="s">
        <v>144</v>
      </c>
    </row>
    <row r="203" s="2" customFormat="1" ht="24.15" customHeight="1">
      <c r="A203" s="37"/>
      <c r="B203" s="38"/>
      <c r="C203" s="244" t="s">
        <v>300</v>
      </c>
      <c r="D203" s="244" t="s">
        <v>235</v>
      </c>
      <c r="E203" s="245" t="s">
        <v>475</v>
      </c>
      <c r="F203" s="246" t="s">
        <v>476</v>
      </c>
      <c r="G203" s="247" t="s">
        <v>149</v>
      </c>
      <c r="H203" s="248">
        <v>497.29700000000003</v>
      </c>
      <c r="I203" s="249"/>
      <c r="J203" s="250">
        <f>ROUND(I203*H203,2)</f>
        <v>0</v>
      </c>
      <c r="K203" s="251"/>
      <c r="L203" s="252"/>
      <c r="M203" s="253" t="s">
        <v>1</v>
      </c>
      <c r="N203" s="254" t="s">
        <v>46</v>
      </c>
      <c r="O203" s="90"/>
      <c r="P203" s="228">
        <f>O203*H203</f>
        <v>0</v>
      </c>
      <c r="Q203" s="228">
        <v>0.00029999999999999997</v>
      </c>
      <c r="R203" s="228">
        <f>Q203*H203</f>
        <v>0.14918909999999999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177</v>
      </c>
      <c r="AT203" s="230" t="s">
        <v>235</v>
      </c>
      <c r="AU203" s="230" t="s">
        <v>91</v>
      </c>
      <c r="AY203" s="16" t="s">
        <v>144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89</v>
      </c>
      <c r="BK203" s="231">
        <f>ROUND(I203*H203,2)</f>
        <v>0</v>
      </c>
      <c r="BL203" s="16" t="s">
        <v>150</v>
      </c>
      <c r="BM203" s="230" t="s">
        <v>477</v>
      </c>
    </row>
    <row r="204" s="13" customFormat="1">
      <c r="A204" s="13"/>
      <c r="B204" s="232"/>
      <c r="C204" s="233"/>
      <c r="D204" s="234" t="s">
        <v>152</v>
      </c>
      <c r="E204" s="235" t="s">
        <v>1</v>
      </c>
      <c r="F204" s="236" t="s">
        <v>478</v>
      </c>
      <c r="G204" s="233"/>
      <c r="H204" s="237">
        <v>497.29700000000003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152</v>
      </c>
      <c r="AU204" s="243" t="s">
        <v>91</v>
      </c>
      <c r="AV204" s="13" t="s">
        <v>91</v>
      </c>
      <c r="AW204" s="13" t="s">
        <v>36</v>
      </c>
      <c r="AX204" s="13" t="s">
        <v>89</v>
      </c>
      <c r="AY204" s="243" t="s">
        <v>144</v>
      </c>
    </row>
    <row r="205" s="2" customFormat="1" ht="16.5" customHeight="1">
      <c r="A205" s="37"/>
      <c r="B205" s="38"/>
      <c r="C205" s="218" t="s">
        <v>307</v>
      </c>
      <c r="D205" s="218" t="s">
        <v>146</v>
      </c>
      <c r="E205" s="219" t="s">
        <v>479</v>
      </c>
      <c r="F205" s="220" t="s">
        <v>480</v>
      </c>
      <c r="G205" s="221" t="s">
        <v>329</v>
      </c>
      <c r="H205" s="222">
        <v>2.948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46</v>
      </c>
      <c r="O205" s="90"/>
      <c r="P205" s="228">
        <f>O205*H205</f>
        <v>0</v>
      </c>
      <c r="Q205" s="228">
        <v>1.9199999999999999</v>
      </c>
      <c r="R205" s="228">
        <f>Q205*H205</f>
        <v>5.6601599999999994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150</v>
      </c>
      <c r="AT205" s="230" t="s">
        <v>146</v>
      </c>
      <c r="AU205" s="230" t="s">
        <v>91</v>
      </c>
      <c r="AY205" s="16" t="s">
        <v>144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89</v>
      </c>
      <c r="BK205" s="231">
        <f>ROUND(I205*H205,2)</f>
        <v>0</v>
      </c>
      <c r="BL205" s="16" t="s">
        <v>150</v>
      </c>
      <c r="BM205" s="230" t="s">
        <v>481</v>
      </c>
    </row>
    <row r="206" s="13" customFormat="1">
      <c r="A206" s="13"/>
      <c r="B206" s="232"/>
      <c r="C206" s="233"/>
      <c r="D206" s="234" t="s">
        <v>152</v>
      </c>
      <c r="E206" s="235" t="s">
        <v>1</v>
      </c>
      <c r="F206" s="236" t="s">
        <v>482</v>
      </c>
      <c r="G206" s="233"/>
      <c r="H206" s="237">
        <v>2.948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152</v>
      </c>
      <c r="AU206" s="243" t="s">
        <v>91</v>
      </c>
      <c r="AV206" s="13" t="s">
        <v>91</v>
      </c>
      <c r="AW206" s="13" t="s">
        <v>36</v>
      </c>
      <c r="AX206" s="13" t="s">
        <v>89</v>
      </c>
      <c r="AY206" s="243" t="s">
        <v>144</v>
      </c>
    </row>
    <row r="207" s="2" customFormat="1" ht="24.15" customHeight="1">
      <c r="A207" s="37"/>
      <c r="B207" s="38"/>
      <c r="C207" s="218" t="s">
        <v>312</v>
      </c>
      <c r="D207" s="218" t="s">
        <v>146</v>
      </c>
      <c r="E207" s="219" t="s">
        <v>483</v>
      </c>
      <c r="F207" s="220" t="s">
        <v>484</v>
      </c>
      <c r="G207" s="221" t="s">
        <v>303</v>
      </c>
      <c r="H207" s="222">
        <v>196.56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46</v>
      </c>
      <c r="O207" s="90"/>
      <c r="P207" s="228">
        <f>O207*H207</f>
        <v>0</v>
      </c>
      <c r="Q207" s="228">
        <v>0.00048999999999999998</v>
      </c>
      <c r="R207" s="228">
        <f>Q207*H207</f>
        <v>0.096314399999999994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150</v>
      </c>
      <c r="AT207" s="230" t="s">
        <v>146</v>
      </c>
      <c r="AU207" s="230" t="s">
        <v>91</v>
      </c>
      <c r="AY207" s="16" t="s">
        <v>144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89</v>
      </c>
      <c r="BK207" s="231">
        <f>ROUND(I207*H207,2)</f>
        <v>0</v>
      </c>
      <c r="BL207" s="16" t="s">
        <v>150</v>
      </c>
      <c r="BM207" s="230" t="s">
        <v>485</v>
      </c>
    </row>
    <row r="208" s="13" customFormat="1">
      <c r="A208" s="13"/>
      <c r="B208" s="232"/>
      <c r="C208" s="233"/>
      <c r="D208" s="234" t="s">
        <v>152</v>
      </c>
      <c r="E208" s="235" t="s">
        <v>1</v>
      </c>
      <c r="F208" s="236" t="s">
        <v>486</v>
      </c>
      <c r="G208" s="233"/>
      <c r="H208" s="237">
        <v>196.56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152</v>
      </c>
      <c r="AU208" s="243" t="s">
        <v>91</v>
      </c>
      <c r="AV208" s="13" t="s">
        <v>91</v>
      </c>
      <c r="AW208" s="13" t="s">
        <v>36</v>
      </c>
      <c r="AX208" s="13" t="s">
        <v>89</v>
      </c>
      <c r="AY208" s="243" t="s">
        <v>144</v>
      </c>
    </row>
    <row r="209" s="12" customFormat="1" ht="22.8" customHeight="1">
      <c r="A209" s="12"/>
      <c r="B209" s="202"/>
      <c r="C209" s="203"/>
      <c r="D209" s="204" t="s">
        <v>80</v>
      </c>
      <c r="E209" s="216" t="s">
        <v>150</v>
      </c>
      <c r="F209" s="216" t="s">
        <v>154</v>
      </c>
      <c r="G209" s="203"/>
      <c r="H209" s="203"/>
      <c r="I209" s="206"/>
      <c r="J209" s="217">
        <f>BK209</f>
        <v>0</v>
      </c>
      <c r="K209" s="203"/>
      <c r="L209" s="208"/>
      <c r="M209" s="209"/>
      <c r="N209" s="210"/>
      <c r="O209" s="210"/>
      <c r="P209" s="211">
        <f>SUM(P210:P220)</f>
        <v>0</v>
      </c>
      <c r="Q209" s="210"/>
      <c r="R209" s="211">
        <f>SUM(R210:R220)</f>
        <v>227.08803899999998</v>
      </c>
      <c r="S209" s="210"/>
      <c r="T209" s="212">
        <f>SUM(T210:T220)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89</v>
      </c>
      <c r="AT209" s="214" t="s">
        <v>80</v>
      </c>
      <c r="AU209" s="214" t="s">
        <v>89</v>
      </c>
      <c r="AY209" s="213" t="s">
        <v>144</v>
      </c>
      <c r="BK209" s="215">
        <f>SUM(BK210:BK220)</f>
        <v>0</v>
      </c>
    </row>
    <row r="210" s="2" customFormat="1" ht="16.5" customHeight="1">
      <c r="A210" s="37"/>
      <c r="B210" s="38"/>
      <c r="C210" s="218" t="s">
        <v>317</v>
      </c>
      <c r="D210" s="218" t="s">
        <v>146</v>
      </c>
      <c r="E210" s="219" t="s">
        <v>155</v>
      </c>
      <c r="F210" s="220" t="s">
        <v>156</v>
      </c>
      <c r="G210" s="221" t="s">
        <v>149</v>
      </c>
      <c r="H210" s="222">
        <v>542.29999999999995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46</v>
      </c>
      <c r="O210" s="90"/>
      <c r="P210" s="228">
        <f>O210*H210</f>
        <v>0</v>
      </c>
      <c r="Q210" s="228">
        <v>0.2004</v>
      </c>
      <c r="R210" s="228">
        <f>Q210*H210</f>
        <v>108.67691999999998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150</v>
      </c>
      <c r="AT210" s="230" t="s">
        <v>146</v>
      </c>
      <c r="AU210" s="230" t="s">
        <v>91</v>
      </c>
      <c r="AY210" s="16" t="s">
        <v>144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89</v>
      </c>
      <c r="BK210" s="231">
        <f>ROUND(I210*H210,2)</f>
        <v>0</v>
      </c>
      <c r="BL210" s="16" t="s">
        <v>150</v>
      </c>
      <c r="BM210" s="230" t="s">
        <v>157</v>
      </c>
    </row>
    <row r="211" s="13" customFormat="1">
      <c r="A211" s="13"/>
      <c r="B211" s="232"/>
      <c r="C211" s="233"/>
      <c r="D211" s="234" t="s">
        <v>152</v>
      </c>
      <c r="E211" s="235" t="s">
        <v>1</v>
      </c>
      <c r="F211" s="236" t="s">
        <v>487</v>
      </c>
      <c r="G211" s="233"/>
      <c r="H211" s="237">
        <v>542.29999999999995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152</v>
      </c>
      <c r="AU211" s="243" t="s">
        <v>91</v>
      </c>
      <c r="AV211" s="13" t="s">
        <v>91</v>
      </c>
      <c r="AW211" s="13" t="s">
        <v>36</v>
      </c>
      <c r="AX211" s="13" t="s">
        <v>89</v>
      </c>
      <c r="AY211" s="243" t="s">
        <v>144</v>
      </c>
    </row>
    <row r="212" s="2" customFormat="1" ht="16.5" customHeight="1">
      <c r="A212" s="37"/>
      <c r="B212" s="38"/>
      <c r="C212" s="218" t="s">
        <v>321</v>
      </c>
      <c r="D212" s="218" t="s">
        <v>146</v>
      </c>
      <c r="E212" s="219" t="s">
        <v>160</v>
      </c>
      <c r="F212" s="220" t="s">
        <v>156</v>
      </c>
      <c r="G212" s="221" t="s">
        <v>149</v>
      </c>
      <c r="H212" s="222">
        <v>547.55999999999995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46</v>
      </c>
      <c r="O212" s="90"/>
      <c r="P212" s="228">
        <f>O212*H212</f>
        <v>0</v>
      </c>
      <c r="Q212" s="228">
        <v>0.2004</v>
      </c>
      <c r="R212" s="228">
        <f>Q212*H212</f>
        <v>109.73102399999999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150</v>
      </c>
      <c r="AT212" s="230" t="s">
        <v>146</v>
      </c>
      <c r="AU212" s="230" t="s">
        <v>91</v>
      </c>
      <c r="AY212" s="16" t="s">
        <v>144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89</v>
      </c>
      <c r="BK212" s="231">
        <f>ROUND(I212*H212,2)</f>
        <v>0</v>
      </c>
      <c r="BL212" s="16" t="s">
        <v>150</v>
      </c>
      <c r="BM212" s="230" t="s">
        <v>488</v>
      </c>
    </row>
    <row r="213" s="13" customFormat="1">
      <c r="A213" s="13"/>
      <c r="B213" s="232"/>
      <c r="C213" s="233"/>
      <c r="D213" s="234" t="s">
        <v>152</v>
      </c>
      <c r="E213" s="235" t="s">
        <v>1</v>
      </c>
      <c r="F213" s="236" t="s">
        <v>489</v>
      </c>
      <c r="G213" s="233"/>
      <c r="H213" s="237">
        <v>724.46000000000004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152</v>
      </c>
      <c r="AU213" s="243" t="s">
        <v>91</v>
      </c>
      <c r="AV213" s="13" t="s">
        <v>91</v>
      </c>
      <c r="AW213" s="13" t="s">
        <v>36</v>
      </c>
      <c r="AX213" s="13" t="s">
        <v>81</v>
      </c>
      <c r="AY213" s="243" t="s">
        <v>144</v>
      </c>
    </row>
    <row r="214" s="13" customFormat="1">
      <c r="A214" s="13"/>
      <c r="B214" s="232"/>
      <c r="C214" s="233"/>
      <c r="D214" s="234" t="s">
        <v>152</v>
      </c>
      <c r="E214" s="235" t="s">
        <v>1</v>
      </c>
      <c r="F214" s="236" t="s">
        <v>490</v>
      </c>
      <c r="G214" s="233"/>
      <c r="H214" s="237">
        <v>-176.90000000000001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152</v>
      </c>
      <c r="AU214" s="243" t="s">
        <v>91</v>
      </c>
      <c r="AV214" s="13" t="s">
        <v>91</v>
      </c>
      <c r="AW214" s="13" t="s">
        <v>36</v>
      </c>
      <c r="AX214" s="13" t="s">
        <v>81</v>
      </c>
      <c r="AY214" s="243" t="s">
        <v>144</v>
      </c>
    </row>
    <row r="215" s="14" customFormat="1">
      <c r="A215" s="14"/>
      <c r="B215" s="255"/>
      <c r="C215" s="256"/>
      <c r="D215" s="234" t="s">
        <v>152</v>
      </c>
      <c r="E215" s="257" t="s">
        <v>1</v>
      </c>
      <c r="F215" s="258" t="s">
        <v>248</v>
      </c>
      <c r="G215" s="256"/>
      <c r="H215" s="259">
        <v>547.55999999999995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152</v>
      </c>
      <c r="AU215" s="265" t="s">
        <v>91</v>
      </c>
      <c r="AV215" s="14" t="s">
        <v>150</v>
      </c>
      <c r="AW215" s="14" t="s">
        <v>36</v>
      </c>
      <c r="AX215" s="14" t="s">
        <v>89</v>
      </c>
      <c r="AY215" s="265" t="s">
        <v>144</v>
      </c>
    </row>
    <row r="216" s="2" customFormat="1" ht="16.5" customHeight="1">
      <c r="A216" s="37"/>
      <c r="B216" s="38"/>
      <c r="C216" s="218" t="s">
        <v>326</v>
      </c>
      <c r="D216" s="218" t="s">
        <v>146</v>
      </c>
      <c r="E216" s="219" t="s">
        <v>491</v>
      </c>
      <c r="F216" s="220" t="s">
        <v>492</v>
      </c>
      <c r="G216" s="221" t="s">
        <v>329</v>
      </c>
      <c r="H216" s="222">
        <v>3.5</v>
      </c>
      <c r="I216" s="223"/>
      <c r="J216" s="224">
        <f>ROUND(I216*H216,2)</f>
        <v>0</v>
      </c>
      <c r="K216" s="225"/>
      <c r="L216" s="43"/>
      <c r="M216" s="226" t="s">
        <v>1</v>
      </c>
      <c r="N216" s="227" t="s">
        <v>46</v>
      </c>
      <c r="O216" s="90"/>
      <c r="P216" s="228">
        <f>O216*H216</f>
        <v>0</v>
      </c>
      <c r="Q216" s="228">
        <v>1.8907700000000001</v>
      </c>
      <c r="R216" s="228">
        <f>Q216*H216</f>
        <v>6.6176950000000003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150</v>
      </c>
      <c r="AT216" s="230" t="s">
        <v>146</v>
      </c>
      <c r="AU216" s="230" t="s">
        <v>91</v>
      </c>
      <c r="AY216" s="16" t="s">
        <v>144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89</v>
      </c>
      <c r="BK216" s="231">
        <f>ROUND(I216*H216,2)</f>
        <v>0</v>
      </c>
      <c r="BL216" s="16" t="s">
        <v>150</v>
      </c>
      <c r="BM216" s="230" t="s">
        <v>493</v>
      </c>
    </row>
    <row r="217" s="13" customFormat="1">
      <c r="A217" s="13"/>
      <c r="B217" s="232"/>
      <c r="C217" s="233"/>
      <c r="D217" s="234" t="s">
        <v>152</v>
      </c>
      <c r="E217" s="235" t="s">
        <v>1</v>
      </c>
      <c r="F217" s="236" t="s">
        <v>494</v>
      </c>
      <c r="G217" s="233"/>
      <c r="H217" s="237">
        <v>3.5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152</v>
      </c>
      <c r="AU217" s="243" t="s">
        <v>91</v>
      </c>
      <c r="AV217" s="13" t="s">
        <v>91</v>
      </c>
      <c r="AW217" s="13" t="s">
        <v>36</v>
      </c>
      <c r="AX217" s="13" t="s">
        <v>89</v>
      </c>
      <c r="AY217" s="243" t="s">
        <v>144</v>
      </c>
    </row>
    <row r="218" s="2" customFormat="1" ht="33" customHeight="1">
      <c r="A218" s="37"/>
      <c r="B218" s="38"/>
      <c r="C218" s="218" t="s">
        <v>331</v>
      </c>
      <c r="D218" s="218" t="s">
        <v>146</v>
      </c>
      <c r="E218" s="219" t="s">
        <v>495</v>
      </c>
      <c r="F218" s="220" t="s">
        <v>496</v>
      </c>
      <c r="G218" s="221" t="s">
        <v>149</v>
      </c>
      <c r="H218" s="222">
        <v>2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46</v>
      </c>
      <c r="O218" s="90"/>
      <c r="P218" s="228">
        <f>O218*H218</f>
        <v>0</v>
      </c>
      <c r="Q218" s="228">
        <v>1.0311999999999999</v>
      </c>
      <c r="R218" s="228">
        <f>Q218*H218</f>
        <v>2.0623999999999998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150</v>
      </c>
      <c r="AT218" s="230" t="s">
        <v>146</v>
      </c>
      <c r="AU218" s="230" t="s">
        <v>91</v>
      </c>
      <c r="AY218" s="16" t="s">
        <v>144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89</v>
      </c>
      <c r="BK218" s="231">
        <f>ROUND(I218*H218,2)</f>
        <v>0</v>
      </c>
      <c r="BL218" s="16" t="s">
        <v>150</v>
      </c>
      <c r="BM218" s="230" t="s">
        <v>497</v>
      </c>
    </row>
    <row r="219" s="2" customFormat="1">
      <c r="A219" s="37"/>
      <c r="B219" s="38"/>
      <c r="C219" s="39"/>
      <c r="D219" s="234" t="s">
        <v>498</v>
      </c>
      <c r="E219" s="39"/>
      <c r="F219" s="271" t="s">
        <v>499</v>
      </c>
      <c r="G219" s="39"/>
      <c r="H219" s="39"/>
      <c r="I219" s="272"/>
      <c r="J219" s="39"/>
      <c r="K219" s="39"/>
      <c r="L219" s="43"/>
      <c r="M219" s="273"/>
      <c r="N219" s="274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498</v>
      </c>
      <c r="AU219" s="16" t="s">
        <v>91</v>
      </c>
    </row>
    <row r="220" s="13" customFormat="1">
      <c r="A220" s="13"/>
      <c r="B220" s="232"/>
      <c r="C220" s="233"/>
      <c r="D220" s="234" t="s">
        <v>152</v>
      </c>
      <c r="E220" s="235" t="s">
        <v>1</v>
      </c>
      <c r="F220" s="236" t="s">
        <v>500</v>
      </c>
      <c r="G220" s="233"/>
      <c r="H220" s="237">
        <v>2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152</v>
      </c>
      <c r="AU220" s="243" t="s">
        <v>91</v>
      </c>
      <c r="AV220" s="13" t="s">
        <v>91</v>
      </c>
      <c r="AW220" s="13" t="s">
        <v>36</v>
      </c>
      <c r="AX220" s="13" t="s">
        <v>89</v>
      </c>
      <c r="AY220" s="243" t="s">
        <v>144</v>
      </c>
    </row>
    <row r="221" s="12" customFormat="1" ht="22.8" customHeight="1">
      <c r="A221" s="12"/>
      <c r="B221" s="202"/>
      <c r="C221" s="203"/>
      <c r="D221" s="204" t="s">
        <v>80</v>
      </c>
      <c r="E221" s="216" t="s">
        <v>165</v>
      </c>
      <c r="F221" s="216" t="s">
        <v>172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SUM(P222:P248)</f>
        <v>0</v>
      </c>
      <c r="Q221" s="210"/>
      <c r="R221" s="211">
        <f>SUM(R222:R248)</f>
        <v>2055.5285510000003</v>
      </c>
      <c r="S221" s="210"/>
      <c r="T221" s="212">
        <f>SUM(T222:T248)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89</v>
      </c>
      <c r="AT221" s="214" t="s">
        <v>80</v>
      </c>
      <c r="AU221" s="214" t="s">
        <v>89</v>
      </c>
      <c r="AY221" s="213" t="s">
        <v>144</v>
      </c>
      <c r="BK221" s="215">
        <f>SUM(BK222:BK248)</f>
        <v>0</v>
      </c>
    </row>
    <row r="222" s="2" customFormat="1" ht="24.15" customHeight="1">
      <c r="A222" s="37"/>
      <c r="B222" s="38"/>
      <c r="C222" s="218" t="s">
        <v>501</v>
      </c>
      <c r="D222" s="218" t="s">
        <v>146</v>
      </c>
      <c r="E222" s="219" t="s">
        <v>178</v>
      </c>
      <c r="F222" s="220" t="s">
        <v>179</v>
      </c>
      <c r="G222" s="221" t="s">
        <v>149</v>
      </c>
      <c r="H222" s="222">
        <v>542.29999999999995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46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150</v>
      </c>
      <c r="AT222" s="230" t="s">
        <v>146</v>
      </c>
      <c r="AU222" s="230" t="s">
        <v>91</v>
      </c>
      <c r="AY222" s="16" t="s">
        <v>144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89</v>
      </c>
      <c r="BK222" s="231">
        <f>ROUND(I222*H222,2)</f>
        <v>0</v>
      </c>
      <c r="BL222" s="16" t="s">
        <v>150</v>
      </c>
      <c r="BM222" s="230" t="s">
        <v>180</v>
      </c>
    </row>
    <row r="223" s="2" customFormat="1" ht="24.15" customHeight="1">
      <c r="A223" s="37"/>
      <c r="B223" s="38"/>
      <c r="C223" s="218" t="s">
        <v>502</v>
      </c>
      <c r="D223" s="218" t="s">
        <v>146</v>
      </c>
      <c r="E223" s="219" t="s">
        <v>182</v>
      </c>
      <c r="F223" s="220" t="s">
        <v>179</v>
      </c>
      <c r="G223" s="221" t="s">
        <v>149</v>
      </c>
      <c r="H223" s="222">
        <v>547.55999999999995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46</v>
      </c>
      <c r="O223" s="90"/>
      <c r="P223" s="228">
        <f>O223*H223</f>
        <v>0</v>
      </c>
      <c r="Q223" s="228">
        <v>0.19800000000000001</v>
      </c>
      <c r="R223" s="228">
        <f>Q223*H223</f>
        <v>108.41687999999999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150</v>
      </c>
      <c r="AT223" s="230" t="s">
        <v>146</v>
      </c>
      <c r="AU223" s="230" t="s">
        <v>91</v>
      </c>
      <c r="AY223" s="16" t="s">
        <v>144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89</v>
      </c>
      <c r="BK223" s="231">
        <f>ROUND(I223*H223,2)</f>
        <v>0</v>
      </c>
      <c r="BL223" s="16" t="s">
        <v>150</v>
      </c>
      <c r="BM223" s="230" t="s">
        <v>503</v>
      </c>
    </row>
    <row r="224" s="13" customFormat="1">
      <c r="A224" s="13"/>
      <c r="B224" s="232"/>
      <c r="C224" s="233"/>
      <c r="D224" s="234" t="s">
        <v>152</v>
      </c>
      <c r="E224" s="235" t="s">
        <v>1</v>
      </c>
      <c r="F224" s="236" t="s">
        <v>489</v>
      </c>
      <c r="G224" s="233"/>
      <c r="H224" s="237">
        <v>724.46000000000004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152</v>
      </c>
      <c r="AU224" s="243" t="s">
        <v>91</v>
      </c>
      <c r="AV224" s="13" t="s">
        <v>91</v>
      </c>
      <c r="AW224" s="13" t="s">
        <v>36</v>
      </c>
      <c r="AX224" s="13" t="s">
        <v>81</v>
      </c>
      <c r="AY224" s="243" t="s">
        <v>144</v>
      </c>
    </row>
    <row r="225" s="13" customFormat="1">
      <c r="A225" s="13"/>
      <c r="B225" s="232"/>
      <c r="C225" s="233"/>
      <c r="D225" s="234" t="s">
        <v>152</v>
      </c>
      <c r="E225" s="235" t="s">
        <v>1</v>
      </c>
      <c r="F225" s="236" t="s">
        <v>490</v>
      </c>
      <c r="G225" s="233"/>
      <c r="H225" s="237">
        <v>-176.90000000000001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152</v>
      </c>
      <c r="AU225" s="243" t="s">
        <v>91</v>
      </c>
      <c r="AV225" s="13" t="s">
        <v>91</v>
      </c>
      <c r="AW225" s="13" t="s">
        <v>36</v>
      </c>
      <c r="AX225" s="13" t="s">
        <v>81</v>
      </c>
      <c r="AY225" s="243" t="s">
        <v>144</v>
      </c>
    </row>
    <row r="226" s="14" customFormat="1">
      <c r="A226" s="14"/>
      <c r="B226" s="255"/>
      <c r="C226" s="256"/>
      <c r="D226" s="234" t="s">
        <v>152</v>
      </c>
      <c r="E226" s="257" t="s">
        <v>1</v>
      </c>
      <c r="F226" s="258" t="s">
        <v>248</v>
      </c>
      <c r="G226" s="256"/>
      <c r="H226" s="259">
        <v>547.55999999999995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152</v>
      </c>
      <c r="AU226" s="265" t="s">
        <v>91</v>
      </c>
      <c r="AV226" s="14" t="s">
        <v>150</v>
      </c>
      <c r="AW226" s="14" t="s">
        <v>36</v>
      </c>
      <c r="AX226" s="14" t="s">
        <v>89</v>
      </c>
      <c r="AY226" s="265" t="s">
        <v>144</v>
      </c>
    </row>
    <row r="227" s="2" customFormat="1" ht="24.15" customHeight="1">
      <c r="A227" s="37"/>
      <c r="B227" s="38"/>
      <c r="C227" s="218" t="s">
        <v>504</v>
      </c>
      <c r="D227" s="218" t="s">
        <v>146</v>
      </c>
      <c r="E227" s="219" t="s">
        <v>197</v>
      </c>
      <c r="F227" s="220" t="s">
        <v>198</v>
      </c>
      <c r="G227" s="221" t="s">
        <v>149</v>
      </c>
      <c r="H227" s="222">
        <v>542.29999999999995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46</v>
      </c>
      <c r="O227" s="90"/>
      <c r="P227" s="228">
        <f>O227*H227</f>
        <v>0</v>
      </c>
      <c r="Q227" s="228">
        <v>0.29160000000000003</v>
      </c>
      <c r="R227" s="228">
        <f>Q227*H227</f>
        <v>158.13468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150</v>
      </c>
      <c r="AT227" s="230" t="s">
        <v>146</v>
      </c>
      <c r="AU227" s="230" t="s">
        <v>91</v>
      </c>
      <c r="AY227" s="16" t="s">
        <v>144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89</v>
      </c>
      <c r="BK227" s="231">
        <f>ROUND(I227*H227,2)</f>
        <v>0</v>
      </c>
      <c r="BL227" s="16" t="s">
        <v>150</v>
      </c>
      <c r="BM227" s="230" t="s">
        <v>199</v>
      </c>
    </row>
    <row r="228" s="2" customFormat="1" ht="24.15" customHeight="1">
      <c r="A228" s="37"/>
      <c r="B228" s="38"/>
      <c r="C228" s="218" t="s">
        <v>505</v>
      </c>
      <c r="D228" s="218" t="s">
        <v>146</v>
      </c>
      <c r="E228" s="219" t="s">
        <v>201</v>
      </c>
      <c r="F228" s="220" t="s">
        <v>198</v>
      </c>
      <c r="G228" s="221" t="s">
        <v>149</v>
      </c>
      <c r="H228" s="222">
        <v>547.55999999999995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46</v>
      </c>
      <c r="O228" s="90"/>
      <c r="P228" s="228">
        <f>O228*H228</f>
        <v>0</v>
      </c>
      <c r="Q228" s="228">
        <v>0.29160000000000003</v>
      </c>
      <c r="R228" s="228">
        <f>Q228*H228</f>
        <v>159.66849600000001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150</v>
      </c>
      <c r="AT228" s="230" t="s">
        <v>146</v>
      </c>
      <c r="AU228" s="230" t="s">
        <v>91</v>
      </c>
      <c r="AY228" s="16" t="s">
        <v>144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89</v>
      </c>
      <c r="BK228" s="231">
        <f>ROUND(I228*H228,2)</f>
        <v>0</v>
      </c>
      <c r="BL228" s="16" t="s">
        <v>150</v>
      </c>
      <c r="BM228" s="230" t="s">
        <v>506</v>
      </c>
    </row>
    <row r="229" s="13" customFormat="1">
      <c r="A229" s="13"/>
      <c r="B229" s="232"/>
      <c r="C229" s="233"/>
      <c r="D229" s="234" t="s">
        <v>152</v>
      </c>
      <c r="E229" s="235" t="s">
        <v>1</v>
      </c>
      <c r="F229" s="236" t="s">
        <v>489</v>
      </c>
      <c r="G229" s="233"/>
      <c r="H229" s="237">
        <v>724.46000000000004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152</v>
      </c>
      <c r="AU229" s="243" t="s">
        <v>91</v>
      </c>
      <c r="AV229" s="13" t="s">
        <v>91</v>
      </c>
      <c r="AW229" s="13" t="s">
        <v>36</v>
      </c>
      <c r="AX229" s="13" t="s">
        <v>81</v>
      </c>
      <c r="AY229" s="243" t="s">
        <v>144</v>
      </c>
    </row>
    <row r="230" s="13" customFormat="1">
      <c r="A230" s="13"/>
      <c r="B230" s="232"/>
      <c r="C230" s="233"/>
      <c r="D230" s="234" t="s">
        <v>152</v>
      </c>
      <c r="E230" s="235" t="s">
        <v>1</v>
      </c>
      <c r="F230" s="236" t="s">
        <v>490</v>
      </c>
      <c r="G230" s="233"/>
      <c r="H230" s="237">
        <v>-176.90000000000001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152</v>
      </c>
      <c r="AU230" s="243" t="s">
        <v>91</v>
      </c>
      <c r="AV230" s="13" t="s">
        <v>91</v>
      </c>
      <c r="AW230" s="13" t="s">
        <v>36</v>
      </c>
      <c r="AX230" s="13" t="s">
        <v>81</v>
      </c>
      <c r="AY230" s="243" t="s">
        <v>144</v>
      </c>
    </row>
    <row r="231" s="14" customFormat="1">
      <c r="A231" s="14"/>
      <c r="B231" s="255"/>
      <c r="C231" s="256"/>
      <c r="D231" s="234" t="s">
        <v>152</v>
      </c>
      <c r="E231" s="257" t="s">
        <v>1</v>
      </c>
      <c r="F231" s="258" t="s">
        <v>248</v>
      </c>
      <c r="G231" s="256"/>
      <c r="H231" s="259">
        <v>547.55999999999995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152</v>
      </c>
      <c r="AU231" s="265" t="s">
        <v>91</v>
      </c>
      <c r="AV231" s="14" t="s">
        <v>150</v>
      </c>
      <c r="AW231" s="14" t="s">
        <v>36</v>
      </c>
      <c r="AX231" s="14" t="s">
        <v>89</v>
      </c>
      <c r="AY231" s="265" t="s">
        <v>144</v>
      </c>
    </row>
    <row r="232" s="2" customFormat="1" ht="24.15" customHeight="1">
      <c r="A232" s="37"/>
      <c r="B232" s="38"/>
      <c r="C232" s="218" t="s">
        <v>507</v>
      </c>
      <c r="D232" s="218" t="s">
        <v>146</v>
      </c>
      <c r="E232" s="219" t="s">
        <v>508</v>
      </c>
      <c r="F232" s="220" t="s">
        <v>509</v>
      </c>
      <c r="G232" s="221" t="s">
        <v>149</v>
      </c>
      <c r="H232" s="222">
        <v>32.200000000000003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46</v>
      </c>
      <c r="O232" s="90"/>
      <c r="P232" s="228">
        <f>O232*H232</f>
        <v>0</v>
      </c>
      <c r="Q232" s="228">
        <v>0.38700000000000001</v>
      </c>
      <c r="R232" s="228">
        <f>Q232*H232</f>
        <v>12.461400000000001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150</v>
      </c>
      <c r="AT232" s="230" t="s">
        <v>146</v>
      </c>
      <c r="AU232" s="230" t="s">
        <v>91</v>
      </c>
      <c r="AY232" s="16" t="s">
        <v>144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89</v>
      </c>
      <c r="BK232" s="231">
        <f>ROUND(I232*H232,2)</f>
        <v>0</v>
      </c>
      <c r="BL232" s="16" t="s">
        <v>150</v>
      </c>
      <c r="BM232" s="230" t="s">
        <v>510</v>
      </c>
    </row>
    <row r="233" s="2" customFormat="1" ht="37.8" customHeight="1">
      <c r="A233" s="37"/>
      <c r="B233" s="38"/>
      <c r="C233" s="218" t="s">
        <v>511</v>
      </c>
      <c r="D233" s="218" t="s">
        <v>146</v>
      </c>
      <c r="E233" s="219" t="s">
        <v>512</v>
      </c>
      <c r="F233" s="220" t="s">
        <v>513</v>
      </c>
      <c r="G233" s="221" t="s">
        <v>149</v>
      </c>
      <c r="H233" s="222">
        <v>664.39999999999998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46</v>
      </c>
      <c r="O233" s="90"/>
      <c r="P233" s="228">
        <f>O233*H233</f>
        <v>0</v>
      </c>
      <c r="Q233" s="228">
        <v>0.38700000000000001</v>
      </c>
      <c r="R233" s="228">
        <f>Q233*H233</f>
        <v>257.12279999999998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150</v>
      </c>
      <c r="AT233" s="230" t="s">
        <v>146</v>
      </c>
      <c r="AU233" s="230" t="s">
        <v>91</v>
      </c>
      <c r="AY233" s="16" t="s">
        <v>144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89</v>
      </c>
      <c r="BK233" s="231">
        <f>ROUND(I233*H233,2)</f>
        <v>0</v>
      </c>
      <c r="BL233" s="16" t="s">
        <v>150</v>
      </c>
      <c r="BM233" s="230" t="s">
        <v>514</v>
      </c>
    </row>
    <row r="234" s="2" customFormat="1" ht="37.8" customHeight="1">
      <c r="A234" s="37"/>
      <c r="B234" s="38"/>
      <c r="C234" s="218" t="s">
        <v>515</v>
      </c>
      <c r="D234" s="218" t="s">
        <v>146</v>
      </c>
      <c r="E234" s="219" t="s">
        <v>516</v>
      </c>
      <c r="F234" s="220" t="s">
        <v>513</v>
      </c>
      <c r="G234" s="221" t="s">
        <v>149</v>
      </c>
      <c r="H234" s="222">
        <v>664.39999999999998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46</v>
      </c>
      <c r="O234" s="90"/>
      <c r="P234" s="228">
        <f>O234*H234</f>
        <v>0</v>
      </c>
      <c r="Q234" s="228">
        <v>0.38700000000000001</v>
      </c>
      <c r="R234" s="228">
        <f>Q234*H234</f>
        <v>257.12279999999998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150</v>
      </c>
      <c r="AT234" s="230" t="s">
        <v>146</v>
      </c>
      <c r="AU234" s="230" t="s">
        <v>91</v>
      </c>
      <c r="AY234" s="16" t="s">
        <v>144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89</v>
      </c>
      <c r="BK234" s="231">
        <f>ROUND(I234*H234,2)</f>
        <v>0</v>
      </c>
      <c r="BL234" s="16" t="s">
        <v>150</v>
      </c>
      <c r="BM234" s="230" t="s">
        <v>517</v>
      </c>
    </row>
    <row r="235" s="2" customFormat="1" ht="37.8" customHeight="1">
      <c r="A235" s="37"/>
      <c r="B235" s="38"/>
      <c r="C235" s="218" t="s">
        <v>518</v>
      </c>
      <c r="D235" s="218" t="s">
        <v>146</v>
      </c>
      <c r="E235" s="219" t="s">
        <v>519</v>
      </c>
      <c r="F235" s="220" t="s">
        <v>513</v>
      </c>
      <c r="G235" s="221" t="s">
        <v>149</v>
      </c>
      <c r="H235" s="222">
        <v>796.89999999999998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46</v>
      </c>
      <c r="O235" s="90"/>
      <c r="P235" s="228">
        <f>O235*H235</f>
        <v>0</v>
      </c>
      <c r="Q235" s="228">
        <v>0.38700000000000001</v>
      </c>
      <c r="R235" s="228">
        <f>Q235*H235</f>
        <v>308.40030000000002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150</v>
      </c>
      <c r="AT235" s="230" t="s">
        <v>146</v>
      </c>
      <c r="AU235" s="230" t="s">
        <v>91</v>
      </c>
      <c r="AY235" s="16" t="s">
        <v>144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89</v>
      </c>
      <c r="BK235" s="231">
        <f>ROUND(I235*H235,2)</f>
        <v>0</v>
      </c>
      <c r="BL235" s="16" t="s">
        <v>150</v>
      </c>
      <c r="BM235" s="230" t="s">
        <v>520</v>
      </c>
    </row>
    <row r="236" s="2" customFormat="1" ht="37.8" customHeight="1">
      <c r="A236" s="37"/>
      <c r="B236" s="38"/>
      <c r="C236" s="218" t="s">
        <v>521</v>
      </c>
      <c r="D236" s="218" t="s">
        <v>146</v>
      </c>
      <c r="E236" s="219" t="s">
        <v>522</v>
      </c>
      <c r="F236" s="220" t="s">
        <v>513</v>
      </c>
      <c r="G236" s="221" t="s">
        <v>149</v>
      </c>
      <c r="H236" s="222">
        <v>796.89999999999998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46</v>
      </c>
      <c r="O236" s="90"/>
      <c r="P236" s="228">
        <f>O236*H236</f>
        <v>0</v>
      </c>
      <c r="Q236" s="228">
        <v>0.38700000000000001</v>
      </c>
      <c r="R236" s="228">
        <f>Q236*H236</f>
        <v>308.40030000000002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150</v>
      </c>
      <c r="AT236" s="230" t="s">
        <v>146</v>
      </c>
      <c r="AU236" s="230" t="s">
        <v>91</v>
      </c>
      <c r="AY236" s="16" t="s">
        <v>144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89</v>
      </c>
      <c r="BK236" s="231">
        <f>ROUND(I236*H236,2)</f>
        <v>0</v>
      </c>
      <c r="BL236" s="16" t="s">
        <v>150</v>
      </c>
      <c r="BM236" s="230" t="s">
        <v>523</v>
      </c>
    </row>
    <row r="237" s="2" customFormat="1" ht="33" customHeight="1">
      <c r="A237" s="37"/>
      <c r="B237" s="38"/>
      <c r="C237" s="218" t="s">
        <v>524</v>
      </c>
      <c r="D237" s="218" t="s">
        <v>146</v>
      </c>
      <c r="E237" s="219" t="s">
        <v>525</v>
      </c>
      <c r="F237" s="220" t="s">
        <v>526</v>
      </c>
      <c r="G237" s="221" t="s">
        <v>149</v>
      </c>
      <c r="H237" s="222">
        <v>271.60000000000002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46</v>
      </c>
      <c r="O237" s="90"/>
      <c r="P237" s="228">
        <f>O237*H237</f>
        <v>0</v>
      </c>
      <c r="Q237" s="228">
        <v>0.46000000000000002</v>
      </c>
      <c r="R237" s="228">
        <f>Q237*H237</f>
        <v>124.93600000000002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150</v>
      </c>
      <c r="AT237" s="230" t="s">
        <v>146</v>
      </c>
      <c r="AU237" s="230" t="s">
        <v>91</v>
      </c>
      <c r="AY237" s="16" t="s">
        <v>144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89</v>
      </c>
      <c r="BK237" s="231">
        <f>ROUND(I237*H237,2)</f>
        <v>0</v>
      </c>
      <c r="BL237" s="16" t="s">
        <v>150</v>
      </c>
      <c r="BM237" s="230" t="s">
        <v>527</v>
      </c>
    </row>
    <row r="238" s="2" customFormat="1" ht="33" customHeight="1">
      <c r="A238" s="37"/>
      <c r="B238" s="38"/>
      <c r="C238" s="218" t="s">
        <v>528</v>
      </c>
      <c r="D238" s="218" t="s">
        <v>146</v>
      </c>
      <c r="E238" s="219" t="s">
        <v>529</v>
      </c>
      <c r="F238" s="220" t="s">
        <v>530</v>
      </c>
      <c r="G238" s="221" t="s">
        <v>149</v>
      </c>
      <c r="H238" s="222">
        <v>149.40000000000001</v>
      </c>
      <c r="I238" s="223"/>
      <c r="J238" s="224">
        <f>ROUND(I238*H238,2)</f>
        <v>0</v>
      </c>
      <c r="K238" s="225"/>
      <c r="L238" s="43"/>
      <c r="M238" s="226" t="s">
        <v>1</v>
      </c>
      <c r="N238" s="227" t="s">
        <v>46</v>
      </c>
      <c r="O238" s="90"/>
      <c r="P238" s="228">
        <f>O238*H238</f>
        <v>0</v>
      </c>
      <c r="Q238" s="228">
        <v>0.57499999999999996</v>
      </c>
      <c r="R238" s="228">
        <f>Q238*H238</f>
        <v>85.905000000000001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150</v>
      </c>
      <c r="AT238" s="230" t="s">
        <v>146</v>
      </c>
      <c r="AU238" s="230" t="s">
        <v>91</v>
      </c>
      <c r="AY238" s="16" t="s">
        <v>144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89</v>
      </c>
      <c r="BK238" s="231">
        <f>ROUND(I238*H238,2)</f>
        <v>0</v>
      </c>
      <c r="BL238" s="16" t="s">
        <v>150</v>
      </c>
      <c r="BM238" s="230" t="s">
        <v>531</v>
      </c>
    </row>
    <row r="239" s="2" customFormat="1" ht="24.15" customHeight="1">
      <c r="A239" s="37"/>
      <c r="B239" s="38"/>
      <c r="C239" s="218" t="s">
        <v>532</v>
      </c>
      <c r="D239" s="218" t="s">
        <v>146</v>
      </c>
      <c r="E239" s="219" t="s">
        <v>533</v>
      </c>
      <c r="F239" s="220" t="s">
        <v>534</v>
      </c>
      <c r="G239" s="221" t="s">
        <v>149</v>
      </c>
      <c r="H239" s="222">
        <v>542.29999999999995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46</v>
      </c>
      <c r="O239" s="90"/>
      <c r="P239" s="228">
        <f>O239*H239</f>
        <v>0</v>
      </c>
      <c r="Q239" s="228">
        <v>0.098000000000000004</v>
      </c>
      <c r="R239" s="228">
        <f>Q239*H239</f>
        <v>53.145399999999995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150</v>
      </c>
      <c r="AT239" s="230" t="s">
        <v>146</v>
      </c>
      <c r="AU239" s="230" t="s">
        <v>91</v>
      </c>
      <c r="AY239" s="16" t="s">
        <v>144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89</v>
      </c>
      <c r="BK239" s="231">
        <f>ROUND(I239*H239,2)</f>
        <v>0</v>
      </c>
      <c r="BL239" s="16" t="s">
        <v>150</v>
      </c>
      <c r="BM239" s="230" t="s">
        <v>535</v>
      </c>
    </row>
    <row r="240" s="13" customFormat="1">
      <c r="A240" s="13"/>
      <c r="B240" s="232"/>
      <c r="C240" s="233"/>
      <c r="D240" s="234" t="s">
        <v>152</v>
      </c>
      <c r="E240" s="235" t="s">
        <v>1</v>
      </c>
      <c r="F240" s="236" t="s">
        <v>536</v>
      </c>
      <c r="G240" s="233"/>
      <c r="H240" s="237">
        <v>542.29999999999995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152</v>
      </c>
      <c r="AU240" s="243" t="s">
        <v>91</v>
      </c>
      <c r="AV240" s="13" t="s">
        <v>91</v>
      </c>
      <c r="AW240" s="13" t="s">
        <v>36</v>
      </c>
      <c r="AX240" s="13" t="s">
        <v>89</v>
      </c>
      <c r="AY240" s="243" t="s">
        <v>144</v>
      </c>
    </row>
    <row r="241" s="2" customFormat="1" ht="24.15" customHeight="1">
      <c r="A241" s="37"/>
      <c r="B241" s="38"/>
      <c r="C241" s="244" t="s">
        <v>537</v>
      </c>
      <c r="D241" s="244" t="s">
        <v>235</v>
      </c>
      <c r="E241" s="245" t="s">
        <v>538</v>
      </c>
      <c r="F241" s="246" t="s">
        <v>539</v>
      </c>
      <c r="G241" s="247" t="s">
        <v>149</v>
      </c>
      <c r="H241" s="248">
        <v>569.41499999999996</v>
      </c>
      <c r="I241" s="249"/>
      <c r="J241" s="250">
        <f>ROUND(I241*H241,2)</f>
        <v>0</v>
      </c>
      <c r="K241" s="251"/>
      <c r="L241" s="252"/>
      <c r="M241" s="253" t="s">
        <v>1</v>
      </c>
      <c r="N241" s="254" t="s">
        <v>46</v>
      </c>
      <c r="O241" s="90"/>
      <c r="P241" s="228">
        <f>O241*H241</f>
        <v>0</v>
      </c>
      <c r="Q241" s="228">
        <v>0.159</v>
      </c>
      <c r="R241" s="228">
        <f>Q241*H241</f>
        <v>90.536985000000001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177</v>
      </c>
      <c r="AT241" s="230" t="s">
        <v>235</v>
      </c>
      <c r="AU241" s="230" t="s">
        <v>91</v>
      </c>
      <c r="AY241" s="16" t="s">
        <v>144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89</v>
      </c>
      <c r="BK241" s="231">
        <f>ROUND(I241*H241,2)</f>
        <v>0</v>
      </c>
      <c r="BL241" s="16" t="s">
        <v>150</v>
      </c>
      <c r="BM241" s="230" t="s">
        <v>540</v>
      </c>
    </row>
    <row r="242" s="13" customFormat="1">
      <c r="A242" s="13"/>
      <c r="B242" s="232"/>
      <c r="C242" s="233"/>
      <c r="D242" s="234" t="s">
        <v>152</v>
      </c>
      <c r="E242" s="235" t="s">
        <v>1</v>
      </c>
      <c r="F242" s="236" t="s">
        <v>541</v>
      </c>
      <c r="G242" s="233"/>
      <c r="H242" s="237">
        <v>569.41499999999996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152</v>
      </c>
      <c r="AU242" s="243" t="s">
        <v>91</v>
      </c>
      <c r="AV242" s="13" t="s">
        <v>91</v>
      </c>
      <c r="AW242" s="13" t="s">
        <v>36</v>
      </c>
      <c r="AX242" s="13" t="s">
        <v>89</v>
      </c>
      <c r="AY242" s="243" t="s">
        <v>144</v>
      </c>
    </row>
    <row r="243" s="2" customFormat="1" ht="24.15" customHeight="1">
      <c r="A243" s="37"/>
      <c r="B243" s="38"/>
      <c r="C243" s="218" t="s">
        <v>542</v>
      </c>
      <c r="D243" s="218" t="s">
        <v>146</v>
      </c>
      <c r="E243" s="219" t="s">
        <v>292</v>
      </c>
      <c r="F243" s="220" t="s">
        <v>293</v>
      </c>
      <c r="G243" s="221" t="s">
        <v>149</v>
      </c>
      <c r="H243" s="222">
        <v>547.55999999999995</v>
      </c>
      <c r="I243" s="223"/>
      <c r="J243" s="224">
        <f>ROUND(I243*H243,2)</f>
        <v>0</v>
      </c>
      <c r="K243" s="225"/>
      <c r="L243" s="43"/>
      <c r="M243" s="226" t="s">
        <v>1</v>
      </c>
      <c r="N243" s="227" t="s">
        <v>46</v>
      </c>
      <c r="O243" s="90"/>
      <c r="P243" s="228">
        <f>O243*H243</f>
        <v>0</v>
      </c>
      <c r="Q243" s="228">
        <v>0.098000000000000004</v>
      </c>
      <c r="R243" s="228">
        <f>Q243*H243</f>
        <v>53.660879999999999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150</v>
      </c>
      <c r="AT243" s="230" t="s">
        <v>146</v>
      </c>
      <c r="AU243" s="230" t="s">
        <v>91</v>
      </c>
      <c r="AY243" s="16" t="s">
        <v>144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89</v>
      </c>
      <c r="BK243" s="231">
        <f>ROUND(I243*H243,2)</f>
        <v>0</v>
      </c>
      <c r="BL243" s="16" t="s">
        <v>150</v>
      </c>
      <c r="BM243" s="230" t="s">
        <v>543</v>
      </c>
    </row>
    <row r="244" s="13" customFormat="1">
      <c r="A244" s="13"/>
      <c r="B244" s="232"/>
      <c r="C244" s="233"/>
      <c r="D244" s="234" t="s">
        <v>152</v>
      </c>
      <c r="E244" s="235" t="s">
        <v>1</v>
      </c>
      <c r="F244" s="236" t="s">
        <v>544</v>
      </c>
      <c r="G244" s="233"/>
      <c r="H244" s="237">
        <v>724.46000000000004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152</v>
      </c>
      <c r="AU244" s="243" t="s">
        <v>91</v>
      </c>
      <c r="AV244" s="13" t="s">
        <v>91</v>
      </c>
      <c r="AW244" s="13" t="s">
        <v>36</v>
      </c>
      <c r="AX244" s="13" t="s">
        <v>81</v>
      </c>
      <c r="AY244" s="243" t="s">
        <v>144</v>
      </c>
    </row>
    <row r="245" s="13" customFormat="1">
      <c r="A245" s="13"/>
      <c r="B245" s="232"/>
      <c r="C245" s="233"/>
      <c r="D245" s="234" t="s">
        <v>152</v>
      </c>
      <c r="E245" s="235" t="s">
        <v>1</v>
      </c>
      <c r="F245" s="236" t="s">
        <v>490</v>
      </c>
      <c r="G245" s="233"/>
      <c r="H245" s="237">
        <v>-176.90000000000001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152</v>
      </c>
      <c r="AU245" s="243" t="s">
        <v>91</v>
      </c>
      <c r="AV245" s="13" t="s">
        <v>91</v>
      </c>
      <c r="AW245" s="13" t="s">
        <v>36</v>
      </c>
      <c r="AX245" s="13" t="s">
        <v>81</v>
      </c>
      <c r="AY245" s="243" t="s">
        <v>144</v>
      </c>
    </row>
    <row r="246" s="14" customFormat="1">
      <c r="A246" s="14"/>
      <c r="B246" s="255"/>
      <c r="C246" s="256"/>
      <c r="D246" s="234" t="s">
        <v>152</v>
      </c>
      <c r="E246" s="257" t="s">
        <v>1</v>
      </c>
      <c r="F246" s="258" t="s">
        <v>248</v>
      </c>
      <c r="G246" s="256"/>
      <c r="H246" s="259">
        <v>547.55999999999995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152</v>
      </c>
      <c r="AU246" s="265" t="s">
        <v>91</v>
      </c>
      <c r="AV246" s="14" t="s">
        <v>150</v>
      </c>
      <c r="AW246" s="14" t="s">
        <v>36</v>
      </c>
      <c r="AX246" s="14" t="s">
        <v>89</v>
      </c>
      <c r="AY246" s="265" t="s">
        <v>144</v>
      </c>
    </row>
    <row r="247" s="2" customFormat="1" ht="21.75" customHeight="1">
      <c r="A247" s="37"/>
      <c r="B247" s="38"/>
      <c r="C247" s="244" t="s">
        <v>545</v>
      </c>
      <c r="D247" s="244" t="s">
        <v>235</v>
      </c>
      <c r="E247" s="245" t="s">
        <v>296</v>
      </c>
      <c r="F247" s="246" t="s">
        <v>297</v>
      </c>
      <c r="G247" s="247" t="s">
        <v>149</v>
      </c>
      <c r="H247" s="248">
        <v>574.93799999999999</v>
      </c>
      <c r="I247" s="249"/>
      <c r="J247" s="250">
        <f>ROUND(I247*H247,2)</f>
        <v>0</v>
      </c>
      <c r="K247" s="251"/>
      <c r="L247" s="252"/>
      <c r="M247" s="253" t="s">
        <v>1</v>
      </c>
      <c r="N247" s="254" t="s">
        <v>46</v>
      </c>
      <c r="O247" s="90"/>
      <c r="P247" s="228">
        <f>O247*H247</f>
        <v>0</v>
      </c>
      <c r="Q247" s="228">
        <v>0.13500000000000001</v>
      </c>
      <c r="R247" s="228">
        <f>Q247*H247</f>
        <v>77.616630000000001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177</v>
      </c>
      <c r="AT247" s="230" t="s">
        <v>235</v>
      </c>
      <c r="AU247" s="230" t="s">
        <v>91</v>
      </c>
      <c r="AY247" s="16" t="s">
        <v>144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89</v>
      </c>
      <c r="BK247" s="231">
        <f>ROUND(I247*H247,2)</f>
        <v>0</v>
      </c>
      <c r="BL247" s="16" t="s">
        <v>150</v>
      </c>
      <c r="BM247" s="230" t="s">
        <v>546</v>
      </c>
    </row>
    <row r="248" s="13" customFormat="1">
      <c r="A248" s="13"/>
      <c r="B248" s="232"/>
      <c r="C248" s="233"/>
      <c r="D248" s="234" t="s">
        <v>152</v>
      </c>
      <c r="E248" s="235" t="s">
        <v>1</v>
      </c>
      <c r="F248" s="236" t="s">
        <v>547</v>
      </c>
      <c r="G248" s="233"/>
      <c r="H248" s="237">
        <v>574.93799999999999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152</v>
      </c>
      <c r="AU248" s="243" t="s">
        <v>91</v>
      </c>
      <c r="AV248" s="13" t="s">
        <v>91</v>
      </c>
      <c r="AW248" s="13" t="s">
        <v>36</v>
      </c>
      <c r="AX248" s="13" t="s">
        <v>89</v>
      </c>
      <c r="AY248" s="243" t="s">
        <v>144</v>
      </c>
    </row>
    <row r="249" s="12" customFormat="1" ht="22.8" customHeight="1">
      <c r="A249" s="12"/>
      <c r="B249" s="202"/>
      <c r="C249" s="203"/>
      <c r="D249" s="204" t="s">
        <v>80</v>
      </c>
      <c r="E249" s="216" t="s">
        <v>177</v>
      </c>
      <c r="F249" s="216" t="s">
        <v>548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SUM(P250:P269)</f>
        <v>0</v>
      </c>
      <c r="Q249" s="210"/>
      <c r="R249" s="211">
        <f>SUM(R250:R269)</f>
        <v>3.0833325000000005</v>
      </c>
      <c r="S249" s="210"/>
      <c r="T249" s="212">
        <f>SUM(T250:T269)</f>
        <v>1.734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89</v>
      </c>
      <c r="AT249" s="214" t="s">
        <v>80</v>
      </c>
      <c r="AU249" s="214" t="s">
        <v>89</v>
      </c>
      <c r="AY249" s="213" t="s">
        <v>144</v>
      </c>
      <c r="BK249" s="215">
        <f>SUM(BK250:BK269)</f>
        <v>0</v>
      </c>
    </row>
    <row r="250" s="2" customFormat="1" ht="33" customHeight="1">
      <c r="A250" s="37"/>
      <c r="B250" s="38"/>
      <c r="C250" s="218" t="s">
        <v>549</v>
      </c>
      <c r="D250" s="218" t="s">
        <v>146</v>
      </c>
      <c r="E250" s="219" t="s">
        <v>550</v>
      </c>
      <c r="F250" s="220" t="s">
        <v>551</v>
      </c>
      <c r="G250" s="221" t="s">
        <v>303</v>
      </c>
      <c r="H250" s="222">
        <v>35</v>
      </c>
      <c r="I250" s="223"/>
      <c r="J250" s="224">
        <f>ROUND(I250*H250,2)</f>
        <v>0</v>
      </c>
      <c r="K250" s="225"/>
      <c r="L250" s="43"/>
      <c r="M250" s="226" t="s">
        <v>1</v>
      </c>
      <c r="N250" s="227" t="s">
        <v>46</v>
      </c>
      <c r="O250" s="90"/>
      <c r="P250" s="228">
        <f>O250*H250</f>
        <v>0</v>
      </c>
      <c r="Q250" s="228">
        <v>1.0000000000000001E-05</v>
      </c>
      <c r="R250" s="228">
        <f>Q250*H250</f>
        <v>0.00035000000000000005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150</v>
      </c>
      <c r="AT250" s="230" t="s">
        <v>146</v>
      </c>
      <c r="AU250" s="230" t="s">
        <v>91</v>
      </c>
      <c r="AY250" s="16" t="s">
        <v>144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89</v>
      </c>
      <c r="BK250" s="231">
        <f>ROUND(I250*H250,2)</f>
        <v>0</v>
      </c>
      <c r="BL250" s="16" t="s">
        <v>150</v>
      </c>
      <c r="BM250" s="230" t="s">
        <v>552</v>
      </c>
    </row>
    <row r="251" s="13" customFormat="1">
      <c r="A251" s="13"/>
      <c r="B251" s="232"/>
      <c r="C251" s="233"/>
      <c r="D251" s="234" t="s">
        <v>152</v>
      </c>
      <c r="E251" s="235" t="s">
        <v>1</v>
      </c>
      <c r="F251" s="236" t="s">
        <v>553</v>
      </c>
      <c r="G251" s="233"/>
      <c r="H251" s="237">
        <v>35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152</v>
      </c>
      <c r="AU251" s="243" t="s">
        <v>91</v>
      </c>
      <c r="AV251" s="13" t="s">
        <v>91</v>
      </c>
      <c r="AW251" s="13" t="s">
        <v>36</v>
      </c>
      <c r="AX251" s="13" t="s">
        <v>89</v>
      </c>
      <c r="AY251" s="243" t="s">
        <v>144</v>
      </c>
    </row>
    <row r="252" s="2" customFormat="1" ht="16.5" customHeight="1">
      <c r="A252" s="37"/>
      <c r="B252" s="38"/>
      <c r="C252" s="244" t="s">
        <v>554</v>
      </c>
      <c r="D252" s="244" t="s">
        <v>235</v>
      </c>
      <c r="E252" s="245" t="s">
        <v>555</v>
      </c>
      <c r="F252" s="246" t="s">
        <v>556</v>
      </c>
      <c r="G252" s="247" t="s">
        <v>303</v>
      </c>
      <c r="H252" s="248">
        <v>36.75</v>
      </c>
      <c r="I252" s="249"/>
      <c r="J252" s="250">
        <f>ROUND(I252*H252,2)</f>
        <v>0</v>
      </c>
      <c r="K252" s="251"/>
      <c r="L252" s="252"/>
      <c r="M252" s="253" t="s">
        <v>1</v>
      </c>
      <c r="N252" s="254" t="s">
        <v>46</v>
      </c>
      <c r="O252" s="90"/>
      <c r="P252" s="228">
        <f>O252*H252</f>
        <v>0</v>
      </c>
      <c r="Q252" s="228">
        <v>0.0026700000000000001</v>
      </c>
      <c r="R252" s="228">
        <f>Q252*H252</f>
        <v>0.098122500000000001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177</v>
      </c>
      <c r="AT252" s="230" t="s">
        <v>235</v>
      </c>
      <c r="AU252" s="230" t="s">
        <v>91</v>
      </c>
      <c r="AY252" s="16" t="s">
        <v>144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89</v>
      </c>
      <c r="BK252" s="231">
        <f>ROUND(I252*H252,2)</f>
        <v>0</v>
      </c>
      <c r="BL252" s="16" t="s">
        <v>150</v>
      </c>
      <c r="BM252" s="230" t="s">
        <v>557</v>
      </c>
    </row>
    <row r="253" s="13" customFormat="1">
      <c r="A253" s="13"/>
      <c r="B253" s="232"/>
      <c r="C253" s="233"/>
      <c r="D253" s="234" t="s">
        <v>152</v>
      </c>
      <c r="E253" s="235" t="s">
        <v>1</v>
      </c>
      <c r="F253" s="236" t="s">
        <v>558</v>
      </c>
      <c r="G253" s="233"/>
      <c r="H253" s="237">
        <v>36.75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152</v>
      </c>
      <c r="AU253" s="243" t="s">
        <v>91</v>
      </c>
      <c r="AV253" s="13" t="s">
        <v>91</v>
      </c>
      <c r="AW253" s="13" t="s">
        <v>36</v>
      </c>
      <c r="AX253" s="13" t="s">
        <v>89</v>
      </c>
      <c r="AY253" s="243" t="s">
        <v>144</v>
      </c>
    </row>
    <row r="254" s="2" customFormat="1" ht="24.15" customHeight="1">
      <c r="A254" s="37"/>
      <c r="B254" s="38"/>
      <c r="C254" s="218" t="s">
        <v>559</v>
      </c>
      <c r="D254" s="218" t="s">
        <v>146</v>
      </c>
      <c r="E254" s="219" t="s">
        <v>560</v>
      </c>
      <c r="F254" s="220" t="s">
        <v>561</v>
      </c>
      <c r="G254" s="221" t="s">
        <v>329</v>
      </c>
      <c r="H254" s="222">
        <v>0.90000000000000002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46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1.76</v>
      </c>
      <c r="T254" s="229">
        <f>S254*H254</f>
        <v>1.5840000000000001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150</v>
      </c>
      <c r="AT254" s="230" t="s">
        <v>146</v>
      </c>
      <c r="AU254" s="230" t="s">
        <v>91</v>
      </c>
      <c r="AY254" s="16" t="s">
        <v>144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89</v>
      </c>
      <c r="BK254" s="231">
        <f>ROUND(I254*H254,2)</f>
        <v>0</v>
      </c>
      <c r="BL254" s="16" t="s">
        <v>150</v>
      </c>
      <c r="BM254" s="230" t="s">
        <v>562</v>
      </c>
    </row>
    <row r="255" s="13" customFormat="1">
      <c r="A255" s="13"/>
      <c r="B255" s="232"/>
      <c r="C255" s="233"/>
      <c r="D255" s="234" t="s">
        <v>152</v>
      </c>
      <c r="E255" s="235" t="s">
        <v>1</v>
      </c>
      <c r="F255" s="236" t="s">
        <v>563</v>
      </c>
      <c r="G255" s="233"/>
      <c r="H255" s="237">
        <v>0.90000000000000002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152</v>
      </c>
      <c r="AU255" s="243" t="s">
        <v>91</v>
      </c>
      <c r="AV255" s="13" t="s">
        <v>91</v>
      </c>
      <c r="AW255" s="13" t="s">
        <v>36</v>
      </c>
      <c r="AX255" s="13" t="s">
        <v>89</v>
      </c>
      <c r="AY255" s="243" t="s">
        <v>144</v>
      </c>
    </row>
    <row r="256" s="2" customFormat="1" ht="21.75" customHeight="1">
      <c r="A256" s="37"/>
      <c r="B256" s="38"/>
      <c r="C256" s="218" t="s">
        <v>564</v>
      </c>
      <c r="D256" s="218" t="s">
        <v>146</v>
      </c>
      <c r="E256" s="219" t="s">
        <v>565</v>
      </c>
      <c r="F256" s="220" t="s">
        <v>566</v>
      </c>
      <c r="G256" s="221" t="s">
        <v>303</v>
      </c>
      <c r="H256" s="222">
        <v>35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46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150</v>
      </c>
      <c r="AT256" s="230" t="s">
        <v>146</v>
      </c>
      <c r="AU256" s="230" t="s">
        <v>91</v>
      </c>
      <c r="AY256" s="16" t="s">
        <v>144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89</v>
      </c>
      <c r="BK256" s="231">
        <f>ROUND(I256*H256,2)</f>
        <v>0</v>
      </c>
      <c r="BL256" s="16" t="s">
        <v>150</v>
      </c>
      <c r="BM256" s="230" t="s">
        <v>567</v>
      </c>
    </row>
    <row r="257" s="2" customFormat="1" ht="24.15" customHeight="1">
      <c r="A257" s="37"/>
      <c r="B257" s="38"/>
      <c r="C257" s="218" t="s">
        <v>568</v>
      </c>
      <c r="D257" s="218" t="s">
        <v>146</v>
      </c>
      <c r="E257" s="219" t="s">
        <v>569</v>
      </c>
      <c r="F257" s="220" t="s">
        <v>570</v>
      </c>
      <c r="G257" s="221" t="s">
        <v>347</v>
      </c>
      <c r="H257" s="222">
        <v>3</v>
      </c>
      <c r="I257" s="223"/>
      <c r="J257" s="224">
        <f>ROUND(I257*H257,2)</f>
        <v>0</v>
      </c>
      <c r="K257" s="225"/>
      <c r="L257" s="43"/>
      <c r="M257" s="226" t="s">
        <v>1</v>
      </c>
      <c r="N257" s="227" t="s">
        <v>46</v>
      </c>
      <c r="O257" s="90"/>
      <c r="P257" s="228">
        <f>O257*H257</f>
        <v>0</v>
      </c>
      <c r="Q257" s="228">
        <v>0.12422</v>
      </c>
      <c r="R257" s="228">
        <f>Q257*H257</f>
        <v>0.37265999999999999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150</v>
      </c>
      <c r="AT257" s="230" t="s">
        <v>146</v>
      </c>
      <c r="AU257" s="230" t="s">
        <v>91</v>
      </c>
      <c r="AY257" s="16" t="s">
        <v>144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89</v>
      </c>
      <c r="BK257" s="231">
        <f>ROUND(I257*H257,2)</f>
        <v>0</v>
      </c>
      <c r="BL257" s="16" t="s">
        <v>150</v>
      </c>
      <c r="BM257" s="230" t="s">
        <v>571</v>
      </c>
    </row>
    <row r="258" s="2" customFormat="1" ht="21.75" customHeight="1">
      <c r="A258" s="37"/>
      <c r="B258" s="38"/>
      <c r="C258" s="244" t="s">
        <v>572</v>
      </c>
      <c r="D258" s="244" t="s">
        <v>235</v>
      </c>
      <c r="E258" s="245" t="s">
        <v>573</v>
      </c>
      <c r="F258" s="246" t="s">
        <v>574</v>
      </c>
      <c r="G258" s="247" t="s">
        <v>347</v>
      </c>
      <c r="H258" s="248">
        <v>3</v>
      </c>
      <c r="I258" s="249"/>
      <c r="J258" s="250">
        <f>ROUND(I258*H258,2)</f>
        <v>0</v>
      </c>
      <c r="K258" s="251"/>
      <c r="L258" s="252"/>
      <c r="M258" s="253" t="s">
        <v>1</v>
      </c>
      <c r="N258" s="254" t="s">
        <v>46</v>
      </c>
      <c r="O258" s="90"/>
      <c r="P258" s="228">
        <f>O258*H258</f>
        <v>0</v>
      </c>
      <c r="Q258" s="228">
        <v>0.067000000000000004</v>
      </c>
      <c r="R258" s="228">
        <f>Q258*H258</f>
        <v>0.20100000000000001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177</v>
      </c>
      <c r="AT258" s="230" t="s">
        <v>235</v>
      </c>
      <c r="AU258" s="230" t="s">
        <v>91</v>
      </c>
      <c r="AY258" s="16" t="s">
        <v>144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89</v>
      </c>
      <c r="BK258" s="231">
        <f>ROUND(I258*H258,2)</f>
        <v>0</v>
      </c>
      <c r="BL258" s="16" t="s">
        <v>150</v>
      </c>
      <c r="BM258" s="230" t="s">
        <v>575</v>
      </c>
    </row>
    <row r="259" s="2" customFormat="1" ht="24.15" customHeight="1">
      <c r="A259" s="37"/>
      <c r="B259" s="38"/>
      <c r="C259" s="218" t="s">
        <v>576</v>
      </c>
      <c r="D259" s="218" t="s">
        <v>146</v>
      </c>
      <c r="E259" s="219" t="s">
        <v>577</v>
      </c>
      <c r="F259" s="220" t="s">
        <v>578</v>
      </c>
      <c r="G259" s="221" t="s">
        <v>347</v>
      </c>
      <c r="H259" s="222">
        <v>3</v>
      </c>
      <c r="I259" s="223"/>
      <c r="J259" s="224">
        <f>ROUND(I259*H259,2)</f>
        <v>0</v>
      </c>
      <c r="K259" s="225"/>
      <c r="L259" s="43"/>
      <c r="M259" s="226" t="s">
        <v>1</v>
      </c>
      <c r="N259" s="227" t="s">
        <v>46</v>
      </c>
      <c r="O259" s="90"/>
      <c r="P259" s="228">
        <f>O259*H259</f>
        <v>0</v>
      </c>
      <c r="Q259" s="228">
        <v>0.02972</v>
      </c>
      <c r="R259" s="228">
        <f>Q259*H259</f>
        <v>0.089160000000000003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150</v>
      </c>
      <c r="AT259" s="230" t="s">
        <v>146</v>
      </c>
      <c r="AU259" s="230" t="s">
        <v>91</v>
      </c>
      <c r="AY259" s="16" t="s">
        <v>144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89</v>
      </c>
      <c r="BK259" s="231">
        <f>ROUND(I259*H259,2)</f>
        <v>0</v>
      </c>
      <c r="BL259" s="16" t="s">
        <v>150</v>
      </c>
      <c r="BM259" s="230" t="s">
        <v>579</v>
      </c>
    </row>
    <row r="260" s="2" customFormat="1" ht="24.15" customHeight="1">
      <c r="A260" s="37"/>
      <c r="B260" s="38"/>
      <c r="C260" s="244" t="s">
        <v>580</v>
      </c>
      <c r="D260" s="244" t="s">
        <v>235</v>
      </c>
      <c r="E260" s="245" t="s">
        <v>581</v>
      </c>
      <c r="F260" s="246" t="s">
        <v>582</v>
      </c>
      <c r="G260" s="247" t="s">
        <v>347</v>
      </c>
      <c r="H260" s="248">
        <v>3</v>
      </c>
      <c r="I260" s="249"/>
      <c r="J260" s="250">
        <f>ROUND(I260*H260,2)</f>
        <v>0</v>
      </c>
      <c r="K260" s="251"/>
      <c r="L260" s="252"/>
      <c r="M260" s="253" t="s">
        <v>1</v>
      </c>
      <c r="N260" s="254" t="s">
        <v>46</v>
      </c>
      <c r="O260" s="90"/>
      <c r="P260" s="228">
        <f>O260*H260</f>
        <v>0</v>
      </c>
      <c r="Q260" s="228">
        <v>0.037999999999999999</v>
      </c>
      <c r="R260" s="228">
        <f>Q260*H260</f>
        <v>0.11399999999999999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177</v>
      </c>
      <c r="AT260" s="230" t="s">
        <v>235</v>
      </c>
      <c r="AU260" s="230" t="s">
        <v>91</v>
      </c>
      <c r="AY260" s="16" t="s">
        <v>144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89</v>
      </c>
      <c r="BK260" s="231">
        <f>ROUND(I260*H260,2)</f>
        <v>0</v>
      </c>
      <c r="BL260" s="16" t="s">
        <v>150</v>
      </c>
      <c r="BM260" s="230" t="s">
        <v>583</v>
      </c>
    </row>
    <row r="261" s="2" customFormat="1" ht="24.15" customHeight="1">
      <c r="A261" s="37"/>
      <c r="B261" s="38"/>
      <c r="C261" s="218" t="s">
        <v>584</v>
      </c>
      <c r="D261" s="218" t="s">
        <v>146</v>
      </c>
      <c r="E261" s="219" t="s">
        <v>585</v>
      </c>
      <c r="F261" s="220" t="s">
        <v>586</v>
      </c>
      <c r="G261" s="221" t="s">
        <v>347</v>
      </c>
      <c r="H261" s="222">
        <v>3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46</v>
      </c>
      <c r="O261" s="90"/>
      <c r="P261" s="228">
        <f>O261*H261</f>
        <v>0</v>
      </c>
      <c r="Q261" s="228">
        <v>0.02972</v>
      </c>
      <c r="R261" s="228">
        <f>Q261*H261</f>
        <v>0.089160000000000003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150</v>
      </c>
      <c r="AT261" s="230" t="s">
        <v>146</v>
      </c>
      <c r="AU261" s="230" t="s">
        <v>91</v>
      </c>
      <c r="AY261" s="16" t="s">
        <v>144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89</v>
      </c>
      <c r="BK261" s="231">
        <f>ROUND(I261*H261,2)</f>
        <v>0</v>
      </c>
      <c r="BL261" s="16" t="s">
        <v>150</v>
      </c>
      <c r="BM261" s="230" t="s">
        <v>587</v>
      </c>
    </row>
    <row r="262" s="2" customFormat="1" ht="24.15" customHeight="1">
      <c r="A262" s="37"/>
      <c r="B262" s="38"/>
      <c r="C262" s="244" t="s">
        <v>588</v>
      </c>
      <c r="D262" s="244" t="s">
        <v>235</v>
      </c>
      <c r="E262" s="245" t="s">
        <v>589</v>
      </c>
      <c r="F262" s="246" t="s">
        <v>590</v>
      </c>
      <c r="G262" s="247" t="s">
        <v>347</v>
      </c>
      <c r="H262" s="248">
        <v>3</v>
      </c>
      <c r="I262" s="249"/>
      <c r="J262" s="250">
        <f>ROUND(I262*H262,2)</f>
        <v>0</v>
      </c>
      <c r="K262" s="251"/>
      <c r="L262" s="252"/>
      <c r="M262" s="253" t="s">
        <v>1</v>
      </c>
      <c r="N262" s="254" t="s">
        <v>46</v>
      </c>
      <c r="O262" s="90"/>
      <c r="P262" s="228">
        <f>O262*H262</f>
        <v>0</v>
      </c>
      <c r="Q262" s="228">
        <v>0.089999999999999997</v>
      </c>
      <c r="R262" s="228">
        <f>Q262*H262</f>
        <v>0.27000000000000002</v>
      </c>
      <c r="S262" s="228">
        <v>0</v>
      </c>
      <c r="T262" s="22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0" t="s">
        <v>177</v>
      </c>
      <c r="AT262" s="230" t="s">
        <v>235</v>
      </c>
      <c r="AU262" s="230" t="s">
        <v>91</v>
      </c>
      <c r="AY262" s="16" t="s">
        <v>144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6" t="s">
        <v>89</v>
      </c>
      <c r="BK262" s="231">
        <f>ROUND(I262*H262,2)</f>
        <v>0</v>
      </c>
      <c r="BL262" s="16" t="s">
        <v>150</v>
      </c>
      <c r="BM262" s="230" t="s">
        <v>591</v>
      </c>
    </row>
    <row r="263" s="2" customFormat="1" ht="24.15" customHeight="1">
      <c r="A263" s="37"/>
      <c r="B263" s="38"/>
      <c r="C263" s="218" t="s">
        <v>592</v>
      </c>
      <c r="D263" s="218" t="s">
        <v>146</v>
      </c>
      <c r="E263" s="219" t="s">
        <v>593</v>
      </c>
      <c r="F263" s="220" t="s">
        <v>594</v>
      </c>
      <c r="G263" s="221" t="s">
        <v>347</v>
      </c>
      <c r="H263" s="222">
        <v>3</v>
      </c>
      <c r="I263" s="223"/>
      <c r="J263" s="224">
        <f>ROUND(I263*H263,2)</f>
        <v>0</v>
      </c>
      <c r="K263" s="225"/>
      <c r="L263" s="43"/>
      <c r="M263" s="226" t="s">
        <v>1</v>
      </c>
      <c r="N263" s="227" t="s">
        <v>46</v>
      </c>
      <c r="O263" s="90"/>
      <c r="P263" s="228">
        <f>O263*H263</f>
        <v>0</v>
      </c>
      <c r="Q263" s="228">
        <v>0</v>
      </c>
      <c r="R263" s="228">
        <f>Q263*H263</f>
        <v>0</v>
      </c>
      <c r="S263" s="228">
        <v>0.050000000000000003</v>
      </c>
      <c r="T263" s="229">
        <f>S263*H263</f>
        <v>0.15000000000000002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150</v>
      </c>
      <c r="AT263" s="230" t="s">
        <v>146</v>
      </c>
      <c r="AU263" s="230" t="s">
        <v>91</v>
      </c>
      <c r="AY263" s="16" t="s">
        <v>144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89</v>
      </c>
      <c r="BK263" s="231">
        <f>ROUND(I263*H263,2)</f>
        <v>0</v>
      </c>
      <c r="BL263" s="16" t="s">
        <v>150</v>
      </c>
      <c r="BM263" s="230" t="s">
        <v>595</v>
      </c>
    </row>
    <row r="264" s="13" customFormat="1">
      <c r="A264" s="13"/>
      <c r="B264" s="232"/>
      <c r="C264" s="233"/>
      <c r="D264" s="234" t="s">
        <v>152</v>
      </c>
      <c r="E264" s="235" t="s">
        <v>1</v>
      </c>
      <c r="F264" s="236" t="s">
        <v>596</v>
      </c>
      <c r="G264" s="233"/>
      <c r="H264" s="237">
        <v>3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152</v>
      </c>
      <c r="AU264" s="243" t="s">
        <v>91</v>
      </c>
      <c r="AV264" s="13" t="s">
        <v>91</v>
      </c>
      <c r="AW264" s="13" t="s">
        <v>36</v>
      </c>
      <c r="AX264" s="13" t="s">
        <v>89</v>
      </c>
      <c r="AY264" s="243" t="s">
        <v>144</v>
      </c>
    </row>
    <row r="265" s="2" customFormat="1" ht="24.15" customHeight="1">
      <c r="A265" s="37"/>
      <c r="B265" s="38"/>
      <c r="C265" s="218" t="s">
        <v>597</v>
      </c>
      <c r="D265" s="218" t="s">
        <v>146</v>
      </c>
      <c r="E265" s="219" t="s">
        <v>598</v>
      </c>
      <c r="F265" s="220" t="s">
        <v>599</v>
      </c>
      <c r="G265" s="221" t="s">
        <v>347</v>
      </c>
      <c r="H265" s="222">
        <v>3</v>
      </c>
      <c r="I265" s="223"/>
      <c r="J265" s="224">
        <f>ROUND(I265*H265,2)</f>
        <v>0</v>
      </c>
      <c r="K265" s="225"/>
      <c r="L265" s="43"/>
      <c r="M265" s="226" t="s">
        <v>1</v>
      </c>
      <c r="N265" s="227" t="s">
        <v>46</v>
      </c>
      <c r="O265" s="90"/>
      <c r="P265" s="228">
        <f>O265*H265</f>
        <v>0</v>
      </c>
      <c r="Q265" s="228">
        <v>0.21734000000000001</v>
      </c>
      <c r="R265" s="228">
        <f>Q265*H265</f>
        <v>0.65202000000000004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150</v>
      </c>
      <c r="AT265" s="230" t="s">
        <v>146</v>
      </c>
      <c r="AU265" s="230" t="s">
        <v>91</v>
      </c>
      <c r="AY265" s="16" t="s">
        <v>144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89</v>
      </c>
      <c r="BK265" s="231">
        <f>ROUND(I265*H265,2)</f>
        <v>0</v>
      </c>
      <c r="BL265" s="16" t="s">
        <v>150</v>
      </c>
      <c r="BM265" s="230" t="s">
        <v>600</v>
      </c>
    </row>
    <row r="266" s="13" customFormat="1">
      <c r="A266" s="13"/>
      <c r="B266" s="232"/>
      <c r="C266" s="233"/>
      <c r="D266" s="234" t="s">
        <v>152</v>
      </c>
      <c r="E266" s="235" t="s">
        <v>1</v>
      </c>
      <c r="F266" s="236" t="s">
        <v>601</v>
      </c>
      <c r="G266" s="233"/>
      <c r="H266" s="237">
        <v>3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152</v>
      </c>
      <c r="AU266" s="243" t="s">
        <v>91</v>
      </c>
      <c r="AV266" s="13" t="s">
        <v>91</v>
      </c>
      <c r="AW266" s="13" t="s">
        <v>36</v>
      </c>
      <c r="AX266" s="13" t="s">
        <v>89</v>
      </c>
      <c r="AY266" s="243" t="s">
        <v>144</v>
      </c>
    </row>
    <row r="267" s="2" customFormat="1" ht="21.75" customHeight="1">
      <c r="A267" s="37"/>
      <c r="B267" s="38"/>
      <c r="C267" s="244" t="s">
        <v>602</v>
      </c>
      <c r="D267" s="244" t="s">
        <v>235</v>
      </c>
      <c r="E267" s="245" t="s">
        <v>603</v>
      </c>
      <c r="F267" s="246" t="s">
        <v>604</v>
      </c>
      <c r="G267" s="247" t="s">
        <v>347</v>
      </c>
      <c r="H267" s="248">
        <v>3</v>
      </c>
      <c r="I267" s="249"/>
      <c r="J267" s="250">
        <f>ROUND(I267*H267,2)</f>
        <v>0</v>
      </c>
      <c r="K267" s="251"/>
      <c r="L267" s="252"/>
      <c r="M267" s="253" t="s">
        <v>1</v>
      </c>
      <c r="N267" s="254" t="s">
        <v>46</v>
      </c>
      <c r="O267" s="90"/>
      <c r="P267" s="228">
        <f>O267*H267</f>
        <v>0</v>
      </c>
      <c r="Q267" s="228">
        <v>0.0085000000000000006</v>
      </c>
      <c r="R267" s="228">
        <f>Q267*H267</f>
        <v>0.025500000000000002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177</v>
      </c>
      <c r="AT267" s="230" t="s">
        <v>235</v>
      </c>
      <c r="AU267" s="230" t="s">
        <v>91</v>
      </c>
      <c r="AY267" s="16" t="s">
        <v>144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89</v>
      </c>
      <c r="BK267" s="231">
        <f>ROUND(I267*H267,2)</f>
        <v>0</v>
      </c>
      <c r="BL267" s="16" t="s">
        <v>150</v>
      </c>
      <c r="BM267" s="230" t="s">
        <v>605</v>
      </c>
    </row>
    <row r="268" s="2" customFormat="1" ht="24.15" customHeight="1">
      <c r="A268" s="37"/>
      <c r="B268" s="38"/>
      <c r="C268" s="244" t="s">
        <v>606</v>
      </c>
      <c r="D268" s="244" t="s">
        <v>235</v>
      </c>
      <c r="E268" s="245" t="s">
        <v>607</v>
      </c>
      <c r="F268" s="246" t="s">
        <v>608</v>
      </c>
      <c r="G268" s="247" t="s">
        <v>347</v>
      </c>
      <c r="H268" s="248">
        <v>3</v>
      </c>
      <c r="I268" s="249"/>
      <c r="J268" s="250">
        <f>ROUND(I268*H268,2)</f>
        <v>0</v>
      </c>
      <c r="K268" s="251"/>
      <c r="L268" s="252"/>
      <c r="M268" s="253" t="s">
        <v>1</v>
      </c>
      <c r="N268" s="254" t="s">
        <v>46</v>
      </c>
      <c r="O268" s="90"/>
      <c r="P268" s="228">
        <f>O268*H268</f>
        <v>0</v>
      </c>
      <c r="Q268" s="228">
        <v>0.108</v>
      </c>
      <c r="R268" s="228">
        <f>Q268*H268</f>
        <v>0.32400000000000001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177</v>
      </c>
      <c r="AT268" s="230" t="s">
        <v>235</v>
      </c>
      <c r="AU268" s="230" t="s">
        <v>91</v>
      </c>
      <c r="AY268" s="16" t="s">
        <v>144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89</v>
      </c>
      <c r="BK268" s="231">
        <f>ROUND(I268*H268,2)</f>
        <v>0</v>
      </c>
      <c r="BL268" s="16" t="s">
        <v>150</v>
      </c>
      <c r="BM268" s="230" t="s">
        <v>609</v>
      </c>
    </row>
    <row r="269" s="2" customFormat="1" ht="24.15" customHeight="1">
      <c r="A269" s="37"/>
      <c r="B269" s="38"/>
      <c r="C269" s="218" t="s">
        <v>610</v>
      </c>
      <c r="D269" s="218" t="s">
        <v>146</v>
      </c>
      <c r="E269" s="219" t="s">
        <v>611</v>
      </c>
      <c r="F269" s="220" t="s">
        <v>612</v>
      </c>
      <c r="G269" s="221" t="s">
        <v>347</v>
      </c>
      <c r="H269" s="222">
        <v>2</v>
      </c>
      <c r="I269" s="223"/>
      <c r="J269" s="224">
        <f>ROUND(I269*H269,2)</f>
        <v>0</v>
      </c>
      <c r="K269" s="225"/>
      <c r="L269" s="43"/>
      <c r="M269" s="226" t="s">
        <v>1</v>
      </c>
      <c r="N269" s="227" t="s">
        <v>46</v>
      </c>
      <c r="O269" s="90"/>
      <c r="P269" s="228">
        <f>O269*H269</f>
        <v>0</v>
      </c>
      <c r="Q269" s="228">
        <v>0.42368</v>
      </c>
      <c r="R269" s="228">
        <f>Q269*H269</f>
        <v>0.84736</v>
      </c>
      <c r="S269" s="228">
        <v>0</v>
      </c>
      <c r="T269" s="22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0" t="s">
        <v>150</v>
      </c>
      <c r="AT269" s="230" t="s">
        <v>146</v>
      </c>
      <c r="AU269" s="230" t="s">
        <v>91</v>
      </c>
      <c r="AY269" s="16" t="s">
        <v>144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6" t="s">
        <v>89</v>
      </c>
      <c r="BK269" s="231">
        <f>ROUND(I269*H269,2)</f>
        <v>0</v>
      </c>
      <c r="BL269" s="16" t="s">
        <v>150</v>
      </c>
      <c r="BM269" s="230" t="s">
        <v>613</v>
      </c>
    </row>
    <row r="270" s="12" customFormat="1" ht="22.8" customHeight="1">
      <c r="A270" s="12"/>
      <c r="B270" s="202"/>
      <c r="C270" s="203"/>
      <c r="D270" s="204" t="s">
        <v>80</v>
      </c>
      <c r="E270" s="216" t="s">
        <v>181</v>
      </c>
      <c r="F270" s="216" t="s">
        <v>306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SUM(P271:P312)</f>
        <v>0</v>
      </c>
      <c r="Q270" s="210"/>
      <c r="R270" s="211">
        <f>SUM(R271:R312)</f>
        <v>158.17851139999999</v>
      </c>
      <c r="S270" s="210"/>
      <c r="T270" s="212">
        <f>SUM(T271:T312)</f>
        <v>2.2569999999999997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89</v>
      </c>
      <c r="AT270" s="214" t="s">
        <v>80</v>
      </c>
      <c r="AU270" s="214" t="s">
        <v>89</v>
      </c>
      <c r="AY270" s="213" t="s">
        <v>144</v>
      </c>
      <c r="BK270" s="215">
        <f>SUM(BK271:BK312)</f>
        <v>0</v>
      </c>
    </row>
    <row r="271" s="2" customFormat="1" ht="24.15" customHeight="1">
      <c r="A271" s="37"/>
      <c r="B271" s="38"/>
      <c r="C271" s="218" t="s">
        <v>614</v>
      </c>
      <c r="D271" s="218" t="s">
        <v>146</v>
      </c>
      <c r="E271" s="219" t="s">
        <v>615</v>
      </c>
      <c r="F271" s="220" t="s">
        <v>616</v>
      </c>
      <c r="G271" s="221" t="s">
        <v>347</v>
      </c>
      <c r="H271" s="222">
        <v>11</v>
      </c>
      <c r="I271" s="223"/>
      <c r="J271" s="224">
        <f>ROUND(I271*H271,2)</f>
        <v>0</v>
      </c>
      <c r="K271" s="225"/>
      <c r="L271" s="43"/>
      <c r="M271" s="226" t="s">
        <v>1</v>
      </c>
      <c r="N271" s="227" t="s">
        <v>46</v>
      </c>
      <c r="O271" s="90"/>
      <c r="P271" s="228">
        <f>O271*H271</f>
        <v>0</v>
      </c>
      <c r="Q271" s="228">
        <v>0.00069999999999999999</v>
      </c>
      <c r="R271" s="228">
        <f>Q271*H271</f>
        <v>0.0077000000000000002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150</v>
      </c>
      <c r="AT271" s="230" t="s">
        <v>146</v>
      </c>
      <c r="AU271" s="230" t="s">
        <v>91</v>
      </c>
      <c r="AY271" s="16" t="s">
        <v>144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89</v>
      </c>
      <c r="BK271" s="231">
        <f>ROUND(I271*H271,2)</f>
        <v>0</v>
      </c>
      <c r="BL271" s="16" t="s">
        <v>150</v>
      </c>
      <c r="BM271" s="230" t="s">
        <v>617</v>
      </c>
    </row>
    <row r="272" s="2" customFormat="1" ht="16.5" customHeight="1">
      <c r="A272" s="37"/>
      <c r="B272" s="38"/>
      <c r="C272" s="244" t="s">
        <v>618</v>
      </c>
      <c r="D272" s="244" t="s">
        <v>235</v>
      </c>
      <c r="E272" s="245" t="s">
        <v>619</v>
      </c>
      <c r="F272" s="246" t="s">
        <v>620</v>
      </c>
      <c r="G272" s="247" t="s">
        <v>347</v>
      </c>
      <c r="H272" s="248">
        <v>1</v>
      </c>
      <c r="I272" s="249"/>
      <c r="J272" s="250">
        <f>ROUND(I272*H272,2)</f>
        <v>0</v>
      </c>
      <c r="K272" s="251"/>
      <c r="L272" s="252"/>
      <c r="M272" s="253" t="s">
        <v>1</v>
      </c>
      <c r="N272" s="254" t="s">
        <v>46</v>
      </c>
      <c r="O272" s="90"/>
      <c r="P272" s="228">
        <f>O272*H272</f>
        <v>0</v>
      </c>
      <c r="Q272" s="228">
        <v>0.0040000000000000001</v>
      </c>
      <c r="R272" s="228">
        <f>Q272*H272</f>
        <v>0.0040000000000000001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177</v>
      </c>
      <c r="AT272" s="230" t="s">
        <v>235</v>
      </c>
      <c r="AU272" s="230" t="s">
        <v>91</v>
      </c>
      <c r="AY272" s="16" t="s">
        <v>144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89</v>
      </c>
      <c r="BK272" s="231">
        <f>ROUND(I272*H272,2)</f>
        <v>0</v>
      </c>
      <c r="BL272" s="16" t="s">
        <v>150</v>
      </c>
      <c r="BM272" s="230" t="s">
        <v>621</v>
      </c>
    </row>
    <row r="273" s="13" customFormat="1">
      <c r="A273" s="13"/>
      <c r="B273" s="232"/>
      <c r="C273" s="233"/>
      <c r="D273" s="234" t="s">
        <v>152</v>
      </c>
      <c r="E273" s="235" t="s">
        <v>1</v>
      </c>
      <c r="F273" s="236" t="s">
        <v>622</v>
      </c>
      <c r="G273" s="233"/>
      <c r="H273" s="237">
        <v>1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152</v>
      </c>
      <c r="AU273" s="243" t="s">
        <v>91</v>
      </c>
      <c r="AV273" s="13" t="s">
        <v>91</v>
      </c>
      <c r="AW273" s="13" t="s">
        <v>36</v>
      </c>
      <c r="AX273" s="13" t="s">
        <v>89</v>
      </c>
      <c r="AY273" s="243" t="s">
        <v>144</v>
      </c>
    </row>
    <row r="274" s="2" customFormat="1" ht="21.75" customHeight="1">
      <c r="A274" s="37"/>
      <c r="B274" s="38"/>
      <c r="C274" s="244" t="s">
        <v>623</v>
      </c>
      <c r="D274" s="244" t="s">
        <v>235</v>
      </c>
      <c r="E274" s="245" t="s">
        <v>624</v>
      </c>
      <c r="F274" s="246" t="s">
        <v>625</v>
      </c>
      <c r="G274" s="247" t="s">
        <v>347</v>
      </c>
      <c r="H274" s="248">
        <v>2</v>
      </c>
      <c r="I274" s="249"/>
      <c r="J274" s="250">
        <f>ROUND(I274*H274,2)</f>
        <v>0</v>
      </c>
      <c r="K274" s="251"/>
      <c r="L274" s="252"/>
      <c r="M274" s="253" t="s">
        <v>1</v>
      </c>
      <c r="N274" s="254" t="s">
        <v>46</v>
      </c>
      <c r="O274" s="90"/>
      <c r="P274" s="228">
        <f>O274*H274</f>
        <v>0</v>
      </c>
      <c r="Q274" s="228">
        <v>0.0040000000000000001</v>
      </c>
      <c r="R274" s="228">
        <f>Q274*H274</f>
        <v>0.0080000000000000002</v>
      </c>
      <c r="S274" s="228">
        <v>0</v>
      </c>
      <c r="T274" s="22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0" t="s">
        <v>177</v>
      </c>
      <c r="AT274" s="230" t="s">
        <v>235</v>
      </c>
      <c r="AU274" s="230" t="s">
        <v>91</v>
      </c>
      <c r="AY274" s="16" t="s">
        <v>144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6" t="s">
        <v>89</v>
      </c>
      <c r="BK274" s="231">
        <f>ROUND(I274*H274,2)</f>
        <v>0</v>
      </c>
      <c r="BL274" s="16" t="s">
        <v>150</v>
      </c>
      <c r="BM274" s="230" t="s">
        <v>626</v>
      </c>
    </row>
    <row r="275" s="13" customFormat="1">
      <c r="A275" s="13"/>
      <c r="B275" s="232"/>
      <c r="C275" s="233"/>
      <c r="D275" s="234" t="s">
        <v>152</v>
      </c>
      <c r="E275" s="235" t="s">
        <v>1</v>
      </c>
      <c r="F275" s="236" t="s">
        <v>627</v>
      </c>
      <c r="G275" s="233"/>
      <c r="H275" s="237">
        <v>2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152</v>
      </c>
      <c r="AU275" s="243" t="s">
        <v>91</v>
      </c>
      <c r="AV275" s="13" t="s">
        <v>91</v>
      </c>
      <c r="AW275" s="13" t="s">
        <v>36</v>
      </c>
      <c r="AX275" s="13" t="s">
        <v>89</v>
      </c>
      <c r="AY275" s="243" t="s">
        <v>144</v>
      </c>
    </row>
    <row r="276" s="2" customFormat="1" ht="16.5" customHeight="1">
      <c r="A276" s="37"/>
      <c r="B276" s="38"/>
      <c r="C276" s="244" t="s">
        <v>628</v>
      </c>
      <c r="D276" s="244" t="s">
        <v>235</v>
      </c>
      <c r="E276" s="245" t="s">
        <v>629</v>
      </c>
      <c r="F276" s="246" t="s">
        <v>630</v>
      </c>
      <c r="G276" s="247" t="s">
        <v>347</v>
      </c>
      <c r="H276" s="248">
        <v>3</v>
      </c>
      <c r="I276" s="249"/>
      <c r="J276" s="250">
        <f>ROUND(I276*H276,2)</f>
        <v>0</v>
      </c>
      <c r="K276" s="251"/>
      <c r="L276" s="252"/>
      <c r="M276" s="253" t="s">
        <v>1</v>
      </c>
      <c r="N276" s="254" t="s">
        <v>46</v>
      </c>
      <c r="O276" s="90"/>
      <c r="P276" s="228">
        <f>O276*H276</f>
        <v>0</v>
      </c>
      <c r="Q276" s="228">
        <v>0.0016999999999999999</v>
      </c>
      <c r="R276" s="228">
        <f>Q276*H276</f>
        <v>0.0050999999999999995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177</v>
      </c>
      <c r="AT276" s="230" t="s">
        <v>235</v>
      </c>
      <c r="AU276" s="230" t="s">
        <v>91</v>
      </c>
      <c r="AY276" s="16" t="s">
        <v>144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89</v>
      </c>
      <c r="BK276" s="231">
        <f>ROUND(I276*H276,2)</f>
        <v>0</v>
      </c>
      <c r="BL276" s="16" t="s">
        <v>150</v>
      </c>
      <c r="BM276" s="230" t="s">
        <v>631</v>
      </c>
    </row>
    <row r="277" s="13" customFormat="1">
      <c r="A277" s="13"/>
      <c r="B277" s="232"/>
      <c r="C277" s="233"/>
      <c r="D277" s="234" t="s">
        <v>152</v>
      </c>
      <c r="E277" s="235" t="s">
        <v>1</v>
      </c>
      <c r="F277" s="236" t="s">
        <v>632</v>
      </c>
      <c r="G277" s="233"/>
      <c r="H277" s="237">
        <v>3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152</v>
      </c>
      <c r="AU277" s="243" t="s">
        <v>91</v>
      </c>
      <c r="AV277" s="13" t="s">
        <v>91</v>
      </c>
      <c r="AW277" s="13" t="s">
        <v>36</v>
      </c>
      <c r="AX277" s="13" t="s">
        <v>89</v>
      </c>
      <c r="AY277" s="243" t="s">
        <v>144</v>
      </c>
    </row>
    <row r="278" s="2" customFormat="1" ht="24.15" customHeight="1">
      <c r="A278" s="37"/>
      <c r="B278" s="38"/>
      <c r="C278" s="244" t="s">
        <v>633</v>
      </c>
      <c r="D278" s="244" t="s">
        <v>235</v>
      </c>
      <c r="E278" s="245" t="s">
        <v>634</v>
      </c>
      <c r="F278" s="246" t="s">
        <v>635</v>
      </c>
      <c r="G278" s="247" t="s">
        <v>347</v>
      </c>
      <c r="H278" s="248">
        <v>1</v>
      </c>
      <c r="I278" s="249"/>
      <c r="J278" s="250">
        <f>ROUND(I278*H278,2)</f>
        <v>0</v>
      </c>
      <c r="K278" s="251"/>
      <c r="L278" s="252"/>
      <c r="M278" s="253" t="s">
        <v>1</v>
      </c>
      <c r="N278" s="254" t="s">
        <v>46</v>
      </c>
      <c r="O278" s="90"/>
      <c r="P278" s="228">
        <f>O278*H278</f>
        <v>0</v>
      </c>
      <c r="Q278" s="228">
        <v>0.0025000000000000001</v>
      </c>
      <c r="R278" s="228">
        <f>Q278*H278</f>
        <v>0.0025000000000000001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177</v>
      </c>
      <c r="AT278" s="230" t="s">
        <v>235</v>
      </c>
      <c r="AU278" s="230" t="s">
        <v>91</v>
      </c>
      <c r="AY278" s="16" t="s">
        <v>144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89</v>
      </c>
      <c r="BK278" s="231">
        <f>ROUND(I278*H278,2)</f>
        <v>0</v>
      </c>
      <c r="BL278" s="16" t="s">
        <v>150</v>
      </c>
      <c r="BM278" s="230" t="s">
        <v>636</v>
      </c>
    </row>
    <row r="279" s="13" customFormat="1">
      <c r="A279" s="13"/>
      <c r="B279" s="232"/>
      <c r="C279" s="233"/>
      <c r="D279" s="234" t="s">
        <v>152</v>
      </c>
      <c r="E279" s="235" t="s">
        <v>1</v>
      </c>
      <c r="F279" s="236" t="s">
        <v>637</v>
      </c>
      <c r="G279" s="233"/>
      <c r="H279" s="237">
        <v>1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152</v>
      </c>
      <c r="AU279" s="243" t="s">
        <v>91</v>
      </c>
      <c r="AV279" s="13" t="s">
        <v>91</v>
      </c>
      <c r="AW279" s="13" t="s">
        <v>36</v>
      </c>
      <c r="AX279" s="13" t="s">
        <v>89</v>
      </c>
      <c r="AY279" s="243" t="s">
        <v>144</v>
      </c>
    </row>
    <row r="280" s="2" customFormat="1" ht="16.5" customHeight="1">
      <c r="A280" s="37"/>
      <c r="B280" s="38"/>
      <c r="C280" s="244" t="s">
        <v>638</v>
      </c>
      <c r="D280" s="244" t="s">
        <v>235</v>
      </c>
      <c r="E280" s="245" t="s">
        <v>639</v>
      </c>
      <c r="F280" s="246" t="s">
        <v>640</v>
      </c>
      <c r="G280" s="247" t="s">
        <v>347</v>
      </c>
      <c r="H280" s="248">
        <v>1</v>
      </c>
      <c r="I280" s="249"/>
      <c r="J280" s="250">
        <f>ROUND(I280*H280,2)</f>
        <v>0</v>
      </c>
      <c r="K280" s="251"/>
      <c r="L280" s="252"/>
      <c r="M280" s="253" t="s">
        <v>1</v>
      </c>
      <c r="N280" s="254" t="s">
        <v>46</v>
      </c>
      <c r="O280" s="90"/>
      <c r="P280" s="228">
        <f>O280*H280</f>
        <v>0</v>
      </c>
      <c r="Q280" s="228">
        <v>0.0050000000000000001</v>
      </c>
      <c r="R280" s="228">
        <f>Q280*H280</f>
        <v>0.0050000000000000001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177</v>
      </c>
      <c r="AT280" s="230" t="s">
        <v>235</v>
      </c>
      <c r="AU280" s="230" t="s">
        <v>91</v>
      </c>
      <c r="AY280" s="16" t="s">
        <v>144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89</v>
      </c>
      <c r="BK280" s="231">
        <f>ROUND(I280*H280,2)</f>
        <v>0</v>
      </c>
      <c r="BL280" s="16" t="s">
        <v>150</v>
      </c>
      <c r="BM280" s="230" t="s">
        <v>641</v>
      </c>
    </row>
    <row r="281" s="2" customFormat="1" ht="24.15" customHeight="1">
      <c r="A281" s="37"/>
      <c r="B281" s="38"/>
      <c r="C281" s="244" t="s">
        <v>642</v>
      </c>
      <c r="D281" s="244" t="s">
        <v>235</v>
      </c>
      <c r="E281" s="245" t="s">
        <v>643</v>
      </c>
      <c r="F281" s="246" t="s">
        <v>644</v>
      </c>
      <c r="G281" s="247" t="s">
        <v>347</v>
      </c>
      <c r="H281" s="248">
        <v>3</v>
      </c>
      <c r="I281" s="249"/>
      <c r="J281" s="250">
        <f>ROUND(I281*H281,2)</f>
        <v>0</v>
      </c>
      <c r="K281" s="251"/>
      <c r="L281" s="252"/>
      <c r="M281" s="253" t="s">
        <v>1</v>
      </c>
      <c r="N281" s="254" t="s">
        <v>46</v>
      </c>
      <c r="O281" s="90"/>
      <c r="P281" s="228">
        <f>O281*H281</f>
        <v>0</v>
      </c>
      <c r="Q281" s="228">
        <v>0.0035000000000000001</v>
      </c>
      <c r="R281" s="228">
        <f>Q281*H281</f>
        <v>0.010500000000000001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177</v>
      </c>
      <c r="AT281" s="230" t="s">
        <v>235</v>
      </c>
      <c r="AU281" s="230" t="s">
        <v>91</v>
      </c>
      <c r="AY281" s="16" t="s">
        <v>144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89</v>
      </c>
      <c r="BK281" s="231">
        <f>ROUND(I281*H281,2)</f>
        <v>0</v>
      </c>
      <c r="BL281" s="16" t="s">
        <v>150</v>
      </c>
      <c r="BM281" s="230" t="s">
        <v>645</v>
      </c>
    </row>
    <row r="282" s="13" customFormat="1">
      <c r="A282" s="13"/>
      <c r="B282" s="232"/>
      <c r="C282" s="233"/>
      <c r="D282" s="234" t="s">
        <v>152</v>
      </c>
      <c r="E282" s="235" t="s">
        <v>1</v>
      </c>
      <c r="F282" s="236" t="s">
        <v>646</v>
      </c>
      <c r="G282" s="233"/>
      <c r="H282" s="237">
        <v>3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152</v>
      </c>
      <c r="AU282" s="243" t="s">
        <v>91</v>
      </c>
      <c r="AV282" s="13" t="s">
        <v>91</v>
      </c>
      <c r="AW282" s="13" t="s">
        <v>36</v>
      </c>
      <c r="AX282" s="13" t="s">
        <v>89</v>
      </c>
      <c r="AY282" s="243" t="s">
        <v>144</v>
      </c>
    </row>
    <row r="283" s="2" customFormat="1" ht="24.15" customHeight="1">
      <c r="A283" s="37"/>
      <c r="B283" s="38"/>
      <c r="C283" s="218" t="s">
        <v>647</v>
      </c>
      <c r="D283" s="218" t="s">
        <v>146</v>
      </c>
      <c r="E283" s="219" t="s">
        <v>648</v>
      </c>
      <c r="F283" s="220" t="s">
        <v>649</v>
      </c>
      <c r="G283" s="221" t="s">
        <v>347</v>
      </c>
      <c r="H283" s="222">
        <v>7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46</v>
      </c>
      <c r="O283" s="90"/>
      <c r="P283" s="228">
        <f>O283*H283</f>
        <v>0</v>
      </c>
      <c r="Q283" s="228">
        <v>0.11241</v>
      </c>
      <c r="R283" s="228">
        <f>Q283*H283</f>
        <v>0.78686999999999996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150</v>
      </c>
      <c r="AT283" s="230" t="s">
        <v>146</v>
      </c>
      <c r="AU283" s="230" t="s">
        <v>91</v>
      </c>
      <c r="AY283" s="16" t="s">
        <v>144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89</v>
      </c>
      <c r="BK283" s="231">
        <f>ROUND(I283*H283,2)</f>
        <v>0</v>
      </c>
      <c r="BL283" s="16" t="s">
        <v>150</v>
      </c>
      <c r="BM283" s="230" t="s">
        <v>650</v>
      </c>
    </row>
    <row r="284" s="2" customFormat="1" ht="21.75" customHeight="1">
      <c r="A284" s="37"/>
      <c r="B284" s="38"/>
      <c r="C284" s="244" t="s">
        <v>651</v>
      </c>
      <c r="D284" s="244" t="s">
        <v>235</v>
      </c>
      <c r="E284" s="245" t="s">
        <v>652</v>
      </c>
      <c r="F284" s="246" t="s">
        <v>653</v>
      </c>
      <c r="G284" s="247" t="s">
        <v>347</v>
      </c>
      <c r="H284" s="248">
        <v>7</v>
      </c>
      <c r="I284" s="249"/>
      <c r="J284" s="250">
        <f>ROUND(I284*H284,2)</f>
        <v>0</v>
      </c>
      <c r="K284" s="251"/>
      <c r="L284" s="252"/>
      <c r="M284" s="253" t="s">
        <v>1</v>
      </c>
      <c r="N284" s="254" t="s">
        <v>46</v>
      </c>
      <c r="O284" s="90"/>
      <c r="P284" s="228">
        <f>O284*H284</f>
        <v>0</v>
      </c>
      <c r="Q284" s="228">
        <v>0.0061000000000000004</v>
      </c>
      <c r="R284" s="228">
        <f>Q284*H284</f>
        <v>0.042700000000000002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177</v>
      </c>
      <c r="AT284" s="230" t="s">
        <v>235</v>
      </c>
      <c r="AU284" s="230" t="s">
        <v>91</v>
      </c>
      <c r="AY284" s="16" t="s">
        <v>144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89</v>
      </c>
      <c r="BK284" s="231">
        <f>ROUND(I284*H284,2)</f>
        <v>0</v>
      </c>
      <c r="BL284" s="16" t="s">
        <v>150</v>
      </c>
      <c r="BM284" s="230" t="s">
        <v>654</v>
      </c>
    </row>
    <row r="285" s="2" customFormat="1" ht="24.15" customHeight="1">
      <c r="A285" s="37"/>
      <c r="B285" s="38"/>
      <c r="C285" s="218" t="s">
        <v>655</v>
      </c>
      <c r="D285" s="218" t="s">
        <v>146</v>
      </c>
      <c r="E285" s="219" t="s">
        <v>656</v>
      </c>
      <c r="F285" s="220" t="s">
        <v>657</v>
      </c>
      <c r="G285" s="221" t="s">
        <v>303</v>
      </c>
      <c r="H285" s="222">
        <v>238.90000000000001</v>
      </c>
      <c r="I285" s="223"/>
      <c r="J285" s="224">
        <f>ROUND(I285*H285,2)</f>
        <v>0</v>
      </c>
      <c r="K285" s="225"/>
      <c r="L285" s="43"/>
      <c r="M285" s="226" t="s">
        <v>1</v>
      </c>
      <c r="N285" s="227" t="s">
        <v>46</v>
      </c>
      <c r="O285" s="90"/>
      <c r="P285" s="228">
        <f>O285*H285</f>
        <v>0</v>
      </c>
      <c r="Q285" s="228">
        <v>0.00010000000000000001</v>
      </c>
      <c r="R285" s="228">
        <f>Q285*H285</f>
        <v>0.023890000000000002</v>
      </c>
      <c r="S285" s="228">
        <v>0</v>
      </c>
      <c r="T285" s="22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0" t="s">
        <v>150</v>
      </c>
      <c r="AT285" s="230" t="s">
        <v>146</v>
      </c>
      <c r="AU285" s="230" t="s">
        <v>91</v>
      </c>
      <c r="AY285" s="16" t="s">
        <v>144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6" t="s">
        <v>89</v>
      </c>
      <c r="BK285" s="231">
        <f>ROUND(I285*H285,2)</f>
        <v>0</v>
      </c>
      <c r="BL285" s="16" t="s">
        <v>150</v>
      </c>
      <c r="BM285" s="230" t="s">
        <v>658</v>
      </c>
    </row>
    <row r="286" s="13" customFormat="1">
      <c r="A286" s="13"/>
      <c r="B286" s="232"/>
      <c r="C286" s="233"/>
      <c r="D286" s="234" t="s">
        <v>152</v>
      </c>
      <c r="E286" s="235" t="s">
        <v>1</v>
      </c>
      <c r="F286" s="236" t="s">
        <v>659</v>
      </c>
      <c r="G286" s="233"/>
      <c r="H286" s="237">
        <v>238.90000000000001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152</v>
      </c>
      <c r="AU286" s="243" t="s">
        <v>91</v>
      </c>
      <c r="AV286" s="13" t="s">
        <v>91</v>
      </c>
      <c r="AW286" s="13" t="s">
        <v>36</v>
      </c>
      <c r="AX286" s="13" t="s">
        <v>89</v>
      </c>
      <c r="AY286" s="243" t="s">
        <v>144</v>
      </c>
    </row>
    <row r="287" s="2" customFormat="1" ht="24.15" customHeight="1">
      <c r="A287" s="37"/>
      <c r="B287" s="38"/>
      <c r="C287" s="218" t="s">
        <v>660</v>
      </c>
      <c r="D287" s="218" t="s">
        <v>146</v>
      </c>
      <c r="E287" s="219" t="s">
        <v>661</v>
      </c>
      <c r="F287" s="220" t="s">
        <v>662</v>
      </c>
      <c r="G287" s="221" t="s">
        <v>149</v>
      </c>
      <c r="H287" s="222">
        <v>14</v>
      </c>
      <c r="I287" s="223"/>
      <c r="J287" s="224">
        <f>ROUND(I287*H287,2)</f>
        <v>0</v>
      </c>
      <c r="K287" s="225"/>
      <c r="L287" s="43"/>
      <c r="M287" s="226" t="s">
        <v>1</v>
      </c>
      <c r="N287" s="227" t="s">
        <v>46</v>
      </c>
      <c r="O287" s="90"/>
      <c r="P287" s="228">
        <f>O287*H287</f>
        <v>0</v>
      </c>
      <c r="Q287" s="228">
        <v>0.0011999999999999999</v>
      </c>
      <c r="R287" s="228">
        <f>Q287*H287</f>
        <v>0.016799999999999999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150</v>
      </c>
      <c r="AT287" s="230" t="s">
        <v>146</v>
      </c>
      <c r="AU287" s="230" t="s">
        <v>91</v>
      </c>
      <c r="AY287" s="16" t="s">
        <v>144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89</v>
      </c>
      <c r="BK287" s="231">
        <f>ROUND(I287*H287,2)</f>
        <v>0</v>
      </c>
      <c r="BL287" s="16" t="s">
        <v>150</v>
      </c>
      <c r="BM287" s="230" t="s">
        <v>663</v>
      </c>
    </row>
    <row r="288" s="13" customFormat="1">
      <c r="A288" s="13"/>
      <c r="B288" s="232"/>
      <c r="C288" s="233"/>
      <c r="D288" s="234" t="s">
        <v>152</v>
      </c>
      <c r="E288" s="235" t="s">
        <v>1</v>
      </c>
      <c r="F288" s="236" t="s">
        <v>664</v>
      </c>
      <c r="G288" s="233"/>
      <c r="H288" s="237">
        <v>9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152</v>
      </c>
      <c r="AU288" s="243" t="s">
        <v>91</v>
      </c>
      <c r="AV288" s="13" t="s">
        <v>91</v>
      </c>
      <c r="AW288" s="13" t="s">
        <v>36</v>
      </c>
      <c r="AX288" s="13" t="s">
        <v>81</v>
      </c>
      <c r="AY288" s="243" t="s">
        <v>144</v>
      </c>
    </row>
    <row r="289" s="13" customFormat="1">
      <c r="A289" s="13"/>
      <c r="B289" s="232"/>
      <c r="C289" s="233"/>
      <c r="D289" s="234" t="s">
        <v>152</v>
      </c>
      <c r="E289" s="235" t="s">
        <v>1</v>
      </c>
      <c r="F289" s="236" t="s">
        <v>665</v>
      </c>
      <c r="G289" s="233"/>
      <c r="H289" s="237">
        <v>5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152</v>
      </c>
      <c r="AU289" s="243" t="s">
        <v>91</v>
      </c>
      <c r="AV289" s="13" t="s">
        <v>91</v>
      </c>
      <c r="AW289" s="13" t="s">
        <v>36</v>
      </c>
      <c r="AX289" s="13" t="s">
        <v>81</v>
      </c>
      <c r="AY289" s="243" t="s">
        <v>144</v>
      </c>
    </row>
    <row r="290" s="14" customFormat="1">
      <c r="A290" s="14"/>
      <c r="B290" s="255"/>
      <c r="C290" s="256"/>
      <c r="D290" s="234" t="s">
        <v>152</v>
      </c>
      <c r="E290" s="257" t="s">
        <v>1</v>
      </c>
      <c r="F290" s="258" t="s">
        <v>248</v>
      </c>
      <c r="G290" s="256"/>
      <c r="H290" s="259">
        <v>14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152</v>
      </c>
      <c r="AU290" s="265" t="s">
        <v>91</v>
      </c>
      <c r="AV290" s="14" t="s">
        <v>150</v>
      </c>
      <c r="AW290" s="14" t="s">
        <v>36</v>
      </c>
      <c r="AX290" s="14" t="s">
        <v>89</v>
      </c>
      <c r="AY290" s="265" t="s">
        <v>144</v>
      </c>
    </row>
    <row r="291" s="2" customFormat="1" ht="33" customHeight="1">
      <c r="A291" s="37"/>
      <c r="B291" s="38"/>
      <c r="C291" s="218" t="s">
        <v>666</v>
      </c>
      <c r="D291" s="218" t="s">
        <v>146</v>
      </c>
      <c r="E291" s="219" t="s">
        <v>308</v>
      </c>
      <c r="F291" s="220" t="s">
        <v>309</v>
      </c>
      <c r="G291" s="221" t="s">
        <v>303</v>
      </c>
      <c r="H291" s="222">
        <v>231.59999999999999</v>
      </c>
      <c r="I291" s="223"/>
      <c r="J291" s="224">
        <f>ROUND(I291*H291,2)</f>
        <v>0</v>
      </c>
      <c r="K291" s="225"/>
      <c r="L291" s="43"/>
      <c r="M291" s="226" t="s">
        <v>1</v>
      </c>
      <c r="N291" s="227" t="s">
        <v>46</v>
      </c>
      <c r="O291" s="90"/>
      <c r="P291" s="228">
        <f>O291*H291</f>
        <v>0</v>
      </c>
      <c r="Q291" s="228">
        <v>0.15540000000000001</v>
      </c>
      <c r="R291" s="228">
        <f>Q291*H291</f>
        <v>35.990639999999999</v>
      </c>
      <c r="S291" s="228">
        <v>0</v>
      </c>
      <c r="T291" s="22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30" t="s">
        <v>150</v>
      </c>
      <c r="AT291" s="230" t="s">
        <v>146</v>
      </c>
      <c r="AU291" s="230" t="s">
        <v>91</v>
      </c>
      <c r="AY291" s="16" t="s">
        <v>144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6" t="s">
        <v>89</v>
      </c>
      <c r="BK291" s="231">
        <f>ROUND(I291*H291,2)</f>
        <v>0</v>
      </c>
      <c r="BL291" s="16" t="s">
        <v>150</v>
      </c>
      <c r="BM291" s="230" t="s">
        <v>310</v>
      </c>
    </row>
    <row r="292" s="13" customFormat="1">
      <c r="A292" s="13"/>
      <c r="B292" s="232"/>
      <c r="C292" s="233"/>
      <c r="D292" s="234" t="s">
        <v>152</v>
      </c>
      <c r="E292" s="235" t="s">
        <v>1</v>
      </c>
      <c r="F292" s="236" t="s">
        <v>667</v>
      </c>
      <c r="G292" s="233"/>
      <c r="H292" s="237">
        <v>377.30000000000001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152</v>
      </c>
      <c r="AU292" s="243" t="s">
        <v>91</v>
      </c>
      <c r="AV292" s="13" t="s">
        <v>91</v>
      </c>
      <c r="AW292" s="13" t="s">
        <v>36</v>
      </c>
      <c r="AX292" s="13" t="s">
        <v>81</v>
      </c>
      <c r="AY292" s="243" t="s">
        <v>144</v>
      </c>
    </row>
    <row r="293" s="13" customFormat="1">
      <c r="A293" s="13"/>
      <c r="B293" s="232"/>
      <c r="C293" s="233"/>
      <c r="D293" s="234" t="s">
        <v>152</v>
      </c>
      <c r="E293" s="235" t="s">
        <v>1</v>
      </c>
      <c r="F293" s="236" t="s">
        <v>668</v>
      </c>
      <c r="G293" s="233"/>
      <c r="H293" s="237">
        <v>-145.69999999999999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152</v>
      </c>
      <c r="AU293" s="243" t="s">
        <v>91</v>
      </c>
      <c r="AV293" s="13" t="s">
        <v>91</v>
      </c>
      <c r="AW293" s="13" t="s">
        <v>36</v>
      </c>
      <c r="AX293" s="13" t="s">
        <v>81</v>
      </c>
      <c r="AY293" s="243" t="s">
        <v>144</v>
      </c>
    </row>
    <row r="294" s="14" customFormat="1">
      <c r="A294" s="14"/>
      <c r="B294" s="255"/>
      <c r="C294" s="256"/>
      <c r="D294" s="234" t="s">
        <v>152</v>
      </c>
      <c r="E294" s="257" t="s">
        <v>1</v>
      </c>
      <c r="F294" s="258" t="s">
        <v>248</v>
      </c>
      <c r="G294" s="256"/>
      <c r="H294" s="259">
        <v>231.59999999999999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152</v>
      </c>
      <c r="AU294" s="265" t="s">
        <v>91</v>
      </c>
      <c r="AV294" s="14" t="s">
        <v>150</v>
      </c>
      <c r="AW294" s="14" t="s">
        <v>36</v>
      </c>
      <c r="AX294" s="14" t="s">
        <v>89</v>
      </c>
      <c r="AY294" s="265" t="s">
        <v>144</v>
      </c>
    </row>
    <row r="295" s="2" customFormat="1" ht="16.5" customHeight="1">
      <c r="A295" s="37"/>
      <c r="B295" s="38"/>
      <c r="C295" s="244" t="s">
        <v>669</v>
      </c>
      <c r="D295" s="244" t="s">
        <v>235</v>
      </c>
      <c r="E295" s="245" t="s">
        <v>313</v>
      </c>
      <c r="F295" s="246" t="s">
        <v>314</v>
      </c>
      <c r="G295" s="247" t="s">
        <v>303</v>
      </c>
      <c r="H295" s="248">
        <v>243.18000000000001</v>
      </c>
      <c r="I295" s="249"/>
      <c r="J295" s="250">
        <f>ROUND(I295*H295,2)</f>
        <v>0</v>
      </c>
      <c r="K295" s="251"/>
      <c r="L295" s="252"/>
      <c r="M295" s="253" t="s">
        <v>1</v>
      </c>
      <c r="N295" s="254" t="s">
        <v>46</v>
      </c>
      <c r="O295" s="90"/>
      <c r="P295" s="228">
        <f>O295*H295</f>
        <v>0</v>
      </c>
      <c r="Q295" s="228">
        <v>0.080000000000000002</v>
      </c>
      <c r="R295" s="228">
        <f>Q295*H295</f>
        <v>19.4544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177</v>
      </c>
      <c r="AT295" s="230" t="s">
        <v>235</v>
      </c>
      <c r="AU295" s="230" t="s">
        <v>91</v>
      </c>
      <c r="AY295" s="16" t="s">
        <v>144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89</v>
      </c>
      <c r="BK295" s="231">
        <f>ROUND(I295*H295,2)</f>
        <v>0</v>
      </c>
      <c r="BL295" s="16" t="s">
        <v>150</v>
      </c>
      <c r="BM295" s="230" t="s">
        <v>315</v>
      </c>
    </row>
    <row r="296" s="13" customFormat="1">
      <c r="A296" s="13"/>
      <c r="B296" s="232"/>
      <c r="C296" s="233"/>
      <c r="D296" s="234" t="s">
        <v>152</v>
      </c>
      <c r="E296" s="235" t="s">
        <v>1</v>
      </c>
      <c r="F296" s="236" t="s">
        <v>670</v>
      </c>
      <c r="G296" s="233"/>
      <c r="H296" s="237">
        <v>243.18000000000001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152</v>
      </c>
      <c r="AU296" s="243" t="s">
        <v>91</v>
      </c>
      <c r="AV296" s="13" t="s">
        <v>91</v>
      </c>
      <c r="AW296" s="13" t="s">
        <v>36</v>
      </c>
      <c r="AX296" s="13" t="s">
        <v>89</v>
      </c>
      <c r="AY296" s="243" t="s">
        <v>144</v>
      </c>
    </row>
    <row r="297" s="2" customFormat="1" ht="33" customHeight="1">
      <c r="A297" s="37"/>
      <c r="B297" s="38"/>
      <c r="C297" s="218" t="s">
        <v>671</v>
      </c>
      <c r="D297" s="218" t="s">
        <v>146</v>
      </c>
      <c r="E297" s="219" t="s">
        <v>318</v>
      </c>
      <c r="F297" s="220" t="s">
        <v>319</v>
      </c>
      <c r="G297" s="221" t="s">
        <v>303</v>
      </c>
      <c r="H297" s="222">
        <v>288.89999999999998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46</v>
      </c>
      <c r="O297" s="90"/>
      <c r="P297" s="228">
        <f>O297*H297</f>
        <v>0</v>
      </c>
      <c r="Q297" s="228">
        <v>0.1295</v>
      </c>
      <c r="R297" s="228">
        <f>Q297*H297</f>
        <v>37.412549999999996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150</v>
      </c>
      <c r="AT297" s="230" t="s">
        <v>146</v>
      </c>
      <c r="AU297" s="230" t="s">
        <v>91</v>
      </c>
      <c r="AY297" s="16" t="s">
        <v>144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89</v>
      </c>
      <c r="BK297" s="231">
        <f>ROUND(I297*H297,2)</f>
        <v>0</v>
      </c>
      <c r="BL297" s="16" t="s">
        <v>150</v>
      </c>
      <c r="BM297" s="230" t="s">
        <v>672</v>
      </c>
    </row>
    <row r="298" s="13" customFormat="1">
      <c r="A298" s="13"/>
      <c r="B298" s="232"/>
      <c r="C298" s="233"/>
      <c r="D298" s="234" t="s">
        <v>152</v>
      </c>
      <c r="E298" s="235" t="s">
        <v>1</v>
      </c>
      <c r="F298" s="236" t="s">
        <v>673</v>
      </c>
      <c r="G298" s="233"/>
      <c r="H298" s="237">
        <v>181.80000000000001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152</v>
      </c>
      <c r="AU298" s="243" t="s">
        <v>91</v>
      </c>
      <c r="AV298" s="13" t="s">
        <v>91</v>
      </c>
      <c r="AW298" s="13" t="s">
        <v>36</v>
      </c>
      <c r="AX298" s="13" t="s">
        <v>81</v>
      </c>
      <c r="AY298" s="243" t="s">
        <v>144</v>
      </c>
    </row>
    <row r="299" s="13" customFormat="1">
      <c r="A299" s="13"/>
      <c r="B299" s="232"/>
      <c r="C299" s="233"/>
      <c r="D299" s="234" t="s">
        <v>152</v>
      </c>
      <c r="E299" s="235" t="s">
        <v>1</v>
      </c>
      <c r="F299" s="236" t="s">
        <v>674</v>
      </c>
      <c r="G299" s="233"/>
      <c r="H299" s="237">
        <v>132.09999999999999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152</v>
      </c>
      <c r="AU299" s="243" t="s">
        <v>91</v>
      </c>
      <c r="AV299" s="13" t="s">
        <v>91</v>
      </c>
      <c r="AW299" s="13" t="s">
        <v>36</v>
      </c>
      <c r="AX299" s="13" t="s">
        <v>81</v>
      </c>
      <c r="AY299" s="243" t="s">
        <v>144</v>
      </c>
    </row>
    <row r="300" s="13" customFormat="1">
      <c r="A300" s="13"/>
      <c r="B300" s="232"/>
      <c r="C300" s="233"/>
      <c r="D300" s="234" t="s">
        <v>152</v>
      </c>
      <c r="E300" s="235" t="s">
        <v>1</v>
      </c>
      <c r="F300" s="236" t="s">
        <v>675</v>
      </c>
      <c r="G300" s="233"/>
      <c r="H300" s="237">
        <v>13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152</v>
      </c>
      <c r="AU300" s="243" t="s">
        <v>91</v>
      </c>
      <c r="AV300" s="13" t="s">
        <v>91</v>
      </c>
      <c r="AW300" s="13" t="s">
        <v>36</v>
      </c>
      <c r="AX300" s="13" t="s">
        <v>81</v>
      </c>
      <c r="AY300" s="243" t="s">
        <v>144</v>
      </c>
    </row>
    <row r="301" s="13" customFormat="1">
      <c r="A301" s="13"/>
      <c r="B301" s="232"/>
      <c r="C301" s="233"/>
      <c r="D301" s="234" t="s">
        <v>152</v>
      </c>
      <c r="E301" s="235" t="s">
        <v>1</v>
      </c>
      <c r="F301" s="236" t="s">
        <v>676</v>
      </c>
      <c r="G301" s="233"/>
      <c r="H301" s="237">
        <v>-38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152</v>
      </c>
      <c r="AU301" s="243" t="s">
        <v>91</v>
      </c>
      <c r="AV301" s="13" t="s">
        <v>91</v>
      </c>
      <c r="AW301" s="13" t="s">
        <v>36</v>
      </c>
      <c r="AX301" s="13" t="s">
        <v>81</v>
      </c>
      <c r="AY301" s="243" t="s">
        <v>144</v>
      </c>
    </row>
    <row r="302" s="14" customFormat="1">
      <c r="A302" s="14"/>
      <c r="B302" s="255"/>
      <c r="C302" s="256"/>
      <c r="D302" s="234" t="s">
        <v>152</v>
      </c>
      <c r="E302" s="257" t="s">
        <v>1</v>
      </c>
      <c r="F302" s="258" t="s">
        <v>248</v>
      </c>
      <c r="G302" s="256"/>
      <c r="H302" s="259">
        <v>288.89999999999998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152</v>
      </c>
      <c r="AU302" s="265" t="s">
        <v>91</v>
      </c>
      <c r="AV302" s="14" t="s">
        <v>150</v>
      </c>
      <c r="AW302" s="14" t="s">
        <v>36</v>
      </c>
      <c r="AX302" s="14" t="s">
        <v>89</v>
      </c>
      <c r="AY302" s="265" t="s">
        <v>144</v>
      </c>
    </row>
    <row r="303" s="2" customFormat="1" ht="16.5" customHeight="1">
      <c r="A303" s="37"/>
      <c r="B303" s="38"/>
      <c r="C303" s="244" t="s">
        <v>677</v>
      </c>
      <c r="D303" s="244" t="s">
        <v>235</v>
      </c>
      <c r="E303" s="245" t="s">
        <v>322</v>
      </c>
      <c r="F303" s="246" t="s">
        <v>323</v>
      </c>
      <c r="G303" s="247" t="s">
        <v>303</v>
      </c>
      <c r="H303" s="248">
        <v>303.34500000000003</v>
      </c>
      <c r="I303" s="249"/>
      <c r="J303" s="250">
        <f>ROUND(I303*H303,2)</f>
        <v>0</v>
      </c>
      <c r="K303" s="251"/>
      <c r="L303" s="252"/>
      <c r="M303" s="253" t="s">
        <v>1</v>
      </c>
      <c r="N303" s="254" t="s">
        <v>46</v>
      </c>
      <c r="O303" s="90"/>
      <c r="P303" s="228">
        <f>O303*H303</f>
        <v>0</v>
      </c>
      <c r="Q303" s="228">
        <v>0.056120000000000003</v>
      </c>
      <c r="R303" s="228">
        <f>Q303*H303</f>
        <v>17.023721400000003</v>
      </c>
      <c r="S303" s="228">
        <v>0</v>
      </c>
      <c r="T303" s="22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30" t="s">
        <v>177</v>
      </c>
      <c r="AT303" s="230" t="s">
        <v>235</v>
      </c>
      <c r="AU303" s="230" t="s">
        <v>91</v>
      </c>
      <c r="AY303" s="16" t="s">
        <v>144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6" t="s">
        <v>89</v>
      </c>
      <c r="BK303" s="231">
        <f>ROUND(I303*H303,2)</f>
        <v>0</v>
      </c>
      <c r="BL303" s="16" t="s">
        <v>150</v>
      </c>
      <c r="BM303" s="230" t="s">
        <v>678</v>
      </c>
    </row>
    <row r="304" s="13" customFormat="1">
      <c r="A304" s="13"/>
      <c r="B304" s="232"/>
      <c r="C304" s="233"/>
      <c r="D304" s="234" t="s">
        <v>152</v>
      </c>
      <c r="E304" s="235" t="s">
        <v>1</v>
      </c>
      <c r="F304" s="236" t="s">
        <v>679</v>
      </c>
      <c r="G304" s="233"/>
      <c r="H304" s="237">
        <v>303.34500000000003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152</v>
      </c>
      <c r="AU304" s="243" t="s">
        <v>91</v>
      </c>
      <c r="AV304" s="13" t="s">
        <v>91</v>
      </c>
      <c r="AW304" s="13" t="s">
        <v>36</v>
      </c>
      <c r="AX304" s="13" t="s">
        <v>89</v>
      </c>
      <c r="AY304" s="243" t="s">
        <v>144</v>
      </c>
    </row>
    <row r="305" s="2" customFormat="1" ht="24.15" customHeight="1">
      <c r="A305" s="37"/>
      <c r="B305" s="38"/>
      <c r="C305" s="218" t="s">
        <v>680</v>
      </c>
      <c r="D305" s="218" t="s">
        <v>146</v>
      </c>
      <c r="E305" s="219" t="s">
        <v>327</v>
      </c>
      <c r="F305" s="220" t="s">
        <v>328</v>
      </c>
      <c r="G305" s="221" t="s">
        <v>329</v>
      </c>
      <c r="H305" s="222">
        <v>21</v>
      </c>
      <c r="I305" s="223"/>
      <c r="J305" s="224">
        <f>ROUND(I305*H305,2)</f>
        <v>0</v>
      </c>
      <c r="K305" s="225"/>
      <c r="L305" s="43"/>
      <c r="M305" s="226" t="s">
        <v>1</v>
      </c>
      <c r="N305" s="227" t="s">
        <v>46</v>
      </c>
      <c r="O305" s="90"/>
      <c r="P305" s="228">
        <f>O305*H305</f>
        <v>0</v>
      </c>
      <c r="Q305" s="228">
        <v>2.2563399999999998</v>
      </c>
      <c r="R305" s="228">
        <f>Q305*H305</f>
        <v>47.383139999999997</v>
      </c>
      <c r="S305" s="228">
        <v>0</v>
      </c>
      <c r="T305" s="229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30" t="s">
        <v>150</v>
      </c>
      <c r="AT305" s="230" t="s">
        <v>146</v>
      </c>
      <c r="AU305" s="230" t="s">
        <v>91</v>
      </c>
      <c r="AY305" s="16" t="s">
        <v>144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6" t="s">
        <v>89</v>
      </c>
      <c r="BK305" s="231">
        <f>ROUND(I305*H305,2)</f>
        <v>0</v>
      </c>
      <c r="BL305" s="16" t="s">
        <v>150</v>
      </c>
      <c r="BM305" s="230" t="s">
        <v>330</v>
      </c>
    </row>
    <row r="306" s="2" customFormat="1" ht="24.15" customHeight="1">
      <c r="A306" s="37"/>
      <c r="B306" s="38"/>
      <c r="C306" s="218" t="s">
        <v>681</v>
      </c>
      <c r="D306" s="218" t="s">
        <v>146</v>
      </c>
      <c r="E306" s="219" t="s">
        <v>682</v>
      </c>
      <c r="F306" s="220" t="s">
        <v>683</v>
      </c>
      <c r="G306" s="221" t="s">
        <v>303</v>
      </c>
      <c r="H306" s="222">
        <v>170.30000000000001</v>
      </c>
      <c r="I306" s="223"/>
      <c r="J306" s="224">
        <f>ROUND(I306*H306,2)</f>
        <v>0</v>
      </c>
      <c r="K306" s="225"/>
      <c r="L306" s="43"/>
      <c r="M306" s="226" t="s">
        <v>1</v>
      </c>
      <c r="N306" s="227" t="s">
        <v>46</v>
      </c>
      <c r="O306" s="90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150</v>
      </c>
      <c r="AT306" s="230" t="s">
        <v>146</v>
      </c>
      <c r="AU306" s="230" t="s">
        <v>91</v>
      </c>
      <c r="AY306" s="16" t="s">
        <v>144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89</v>
      </c>
      <c r="BK306" s="231">
        <f>ROUND(I306*H306,2)</f>
        <v>0</v>
      </c>
      <c r="BL306" s="16" t="s">
        <v>150</v>
      </c>
      <c r="BM306" s="230" t="s">
        <v>684</v>
      </c>
    </row>
    <row r="307" s="2" customFormat="1" ht="24.15" customHeight="1">
      <c r="A307" s="37"/>
      <c r="B307" s="38"/>
      <c r="C307" s="218" t="s">
        <v>685</v>
      </c>
      <c r="D307" s="218" t="s">
        <v>146</v>
      </c>
      <c r="E307" s="219" t="s">
        <v>686</v>
      </c>
      <c r="F307" s="220" t="s">
        <v>687</v>
      </c>
      <c r="G307" s="221" t="s">
        <v>303</v>
      </c>
      <c r="H307" s="222">
        <v>170.30000000000001</v>
      </c>
      <c r="I307" s="223"/>
      <c r="J307" s="224">
        <f>ROUND(I307*H307,2)</f>
        <v>0</v>
      </c>
      <c r="K307" s="225"/>
      <c r="L307" s="43"/>
      <c r="M307" s="226" t="s">
        <v>1</v>
      </c>
      <c r="N307" s="227" t="s">
        <v>46</v>
      </c>
      <c r="O307" s="90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30" t="s">
        <v>150</v>
      </c>
      <c r="AT307" s="230" t="s">
        <v>146</v>
      </c>
      <c r="AU307" s="230" t="s">
        <v>91</v>
      </c>
      <c r="AY307" s="16" t="s">
        <v>144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6" t="s">
        <v>89</v>
      </c>
      <c r="BK307" s="231">
        <f>ROUND(I307*H307,2)</f>
        <v>0</v>
      </c>
      <c r="BL307" s="16" t="s">
        <v>150</v>
      </c>
      <c r="BM307" s="230" t="s">
        <v>688</v>
      </c>
    </row>
    <row r="308" s="2" customFormat="1" ht="24.15" customHeight="1">
      <c r="A308" s="37"/>
      <c r="B308" s="38"/>
      <c r="C308" s="218" t="s">
        <v>689</v>
      </c>
      <c r="D308" s="218" t="s">
        <v>146</v>
      </c>
      <c r="E308" s="219" t="s">
        <v>690</v>
      </c>
      <c r="F308" s="220" t="s">
        <v>691</v>
      </c>
      <c r="G308" s="221" t="s">
        <v>303</v>
      </c>
      <c r="H308" s="222">
        <v>170.30000000000001</v>
      </c>
      <c r="I308" s="223"/>
      <c r="J308" s="224">
        <f>ROUND(I308*H308,2)</f>
        <v>0</v>
      </c>
      <c r="K308" s="225"/>
      <c r="L308" s="43"/>
      <c r="M308" s="226" t="s">
        <v>1</v>
      </c>
      <c r="N308" s="227" t="s">
        <v>46</v>
      </c>
      <c r="O308" s="90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0" t="s">
        <v>150</v>
      </c>
      <c r="AT308" s="230" t="s">
        <v>146</v>
      </c>
      <c r="AU308" s="230" t="s">
        <v>91</v>
      </c>
      <c r="AY308" s="16" t="s">
        <v>144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6" t="s">
        <v>89</v>
      </c>
      <c r="BK308" s="231">
        <f>ROUND(I308*H308,2)</f>
        <v>0</v>
      </c>
      <c r="BL308" s="16" t="s">
        <v>150</v>
      </c>
      <c r="BM308" s="230" t="s">
        <v>692</v>
      </c>
    </row>
    <row r="309" s="2" customFormat="1" ht="24.15" customHeight="1">
      <c r="A309" s="37"/>
      <c r="B309" s="38"/>
      <c r="C309" s="218" t="s">
        <v>693</v>
      </c>
      <c r="D309" s="218" t="s">
        <v>146</v>
      </c>
      <c r="E309" s="219" t="s">
        <v>694</v>
      </c>
      <c r="F309" s="220" t="s">
        <v>695</v>
      </c>
      <c r="G309" s="221" t="s">
        <v>347</v>
      </c>
      <c r="H309" s="222">
        <v>1</v>
      </c>
      <c r="I309" s="223"/>
      <c r="J309" s="224">
        <f>ROUND(I309*H309,2)</f>
        <v>0</v>
      </c>
      <c r="K309" s="225"/>
      <c r="L309" s="43"/>
      <c r="M309" s="226" t="s">
        <v>1</v>
      </c>
      <c r="N309" s="227" t="s">
        <v>46</v>
      </c>
      <c r="O309" s="90"/>
      <c r="P309" s="228">
        <f>O309*H309</f>
        <v>0</v>
      </c>
      <c r="Q309" s="228">
        <v>0.001</v>
      </c>
      <c r="R309" s="228">
        <f>Q309*H309</f>
        <v>0.001</v>
      </c>
      <c r="S309" s="228">
        <v>0</v>
      </c>
      <c r="T309" s="22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30" t="s">
        <v>150</v>
      </c>
      <c r="AT309" s="230" t="s">
        <v>146</v>
      </c>
      <c r="AU309" s="230" t="s">
        <v>91</v>
      </c>
      <c r="AY309" s="16" t="s">
        <v>144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6" t="s">
        <v>89</v>
      </c>
      <c r="BK309" s="231">
        <f>ROUND(I309*H309,2)</f>
        <v>0</v>
      </c>
      <c r="BL309" s="16" t="s">
        <v>150</v>
      </c>
      <c r="BM309" s="230" t="s">
        <v>696</v>
      </c>
    </row>
    <row r="310" s="2" customFormat="1" ht="24.15" customHeight="1">
      <c r="A310" s="37"/>
      <c r="B310" s="38"/>
      <c r="C310" s="218" t="s">
        <v>697</v>
      </c>
      <c r="D310" s="218" t="s">
        <v>146</v>
      </c>
      <c r="E310" s="219" t="s">
        <v>698</v>
      </c>
      <c r="F310" s="220" t="s">
        <v>699</v>
      </c>
      <c r="G310" s="221" t="s">
        <v>347</v>
      </c>
      <c r="H310" s="222">
        <v>1</v>
      </c>
      <c r="I310" s="223"/>
      <c r="J310" s="224">
        <f>ROUND(I310*H310,2)</f>
        <v>0</v>
      </c>
      <c r="K310" s="225"/>
      <c r="L310" s="43"/>
      <c r="M310" s="226" t="s">
        <v>1</v>
      </c>
      <c r="N310" s="227" t="s">
        <v>46</v>
      </c>
      <c r="O310" s="90"/>
      <c r="P310" s="228">
        <f>O310*H310</f>
        <v>0</v>
      </c>
      <c r="Q310" s="228">
        <v>0</v>
      </c>
      <c r="R310" s="228">
        <f>Q310*H310</f>
        <v>0</v>
      </c>
      <c r="S310" s="228">
        <v>0.074999999999999997</v>
      </c>
      <c r="T310" s="229">
        <f>S310*H310</f>
        <v>0.074999999999999997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150</v>
      </c>
      <c r="AT310" s="230" t="s">
        <v>146</v>
      </c>
      <c r="AU310" s="230" t="s">
        <v>91</v>
      </c>
      <c r="AY310" s="16" t="s">
        <v>144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89</v>
      </c>
      <c r="BK310" s="231">
        <f>ROUND(I310*H310,2)</f>
        <v>0</v>
      </c>
      <c r="BL310" s="16" t="s">
        <v>150</v>
      </c>
      <c r="BM310" s="230" t="s">
        <v>700</v>
      </c>
    </row>
    <row r="311" s="2" customFormat="1" ht="24.15" customHeight="1">
      <c r="A311" s="37"/>
      <c r="B311" s="38"/>
      <c r="C311" s="218" t="s">
        <v>701</v>
      </c>
      <c r="D311" s="218" t="s">
        <v>146</v>
      </c>
      <c r="E311" s="219" t="s">
        <v>702</v>
      </c>
      <c r="F311" s="220" t="s">
        <v>703</v>
      </c>
      <c r="G311" s="221" t="s">
        <v>347</v>
      </c>
      <c r="H311" s="222">
        <v>1</v>
      </c>
      <c r="I311" s="223"/>
      <c r="J311" s="224">
        <f>ROUND(I311*H311,2)</f>
        <v>0</v>
      </c>
      <c r="K311" s="225"/>
      <c r="L311" s="43"/>
      <c r="M311" s="226" t="s">
        <v>1</v>
      </c>
      <c r="N311" s="227" t="s">
        <v>46</v>
      </c>
      <c r="O311" s="90"/>
      <c r="P311" s="228">
        <f>O311*H311</f>
        <v>0</v>
      </c>
      <c r="Q311" s="228">
        <v>0</v>
      </c>
      <c r="R311" s="228">
        <f>Q311*H311</f>
        <v>0</v>
      </c>
      <c r="S311" s="228">
        <v>0.082000000000000003</v>
      </c>
      <c r="T311" s="229">
        <f>S311*H311</f>
        <v>0.082000000000000003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30" t="s">
        <v>150</v>
      </c>
      <c r="AT311" s="230" t="s">
        <v>146</v>
      </c>
      <c r="AU311" s="230" t="s">
        <v>91</v>
      </c>
      <c r="AY311" s="16" t="s">
        <v>144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6" t="s">
        <v>89</v>
      </c>
      <c r="BK311" s="231">
        <f>ROUND(I311*H311,2)</f>
        <v>0</v>
      </c>
      <c r="BL311" s="16" t="s">
        <v>150</v>
      </c>
      <c r="BM311" s="230" t="s">
        <v>704</v>
      </c>
    </row>
    <row r="312" s="2" customFormat="1" ht="24.15" customHeight="1">
      <c r="A312" s="37"/>
      <c r="B312" s="38"/>
      <c r="C312" s="218" t="s">
        <v>705</v>
      </c>
      <c r="D312" s="218" t="s">
        <v>146</v>
      </c>
      <c r="E312" s="219" t="s">
        <v>706</v>
      </c>
      <c r="F312" s="220" t="s">
        <v>707</v>
      </c>
      <c r="G312" s="221" t="s">
        <v>303</v>
      </c>
      <c r="H312" s="222">
        <v>6</v>
      </c>
      <c r="I312" s="223"/>
      <c r="J312" s="224">
        <f>ROUND(I312*H312,2)</f>
        <v>0</v>
      </c>
      <c r="K312" s="225"/>
      <c r="L312" s="43"/>
      <c r="M312" s="226" t="s">
        <v>1</v>
      </c>
      <c r="N312" s="227" t="s">
        <v>46</v>
      </c>
      <c r="O312" s="90"/>
      <c r="P312" s="228">
        <f>O312*H312</f>
        <v>0</v>
      </c>
      <c r="Q312" s="228">
        <v>0</v>
      </c>
      <c r="R312" s="228">
        <f>Q312*H312</f>
        <v>0</v>
      </c>
      <c r="S312" s="228">
        <v>0.34999999999999998</v>
      </c>
      <c r="T312" s="229">
        <f>S312*H312</f>
        <v>2.0999999999999996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0" t="s">
        <v>150</v>
      </c>
      <c r="AT312" s="230" t="s">
        <v>146</v>
      </c>
      <c r="AU312" s="230" t="s">
        <v>91</v>
      </c>
      <c r="AY312" s="16" t="s">
        <v>144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6" t="s">
        <v>89</v>
      </c>
      <c r="BK312" s="231">
        <f>ROUND(I312*H312,2)</f>
        <v>0</v>
      </c>
      <c r="BL312" s="16" t="s">
        <v>150</v>
      </c>
      <c r="BM312" s="230" t="s">
        <v>708</v>
      </c>
    </row>
    <row r="313" s="12" customFormat="1" ht="22.8" customHeight="1">
      <c r="A313" s="12"/>
      <c r="B313" s="202"/>
      <c r="C313" s="203"/>
      <c r="D313" s="204" t="s">
        <v>80</v>
      </c>
      <c r="E313" s="216" t="s">
        <v>709</v>
      </c>
      <c r="F313" s="216" t="s">
        <v>710</v>
      </c>
      <c r="G313" s="203"/>
      <c r="H313" s="203"/>
      <c r="I313" s="206"/>
      <c r="J313" s="217">
        <f>BK313</f>
        <v>0</v>
      </c>
      <c r="K313" s="203"/>
      <c r="L313" s="208"/>
      <c r="M313" s="209"/>
      <c r="N313" s="210"/>
      <c r="O313" s="210"/>
      <c r="P313" s="211">
        <f>SUM(P314:P320)</f>
        <v>0</v>
      </c>
      <c r="Q313" s="210"/>
      <c r="R313" s="211">
        <f>SUM(R314:R320)</f>
        <v>0</v>
      </c>
      <c r="S313" s="210"/>
      <c r="T313" s="212">
        <f>SUM(T314:T320)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3" t="s">
        <v>89</v>
      </c>
      <c r="AT313" s="214" t="s">
        <v>80</v>
      </c>
      <c r="AU313" s="214" t="s">
        <v>89</v>
      </c>
      <c r="AY313" s="213" t="s">
        <v>144</v>
      </c>
      <c r="BK313" s="215">
        <f>SUM(BK314:BK320)</f>
        <v>0</v>
      </c>
    </row>
    <row r="314" s="2" customFormat="1" ht="33" customHeight="1">
      <c r="A314" s="37"/>
      <c r="B314" s="38"/>
      <c r="C314" s="218" t="s">
        <v>711</v>
      </c>
      <c r="D314" s="218" t="s">
        <v>146</v>
      </c>
      <c r="E314" s="219" t="s">
        <v>712</v>
      </c>
      <c r="F314" s="220" t="s">
        <v>713</v>
      </c>
      <c r="G314" s="221" t="s">
        <v>238</v>
      </c>
      <c r="H314" s="222">
        <v>203.30000000000001</v>
      </c>
      <c r="I314" s="223"/>
      <c r="J314" s="224">
        <f>ROUND(I314*H314,2)</f>
        <v>0</v>
      </c>
      <c r="K314" s="225"/>
      <c r="L314" s="43"/>
      <c r="M314" s="226" t="s">
        <v>1</v>
      </c>
      <c r="N314" s="227" t="s">
        <v>46</v>
      </c>
      <c r="O314" s="90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0" t="s">
        <v>150</v>
      </c>
      <c r="AT314" s="230" t="s">
        <v>146</v>
      </c>
      <c r="AU314" s="230" t="s">
        <v>91</v>
      </c>
      <c r="AY314" s="16" t="s">
        <v>144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6" t="s">
        <v>89</v>
      </c>
      <c r="BK314" s="231">
        <f>ROUND(I314*H314,2)</f>
        <v>0</v>
      </c>
      <c r="BL314" s="16" t="s">
        <v>150</v>
      </c>
      <c r="BM314" s="230" t="s">
        <v>714</v>
      </c>
    </row>
    <row r="315" s="13" customFormat="1">
      <c r="A315" s="13"/>
      <c r="B315" s="232"/>
      <c r="C315" s="233"/>
      <c r="D315" s="234" t="s">
        <v>152</v>
      </c>
      <c r="E315" s="235" t="s">
        <v>1</v>
      </c>
      <c r="F315" s="236" t="s">
        <v>715</v>
      </c>
      <c r="G315" s="233"/>
      <c r="H315" s="237">
        <v>203.30000000000001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152</v>
      </c>
      <c r="AU315" s="243" t="s">
        <v>91</v>
      </c>
      <c r="AV315" s="13" t="s">
        <v>91</v>
      </c>
      <c r="AW315" s="13" t="s">
        <v>36</v>
      </c>
      <c r="AX315" s="13" t="s">
        <v>89</v>
      </c>
      <c r="AY315" s="243" t="s">
        <v>144</v>
      </c>
    </row>
    <row r="316" s="2" customFormat="1" ht="21.75" customHeight="1">
      <c r="A316" s="37"/>
      <c r="B316" s="38"/>
      <c r="C316" s="218" t="s">
        <v>716</v>
      </c>
      <c r="D316" s="218" t="s">
        <v>146</v>
      </c>
      <c r="E316" s="219" t="s">
        <v>717</v>
      </c>
      <c r="F316" s="220" t="s">
        <v>718</v>
      </c>
      <c r="G316" s="221" t="s">
        <v>238</v>
      </c>
      <c r="H316" s="222">
        <v>3862.6999999999998</v>
      </c>
      <c r="I316" s="223"/>
      <c r="J316" s="224">
        <f>ROUND(I316*H316,2)</f>
        <v>0</v>
      </c>
      <c r="K316" s="225"/>
      <c r="L316" s="43"/>
      <c r="M316" s="226" t="s">
        <v>1</v>
      </c>
      <c r="N316" s="227" t="s">
        <v>46</v>
      </c>
      <c r="O316" s="90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30" t="s">
        <v>150</v>
      </c>
      <c r="AT316" s="230" t="s">
        <v>146</v>
      </c>
      <c r="AU316" s="230" t="s">
        <v>91</v>
      </c>
      <c r="AY316" s="16" t="s">
        <v>144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6" t="s">
        <v>89</v>
      </c>
      <c r="BK316" s="231">
        <f>ROUND(I316*H316,2)</f>
        <v>0</v>
      </c>
      <c r="BL316" s="16" t="s">
        <v>150</v>
      </c>
      <c r="BM316" s="230" t="s">
        <v>719</v>
      </c>
    </row>
    <row r="317" s="13" customFormat="1">
      <c r="A317" s="13"/>
      <c r="B317" s="232"/>
      <c r="C317" s="233"/>
      <c r="D317" s="234" t="s">
        <v>152</v>
      </c>
      <c r="E317" s="235" t="s">
        <v>1</v>
      </c>
      <c r="F317" s="236" t="s">
        <v>720</v>
      </c>
      <c r="G317" s="233"/>
      <c r="H317" s="237">
        <v>3862.6999999999998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152</v>
      </c>
      <c r="AU317" s="243" t="s">
        <v>91</v>
      </c>
      <c r="AV317" s="13" t="s">
        <v>91</v>
      </c>
      <c r="AW317" s="13" t="s">
        <v>36</v>
      </c>
      <c r="AX317" s="13" t="s">
        <v>89</v>
      </c>
      <c r="AY317" s="243" t="s">
        <v>144</v>
      </c>
    </row>
    <row r="318" s="2" customFormat="1" ht="16.5" customHeight="1">
      <c r="A318" s="37"/>
      <c r="B318" s="38"/>
      <c r="C318" s="218" t="s">
        <v>721</v>
      </c>
      <c r="D318" s="218" t="s">
        <v>146</v>
      </c>
      <c r="E318" s="219" t="s">
        <v>722</v>
      </c>
      <c r="F318" s="220" t="s">
        <v>723</v>
      </c>
      <c r="G318" s="221" t="s">
        <v>238</v>
      </c>
      <c r="H318" s="222">
        <v>203.30000000000001</v>
      </c>
      <c r="I318" s="223"/>
      <c r="J318" s="224">
        <f>ROUND(I318*H318,2)</f>
        <v>0</v>
      </c>
      <c r="K318" s="225"/>
      <c r="L318" s="43"/>
      <c r="M318" s="226" t="s">
        <v>1</v>
      </c>
      <c r="N318" s="227" t="s">
        <v>46</v>
      </c>
      <c r="O318" s="90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30" t="s">
        <v>150</v>
      </c>
      <c r="AT318" s="230" t="s">
        <v>146</v>
      </c>
      <c r="AU318" s="230" t="s">
        <v>91</v>
      </c>
      <c r="AY318" s="16" t="s">
        <v>144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6" t="s">
        <v>89</v>
      </c>
      <c r="BK318" s="231">
        <f>ROUND(I318*H318,2)</f>
        <v>0</v>
      </c>
      <c r="BL318" s="16" t="s">
        <v>150</v>
      </c>
      <c r="BM318" s="230" t="s">
        <v>724</v>
      </c>
    </row>
    <row r="319" s="2" customFormat="1" ht="37.8" customHeight="1">
      <c r="A319" s="37"/>
      <c r="B319" s="38"/>
      <c r="C319" s="218" t="s">
        <v>725</v>
      </c>
      <c r="D319" s="218" t="s">
        <v>146</v>
      </c>
      <c r="E319" s="219" t="s">
        <v>726</v>
      </c>
      <c r="F319" s="220" t="s">
        <v>727</v>
      </c>
      <c r="G319" s="221" t="s">
        <v>238</v>
      </c>
      <c r="H319" s="222">
        <v>147.19999999999999</v>
      </c>
      <c r="I319" s="223"/>
      <c r="J319" s="224">
        <f>ROUND(I319*H319,2)</f>
        <v>0</v>
      </c>
      <c r="K319" s="225"/>
      <c r="L319" s="43"/>
      <c r="M319" s="226" t="s">
        <v>1</v>
      </c>
      <c r="N319" s="227" t="s">
        <v>46</v>
      </c>
      <c r="O319" s="90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0" t="s">
        <v>150</v>
      </c>
      <c r="AT319" s="230" t="s">
        <v>146</v>
      </c>
      <c r="AU319" s="230" t="s">
        <v>91</v>
      </c>
      <c r="AY319" s="16" t="s">
        <v>144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6" t="s">
        <v>89</v>
      </c>
      <c r="BK319" s="231">
        <f>ROUND(I319*H319,2)</f>
        <v>0</v>
      </c>
      <c r="BL319" s="16" t="s">
        <v>150</v>
      </c>
      <c r="BM319" s="230" t="s">
        <v>728</v>
      </c>
    </row>
    <row r="320" s="2" customFormat="1" ht="44.25" customHeight="1">
      <c r="A320" s="37"/>
      <c r="B320" s="38"/>
      <c r="C320" s="218" t="s">
        <v>729</v>
      </c>
      <c r="D320" s="218" t="s">
        <v>146</v>
      </c>
      <c r="E320" s="219" t="s">
        <v>730</v>
      </c>
      <c r="F320" s="220" t="s">
        <v>731</v>
      </c>
      <c r="G320" s="221" t="s">
        <v>238</v>
      </c>
      <c r="H320" s="222">
        <v>56.100000000000001</v>
      </c>
      <c r="I320" s="223"/>
      <c r="J320" s="224">
        <f>ROUND(I320*H320,2)</f>
        <v>0</v>
      </c>
      <c r="K320" s="225"/>
      <c r="L320" s="43"/>
      <c r="M320" s="226" t="s">
        <v>1</v>
      </c>
      <c r="N320" s="227" t="s">
        <v>46</v>
      </c>
      <c r="O320" s="90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0" t="s">
        <v>150</v>
      </c>
      <c r="AT320" s="230" t="s">
        <v>146</v>
      </c>
      <c r="AU320" s="230" t="s">
        <v>91</v>
      </c>
      <c r="AY320" s="16" t="s">
        <v>144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6" t="s">
        <v>89</v>
      </c>
      <c r="BK320" s="231">
        <f>ROUND(I320*H320,2)</f>
        <v>0</v>
      </c>
      <c r="BL320" s="16" t="s">
        <v>150</v>
      </c>
      <c r="BM320" s="230" t="s">
        <v>732</v>
      </c>
    </row>
    <row r="321" s="12" customFormat="1" ht="22.8" customHeight="1">
      <c r="A321" s="12"/>
      <c r="B321" s="202"/>
      <c r="C321" s="203"/>
      <c r="D321" s="204" t="s">
        <v>80</v>
      </c>
      <c r="E321" s="216" t="s">
        <v>733</v>
      </c>
      <c r="F321" s="216" t="s">
        <v>734</v>
      </c>
      <c r="G321" s="203"/>
      <c r="H321" s="203"/>
      <c r="I321" s="206"/>
      <c r="J321" s="217">
        <f>BK321</f>
        <v>0</v>
      </c>
      <c r="K321" s="203"/>
      <c r="L321" s="208"/>
      <c r="M321" s="209"/>
      <c r="N321" s="210"/>
      <c r="O321" s="210"/>
      <c r="P321" s="211">
        <f>P322</f>
        <v>0</v>
      </c>
      <c r="Q321" s="210"/>
      <c r="R321" s="211">
        <f>R322</f>
        <v>0</v>
      </c>
      <c r="S321" s="210"/>
      <c r="T321" s="212">
        <f>T322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3" t="s">
        <v>89</v>
      </c>
      <c r="AT321" s="214" t="s">
        <v>80</v>
      </c>
      <c r="AU321" s="214" t="s">
        <v>89</v>
      </c>
      <c r="AY321" s="213" t="s">
        <v>144</v>
      </c>
      <c r="BK321" s="215">
        <f>BK322</f>
        <v>0</v>
      </c>
    </row>
    <row r="322" s="2" customFormat="1" ht="24.15" customHeight="1">
      <c r="A322" s="37"/>
      <c r="B322" s="38"/>
      <c r="C322" s="218" t="s">
        <v>735</v>
      </c>
      <c r="D322" s="218" t="s">
        <v>146</v>
      </c>
      <c r="E322" s="219" t="s">
        <v>736</v>
      </c>
      <c r="F322" s="220" t="s">
        <v>737</v>
      </c>
      <c r="G322" s="221" t="s">
        <v>238</v>
      </c>
      <c r="H322" s="222">
        <v>3146.1480000000001</v>
      </c>
      <c r="I322" s="223"/>
      <c r="J322" s="224">
        <f>ROUND(I322*H322,2)</f>
        <v>0</v>
      </c>
      <c r="K322" s="225"/>
      <c r="L322" s="43"/>
      <c r="M322" s="226" t="s">
        <v>1</v>
      </c>
      <c r="N322" s="227" t="s">
        <v>46</v>
      </c>
      <c r="O322" s="90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30" t="s">
        <v>150</v>
      </c>
      <c r="AT322" s="230" t="s">
        <v>146</v>
      </c>
      <c r="AU322" s="230" t="s">
        <v>91</v>
      </c>
      <c r="AY322" s="16" t="s">
        <v>144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6" t="s">
        <v>89</v>
      </c>
      <c r="BK322" s="231">
        <f>ROUND(I322*H322,2)</f>
        <v>0</v>
      </c>
      <c r="BL322" s="16" t="s">
        <v>150</v>
      </c>
      <c r="BM322" s="230" t="s">
        <v>738</v>
      </c>
    </row>
    <row r="323" s="12" customFormat="1" ht="25.92" customHeight="1">
      <c r="A323" s="12"/>
      <c r="B323" s="202"/>
      <c r="C323" s="203"/>
      <c r="D323" s="204" t="s">
        <v>80</v>
      </c>
      <c r="E323" s="205" t="s">
        <v>739</v>
      </c>
      <c r="F323" s="205" t="s">
        <v>739</v>
      </c>
      <c r="G323" s="203"/>
      <c r="H323" s="203"/>
      <c r="I323" s="206"/>
      <c r="J323" s="207">
        <f>BK323</f>
        <v>0</v>
      </c>
      <c r="K323" s="203"/>
      <c r="L323" s="208"/>
      <c r="M323" s="209"/>
      <c r="N323" s="210"/>
      <c r="O323" s="210"/>
      <c r="P323" s="211">
        <f>P324+P329+P330+P334</f>
        <v>0</v>
      </c>
      <c r="Q323" s="210"/>
      <c r="R323" s="211">
        <f>R324+R329+R330+R334</f>
        <v>11.802600000000002</v>
      </c>
      <c r="S323" s="210"/>
      <c r="T323" s="212">
        <f>T324+T329+T330+T334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3" t="s">
        <v>91</v>
      </c>
      <c r="AT323" s="214" t="s">
        <v>80</v>
      </c>
      <c r="AU323" s="214" t="s">
        <v>81</v>
      </c>
      <c r="AY323" s="213" t="s">
        <v>144</v>
      </c>
      <c r="BK323" s="215">
        <f>BK324+BK329+BK330+BK334</f>
        <v>0</v>
      </c>
    </row>
    <row r="324" s="12" customFormat="1" ht="22.8" customHeight="1">
      <c r="A324" s="12"/>
      <c r="B324" s="202"/>
      <c r="C324" s="203"/>
      <c r="D324" s="204" t="s">
        <v>80</v>
      </c>
      <c r="E324" s="216" t="s">
        <v>740</v>
      </c>
      <c r="F324" s="216" t="s">
        <v>741</v>
      </c>
      <c r="G324" s="203"/>
      <c r="H324" s="203"/>
      <c r="I324" s="206"/>
      <c r="J324" s="217">
        <f>BK324</f>
        <v>0</v>
      </c>
      <c r="K324" s="203"/>
      <c r="L324" s="208"/>
      <c r="M324" s="209"/>
      <c r="N324" s="210"/>
      <c r="O324" s="210"/>
      <c r="P324" s="211">
        <f>SUM(P325:P328)</f>
        <v>0</v>
      </c>
      <c r="Q324" s="210"/>
      <c r="R324" s="211">
        <f>SUM(R325:R328)</f>
        <v>0.18260000000000001</v>
      </c>
      <c r="S324" s="210"/>
      <c r="T324" s="212">
        <f>SUM(T325:T328)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3" t="s">
        <v>91</v>
      </c>
      <c r="AT324" s="214" t="s">
        <v>80</v>
      </c>
      <c r="AU324" s="214" t="s">
        <v>89</v>
      </c>
      <c r="AY324" s="213" t="s">
        <v>144</v>
      </c>
      <c r="BK324" s="215">
        <f>SUM(BK325:BK328)</f>
        <v>0</v>
      </c>
    </row>
    <row r="325" s="2" customFormat="1" ht="33" customHeight="1">
      <c r="A325" s="37"/>
      <c r="B325" s="38"/>
      <c r="C325" s="244" t="s">
        <v>742</v>
      </c>
      <c r="D325" s="244" t="s">
        <v>235</v>
      </c>
      <c r="E325" s="245" t="s">
        <v>743</v>
      </c>
      <c r="F325" s="246" t="s">
        <v>744</v>
      </c>
      <c r="G325" s="247" t="s">
        <v>303</v>
      </c>
      <c r="H325" s="248">
        <v>83</v>
      </c>
      <c r="I325" s="249"/>
      <c r="J325" s="250">
        <f>ROUND(I325*H325,2)</f>
        <v>0</v>
      </c>
      <c r="K325" s="251"/>
      <c r="L325" s="252"/>
      <c r="M325" s="253" t="s">
        <v>1</v>
      </c>
      <c r="N325" s="254" t="s">
        <v>46</v>
      </c>
      <c r="O325" s="90"/>
      <c r="P325" s="228">
        <f>O325*H325</f>
        <v>0</v>
      </c>
      <c r="Q325" s="228">
        <v>0.00092000000000000003</v>
      </c>
      <c r="R325" s="228">
        <f>Q325*H325</f>
        <v>0.076359999999999997</v>
      </c>
      <c r="S325" s="228">
        <v>0</v>
      </c>
      <c r="T325" s="229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30" t="s">
        <v>281</v>
      </c>
      <c r="AT325" s="230" t="s">
        <v>235</v>
      </c>
      <c r="AU325" s="230" t="s">
        <v>91</v>
      </c>
      <c r="AY325" s="16" t="s">
        <v>144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6" t="s">
        <v>89</v>
      </c>
      <c r="BK325" s="231">
        <f>ROUND(I325*H325,2)</f>
        <v>0</v>
      </c>
      <c r="BL325" s="16" t="s">
        <v>206</v>
      </c>
      <c r="BM325" s="230" t="s">
        <v>745</v>
      </c>
    </row>
    <row r="326" s="13" customFormat="1">
      <c r="A326" s="13"/>
      <c r="B326" s="232"/>
      <c r="C326" s="233"/>
      <c r="D326" s="234" t="s">
        <v>152</v>
      </c>
      <c r="E326" s="235" t="s">
        <v>1</v>
      </c>
      <c r="F326" s="236" t="s">
        <v>746</v>
      </c>
      <c r="G326" s="233"/>
      <c r="H326" s="237">
        <v>83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152</v>
      </c>
      <c r="AU326" s="243" t="s">
        <v>91</v>
      </c>
      <c r="AV326" s="13" t="s">
        <v>91</v>
      </c>
      <c r="AW326" s="13" t="s">
        <v>36</v>
      </c>
      <c r="AX326" s="13" t="s">
        <v>89</v>
      </c>
      <c r="AY326" s="243" t="s">
        <v>144</v>
      </c>
    </row>
    <row r="327" s="2" customFormat="1" ht="24.15" customHeight="1">
      <c r="A327" s="37"/>
      <c r="B327" s="38"/>
      <c r="C327" s="244" t="s">
        <v>747</v>
      </c>
      <c r="D327" s="244" t="s">
        <v>235</v>
      </c>
      <c r="E327" s="245" t="s">
        <v>748</v>
      </c>
      <c r="F327" s="246" t="s">
        <v>749</v>
      </c>
      <c r="G327" s="247" t="s">
        <v>303</v>
      </c>
      <c r="H327" s="248">
        <v>83</v>
      </c>
      <c r="I327" s="249"/>
      <c r="J327" s="250">
        <f>ROUND(I327*H327,2)</f>
        <v>0</v>
      </c>
      <c r="K327" s="251"/>
      <c r="L327" s="252"/>
      <c r="M327" s="253" t="s">
        <v>1</v>
      </c>
      <c r="N327" s="254" t="s">
        <v>46</v>
      </c>
      <c r="O327" s="90"/>
      <c r="P327" s="228">
        <f>O327*H327</f>
        <v>0</v>
      </c>
      <c r="Q327" s="228">
        <v>0.0012800000000000001</v>
      </c>
      <c r="R327" s="228">
        <f>Q327*H327</f>
        <v>0.10624000000000002</v>
      </c>
      <c r="S327" s="228">
        <v>0</v>
      </c>
      <c r="T327" s="229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30" t="s">
        <v>281</v>
      </c>
      <c r="AT327" s="230" t="s">
        <v>235</v>
      </c>
      <c r="AU327" s="230" t="s">
        <v>91</v>
      </c>
      <c r="AY327" s="16" t="s">
        <v>144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6" t="s">
        <v>89</v>
      </c>
      <c r="BK327" s="231">
        <f>ROUND(I327*H327,2)</f>
        <v>0</v>
      </c>
      <c r="BL327" s="16" t="s">
        <v>206</v>
      </c>
      <c r="BM327" s="230" t="s">
        <v>750</v>
      </c>
    </row>
    <row r="328" s="13" customFormat="1">
      <c r="A328" s="13"/>
      <c r="B328" s="232"/>
      <c r="C328" s="233"/>
      <c r="D328" s="234" t="s">
        <v>152</v>
      </c>
      <c r="E328" s="235" t="s">
        <v>1</v>
      </c>
      <c r="F328" s="236" t="s">
        <v>751</v>
      </c>
      <c r="G328" s="233"/>
      <c r="H328" s="237">
        <v>83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152</v>
      </c>
      <c r="AU328" s="243" t="s">
        <v>91</v>
      </c>
      <c r="AV328" s="13" t="s">
        <v>91</v>
      </c>
      <c r="AW328" s="13" t="s">
        <v>36</v>
      </c>
      <c r="AX328" s="13" t="s">
        <v>89</v>
      </c>
      <c r="AY328" s="243" t="s">
        <v>144</v>
      </c>
    </row>
    <row r="329" s="12" customFormat="1" ht="22.8" customHeight="1">
      <c r="A329" s="12"/>
      <c r="B329" s="202"/>
      <c r="C329" s="203"/>
      <c r="D329" s="204" t="s">
        <v>80</v>
      </c>
      <c r="E329" s="216" t="s">
        <v>752</v>
      </c>
      <c r="F329" s="216" t="s">
        <v>753</v>
      </c>
      <c r="G329" s="203"/>
      <c r="H329" s="203"/>
      <c r="I329" s="206"/>
      <c r="J329" s="217">
        <f>BK329</f>
        <v>0</v>
      </c>
      <c r="K329" s="203"/>
      <c r="L329" s="208"/>
      <c r="M329" s="209"/>
      <c r="N329" s="210"/>
      <c r="O329" s="210"/>
      <c r="P329" s="211">
        <v>0</v>
      </c>
      <c r="Q329" s="210"/>
      <c r="R329" s="211">
        <v>0</v>
      </c>
      <c r="S329" s="210"/>
      <c r="T329" s="212"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3" t="s">
        <v>91</v>
      </c>
      <c r="AT329" s="214" t="s">
        <v>80</v>
      </c>
      <c r="AU329" s="214" t="s">
        <v>89</v>
      </c>
      <c r="AY329" s="213" t="s">
        <v>144</v>
      </c>
      <c r="BK329" s="215">
        <v>0</v>
      </c>
    </row>
    <row r="330" s="12" customFormat="1" ht="22.8" customHeight="1">
      <c r="A330" s="12"/>
      <c r="B330" s="202"/>
      <c r="C330" s="203"/>
      <c r="D330" s="204" t="s">
        <v>80</v>
      </c>
      <c r="E330" s="216" t="s">
        <v>754</v>
      </c>
      <c r="F330" s="216" t="s">
        <v>755</v>
      </c>
      <c r="G330" s="203"/>
      <c r="H330" s="203"/>
      <c r="I330" s="206"/>
      <c r="J330" s="217">
        <f>BK330</f>
        <v>0</v>
      </c>
      <c r="K330" s="203"/>
      <c r="L330" s="208"/>
      <c r="M330" s="209"/>
      <c r="N330" s="210"/>
      <c r="O330" s="210"/>
      <c r="P330" s="211">
        <f>SUM(P331:P333)</f>
        <v>0</v>
      </c>
      <c r="Q330" s="210"/>
      <c r="R330" s="211">
        <f>SUM(R331:R333)</f>
        <v>11.620000000000001</v>
      </c>
      <c r="S330" s="210"/>
      <c r="T330" s="212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3" t="s">
        <v>91</v>
      </c>
      <c r="AT330" s="214" t="s">
        <v>80</v>
      </c>
      <c r="AU330" s="214" t="s">
        <v>89</v>
      </c>
      <c r="AY330" s="213" t="s">
        <v>144</v>
      </c>
      <c r="BK330" s="215">
        <f>SUM(BK331:BK333)</f>
        <v>0</v>
      </c>
    </row>
    <row r="331" s="2" customFormat="1" ht="24.15" customHeight="1">
      <c r="A331" s="37"/>
      <c r="B331" s="38"/>
      <c r="C331" s="218" t="s">
        <v>756</v>
      </c>
      <c r="D331" s="218" t="s">
        <v>146</v>
      </c>
      <c r="E331" s="219" t="s">
        <v>757</v>
      </c>
      <c r="F331" s="220" t="s">
        <v>758</v>
      </c>
      <c r="G331" s="221" t="s">
        <v>303</v>
      </c>
      <c r="H331" s="222">
        <v>83</v>
      </c>
      <c r="I331" s="223"/>
      <c r="J331" s="224">
        <f>ROUND(I331*H331,2)</f>
        <v>0</v>
      </c>
      <c r="K331" s="225"/>
      <c r="L331" s="43"/>
      <c r="M331" s="226" t="s">
        <v>1</v>
      </c>
      <c r="N331" s="227" t="s">
        <v>46</v>
      </c>
      <c r="O331" s="90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0" t="s">
        <v>576</v>
      </c>
      <c r="AT331" s="230" t="s">
        <v>146</v>
      </c>
      <c r="AU331" s="230" t="s">
        <v>91</v>
      </c>
      <c r="AY331" s="16" t="s">
        <v>144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6" t="s">
        <v>89</v>
      </c>
      <c r="BK331" s="231">
        <f>ROUND(I331*H331,2)</f>
        <v>0</v>
      </c>
      <c r="BL331" s="16" t="s">
        <v>576</v>
      </c>
      <c r="BM331" s="230" t="s">
        <v>759</v>
      </c>
    </row>
    <row r="332" s="2" customFormat="1" ht="24.15" customHeight="1">
      <c r="A332" s="37"/>
      <c r="B332" s="38"/>
      <c r="C332" s="218" t="s">
        <v>760</v>
      </c>
      <c r="D332" s="218" t="s">
        <v>146</v>
      </c>
      <c r="E332" s="219" t="s">
        <v>761</v>
      </c>
      <c r="F332" s="220" t="s">
        <v>762</v>
      </c>
      <c r="G332" s="221" t="s">
        <v>303</v>
      </c>
      <c r="H332" s="222">
        <v>83</v>
      </c>
      <c r="I332" s="223"/>
      <c r="J332" s="224">
        <f>ROUND(I332*H332,2)</f>
        <v>0</v>
      </c>
      <c r="K332" s="225"/>
      <c r="L332" s="43"/>
      <c r="M332" s="226" t="s">
        <v>1</v>
      </c>
      <c r="N332" s="227" t="s">
        <v>46</v>
      </c>
      <c r="O332" s="90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30" t="s">
        <v>576</v>
      </c>
      <c r="AT332" s="230" t="s">
        <v>146</v>
      </c>
      <c r="AU332" s="230" t="s">
        <v>91</v>
      </c>
      <c r="AY332" s="16" t="s">
        <v>144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6" t="s">
        <v>89</v>
      </c>
      <c r="BK332" s="231">
        <f>ROUND(I332*H332,2)</f>
        <v>0</v>
      </c>
      <c r="BL332" s="16" t="s">
        <v>576</v>
      </c>
      <c r="BM332" s="230" t="s">
        <v>763</v>
      </c>
    </row>
    <row r="333" s="2" customFormat="1" ht="24.15" customHeight="1">
      <c r="A333" s="37"/>
      <c r="B333" s="38"/>
      <c r="C333" s="218" t="s">
        <v>764</v>
      </c>
      <c r="D333" s="218" t="s">
        <v>146</v>
      </c>
      <c r="E333" s="219" t="s">
        <v>765</v>
      </c>
      <c r="F333" s="220" t="s">
        <v>766</v>
      </c>
      <c r="G333" s="221" t="s">
        <v>303</v>
      </c>
      <c r="H333" s="222">
        <v>83</v>
      </c>
      <c r="I333" s="223"/>
      <c r="J333" s="224">
        <f>ROUND(I333*H333,2)</f>
        <v>0</v>
      </c>
      <c r="K333" s="225"/>
      <c r="L333" s="43"/>
      <c r="M333" s="226" t="s">
        <v>1</v>
      </c>
      <c r="N333" s="227" t="s">
        <v>46</v>
      </c>
      <c r="O333" s="90"/>
      <c r="P333" s="228">
        <f>O333*H333</f>
        <v>0</v>
      </c>
      <c r="Q333" s="228">
        <v>0.14000000000000001</v>
      </c>
      <c r="R333" s="228">
        <f>Q333*H333</f>
        <v>11.620000000000001</v>
      </c>
      <c r="S333" s="228">
        <v>0</v>
      </c>
      <c r="T333" s="229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30" t="s">
        <v>206</v>
      </c>
      <c r="AT333" s="230" t="s">
        <v>146</v>
      </c>
      <c r="AU333" s="230" t="s">
        <v>91</v>
      </c>
      <c r="AY333" s="16" t="s">
        <v>144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6" t="s">
        <v>89</v>
      </c>
      <c r="BK333" s="231">
        <f>ROUND(I333*H333,2)</f>
        <v>0</v>
      </c>
      <c r="BL333" s="16" t="s">
        <v>206</v>
      </c>
      <c r="BM333" s="230" t="s">
        <v>767</v>
      </c>
    </row>
    <row r="334" s="12" customFormat="1" ht="22.8" customHeight="1">
      <c r="A334" s="12"/>
      <c r="B334" s="202"/>
      <c r="C334" s="203"/>
      <c r="D334" s="204" t="s">
        <v>80</v>
      </c>
      <c r="E334" s="216" t="s">
        <v>768</v>
      </c>
      <c r="F334" s="216" t="s">
        <v>769</v>
      </c>
      <c r="G334" s="203"/>
      <c r="H334" s="203"/>
      <c r="I334" s="206"/>
      <c r="J334" s="217">
        <f>BK334</f>
        <v>0</v>
      </c>
      <c r="K334" s="203"/>
      <c r="L334" s="208"/>
      <c r="M334" s="209"/>
      <c r="N334" s="210"/>
      <c r="O334" s="210"/>
      <c r="P334" s="211">
        <f>SUM(P335:P338)</f>
        <v>0</v>
      </c>
      <c r="Q334" s="210"/>
      <c r="R334" s="211">
        <f>SUM(R335:R338)</f>
        <v>0</v>
      </c>
      <c r="S334" s="210"/>
      <c r="T334" s="212">
        <f>SUM(T335:T338)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3" t="s">
        <v>91</v>
      </c>
      <c r="AT334" s="214" t="s">
        <v>80</v>
      </c>
      <c r="AU334" s="214" t="s">
        <v>89</v>
      </c>
      <c r="AY334" s="213" t="s">
        <v>144</v>
      </c>
      <c r="BK334" s="215">
        <f>SUM(BK335:BK338)</f>
        <v>0</v>
      </c>
    </row>
    <row r="335" s="2" customFormat="1" ht="24.15" customHeight="1">
      <c r="A335" s="37"/>
      <c r="B335" s="38"/>
      <c r="C335" s="218" t="s">
        <v>770</v>
      </c>
      <c r="D335" s="218" t="s">
        <v>146</v>
      </c>
      <c r="E335" s="219" t="s">
        <v>771</v>
      </c>
      <c r="F335" s="220" t="s">
        <v>772</v>
      </c>
      <c r="G335" s="221" t="s">
        <v>303</v>
      </c>
      <c r="H335" s="222">
        <v>83</v>
      </c>
      <c r="I335" s="223"/>
      <c r="J335" s="224">
        <f>ROUND(I335*H335,2)</f>
        <v>0</v>
      </c>
      <c r="K335" s="225"/>
      <c r="L335" s="43"/>
      <c r="M335" s="226" t="s">
        <v>1</v>
      </c>
      <c r="N335" s="227" t="s">
        <v>46</v>
      </c>
      <c r="O335" s="90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30" t="s">
        <v>206</v>
      </c>
      <c r="AT335" s="230" t="s">
        <v>146</v>
      </c>
      <c r="AU335" s="230" t="s">
        <v>91</v>
      </c>
      <c r="AY335" s="16" t="s">
        <v>144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6" t="s">
        <v>89</v>
      </c>
      <c r="BK335" s="231">
        <f>ROUND(I335*H335,2)</f>
        <v>0</v>
      </c>
      <c r="BL335" s="16" t="s">
        <v>206</v>
      </c>
      <c r="BM335" s="230" t="s">
        <v>773</v>
      </c>
    </row>
    <row r="336" s="13" customFormat="1">
      <c r="A336" s="13"/>
      <c r="B336" s="232"/>
      <c r="C336" s="233"/>
      <c r="D336" s="234" t="s">
        <v>152</v>
      </c>
      <c r="E336" s="235" t="s">
        <v>1</v>
      </c>
      <c r="F336" s="236" t="s">
        <v>746</v>
      </c>
      <c r="G336" s="233"/>
      <c r="H336" s="237">
        <v>83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152</v>
      </c>
      <c r="AU336" s="243" t="s">
        <v>91</v>
      </c>
      <c r="AV336" s="13" t="s">
        <v>91</v>
      </c>
      <c r="AW336" s="13" t="s">
        <v>36</v>
      </c>
      <c r="AX336" s="13" t="s">
        <v>89</v>
      </c>
      <c r="AY336" s="243" t="s">
        <v>144</v>
      </c>
    </row>
    <row r="337" s="2" customFormat="1" ht="24.15" customHeight="1">
      <c r="A337" s="37"/>
      <c r="B337" s="38"/>
      <c r="C337" s="218" t="s">
        <v>774</v>
      </c>
      <c r="D337" s="218" t="s">
        <v>146</v>
      </c>
      <c r="E337" s="219" t="s">
        <v>775</v>
      </c>
      <c r="F337" s="220" t="s">
        <v>776</v>
      </c>
      <c r="G337" s="221" t="s">
        <v>303</v>
      </c>
      <c r="H337" s="222">
        <v>83</v>
      </c>
      <c r="I337" s="223"/>
      <c r="J337" s="224">
        <f>ROUND(I337*H337,2)</f>
        <v>0</v>
      </c>
      <c r="K337" s="225"/>
      <c r="L337" s="43"/>
      <c r="M337" s="226" t="s">
        <v>1</v>
      </c>
      <c r="N337" s="227" t="s">
        <v>46</v>
      </c>
      <c r="O337" s="90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0" t="s">
        <v>206</v>
      </c>
      <c r="AT337" s="230" t="s">
        <v>146</v>
      </c>
      <c r="AU337" s="230" t="s">
        <v>91</v>
      </c>
      <c r="AY337" s="16" t="s">
        <v>144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6" t="s">
        <v>89</v>
      </c>
      <c r="BK337" s="231">
        <f>ROUND(I337*H337,2)</f>
        <v>0</v>
      </c>
      <c r="BL337" s="16" t="s">
        <v>206</v>
      </c>
      <c r="BM337" s="230" t="s">
        <v>777</v>
      </c>
    </row>
    <row r="338" s="13" customFormat="1">
      <c r="A338" s="13"/>
      <c r="B338" s="232"/>
      <c r="C338" s="233"/>
      <c r="D338" s="234" t="s">
        <v>152</v>
      </c>
      <c r="E338" s="235" t="s">
        <v>1</v>
      </c>
      <c r="F338" s="236" t="s">
        <v>751</v>
      </c>
      <c r="G338" s="233"/>
      <c r="H338" s="237">
        <v>83</v>
      </c>
      <c r="I338" s="238"/>
      <c r="J338" s="233"/>
      <c r="K338" s="233"/>
      <c r="L338" s="239"/>
      <c r="M338" s="275"/>
      <c r="N338" s="276"/>
      <c r="O338" s="276"/>
      <c r="P338" s="276"/>
      <c r="Q338" s="276"/>
      <c r="R338" s="276"/>
      <c r="S338" s="276"/>
      <c r="T338" s="27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152</v>
      </c>
      <c r="AU338" s="243" t="s">
        <v>91</v>
      </c>
      <c r="AV338" s="13" t="s">
        <v>91</v>
      </c>
      <c r="AW338" s="13" t="s">
        <v>36</v>
      </c>
      <c r="AX338" s="13" t="s">
        <v>89</v>
      </c>
      <c r="AY338" s="243" t="s">
        <v>144</v>
      </c>
    </row>
    <row r="339" s="2" customFormat="1" ht="6.96" customHeight="1">
      <c r="A339" s="37"/>
      <c r="B339" s="65"/>
      <c r="C339" s="66"/>
      <c r="D339" s="66"/>
      <c r="E339" s="66"/>
      <c r="F339" s="66"/>
      <c r="G339" s="66"/>
      <c r="H339" s="66"/>
      <c r="I339" s="66"/>
      <c r="J339" s="66"/>
      <c r="K339" s="66"/>
      <c r="L339" s="43"/>
      <c r="M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</row>
  </sheetData>
  <sheetProtection sheet="1" autoFilter="0" formatColumns="0" formatRows="0" objects="1" scenarios="1" spinCount="100000" saltValue="Sf5fChYLJWdTRDvdgEaAEWSQfB4LmvrdsuMrGCWmmmWVBk5lmVtXqa+2hFw0A7aY9AUFzGxIEYEjZmYsPMfDsQ==" hashValue="UwwYLk58czfAMXxVnpLEaRAjPdF2kw8/LbL/sqpGEMEeI0MVtjcQKMhvgA6Fz4RFWzLNlfWiXfTEc+VpspOI3A==" algorithmName="SHA-512" password="CC35"/>
  <autoFilter ref="C129:K33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778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ROUND((SUM(BE124:BE200)),  2)</f>
        <v>0</v>
      </c>
      <c r="G33" s="37"/>
      <c r="H33" s="37"/>
      <c r="I33" s="154">
        <v>0.20999999999999999</v>
      </c>
      <c r="J33" s="153">
        <f>ROUND(((SUM(BE124:BE200))*I33),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ROUND((SUM(BF124:BF200)),  2)</f>
        <v>0</v>
      </c>
      <c r="G34" s="37"/>
      <c r="H34" s="37"/>
      <c r="I34" s="154">
        <v>0.14999999999999999</v>
      </c>
      <c r="J34" s="153">
        <f>ROUND(((SUM(BF124:BF200))*I34),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ROUND((SUM(BG124:BG200)),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ROUND((SUM(BH124:BH200)),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ROUND((SUM(BI124:BI200)),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301 - Děšťová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336</v>
      </c>
      <c r="E99" s="187"/>
      <c r="F99" s="187"/>
      <c r="G99" s="187"/>
      <c r="H99" s="187"/>
      <c r="I99" s="187"/>
      <c r="J99" s="188">
        <f>J155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779</v>
      </c>
      <c r="E100" s="187"/>
      <c r="F100" s="187"/>
      <c r="G100" s="187"/>
      <c r="H100" s="187"/>
      <c r="I100" s="187"/>
      <c r="J100" s="188">
        <f>J170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126</v>
      </c>
      <c r="E101" s="187"/>
      <c r="F101" s="187"/>
      <c r="G101" s="187"/>
      <c r="H101" s="187"/>
      <c r="I101" s="187"/>
      <c r="J101" s="188">
        <f>J172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337</v>
      </c>
      <c r="E102" s="187"/>
      <c r="F102" s="187"/>
      <c r="G102" s="187"/>
      <c r="H102" s="187"/>
      <c r="I102" s="187"/>
      <c r="J102" s="188">
        <f>J178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339</v>
      </c>
      <c r="E103" s="187"/>
      <c r="F103" s="187"/>
      <c r="G103" s="187"/>
      <c r="H103" s="187"/>
      <c r="I103" s="187"/>
      <c r="J103" s="188">
        <f>J196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8"/>
      <c r="C104" s="179"/>
      <c r="D104" s="180" t="s">
        <v>780</v>
      </c>
      <c r="E104" s="181"/>
      <c r="F104" s="181"/>
      <c r="G104" s="181"/>
      <c r="H104" s="181"/>
      <c r="I104" s="181"/>
      <c r="J104" s="182">
        <f>J198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Parkoviště na pozemku 205/3, ulice Dolní, Světlá nad Sázavou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301 - Děšťová kanalizace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Světlá nad Sázavou</v>
      </c>
      <c r="G118" s="39"/>
      <c r="H118" s="39"/>
      <c r="I118" s="31" t="s">
        <v>22</v>
      </c>
      <c r="J118" s="78" t="str">
        <f>IF(J12="","",J12)</f>
        <v>8. 11. 2022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Město Světlá nad Sázavou</v>
      </c>
      <c r="G120" s="39"/>
      <c r="H120" s="39"/>
      <c r="I120" s="31" t="s">
        <v>32</v>
      </c>
      <c r="J120" s="35" t="str">
        <f>E21</f>
        <v>DMC Havlíčkův Brod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37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130</v>
      </c>
      <c r="D123" s="193" t="s">
        <v>66</v>
      </c>
      <c r="E123" s="193" t="s">
        <v>62</v>
      </c>
      <c r="F123" s="193" t="s">
        <v>63</v>
      </c>
      <c r="G123" s="193" t="s">
        <v>131</v>
      </c>
      <c r="H123" s="193" t="s">
        <v>132</v>
      </c>
      <c r="I123" s="193" t="s">
        <v>133</v>
      </c>
      <c r="J123" s="194" t="s">
        <v>121</v>
      </c>
      <c r="K123" s="195" t="s">
        <v>134</v>
      </c>
      <c r="L123" s="196"/>
      <c r="M123" s="99" t="s">
        <v>1</v>
      </c>
      <c r="N123" s="100" t="s">
        <v>45</v>
      </c>
      <c r="O123" s="100" t="s">
        <v>135</v>
      </c>
      <c r="P123" s="100" t="s">
        <v>136</v>
      </c>
      <c r="Q123" s="100" t="s">
        <v>137</v>
      </c>
      <c r="R123" s="100" t="s">
        <v>138</v>
      </c>
      <c r="S123" s="100" t="s">
        <v>139</v>
      </c>
      <c r="T123" s="101" t="s">
        <v>140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141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P125+P198</f>
        <v>0</v>
      </c>
      <c r="Q124" s="103"/>
      <c r="R124" s="199">
        <f>R125+R198</f>
        <v>109.38132525000002</v>
      </c>
      <c r="S124" s="103"/>
      <c r="T124" s="200">
        <f>T125+T198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80</v>
      </c>
      <c r="AU124" s="16" t="s">
        <v>123</v>
      </c>
      <c r="BK124" s="201">
        <f>BK125+BK198</f>
        <v>0</v>
      </c>
    </row>
    <row r="125" s="12" customFormat="1" ht="25.92" customHeight="1">
      <c r="A125" s="12"/>
      <c r="B125" s="202"/>
      <c r="C125" s="203"/>
      <c r="D125" s="204" t="s">
        <v>80</v>
      </c>
      <c r="E125" s="205" t="s">
        <v>142</v>
      </c>
      <c r="F125" s="205" t="s">
        <v>143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P126+P155+P170+P172+P178+P196</f>
        <v>0</v>
      </c>
      <c r="Q125" s="210"/>
      <c r="R125" s="211">
        <f>R126+R155+R170+R172+R178+R196</f>
        <v>109.38132525000002</v>
      </c>
      <c r="S125" s="210"/>
      <c r="T125" s="212">
        <f>T126+T155+T170+T172+T178+T196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89</v>
      </c>
      <c r="AT125" s="214" t="s">
        <v>80</v>
      </c>
      <c r="AU125" s="214" t="s">
        <v>81</v>
      </c>
      <c r="AY125" s="213" t="s">
        <v>144</v>
      </c>
      <c r="BK125" s="215">
        <f>BK126+BK155+BK170+BK172+BK178+BK196</f>
        <v>0</v>
      </c>
    </row>
    <row r="126" s="12" customFormat="1" ht="22.8" customHeight="1">
      <c r="A126" s="12"/>
      <c r="B126" s="202"/>
      <c r="C126" s="203"/>
      <c r="D126" s="204" t="s">
        <v>80</v>
      </c>
      <c r="E126" s="216" t="s">
        <v>89</v>
      </c>
      <c r="F126" s="216" t="s">
        <v>145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SUM(P127:P154)</f>
        <v>0</v>
      </c>
      <c r="Q126" s="210"/>
      <c r="R126" s="211">
        <f>SUM(R127:R154)</f>
        <v>62.382000000000005</v>
      </c>
      <c r="S126" s="210"/>
      <c r="T126" s="212">
        <f>SUM(T127:T154)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89</v>
      </c>
      <c r="AT126" s="214" t="s">
        <v>80</v>
      </c>
      <c r="AU126" s="214" t="s">
        <v>89</v>
      </c>
      <c r="AY126" s="213" t="s">
        <v>144</v>
      </c>
      <c r="BK126" s="215">
        <f>SUM(BK127:BK154)</f>
        <v>0</v>
      </c>
    </row>
    <row r="127" s="2" customFormat="1" ht="33" customHeight="1">
      <c r="A127" s="37"/>
      <c r="B127" s="38"/>
      <c r="C127" s="218" t="s">
        <v>89</v>
      </c>
      <c r="D127" s="218" t="s">
        <v>146</v>
      </c>
      <c r="E127" s="219" t="s">
        <v>394</v>
      </c>
      <c r="F127" s="220" t="s">
        <v>395</v>
      </c>
      <c r="G127" s="221" t="s">
        <v>329</v>
      </c>
      <c r="H127" s="222">
        <v>71.772000000000006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46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150</v>
      </c>
      <c r="AT127" s="230" t="s">
        <v>146</v>
      </c>
      <c r="AU127" s="230" t="s">
        <v>91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150</v>
      </c>
      <c r="BM127" s="230" t="s">
        <v>781</v>
      </c>
    </row>
    <row r="128" s="13" customFormat="1">
      <c r="A128" s="13"/>
      <c r="B128" s="232"/>
      <c r="C128" s="233"/>
      <c r="D128" s="234" t="s">
        <v>152</v>
      </c>
      <c r="E128" s="235" t="s">
        <v>1</v>
      </c>
      <c r="F128" s="236" t="s">
        <v>782</v>
      </c>
      <c r="G128" s="233"/>
      <c r="H128" s="237">
        <v>35.700000000000003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152</v>
      </c>
      <c r="AU128" s="243" t="s">
        <v>91</v>
      </c>
      <c r="AV128" s="13" t="s">
        <v>91</v>
      </c>
      <c r="AW128" s="13" t="s">
        <v>36</v>
      </c>
      <c r="AX128" s="13" t="s">
        <v>81</v>
      </c>
      <c r="AY128" s="243" t="s">
        <v>144</v>
      </c>
    </row>
    <row r="129" s="13" customFormat="1">
      <c r="A129" s="13"/>
      <c r="B129" s="232"/>
      <c r="C129" s="233"/>
      <c r="D129" s="234" t="s">
        <v>152</v>
      </c>
      <c r="E129" s="235" t="s">
        <v>1</v>
      </c>
      <c r="F129" s="236" t="s">
        <v>783</v>
      </c>
      <c r="G129" s="233"/>
      <c r="H129" s="237">
        <v>33.479999999999997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152</v>
      </c>
      <c r="AU129" s="243" t="s">
        <v>91</v>
      </c>
      <c r="AV129" s="13" t="s">
        <v>91</v>
      </c>
      <c r="AW129" s="13" t="s">
        <v>36</v>
      </c>
      <c r="AX129" s="13" t="s">
        <v>81</v>
      </c>
      <c r="AY129" s="243" t="s">
        <v>144</v>
      </c>
    </row>
    <row r="130" s="13" customFormat="1">
      <c r="A130" s="13"/>
      <c r="B130" s="232"/>
      <c r="C130" s="233"/>
      <c r="D130" s="234" t="s">
        <v>152</v>
      </c>
      <c r="E130" s="235" t="s">
        <v>1</v>
      </c>
      <c r="F130" s="236" t="s">
        <v>784</v>
      </c>
      <c r="G130" s="233"/>
      <c r="H130" s="237">
        <v>2.5920000000000001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152</v>
      </c>
      <c r="AU130" s="243" t="s">
        <v>91</v>
      </c>
      <c r="AV130" s="13" t="s">
        <v>91</v>
      </c>
      <c r="AW130" s="13" t="s">
        <v>36</v>
      </c>
      <c r="AX130" s="13" t="s">
        <v>81</v>
      </c>
      <c r="AY130" s="243" t="s">
        <v>144</v>
      </c>
    </row>
    <row r="131" s="14" customFormat="1">
      <c r="A131" s="14"/>
      <c r="B131" s="255"/>
      <c r="C131" s="256"/>
      <c r="D131" s="234" t="s">
        <v>152</v>
      </c>
      <c r="E131" s="257" t="s">
        <v>1</v>
      </c>
      <c r="F131" s="258" t="s">
        <v>248</v>
      </c>
      <c r="G131" s="256"/>
      <c r="H131" s="259">
        <v>71.772000000000006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152</v>
      </c>
      <c r="AU131" s="265" t="s">
        <v>91</v>
      </c>
      <c r="AV131" s="14" t="s">
        <v>150</v>
      </c>
      <c r="AW131" s="14" t="s">
        <v>36</v>
      </c>
      <c r="AX131" s="14" t="s">
        <v>89</v>
      </c>
      <c r="AY131" s="265" t="s">
        <v>144</v>
      </c>
    </row>
    <row r="132" s="2" customFormat="1" ht="37.8" customHeight="1">
      <c r="A132" s="37"/>
      <c r="B132" s="38"/>
      <c r="C132" s="218" t="s">
        <v>91</v>
      </c>
      <c r="D132" s="218" t="s">
        <v>146</v>
      </c>
      <c r="E132" s="219" t="s">
        <v>402</v>
      </c>
      <c r="F132" s="220" t="s">
        <v>403</v>
      </c>
      <c r="G132" s="221" t="s">
        <v>329</v>
      </c>
      <c r="H132" s="222">
        <v>71.772000000000006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46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150</v>
      </c>
      <c r="AT132" s="230" t="s">
        <v>146</v>
      </c>
      <c r="AU132" s="230" t="s">
        <v>91</v>
      </c>
      <c r="AY132" s="16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150</v>
      </c>
      <c r="BM132" s="230" t="s">
        <v>785</v>
      </c>
    </row>
    <row r="133" s="2" customFormat="1" ht="37.8" customHeight="1">
      <c r="A133" s="37"/>
      <c r="B133" s="38"/>
      <c r="C133" s="218" t="s">
        <v>159</v>
      </c>
      <c r="D133" s="218" t="s">
        <v>146</v>
      </c>
      <c r="E133" s="219" t="s">
        <v>412</v>
      </c>
      <c r="F133" s="220" t="s">
        <v>413</v>
      </c>
      <c r="G133" s="221" t="s">
        <v>329</v>
      </c>
      <c r="H133" s="222">
        <v>1794.3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150</v>
      </c>
      <c r="AT133" s="230" t="s">
        <v>146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150</v>
      </c>
      <c r="BM133" s="230" t="s">
        <v>786</v>
      </c>
    </row>
    <row r="134" s="13" customFormat="1">
      <c r="A134" s="13"/>
      <c r="B134" s="232"/>
      <c r="C134" s="233"/>
      <c r="D134" s="234" t="s">
        <v>152</v>
      </c>
      <c r="E134" s="235" t="s">
        <v>1</v>
      </c>
      <c r="F134" s="236" t="s">
        <v>787</v>
      </c>
      <c r="G134" s="233"/>
      <c r="H134" s="237">
        <v>1794.3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152</v>
      </c>
      <c r="AU134" s="243" t="s">
        <v>91</v>
      </c>
      <c r="AV134" s="13" t="s">
        <v>91</v>
      </c>
      <c r="AW134" s="13" t="s">
        <v>36</v>
      </c>
      <c r="AX134" s="13" t="s">
        <v>89</v>
      </c>
      <c r="AY134" s="243" t="s">
        <v>144</v>
      </c>
    </row>
    <row r="135" s="2" customFormat="1" ht="24.15" customHeight="1">
      <c r="A135" s="37"/>
      <c r="B135" s="38"/>
      <c r="C135" s="218" t="s">
        <v>150</v>
      </c>
      <c r="D135" s="218" t="s">
        <v>146</v>
      </c>
      <c r="E135" s="219" t="s">
        <v>788</v>
      </c>
      <c r="F135" s="220" t="s">
        <v>789</v>
      </c>
      <c r="G135" s="221" t="s">
        <v>329</v>
      </c>
      <c r="H135" s="222">
        <v>71.772000000000006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150</v>
      </c>
      <c r="AT135" s="230" t="s">
        <v>146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150</v>
      </c>
      <c r="BM135" s="230" t="s">
        <v>790</v>
      </c>
    </row>
    <row r="136" s="2" customFormat="1" ht="33" customHeight="1">
      <c r="A136" s="37"/>
      <c r="B136" s="38"/>
      <c r="C136" s="218" t="s">
        <v>165</v>
      </c>
      <c r="D136" s="218" t="s">
        <v>146</v>
      </c>
      <c r="E136" s="219" t="s">
        <v>426</v>
      </c>
      <c r="F136" s="220" t="s">
        <v>427</v>
      </c>
      <c r="G136" s="221" t="s">
        <v>238</v>
      </c>
      <c r="H136" s="222">
        <v>129.19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46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150</v>
      </c>
      <c r="AT136" s="230" t="s">
        <v>146</v>
      </c>
      <c r="AU136" s="230" t="s">
        <v>91</v>
      </c>
      <c r="AY136" s="16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89</v>
      </c>
      <c r="BK136" s="231">
        <f>ROUND(I136*H136,2)</f>
        <v>0</v>
      </c>
      <c r="BL136" s="16" t="s">
        <v>150</v>
      </c>
      <c r="BM136" s="230" t="s">
        <v>791</v>
      </c>
    </row>
    <row r="137" s="13" customFormat="1">
      <c r="A137" s="13"/>
      <c r="B137" s="232"/>
      <c r="C137" s="233"/>
      <c r="D137" s="234" t="s">
        <v>152</v>
      </c>
      <c r="E137" s="235" t="s">
        <v>1</v>
      </c>
      <c r="F137" s="236" t="s">
        <v>792</v>
      </c>
      <c r="G137" s="233"/>
      <c r="H137" s="237">
        <v>129.19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152</v>
      </c>
      <c r="AU137" s="243" t="s">
        <v>91</v>
      </c>
      <c r="AV137" s="13" t="s">
        <v>91</v>
      </c>
      <c r="AW137" s="13" t="s">
        <v>36</v>
      </c>
      <c r="AX137" s="13" t="s">
        <v>89</v>
      </c>
      <c r="AY137" s="243" t="s">
        <v>144</v>
      </c>
    </row>
    <row r="138" s="2" customFormat="1" ht="16.5" customHeight="1">
      <c r="A138" s="37"/>
      <c r="B138" s="38"/>
      <c r="C138" s="218" t="s">
        <v>168</v>
      </c>
      <c r="D138" s="218" t="s">
        <v>146</v>
      </c>
      <c r="E138" s="219" t="s">
        <v>434</v>
      </c>
      <c r="F138" s="220" t="s">
        <v>435</v>
      </c>
      <c r="G138" s="221" t="s">
        <v>329</v>
      </c>
      <c r="H138" s="222">
        <v>71.772000000000006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46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150</v>
      </c>
      <c r="AT138" s="230" t="s">
        <v>146</v>
      </c>
      <c r="AU138" s="230" t="s">
        <v>91</v>
      </c>
      <c r="AY138" s="16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150</v>
      </c>
      <c r="BM138" s="230" t="s">
        <v>793</v>
      </c>
    </row>
    <row r="139" s="2" customFormat="1" ht="24.15" customHeight="1">
      <c r="A139" s="37"/>
      <c r="B139" s="38"/>
      <c r="C139" s="218" t="s">
        <v>173</v>
      </c>
      <c r="D139" s="218" t="s">
        <v>146</v>
      </c>
      <c r="E139" s="219" t="s">
        <v>443</v>
      </c>
      <c r="F139" s="220" t="s">
        <v>444</v>
      </c>
      <c r="G139" s="221" t="s">
        <v>329</v>
      </c>
      <c r="H139" s="222">
        <v>33.594000000000001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46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150</v>
      </c>
      <c r="AT139" s="230" t="s">
        <v>146</v>
      </c>
      <c r="AU139" s="230" t="s">
        <v>91</v>
      </c>
      <c r="AY139" s="16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89</v>
      </c>
      <c r="BK139" s="231">
        <f>ROUND(I139*H139,2)</f>
        <v>0</v>
      </c>
      <c r="BL139" s="16" t="s">
        <v>150</v>
      </c>
      <c r="BM139" s="230" t="s">
        <v>794</v>
      </c>
    </row>
    <row r="140" s="13" customFormat="1">
      <c r="A140" s="13"/>
      <c r="B140" s="232"/>
      <c r="C140" s="233"/>
      <c r="D140" s="234" t="s">
        <v>152</v>
      </c>
      <c r="E140" s="235" t="s">
        <v>1</v>
      </c>
      <c r="F140" s="236" t="s">
        <v>795</v>
      </c>
      <c r="G140" s="233"/>
      <c r="H140" s="237">
        <v>17.850000000000001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152</v>
      </c>
      <c r="AU140" s="243" t="s">
        <v>91</v>
      </c>
      <c r="AV140" s="13" t="s">
        <v>91</v>
      </c>
      <c r="AW140" s="13" t="s">
        <v>36</v>
      </c>
      <c r="AX140" s="13" t="s">
        <v>81</v>
      </c>
      <c r="AY140" s="243" t="s">
        <v>144</v>
      </c>
    </row>
    <row r="141" s="13" customFormat="1">
      <c r="A141" s="13"/>
      <c r="B141" s="232"/>
      <c r="C141" s="233"/>
      <c r="D141" s="234" t="s">
        <v>152</v>
      </c>
      <c r="E141" s="235" t="s">
        <v>1</v>
      </c>
      <c r="F141" s="236" t="s">
        <v>796</v>
      </c>
      <c r="G141" s="233"/>
      <c r="H141" s="237">
        <v>11.16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152</v>
      </c>
      <c r="AU141" s="243" t="s">
        <v>91</v>
      </c>
      <c r="AV141" s="13" t="s">
        <v>91</v>
      </c>
      <c r="AW141" s="13" t="s">
        <v>36</v>
      </c>
      <c r="AX141" s="13" t="s">
        <v>81</v>
      </c>
      <c r="AY141" s="243" t="s">
        <v>144</v>
      </c>
    </row>
    <row r="142" s="13" customFormat="1">
      <c r="A142" s="13"/>
      <c r="B142" s="232"/>
      <c r="C142" s="233"/>
      <c r="D142" s="234" t="s">
        <v>152</v>
      </c>
      <c r="E142" s="235" t="s">
        <v>1</v>
      </c>
      <c r="F142" s="236" t="s">
        <v>797</v>
      </c>
      <c r="G142" s="233"/>
      <c r="H142" s="237">
        <v>3.7200000000000002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152</v>
      </c>
      <c r="AU142" s="243" t="s">
        <v>91</v>
      </c>
      <c r="AV142" s="13" t="s">
        <v>91</v>
      </c>
      <c r="AW142" s="13" t="s">
        <v>36</v>
      </c>
      <c r="AX142" s="13" t="s">
        <v>81</v>
      </c>
      <c r="AY142" s="243" t="s">
        <v>144</v>
      </c>
    </row>
    <row r="143" s="13" customFormat="1">
      <c r="A143" s="13"/>
      <c r="B143" s="232"/>
      <c r="C143" s="233"/>
      <c r="D143" s="234" t="s">
        <v>152</v>
      </c>
      <c r="E143" s="235" t="s">
        <v>1</v>
      </c>
      <c r="F143" s="236" t="s">
        <v>798</v>
      </c>
      <c r="G143" s="233"/>
      <c r="H143" s="237">
        <v>0.86399999999999999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152</v>
      </c>
      <c r="AU143" s="243" t="s">
        <v>91</v>
      </c>
      <c r="AV143" s="13" t="s">
        <v>91</v>
      </c>
      <c r="AW143" s="13" t="s">
        <v>36</v>
      </c>
      <c r="AX143" s="13" t="s">
        <v>81</v>
      </c>
      <c r="AY143" s="243" t="s">
        <v>144</v>
      </c>
    </row>
    <row r="144" s="14" customFormat="1">
      <c r="A144" s="14"/>
      <c r="B144" s="255"/>
      <c r="C144" s="256"/>
      <c r="D144" s="234" t="s">
        <v>152</v>
      </c>
      <c r="E144" s="257" t="s">
        <v>1</v>
      </c>
      <c r="F144" s="258" t="s">
        <v>248</v>
      </c>
      <c r="G144" s="256"/>
      <c r="H144" s="259">
        <v>33.594000000000001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152</v>
      </c>
      <c r="AU144" s="265" t="s">
        <v>91</v>
      </c>
      <c r="AV144" s="14" t="s">
        <v>150</v>
      </c>
      <c r="AW144" s="14" t="s">
        <v>36</v>
      </c>
      <c r="AX144" s="14" t="s">
        <v>89</v>
      </c>
      <c r="AY144" s="265" t="s">
        <v>144</v>
      </c>
    </row>
    <row r="145" s="2" customFormat="1" ht="16.5" customHeight="1">
      <c r="A145" s="37"/>
      <c r="B145" s="38"/>
      <c r="C145" s="244" t="s">
        <v>177</v>
      </c>
      <c r="D145" s="244" t="s">
        <v>235</v>
      </c>
      <c r="E145" s="245" t="s">
        <v>799</v>
      </c>
      <c r="F145" s="246" t="s">
        <v>800</v>
      </c>
      <c r="G145" s="247" t="s">
        <v>238</v>
      </c>
      <c r="H145" s="248">
        <v>35.700000000000003</v>
      </c>
      <c r="I145" s="249"/>
      <c r="J145" s="250">
        <f>ROUND(I145*H145,2)</f>
        <v>0</v>
      </c>
      <c r="K145" s="251"/>
      <c r="L145" s="252"/>
      <c r="M145" s="253" t="s">
        <v>1</v>
      </c>
      <c r="N145" s="254" t="s">
        <v>46</v>
      </c>
      <c r="O145" s="90"/>
      <c r="P145" s="228">
        <f>O145*H145</f>
        <v>0</v>
      </c>
      <c r="Q145" s="228">
        <v>1</v>
      </c>
      <c r="R145" s="228">
        <f>Q145*H145</f>
        <v>35.700000000000003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177</v>
      </c>
      <c r="AT145" s="230" t="s">
        <v>235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150</v>
      </c>
      <c r="BM145" s="230" t="s">
        <v>801</v>
      </c>
    </row>
    <row r="146" s="13" customFormat="1">
      <c r="A146" s="13"/>
      <c r="B146" s="232"/>
      <c r="C146" s="233"/>
      <c r="D146" s="234" t="s">
        <v>152</v>
      </c>
      <c r="E146" s="235" t="s">
        <v>1</v>
      </c>
      <c r="F146" s="236" t="s">
        <v>802</v>
      </c>
      <c r="G146" s="233"/>
      <c r="H146" s="237">
        <v>35.700000000000003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152</v>
      </c>
      <c r="AU146" s="243" t="s">
        <v>91</v>
      </c>
      <c r="AV146" s="13" t="s">
        <v>91</v>
      </c>
      <c r="AW146" s="13" t="s">
        <v>36</v>
      </c>
      <c r="AX146" s="13" t="s">
        <v>89</v>
      </c>
      <c r="AY146" s="243" t="s">
        <v>144</v>
      </c>
    </row>
    <row r="147" s="2" customFormat="1" ht="24.15" customHeight="1">
      <c r="A147" s="37"/>
      <c r="B147" s="38"/>
      <c r="C147" s="218" t="s">
        <v>181</v>
      </c>
      <c r="D147" s="218" t="s">
        <v>146</v>
      </c>
      <c r="E147" s="219" t="s">
        <v>803</v>
      </c>
      <c r="F147" s="220" t="s">
        <v>804</v>
      </c>
      <c r="G147" s="221" t="s">
        <v>329</v>
      </c>
      <c r="H147" s="222">
        <v>0.14999999999999999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150</v>
      </c>
      <c r="AT147" s="230" t="s">
        <v>146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150</v>
      </c>
      <c r="BM147" s="230" t="s">
        <v>805</v>
      </c>
    </row>
    <row r="148" s="13" customFormat="1">
      <c r="A148" s="13"/>
      <c r="B148" s="232"/>
      <c r="C148" s="233"/>
      <c r="D148" s="234" t="s">
        <v>152</v>
      </c>
      <c r="E148" s="235" t="s">
        <v>1</v>
      </c>
      <c r="F148" s="236" t="s">
        <v>806</v>
      </c>
      <c r="G148" s="233"/>
      <c r="H148" s="237">
        <v>0.14999999999999999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152</v>
      </c>
      <c r="AU148" s="243" t="s">
        <v>91</v>
      </c>
      <c r="AV148" s="13" t="s">
        <v>91</v>
      </c>
      <c r="AW148" s="13" t="s">
        <v>36</v>
      </c>
      <c r="AX148" s="13" t="s">
        <v>89</v>
      </c>
      <c r="AY148" s="243" t="s">
        <v>144</v>
      </c>
    </row>
    <row r="149" s="2" customFormat="1" ht="16.5" customHeight="1">
      <c r="A149" s="37"/>
      <c r="B149" s="38"/>
      <c r="C149" s="244" t="s">
        <v>184</v>
      </c>
      <c r="D149" s="244" t="s">
        <v>235</v>
      </c>
      <c r="E149" s="245" t="s">
        <v>807</v>
      </c>
      <c r="F149" s="246" t="s">
        <v>808</v>
      </c>
      <c r="G149" s="247" t="s">
        <v>238</v>
      </c>
      <c r="H149" s="248">
        <v>0.29999999999999999</v>
      </c>
      <c r="I149" s="249"/>
      <c r="J149" s="250">
        <f>ROUND(I149*H149,2)</f>
        <v>0</v>
      </c>
      <c r="K149" s="251"/>
      <c r="L149" s="252"/>
      <c r="M149" s="253" t="s">
        <v>1</v>
      </c>
      <c r="N149" s="254" t="s">
        <v>46</v>
      </c>
      <c r="O149" s="90"/>
      <c r="P149" s="228">
        <f>O149*H149</f>
        <v>0</v>
      </c>
      <c r="Q149" s="228">
        <v>1</v>
      </c>
      <c r="R149" s="228">
        <f>Q149*H149</f>
        <v>0.29999999999999999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177</v>
      </c>
      <c r="AT149" s="230" t="s">
        <v>235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150</v>
      </c>
      <c r="BM149" s="230" t="s">
        <v>809</v>
      </c>
    </row>
    <row r="150" s="13" customFormat="1">
      <c r="A150" s="13"/>
      <c r="B150" s="232"/>
      <c r="C150" s="233"/>
      <c r="D150" s="234" t="s">
        <v>152</v>
      </c>
      <c r="E150" s="235" t="s">
        <v>1</v>
      </c>
      <c r="F150" s="236" t="s">
        <v>810</v>
      </c>
      <c r="G150" s="233"/>
      <c r="H150" s="237">
        <v>0.29999999999999999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152</v>
      </c>
      <c r="AU150" s="243" t="s">
        <v>91</v>
      </c>
      <c r="AV150" s="13" t="s">
        <v>91</v>
      </c>
      <c r="AW150" s="13" t="s">
        <v>36</v>
      </c>
      <c r="AX150" s="13" t="s">
        <v>89</v>
      </c>
      <c r="AY150" s="243" t="s">
        <v>144</v>
      </c>
    </row>
    <row r="151" s="2" customFormat="1" ht="24.15" customHeight="1">
      <c r="A151" s="37"/>
      <c r="B151" s="38"/>
      <c r="C151" s="218" t="s">
        <v>188</v>
      </c>
      <c r="D151" s="218" t="s">
        <v>146</v>
      </c>
      <c r="E151" s="219" t="s">
        <v>451</v>
      </c>
      <c r="F151" s="220" t="s">
        <v>452</v>
      </c>
      <c r="G151" s="221" t="s">
        <v>329</v>
      </c>
      <c r="H151" s="222">
        <v>13.191000000000001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46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150</v>
      </c>
      <c r="AT151" s="230" t="s">
        <v>146</v>
      </c>
      <c r="AU151" s="230" t="s">
        <v>91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150</v>
      </c>
      <c r="BM151" s="230" t="s">
        <v>811</v>
      </c>
    </row>
    <row r="152" s="13" customFormat="1">
      <c r="A152" s="13"/>
      <c r="B152" s="232"/>
      <c r="C152" s="233"/>
      <c r="D152" s="234" t="s">
        <v>152</v>
      </c>
      <c r="E152" s="235" t="s">
        <v>1</v>
      </c>
      <c r="F152" s="236" t="s">
        <v>812</v>
      </c>
      <c r="G152" s="233"/>
      <c r="H152" s="237">
        <v>13.191000000000001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152</v>
      </c>
      <c r="AU152" s="243" t="s">
        <v>91</v>
      </c>
      <c r="AV152" s="13" t="s">
        <v>91</v>
      </c>
      <c r="AW152" s="13" t="s">
        <v>36</v>
      </c>
      <c r="AX152" s="13" t="s">
        <v>89</v>
      </c>
      <c r="AY152" s="243" t="s">
        <v>144</v>
      </c>
    </row>
    <row r="153" s="2" customFormat="1" ht="16.5" customHeight="1">
      <c r="A153" s="37"/>
      <c r="B153" s="38"/>
      <c r="C153" s="244" t="s">
        <v>192</v>
      </c>
      <c r="D153" s="244" t="s">
        <v>235</v>
      </c>
      <c r="E153" s="245" t="s">
        <v>455</v>
      </c>
      <c r="F153" s="246" t="s">
        <v>456</v>
      </c>
      <c r="G153" s="247" t="s">
        <v>238</v>
      </c>
      <c r="H153" s="248">
        <v>26.382000000000001</v>
      </c>
      <c r="I153" s="249"/>
      <c r="J153" s="250">
        <f>ROUND(I153*H153,2)</f>
        <v>0</v>
      </c>
      <c r="K153" s="251"/>
      <c r="L153" s="252"/>
      <c r="M153" s="253" t="s">
        <v>1</v>
      </c>
      <c r="N153" s="254" t="s">
        <v>46</v>
      </c>
      <c r="O153" s="90"/>
      <c r="P153" s="228">
        <f>O153*H153</f>
        <v>0</v>
      </c>
      <c r="Q153" s="228">
        <v>1</v>
      </c>
      <c r="R153" s="228">
        <f>Q153*H153</f>
        <v>26.382000000000001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177</v>
      </c>
      <c r="AT153" s="230" t="s">
        <v>235</v>
      </c>
      <c r="AU153" s="230" t="s">
        <v>91</v>
      </c>
      <c r="AY153" s="16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89</v>
      </c>
      <c r="BK153" s="231">
        <f>ROUND(I153*H153,2)</f>
        <v>0</v>
      </c>
      <c r="BL153" s="16" t="s">
        <v>150</v>
      </c>
      <c r="BM153" s="230" t="s">
        <v>813</v>
      </c>
    </row>
    <row r="154" s="13" customFormat="1">
      <c r="A154" s="13"/>
      <c r="B154" s="232"/>
      <c r="C154" s="233"/>
      <c r="D154" s="234" t="s">
        <v>152</v>
      </c>
      <c r="E154" s="235" t="s">
        <v>1</v>
      </c>
      <c r="F154" s="236" t="s">
        <v>814</v>
      </c>
      <c r="G154" s="233"/>
      <c r="H154" s="237">
        <v>26.382000000000001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152</v>
      </c>
      <c r="AU154" s="243" t="s">
        <v>91</v>
      </c>
      <c r="AV154" s="13" t="s">
        <v>91</v>
      </c>
      <c r="AW154" s="13" t="s">
        <v>36</v>
      </c>
      <c r="AX154" s="13" t="s">
        <v>89</v>
      </c>
      <c r="AY154" s="243" t="s">
        <v>144</v>
      </c>
    </row>
    <row r="155" s="12" customFormat="1" ht="22.8" customHeight="1">
      <c r="A155" s="12"/>
      <c r="B155" s="202"/>
      <c r="C155" s="203"/>
      <c r="D155" s="204" t="s">
        <v>80</v>
      </c>
      <c r="E155" s="216" t="s">
        <v>91</v>
      </c>
      <c r="F155" s="216" t="s">
        <v>466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SUM(P156:P169)</f>
        <v>0</v>
      </c>
      <c r="Q155" s="210"/>
      <c r="R155" s="211">
        <f>SUM(R156:R169)</f>
        <v>37.638515000000005</v>
      </c>
      <c r="S155" s="210"/>
      <c r="T155" s="212">
        <f>SUM(T156:T169)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89</v>
      </c>
      <c r="AT155" s="214" t="s">
        <v>80</v>
      </c>
      <c r="AU155" s="214" t="s">
        <v>89</v>
      </c>
      <c r="AY155" s="213" t="s">
        <v>144</v>
      </c>
      <c r="BK155" s="215">
        <f>SUM(BK156:BK169)</f>
        <v>0</v>
      </c>
    </row>
    <row r="156" s="2" customFormat="1" ht="33" customHeight="1">
      <c r="A156" s="37"/>
      <c r="B156" s="38"/>
      <c r="C156" s="218" t="s">
        <v>196</v>
      </c>
      <c r="D156" s="218" t="s">
        <v>146</v>
      </c>
      <c r="E156" s="219" t="s">
        <v>815</v>
      </c>
      <c r="F156" s="220" t="s">
        <v>816</v>
      </c>
      <c r="G156" s="221" t="s">
        <v>329</v>
      </c>
      <c r="H156" s="222">
        <v>20.827000000000002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46</v>
      </c>
      <c r="O156" s="90"/>
      <c r="P156" s="228">
        <f>O156*H156</f>
        <v>0</v>
      </c>
      <c r="Q156" s="228">
        <v>1.6299999999999999</v>
      </c>
      <c r="R156" s="228">
        <f>Q156*H156</f>
        <v>33.948010000000004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150</v>
      </c>
      <c r="AT156" s="230" t="s">
        <v>146</v>
      </c>
      <c r="AU156" s="230" t="s">
        <v>91</v>
      </c>
      <c r="AY156" s="16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89</v>
      </c>
      <c r="BK156" s="231">
        <f>ROUND(I156*H156,2)</f>
        <v>0</v>
      </c>
      <c r="BL156" s="16" t="s">
        <v>150</v>
      </c>
      <c r="BM156" s="230" t="s">
        <v>817</v>
      </c>
    </row>
    <row r="157" s="13" customFormat="1">
      <c r="A157" s="13"/>
      <c r="B157" s="232"/>
      <c r="C157" s="233"/>
      <c r="D157" s="234" t="s">
        <v>152</v>
      </c>
      <c r="E157" s="235" t="s">
        <v>1</v>
      </c>
      <c r="F157" s="236" t="s">
        <v>818</v>
      </c>
      <c r="G157" s="233"/>
      <c r="H157" s="237">
        <v>19.242999999999999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152</v>
      </c>
      <c r="AU157" s="243" t="s">
        <v>91</v>
      </c>
      <c r="AV157" s="13" t="s">
        <v>91</v>
      </c>
      <c r="AW157" s="13" t="s">
        <v>36</v>
      </c>
      <c r="AX157" s="13" t="s">
        <v>81</v>
      </c>
      <c r="AY157" s="243" t="s">
        <v>144</v>
      </c>
    </row>
    <row r="158" s="13" customFormat="1">
      <c r="A158" s="13"/>
      <c r="B158" s="232"/>
      <c r="C158" s="233"/>
      <c r="D158" s="234" t="s">
        <v>152</v>
      </c>
      <c r="E158" s="235" t="s">
        <v>1</v>
      </c>
      <c r="F158" s="236" t="s">
        <v>819</v>
      </c>
      <c r="G158" s="233"/>
      <c r="H158" s="237">
        <v>1.5840000000000001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152</v>
      </c>
      <c r="AU158" s="243" t="s">
        <v>91</v>
      </c>
      <c r="AV158" s="13" t="s">
        <v>91</v>
      </c>
      <c r="AW158" s="13" t="s">
        <v>36</v>
      </c>
      <c r="AX158" s="13" t="s">
        <v>81</v>
      </c>
      <c r="AY158" s="243" t="s">
        <v>144</v>
      </c>
    </row>
    <row r="159" s="14" customFormat="1">
      <c r="A159" s="14"/>
      <c r="B159" s="255"/>
      <c r="C159" s="256"/>
      <c r="D159" s="234" t="s">
        <v>152</v>
      </c>
      <c r="E159" s="257" t="s">
        <v>1</v>
      </c>
      <c r="F159" s="258" t="s">
        <v>248</v>
      </c>
      <c r="G159" s="256"/>
      <c r="H159" s="259">
        <v>20.826999999999998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152</v>
      </c>
      <c r="AU159" s="265" t="s">
        <v>91</v>
      </c>
      <c r="AV159" s="14" t="s">
        <v>150</v>
      </c>
      <c r="AW159" s="14" t="s">
        <v>36</v>
      </c>
      <c r="AX159" s="14" t="s">
        <v>89</v>
      </c>
      <c r="AY159" s="265" t="s">
        <v>144</v>
      </c>
    </row>
    <row r="160" s="2" customFormat="1" ht="24.15" customHeight="1">
      <c r="A160" s="37"/>
      <c r="B160" s="38"/>
      <c r="C160" s="218" t="s">
        <v>200</v>
      </c>
      <c r="D160" s="218" t="s">
        <v>146</v>
      </c>
      <c r="E160" s="219" t="s">
        <v>471</v>
      </c>
      <c r="F160" s="220" t="s">
        <v>472</v>
      </c>
      <c r="G160" s="221" t="s">
        <v>149</v>
      </c>
      <c r="H160" s="222">
        <v>131.22999999999999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46</v>
      </c>
      <c r="O160" s="90"/>
      <c r="P160" s="228">
        <f>O160*H160</f>
        <v>0</v>
      </c>
      <c r="Q160" s="228">
        <v>0.00017000000000000001</v>
      </c>
      <c r="R160" s="228">
        <f>Q160*H160</f>
        <v>0.022309099999999998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150</v>
      </c>
      <c r="AT160" s="230" t="s">
        <v>146</v>
      </c>
      <c r="AU160" s="230" t="s">
        <v>91</v>
      </c>
      <c r="AY160" s="16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89</v>
      </c>
      <c r="BK160" s="231">
        <f>ROUND(I160*H160,2)</f>
        <v>0</v>
      </c>
      <c r="BL160" s="16" t="s">
        <v>150</v>
      </c>
      <c r="BM160" s="230" t="s">
        <v>820</v>
      </c>
    </row>
    <row r="161" s="13" customFormat="1">
      <c r="A161" s="13"/>
      <c r="B161" s="232"/>
      <c r="C161" s="233"/>
      <c r="D161" s="234" t="s">
        <v>152</v>
      </c>
      <c r="E161" s="235" t="s">
        <v>1</v>
      </c>
      <c r="F161" s="236" t="s">
        <v>821</v>
      </c>
      <c r="G161" s="233"/>
      <c r="H161" s="237">
        <v>120.67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152</v>
      </c>
      <c r="AU161" s="243" t="s">
        <v>91</v>
      </c>
      <c r="AV161" s="13" t="s">
        <v>91</v>
      </c>
      <c r="AW161" s="13" t="s">
        <v>36</v>
      </c>
      <c r="AX161" s="13" t="s">
        <v>81</v>
      </c>
      <c r="AY161" s="243" t="s">
        <v>144</v>
      </c>
    </row>
    <row r="162" s="13" customFormat="1">
      <c r="A162" s="13"/>
      <c r="B162" s="232"/>
      <c r="C162" s="233"/>
      <c r="D162" s="234" t="s">
        <v>152</v>
      </c>
      <c r="E162" s="235" t="s">
        <v>1</v>
      </c>
      <c r="F162" s="236" t="s">
        <v>822</v>
      </c>
      <c r="G162" s="233"/>
      <c r="H162" s="237">
        <v>10.560000000000001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152</v>
      </c>
      <c r="AU162" s="243" t="s">
        <v>91</v>
      </c>
      <c r="AV162" s="13" t="s">
        <v>91</v>
      </c>
      <c r="AW162" s="13" t="s">
        <v>36</v>
      </c>
      <c r="AX162" s="13" t="s">
        <v>81</v>
      </c>
      <c r="AY162" s="243" t="s">
        <v>144</v>
      </c>
    </row>
    <row r="163" s="14" customFormat="1">
      <c r="A163" s="14"/>
      <c r="B163" s="255"/>
      <c r="C163" s="256"/>
      <c r="D163" s="234" t="s">
        <v>152</v>
      </c>
      <c r="E163" s="257" t="s">
        <v>1</v>
      </c>
      <c r="F163" s="258" t="s">
        <v>248</v>
      </c>
      <c r="G163" s="256"/>
      <c r="H163" s="259">
        <v>131.22999999999999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152</v>
      </c>
      <c r="AU163" s="265" t="s">
        <v>91</v>
      </c>
      <c r="AV163" s="14" t="s">
        <v>150</v>
      </c>
      <c r="AW163" s="14" t="s">
        <v>36</v>
      </c>
      <c r="AX163" s="14" t="s">
        <v>89</v>
      </c>
      <c r="AY163" s="265" t="s">
        <v>144</v>
      </c>
    </row>
    <row r="164" s="2" customFormat="1" ht="24.15" customHeight="1">
      <c r="A164" s="37"/>
      <c r="B164" s="38"/>
      <c r="C164" s="244" t="s">
        <v>8</v>
      </c>
      <c r="D164" s="244" t="s">
        <v>235</v>
      </c>
      <c r="E164" s="245" t="s">
        <v>475</v>
      </c>
      <c r="F164" s="246" t="s">
        <v>476</v>
      </c>
      <c r="G164" s="247" t="s">
        <v>149</v>
      </c>
      <c r="H164" s="248">
        <v>144.35300000000001</v>
      </c>
      <c r="I164" s="249"/>
      <c r="J164" s="250">
        <f>ROUND(I164*H164,2)</f>
        <v>0</v>
      </c>
      <c r="K164" s="251"/>
      <c r="L164" s="252"/>
      <c r="M164" s="253" t="s">
        <v>1</v>
      </c>
      <c r="N164" s="254" t="s">
        <v>46</v>
      </c>
      <c r="O164" s="90"/>
      <c r="P164" s="228">
        <f>O164*H164</f>
        <v>0</v>
      </c>
      <c r="Q164" s="228">
        <v>0.00029999999999999997</v>
      </c>
      <c r="R164" s="228">
        <f>Q164*H164</f>
        <v>0.043305900000000001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177</v>
      </c>
      <c r="AT164" s="230" t="s">
        <v>235</v>
      </c>
      <c r="AU164" s="230" t="s">
        <v>91</v>
      </c>
      <c r="AY164" s="16" t="s">
        <v>144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89</v>
      </c>
      <c r="BK164" s="231">
        <f>ROUND(I164*H164,2)</f>
        <v>0</v>
      </c>
      <c r="BL164" s="16" t="s">
        <v>150</v>
      </c>
      <c r="BM164" s="230" t="s">
        <v>823</v>
      </c>
    </row>
    <row r="165" s="13" customFormat="1">
      <c r="A165" s="13"/>
      <c r="B165" s="232"/>
      <c r="C165" s="233"/>
      <c r="D165" s="234" t="s">
        <v>152</v>
      </c>
      <c r="E165" s="235" t="s">
        <v>1</v>
      </c>
      <c r="F165" s="236" t="s">
        <v>824</v>
      </c>
      <c r="G165" s="233"/>
      <c r="H165" s="237">
        <v>144.35300000000001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152</v>
      </c>
      <c r="AU165" s="243" t="s">
        <v>91</v>
      </c>
      <c r="AV165" s="13" t="s">
        <v>91</v>
      </c>
      <c r="AW165" s="13" t="s">
        <v>36</v>
      </c>
      <c r="AX165" s="13" t="s">
        <v>89</v>
      </c>
      <c r="AY165" s="243" t="s">
        <v>144</v>
      </c>
    </row>
    <row r="166" s="2" customFormat="1" ht="16.5" customHeight="1">
      <c r="A166" s="37"/>
      <c r="B166" s="38"/>
      <c r="C166" s="218" t="s">
        <v>206</v>
      </c>
      <c r="D166" s="218" t="s">
        <v>146</v>
      </c>
      <c r="E166" s="219" t="s">
        <v>479</v>
      </c>
      <c r="F166" s="220" t="s">
        <v>480</v>
      </c>
      <c r="G166" s="221" t="s">
        <v>329</v>
      </c>
      <c r="H166" s="222">
        <v>1.8600000000000001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46</v>
      </c>
      <c r="O166" s="90"/>
      <c r="P166" s="228">
        <f>O166*H166</f>
        <v>0</v>
      </c>
      <c r="Q166" s="228">
        <v>1.9199999999999999</v>
      </c>
      <c r="R166" s="228">
        <f>Q166*H166</f>
        <v>3.5712000000000002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150</v>
      </c>
      <c r="AT166" s="230" t="s">
        <v>146</v>
      </c>
      <c r="AU166" s="230" t="s">
        <v>91</v>
      </c>
      <c r="AY166" s="16" t="s">
        <v>144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89</v>
      </c>
      <c r="BK166" s="231">
        <f>ROUND(I166*H166,2)</f>
        <v>0</v>
      </c>
      <c r="BL166" s="16" t="s">
        <v>150</v>
      </c>
      <c r="BM166" s="230" t="s">
        <v>825</v>
      </c>
    </row>
    <row r="167" s="13" customFormat="1">
      <c r="A167" s="13"/>
      <c r="B167" s="232"/>
      <c r="C167" s="233"/>
      <c r="D167" s="234" t="s">
        <v>152</v>
      </c>
      <c r="E167" s="235" t="s">
        <v>1</v>
      </c>
      <c r="F167" s="236" t="s">
        <v>826</v>
      </c>
      <c r="G167" s="233"/>
      <c r="H167" s="237">
        <v>1.8600000000000001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152</v>
      </c>
      <c r="AU167" s="243" t="s">
        <v>91</v>
      </c>
      <c r="AV167" s="13" t="s">
        <v>91</v>
      </c>
      <c r="AW167" s="13" t="s">
        <v>36</v>
      </c>
      <c r="AX167" s="13" t="s">
        <v>89</v>
      </c>
      <c r="AY167" s="243" t="s">
        <v>144</v>
      </c>
    </row>
    <row r="168" s="2" customFormat="1" ht="24.15" customHeight="1">
      <c r="A168" s="37"/>
      <c r="B168" s="38"/>
      <c r="C168" s="218" t="s">
        <v>210</v>
      </c>
      <c r="D168" s="218" t="s">
        <v>146</v>
      </c>
      <c r="E168" s="219" t="s">
        <v>483</v>
      </c>
      <c r="F168" s="220" t="s">
        <v>484</v>
      </c>
      <c r="G168" s="221" t="s">
        <v>303</v>
      </c>
      <c r="H168" s="222">
        <v>29.5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46</v>
      </c>
      <c r="O168" s="90"/>
      <c r="P168" s="228">
        <f>O168*H168</f>
        <v>0</v>
      </c>
      <c r="Q168" s="228">
        <v>0.00048999999999999998</v>
      </c>
      <c r="R168" s="228">
        <f>Q168*H168</f>
        <v>0.014454999999999999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150</v>
      </c>
      <c r="AT168" s="230" t="s">
        <v>146</v>
      </c>
      <c r="AU168" s="230" t="s">
        <v>91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150</v>
      </c>
      <c r="BM168" s="230" t="s">
        <v>827</v>
      </c>
    </row>
    <row r="169" s="2" customFormat="1" ht="24.15" customHeight="1">
      <c r="A169" s="37"/>
      <c r="B169" s="38"/>
      <c r="C169" s="218" t="s">
        <v>214</v>
      </c>
      <c r="D169" s="218" t="s">
        <v>146</v>
      </c>
      <c r="E169" s="219" t="s">
        <v>828</v>
      </c>
      <c r="F169" s="220" t="s">
        <v>829</v>
      </c>
      <c r="G169" s="221" t="s">
        <v>303</v>
      </c>
      <c r="H169" s="222">
        <v>29.5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46</v>
      </c>
      <c r="O169" s="90"/>
      <c r="P169" s="228">
        <f>O169*H169</f>
        <v>0</v>
      </c>
      <c r="Q169" s="228">
        <v>0.00133</v>
      </c>
      <c r="R169" s="228">
        <f>Q169*H169</f>
        <v>0.039234999999999999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150</v>
      </c>
      <c r="AT169" s="230" t="s">
        <v>146</v>
      </c>
      <c r="AU169" s="230" t="s">
        <v>91</v>
      </c>
      <c r="AY169" s="16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89</v>
      </c>
      <c r="BK169" s="231">
        <f>ROUND(I169*H169,2)</f>
        <v>0</v>
      </c>
      <c r="BL169" s="16" t="s">
        <v>150</v>
      </c>
      <c r="BM169" s="230" t="s">
        <v>830</v>
      </c>
    </row>
    <row r="170" s="12" customFormat="1" ht="22.8" customHeight="1">
      <c r="A170" s="12"/>
      <c r="B170" s="202"/>
      <c r="C170" s="203"/>
      <c r="D170" s="204" t="s">
        <v>80</v>
      </c>
      <c r="E170" s="216" t="s">
        <v>159</v>
      </c>
      <c r="F170" s="216" t="s">
        <v>831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P171</f>
        <v>0</v>
      </c>
      <c r="Q170" s="210"/>
      <c r="R170" s="211">
        <f>R171</f>
        <v>0</v>
      </c>
      <c r="S170" s="210"/>
      <c r="T170" s="212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89</v>
      </c>
      <c r="AT170" s="214" t="s">
        <v>80</v>
      </c>
      <c r="AU170" s="214" t="s">
        <v>89</v>
      </c>
      <c r="AY170" s="213" t="s">
        <v>144</v>
      </c>
      <c r="BK170" s="215">
        <f>BK171</f>
        <v>0</v>
      </c>
    </row>
    <row r="171" s="2" customFormat="1" ht="24.15" customHeight="1">
      <c r="A171" s="37"/>
      <c r="B171" s="38"/>
      <c r="C171" s="218" t="s">
        <v>219</v>
      </c>
      <c r="D171" s="218" t="s">
        <v>146</v>
      </c>
      <c r="E171" s="219" t="s">
        <v>832</v>
      </c>
      <c r="F171" s="220" t="s">
        <v>833</v>
      </c>
      <c r="G171" s="221" t="s">
        <v>303</v>
      </c>
      <c r="H171" s="222">
        <v>16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150</v>
      </c>
      <c r="AT171" s="230" t="s">
        <v>146</v>
      </c>
      <c r="AU171" s="230" t="s">
        <v>91</v>
      </c>
      <c r="AY171" s="16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150</v>
      </c>
      <c r="BM171" s="230" t="s">
        <v>834</v>
      </c>
    </row>
    <row r="172" s="12" customFormat="1" ht="22.8" customHeight="1">
      <c r="A172" s="12"/>
      <c r="B172" s="202"/>
      <c r="C172" s="203"/>
      <c r="D172" s="204" t="s">
        <v>80</v>
      </c>
      <c r="E172" s="216" t="s">
        <v>150</v>
      </c>
      <c r="F172" s="216" t="s">
        <v>154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SUM(P173:P177)</f>
        <v>0</v>
      </c>
      <c r="Q172" s="210"/>
      <c r="R172" s="211">
        <f>SUM(R173:R177)</f>
        <v>8.1602752499999998</v>
      </c>
      <c r="S172" s="210"/>
      <c r="T172" s="212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89</v>
      </c>
      <c r="AT172" s="214" t="s">
        <v>80</v>
      </c>
      <c r="AU172" s="214" t="s">
        <v>89</v>
      </c>
      <c r="AY172" s="213" t="s">
        <v>144</v>
      </c>
      <c r="BK172" s="215">
        <f>SUM(BK173:BK177)</f>
        <v>0</v>
      </c>
    </row>
    <row r="173" s="2" customFormat="1" ht="16.5" customHeight="1">
      <c r="A173" s="37"/>
      <c r="B173" s="38"/>
      <c r="C173" s="218" t="s">
        <v>222</v>
      </c>
      <c r="D173" s="218" t="s">
        <v>146</v>
      </c>
      <c r="E173" s="219" t="s">
        <v>491</v>
      </c>
      <c r="F173" s="220" t="s">
        <v>492</v>
      </c>
      <c r="G173" s="221" t="s">
        <v>329</v>
      </c>
      <c r="H173" s="222">
        <v>3.8250000000000002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46</v>
      </c>
      <c r="O173" s="90"/>
      <c r="P173" s="228">
        <f>O173*H173</f>
        <v>0</v>
      </c>
      <c r="Q173" s="228">
        <v>1.8907700000000001</v>
      </c>
      <c r="R173" s="228">
        <f>Q173*H173</f>
        <v>7.2321952500000002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150</v>
      </c>
      <c r="AT173" s="230" t="s">
        <v>146</v>
      </c>
      <c r="AU173" s="230" t="s">
        <v>91</v>
      </c>
      <c r="AY173" s="16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89</v>
      </c>
      <c r="BK173" s="231">
        <f>ROUND(I173*H173,2)</f>
        <v>0</v>
      </c>
      <c r="BL173" s="16" t="s">
        <v>150</v>
      </c>
      <c r="BM173" s="230" t="s">
        <v>835</v>
      </c>
    </row>
    <row r="174" s="13" customFormat="1">
      <c r="A174" s="13"/>
      <c r="B174" s="232"/>
      <c r="C174" s="233"/>
      <c r="D174" s="234" t="s">
        <v>152</v>
      </c>
      <c r="E174" s="235" t="s">
        <v>1</v>
      </c>
      <c r="F174" s="236" t="s">
        <v>836</v>
      </c>
      <c r="G174" s="233"/>
      <c r="H174" s="237">
        <v>3.8250000000000002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152</v>
      </c>
      <c r="AU174" s="243" t="s">
        <v>91</v>
      </c>
      <c r="AV174" s="13" t="s">
        <v>91</v>
      </c>
      <c r="AW174" s="13" t="s">
        <v>36</v>
      </c>
      <c r="AX174" s="13" t="s">
        <v>89</v>
      </c>
      <c r="AY174" s="243" t="s">
        <v>144</v>
      </c>
    </row>
    <row r="175" s="2" customFormat="1" ht="33" customHeight="1">
      <c r="A175" s="37"/>
      <c r="B175" s="38"/>
      <c r="C175" s="218" t="s">
        <v>7</v>
      </c>
      <c r="D175" s="218" t="s">
        <v>146</v>
      </c>
      <c r="E175" s="219" t="s">
        <v>495</v>
      </c>
      <c r="F175" s="220" t="s">
        <v>496</v>
      </c>
      <c r="G175" s="221" t="s">
        <v>149</v>
      </c>
      <c r="H175" s="222">
        <v>0.90000000000000002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46</v>
      </c>
      <c r="O175" s="90"/>
      <c r="P175" s="228">
        <f>O175*H175</f>
        <v>0</v>
      </c>
      <c r="Q175" s="228">
        <v>1.0311999999999999</v>
      </c>
      <c r="R175" s="228">
        <f>Q175*H175</f>
        <v>0.9280799999999999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150</v>
      </c>
      <c r="AT175" s="230" t="s">
        <v>146</v>
      </c>
      <c r="AU175" s="230" t="s">
        <v>91</v>
      </c>
      <c r="AY175" s="16" t="s">
        <v>144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89</v>
      </c>
      <c r="BK175" s="231">
        <f>ROUND(I175*H175,2)</f>
        <v>0</v>
      </c>
      <c r="BL175" s="16" t="s">
        <v>150</v>
      </c>
      <c r="BM175" s="230" t="s">
        <v>837</v>
      </c>
    </row>
    <row r="176" s="2" customFormat="1">
      <c r="A176" s="37"/>
      <c r="B176" s="38"/>
      <c r="C176" s="39"/>
      <c r="D176" s="234" t="s">
        <v>498</v>
      </c>
      <c r="E176" s="39"/>
      <c r="F176" s="271" t="s">
        <v>499</v>
      </c>
      <c r="G176" s="39"/>
      <c r="H176" s="39"/>
      <c r="I176" s="272"/>
      <c r="J176" s="39"/>
      <c r="K176" s="39"/>
      <c r="L176" s="43"/>
      <c r="M176" s="273"/>
      <c r="N176" s="27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498</v>
      </c>
      <c r="AU176" s="16" t="s">
        <v>91</v>
      </c>
    </row>
    <row r="177" s="13" customFormat="1">
      <c r="A177" s="13"/>
      <c r="B177" s="232"/>
      <c r="C177" s="233"/>
      <c r="D177" s="234" t="s">
        <v>152</v>
      </c>
      <c r="E177" s="235" t="s">
        <v>1</v>
      </c>
      <c r="F177" s="236" t="s">
        <v>838</v>
      </c>
      <c r="G177" s="233"/>
      <c r="H177" s="237">
        <v>0.90000000000000002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152</v>
      </c>
      <c r="AU177" s="243" t="s">
        <v>91</v>
      </c>
      <c r="AV177" s="13" t="s">
        <v>91</v>
      </c>
      <c r="AW177" s="13" t="s">
        <v>36</v>
      </c>
      <c r="AX177" s="13" t="s">
        <v>89</v>
      </c>
      <c r="AY177" s="243" t="s">
        <v>144</v>
      </c>
    </row>
    <row r="178" s="12" customFormat="1" ht="22.8" customHeight="1">
      <c r="A178" s="12"/>
      <c r="B178" s="202"/>
      <c r="C178" s="203"/>
      <c r="D178" s="204" t="s">
        <v>80</v>
      </c>
      <c r="E178" s="216" t="s">
        <v>177</v>
      </c>
      <c r="F178" s="216" t="s">
        <v>548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SUM(P179:P195)</f>
        <v>0</v>
      </c>
      <c r="Q178" s="210"/>
      <c r="R178" s="211">
        <f>SUM(R179:R195)</f>
        <v>1.2005349999999999</v>
      </c>
      <c r="S178" s="210"/>
      <c r="T178" s="212">
        <f>SUM(T179:T195)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89</v>
      </c>
      <c r="AT178" s="214" t="s">
        <v>80</v>
      </c>
      <c r="AU178" s="214" t="s">
        <v>89</v>
      </c>
      <c r="AY178" s="213" t="s">
        <v>144</v>
      </c>
      <c r="BK178" s="215">
        <f>SUM(BK179:BK195)</f>
        <v>0</v>
      </c>
    </row>
    <row r="179" s="2" customFormat="1" ht="33" customHeight="1">
      <c r="A179" s="37"/>
      <c r="B179" s="38"/>
      <c r="C179" s="218" t="s">
        <v>230</v>
      </c>
      <c r="D179" s="218" t="s">
        <v>146</v>
      </c>
      <c r="E179" s="219" t="s">
        <v>839</v>
      </c>
      <c r="F179" s="220" t="s">
        <v>840</v>
      </c>
      <c r="G179" s="221" t="s">
        <v>303</v>
      </c>
      <c r="H179" s="222">
        <v>9.5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1.0000000000000001E-05</v>
      </c>
      <c r="R179" s="228">
        <f>Q179*H179</f>
        <v>9.5000000000000005E-05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150</v>
      </c>
      <c r="AT179" s="230" t="s">
        <v>146</v>
      </c>
      <c r="AU179" s="230" t="s">
        <v>91</v>
      </c>
      <c r="AY179" s="16" t="s">
        <v>144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150</v>
      </c>
      <c r="BM179" s="230" t="s">
        <v>841</v>
      </c>
    </row>
    <row r="180" s="13" customFormat="1">
      <c r="A180" s="13"/>
      <c r="B180" s="232"/>
      <c r="C180" s="233"/>
      <c r="D180" s="234" t="s">
        <v>152</v>
      </c>
      <c r="E180" s="235" t="s">
        <v>1</v>
      </c>
      <c r="F180" s="236" t="s">
        <v>842</v>
      </c>
      <c r="G180" s="233"/>
      <c r="H180" s="237">
        <v>9.5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152</v>
      </c>
      <c r="AU180" s="243" t="s">
        <v>91</v>
      </c>
      <c r="AV180" s="13" t="s">
        <v>91</v>
      </c>
      <c r="AW180" s="13" t="s">
        <v>36</v>
      </c>
      <c r="AX180" s="13" t="s">
        <v>89</v>
      </c>
      <c r="AY180" s="243" t="s">
        <v>144</v>
      </c>
    </row>
    <row r="181" s="2" customFormat="1" ht="16.5" customHeight="1">
      <c r="A181" s="37"/>
      <c r="B181" s="38"/>
      <c r="C181" s="244" t="s">
        <v>234</v>
      </c>
      <c r="D181" s="244" t="s">
        <v>235</v>
      </c>
      <c r="E181" s="245" t="s">
        <v>843</v>
      </c>
      <c r="F181" s="246" t="s">
        <v>844</v>
      </c>
      <c r="G181" s="247" t="s">
        <v>303</v>
      </c>
      <c r="H181" s="248">
        <v>10</v>
      </c>
      <c r="I181" s="249"/>
      <c r="J181" s="250">
        <f>ROUND(I181*H181,2)</f>
        <v>0</v>
      </c>
      <c r="K181" s="251"/>
      <c r="L181" s="252"/>
      <c r="M181" s="253" t="s">
        <v>1</v>
      </c>
      <c r="N181" s="254" t="s">
        <v>46</v>
      </c>
      <c r="O181" s="90"/>
      <c r="P181" s="228">
        <f>O181*H181</f>
        <v>0</v>
      </c>
      <c r="Q181" s="228">
        <v>0.0014</v>
      </c>
      <c r="R181" s="228">
        <f>Q181*H181</f>
        <v>0.014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177</v>
      </c>
      <c r="AT181" s="230" t="s">
        <v>235</v>
      </c>
      <c r="AU181" s="230" t="s">
        <v>91</v>
      </c>
      <c r="AY181" s="16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89</v>
      </c>
      <c r="BK181" s="231">
        <f>ROUND(I181*H181,2)</f>
        <v>0</v>
      </c>
      <c r="BL181" s="16" t="s">
        <v>150</v>
      </c>
      <c r="BM181" s="230" t="s">
        <v>845</v>
      </c>
    </row>
    <row r="182" s="2" customFormat="1" ht="33" customHeight="1">
      <c r="A182" s="37"/>
      <c r="B182" s="38"/>
      <c r="C182" s="218" t="s">
        <v>240</v>
      </c>
      <c r="D182" s="218" t="s">
        <v>146</v>
      </c>
      <c r="E182" s="219" t="s">
        <v>846</v>
      </c>
      <c r="F182" s="220" t="s">
        <v>847</v>
      </c>
      <c r="G182" s="221" t="s">
        <v>303</v>
      </c>
      <c r="H182" s="222">
        <v>17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2.0000000000000002E-05</v>
      </c>
      <c r="R182" s="228">
        <f>Q182*H182</f>
        <v>0.00034000000000000002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150</v>
      </c>
      <c r="AT182" s="230" t="s">
        <v>146</v>
      </c>
      <c r="AU182" s="230" t="s">
        <v>91</v>
      </c>
      <c r="AY182" s="16" t="s">
        <v>144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150</v>
      </c>
      <c r="BM182" s="230" t="s">
        <v>848</v>
      </c>
    </row>
    <row r="183" s="13" customFormat="1">
      <c r="A183" s="13"/>
      <c r="B183" s="232"/>
      <c r="C183" s="233"/>
      <c r="D183" s="234" t="s">
        <v>152</v>
      </c>
      <c r="E183" s="235" t="s">
        <v>1</v>
      </c>
      <c r="F183" s="236" t="s">
        <v>849</v>
      </c>
      <c r="G183" s="233"/>
      <c r="H183" s="237">
        <v>17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152</v>
      </c>
      <c r="AU183" s="243" t="s">
        <v>91</v>
      </c>
      <c r="AV183" s="13" t="s">
        <v>91</v>
      </c>
      <c r="AW183" s="13" t="s">
        <v>36</v>
      </c>
      <c r="AX183" s="13" t="s">
        <v>89</v>
      </c>
      <c r="AY183" s="243" t="s">
        <v>144</v>
      </c>
    </row>
    <row r="184" s="2" customFormat="1" ht="21.75" customHeight="1">
      <c r="A184" s="37"/>
      <c r="B184" s="38"/>
      <c r="C184" s="244" t="s">
        <v>249</v>
      </c>
      <c r="D184" s="244" t="s">
        <v>235</v>
      </c>
      <c r="E184" s="245" t="s">
        <v>850</v>
      </c>
      <c r="F184" s="246" t="s">
        <v>851</v>
      </c>
      <c r="G184" s="247" t="s">
        <v>303</v>
      </c>
      <c r="H184" s="248">
        <v>18</v>
      </c>
      <c r="I184" s="249"/>
      <c r="J184" s="250">
        <f>ROUND(I184*H184,2)</f>
        <v>0</v>
      </c>
      <c r="K184" s="251"/>
      <c r="L184" s="252"/>
      <c r="M184" s="253" t="s">
        <v>1</v>
      </c>
      <c r="N184" s="254" t="s">
        <v>46</v>
      </c>
      <c r="O184" s="90"/>
      <c r="P184" s="228">
        <f>O184*H184</f>
        <v>0</v>
      </c>
      <c r="Q184" s="228">
        <v>0.01052</v>
      </c>
      <c r="R184" s="228">
        <f>Q184*H184</f>
        <v>0.18936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177</v>
      </c>
      <c r="AT184" s="230" t="s">
        <v>235</v>
      </c>
      <c r="AU184" s="230" t="s">
        <v>91</v>
      </c>
      <c r="AY184" s="16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89</v>
      </c>
      <c r="BK184" s="231">
        <f>ROUND(I184*H184,2)</f>
        <v>0</v>
      </c>
      <c r="BL184" s="16" t="s">
        <v>150</v>
      </c>
      <c r="BM184" s="230" t="s">
        <v>852</v>
      </c>
    </row>
    <row r="185" s="2" customFormat="1" ht="16.5" customHeight="1">
      <c r="A185" s="37"/>
      <c r="B185" s="38"/>
      <c r="C185" s="218" t="s">
        <v>254</v>
      </c>
      <c r="D185" s="218" t="s">
        <v>146</v>
      </c>
      <c r="E185" s="219" t="s">
        <v>853</v>
      </c>
      <c r="F185" s="220" t="s">
        <v>854</v>
      </c>
      <c r="G185" s="221" t="s">
        <v>347</v>
      </c>
      <c r="H185" s="222">
        <v>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46</v>
      </c>
      <c r="O185" s="90"/>
      <c r="P185" s="228">
        <f>O185*H185</f>
        <v>0</v>
      </c>
      <c r="Q185" s="228">
        <v>0.0051000000000000004</v>
      </c>
      <c r="R185" s="228">
        <f>Q185*H185</f>
        <v>0.0051000000000000004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150</v>
      </c>
      <c r="AT185" s="230" t="s">
        <v>146</v>
      </c>
      <c r="AU185" s="230" t="s">
        <v>91</v>
      </c>
      <c r="AY185" s="16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89</v>
      </c>
      <c r="BK185" s="231">
        <f>ROUND(I185*H185,2)</f>
        <v>0</v>
      </c>
      <c r="BL185" s="16" t="s">
        <v>150</v>
      </c>
      <c r="BM185" s="230" t="s">
        <v>855</v>
      </c>
    </row>
    <row r="186" s="2" customFormat="1" ht="24.15" customHeight="1">
      <c r="A186" s="37"/>
      <c r="B186" s="38"/>
      <c r="C186" s="244" t="s">
        <v>257</v>
      </c>
      <c r="D186" s="244" t="s">
        <v>235</v>
      </c>
      <c r="E186" s="245" t="s">
        <v>856</v>
      </c>
      <c r="F186" s="246" t="s">
        <v>857</v>
      </c>
      <c r="G186" s="247" t="s">
        <v>347</v>
      </c>
      <c r="H186" s="248">
        <v>1</v>
      </c>
      <c r="I186" s="249"/>
      <c r="J186" s="250">
        <f>ROUND(I186*H186,2)</f>
        <v>0</v>
      </c>
      <c r="K186" s="251"/>
      <c r="L186" s="252"/>
      <c r="M186" s="253" t="s">
        <v>1</v>
      </c>
      <c r="N186" s="254" t="s">
        <v>46</v>
      </c>
      <c r="O186" s="90"/>
      <c r="P186" s="228">
        <f>O186*H186</f>
        <v>0</v>
      </c>
      <c r="Q186" s="228">
        <v>0.017999999999999999</v>
      </c>
      <c r="R186" s="228">
        <f>Q186*H186</f>
        <v>0.017999999999999999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177</v>
      </c>
      <c r="AT186" s="230" t="s">
        <v>235</v>
      </c>
      <c r="AU186" s="230" t="s">
        <v>91</v>
      </c>
      <c r="AY186" s="16" t="s">
        <v>144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89</v>
      </c>
      <c r="BK186" s="231">
        <f>ROUND(I186*H186,2)</f>
        <v>0</v>
      </c>
      <c r="BL186" s="16" t="s">
        <v>150</v>
      </c>
      <c r="BM186" s="230" t="s">
        <v>858</v>
      </c>
    </row>
    <row r="187" s="2" customFormat="1" ht="24.15" customHeight="1">
      <c r="A187" s="37"/>
      <c r="B187" s="38"/>
      <c r="C187" s="218" t="s">
        <v>262</v>
      </c>
      <c r="D187" s="218" t="s">
        <v>146</v>
      </c>
      <c r="E187" s="219" t="s">
        <v>859</v>
      </c>
      <c r="F187" s="220" t="s">
        <v>860</v>
      </c>
      <c r="G187" s="221" t="s">
        <v>303</v>
      </c>
      <c r="H187" s="222">
        <v>16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46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150</v>
      </c>
      <c r="AT187" s="230" t="s">
        <v>146</v>
      </c>
      <c r="AU187" s="230" t="s">
        <v>91</v>
      </c>
      <c r="AY187" s="16" t="s">
        <v>144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89</v>
      </c>
      <c r="BK187" s="231">
        <f>ROUND(I187*H187,2)</f>
        <v>0</v>
      </c>
      <c r="BL187" s="16" t="s">
        <v>150</v>
      </c>
      <c r="BM187" s="230" t="s">
        <v>861</v>
      </c>
    </row>
    <row r="188" s="2" customFormat="1" ht="33" customHeight="1">
      <c r="A188" s="37"/>
      <c r="B188" s="38"/>
      <c r="C188" s="218" t="s">
        <v>267</v>
      </c>
      <c r="D188" s="218" t="s">
        <v>146</v>
      </c>
      <c r="E188" s="219" t="s">
        <v>862</v>
      </c>
      <c r="F188" s="220" t="s">
        <v>863</v>
      </c>
      <c r="G188" s="221" t="s">
        <v>347</v>
      </c>
      <c r="H188" s="222">
        <v>4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46</v>
      </c>
      <c r="O188" s="90"/>
      <c r="P188" s="228">
        <f>O188*H188</f>
        <v>0</v>
      </c>
      <c r="Q188" s="228">
        <v>0.1313</v>
      </c>
      <c r="R188" s="228">
        <f>Q188*H188</f>
        <v>0.5252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150</v>
      </c>
      <c r="AT188" s="230" t="s">
        <v>146</v>
      </c>
      <c r="AU188" s="230" t="s">
        <v>91</v>
      </c>
      <c r="AY188" s="16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89</v>
      </c>
      <c r="BK188" s="231">
        <f>ROUND(I188*H188,2)</f>
        <v>0</v>
      </c>
      <c r="BL188" s="16" t="s">
        <v>150</v>
      </c>
      <c r="BM188" s="230" t="s">
        <v>864</v>
      </c>
    </row>
    <row r="189" s="2" customFormat="1" ht="24.15" customHeight="1">
      <c r="A189" s="37"/>
      <c r="B189" s="38"/>
      <c r="C189" s="218" t="s">
        <v>273</v>
      </c>
      <c r="D189" s="218" t="s">
        <v>146</v>
      </c>
      <c r="E189" s="219" t="s">
        <v>865</v>
      </c>
      <c r="F189" s="220" t="s">
        <v>866</v>
      </c>
      <c r="G189" s="221" t="s">
        <v>347</v>
      </c>
      <c r="H189" s="222">
        <v>2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46</v>
      </c>
      <c r="O189" s="90"/>
      <c r="P189" s="228">
        <f>O189*H189</f>
        <v>0</v>
      </c>
      <c r="Q189" s="228">
        <v>0.22422</v>
      </c>
      <c r="R189" s="228">
        <f>Q189*H189</f>
        <v>0.44844000000000001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150</v>
      </c>
      <c r="AT189" s="230" t="s">
        <v>146</v>
      </c>
      <c r="AU189" s="230" t="s">
        <v>91</v>
      </c>
      <c r="AY189" s="16" t="s">
        <v>144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89</v>
      </c>
      <c r="BK189" s="231">
        <f>ROUND(I189*H189,2)</f>
        <v>0</v>
      </c>
      <c r="BL189" s="16" t="s">
        <v>150</v>
      </c>
      <c r="BM189" s="230" t="s">
        <v>867</v>
      </c>
    </row>
    <row r="190" s="2" customFormat="1" ht="24.15" customHeight="1">
      <c r="A190" s="37"/>
      <c r="B190" s="38"/>
      <c r="C190" s="218" t="s">
        <v>276</v>
      </c>
      <c r="D190" s="218" t="s">
        <v>146</v>
      </c>
      <c r="E190" s="219" t="s">
        <v>868</v>
      </c>
      <c r="F190" s="220" t="s">
        <v>869</v>
      </c>
      <c r="G190" s="221" t="s">
        <v>329</v>
      </c>
      <c r="H190" s="222">
        <v>0.5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46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150</v>
      </c>
      <c r="AT190" s="230" t="s">
        <v>146</v>
      </c>
      <c r="AU190" s="230" t="s">
        <v>91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150</v>
      </c>
      <c r="BM190" s="230" t="s">
        <v>870</v>
      </c>
    </row>
    <row r="191" s="13" customFormat="1">
      <c r="A191" s="13"/>
      <c r="B191" s="232"/>
      <c r="C191" s="233"/>
      <c r="D191" s="234" t="s">
        <v>152</v>
      </c>
      <c r="E191" s="235" t="s">
        <v>1</v>
      </c>
      <c r="F191" s="236" t="s">
        <v>871</v>
      </c>
      <c r="G191" s="233"/>
      <c r="H191" s="237">
        <v>0.5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152</v>
      </c>
      <c r="AU191" s="243" t="s">
        <v>91</v>
      </c>
      <c r="AV191" s="13" t="s">
        <v>91</v>
      </c>
      <c r="AW191" s="13" t="s">
        <v>36</v>
      </c>
      <c r="AX191" s="13" t="s">
        <v>89</v>
      </c>
      <c r="AY191" s="243" t="s">
        <v>144</v>
      </c>
    </row>
    <row r="192" s="2" customFormat="1" ht="24.15" customHeight="1">
      <c r="A192" s="37"/>
      <c r="B192" s="38"/>
      <c r="C192" s="218" t="s">
        <v>281</v>
      </c>
      <c r="D192" s="218" t="s">
        <v>146</v>
      </c>
      <c r="E192" s="219" t="s">
        <v>872</v>
      </c>
      <c r="F192" s="220" t="s">
        <v>873</v>
      </c>
      <c r="G192" s="221" t="s">
        <v>347</v>
      </c>
      <c r="H192" s="222">
        <v>1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150</v>
      </c>
      <c r="AT192" s="230" t="s">
        <v>146</v>
      </c>
      <c r="AU192" s="230" t="s">
        <v>91</v>
      </c>
      <c r="AY192" s="16" t="s">
        <v>144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150</v>
      </c>
      <c r="BM192" s="230" t="s">
        <v>874</v>
      </c>
    </row>
    <row r="193" s="2" customFormat="1" ht="37.8" customHeight="1">
      <c r="A193" s="37"/>
      <c r="B193" s="38"/>
      <c r="C193" s="218" t="s">
        <v>286</v>
      </c>
      <c r="D193" s="218" t="s">
        <v>146</v>
      </c>
      <c r="E193" s="219" t="s">
        <v>875</v>
      </c>
      <c r="F193" s="220" t="s">
        <v>876</v>
      </c>
      <c r="G193" s="221" t="s">
        <v>347</v>
      </c>
      <c r="H193" s="222">
        <v>1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46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150</v>
      </c>
      <c r="AT193" s="230" t="s">
        <v>146</v>
      </c>
      <c r="AU193" s="230" t="s">
        <v>91</v>
      </c>
      <c r="AY193" s="16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89</v>
      </c>
      <c r="BK193" s="231">
        <f>ROUND(I193*H193,2)</f>
        <v>0</v>
      </c>
      <c r="BL193" s="16" t="s">
        <v>150</v>
      </c>
      <c r="BM193" s="230" t="s">
        <v>877</v>
      </c>
    </row>
    <row r="194" s="2" customFormat="1" ht="37.8" customHeight="1">
      <c r="A194" s="37"/>
      <c r="B194" s="38"/>
      <c r="C194" s="218" t="s">
        <v>291</v>
      </c>
      <c r="D194" s="218" t="s">
        <v>146</v>
      </c>
      <c r="E194" s="219" t="s">
        <v>878</v>
      </c>
      <c r="F194" s="220" t="s">
        <v>879</v>
      </c>
      <c r="G194" s="221" t="s">
        <v>347</v>
      </c>
      <c r="H194" s="222">
        <v>3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150</v>
      </c>
      <c r="AT194" s="230" t="s">
        <v>146</v>
      </c>
      <c r="AU194" s="230" t="s">
        <v>91</v>
      </c>
      <c r="AY194" s="16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150</v>
      </c>
      <c r="BM194" s="230" t="s">
        <v>880</v>
      </c>
    </row>
    <row r="195" s="2" customFormat="1" ht="16.5" customHeight="1">
      <c r="A195" s="37"/>
      <c r="B195" s="38"/>
      <c r="C195" s="218" t="s">
        <v>295</v>
      </c>
      <c r="D195" s="218" t="s">
        <v>146</v>
      </c>
      <c r="E195" s="219" t="s">
        <v>881</v>
      </c>
      <c r="F195" s="220" t="s">
        <v>882</v>
      </c>
      <c r="G195" s="221" t="s">
        <v>347</v>
      </c>
      <c r="H195" s="222">
        <v>1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46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150</v>
      </c>
      <c r="AT195" s="230" t="s">
        <v>146</v>
      </c>
      <c r="AU195" s="230" t="s">
        <v>91</v>
      </c>
      <c r="AY195" s="16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89</v>
      </c>
      <c r="BK195" s="231">
        <f>ROUND(I195*H195,2)</f>
        <v>0</v>
      </c>
      <c r="BL195" s="16" t="s">
        <v>150</v>
      </c>
      <c r="BM195" s="230" t="s">
        <v>883</v>
      </c>
    </row>
    <row r="196" s="12" customFormat="1" ht="22.8" customHeight="1">
      <c r="A196" s="12"/>
      <c r="B196" s="202"/>
      <c r="C196" s="203"/>
      <c r="D196" s="204" t="s">
        <v>80</v>
      </c>
      <c r="E196" s="216" t="s">
        <v>733</v>
      </c>
      <c r="F196" s="216" t="s">
        <v>734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P197</f>
        <v>0</v>
      </c>
      <c r="Q196" s="210"/>
      <c r="R196" s="211">
        <f>R197</f>
        <v>0</v>
      </c>
      <c r="S196" s="210"/>
      <c r="T196" s="212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89</v>
      </c>
      <c r="AT196" s="214" t="s">
        <v>80</v>
      </c>
      <c r="AU196" s="214" t="s">
        <v>89</v>
      </c>
      <c r="AY196" s="213" t="s">
        <v>144</v>
      </c>
      <c r="BK196" s="215">
        <f>BK197</f>
        <v>0</v>
      </c>
    </row>
    <row r="197" s="2" customFormat="1" ht="24.15" customHeight="1">
      <c r="A197" s="37"/>
      <c r="B197" s="38"/>
      <c r="C197" s="218" t="s">
        <v>300</v>
      </c>
      <c r="D197" s="218" t="s">
        <v>146</v>
      </c>
      <c r="E197" s="219" t="s">
        <v>884</v>
      </c>
      <c r="F197" s="220" t="s">
        <v>885</v>
      </c>
      <c r="G197" s="221" t="s">
        <v>238</v>
      </c>
      <c r="H197" s="222">
        <v>1.3999999999999999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46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150</v>
      </c>
      <c r="AT197" s="230" t="s">
        <v>146</v>
      </c>
      <c r="AU197" s="230" t="s">
        <v>91</v>
      </c>
      <c r="AY197" s="16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89</v>
      </c>
      <c r="BK197" s="231">
        <f>ROUND(I197*H197,2)</f>
        <v>0</v>
      </c>
      <c r="BL197" s="16" t="s">
        <v>150</v>
      </c>
      <c r="BM197" s="230" t="s">
        <v>886</v>
      </c>
    </row>
    <row r="198" s="12" customFormat="1" ht="25.92" customHeight="1">
      <c r="A198" s="12"/>
      <c r="B198" s="202"/>
      <c r="C198" s="203"/>
      <c r="D198" s="204" t="s">
        <v>80</v>
      </c>
      <c r="E198" s="205" t="s">
        <v>887</v>
      </c>
      <c r="F198" s="205" t="s">
        <v>888</v>
      </c>
      <c r="G198" s="203"/>
      <c r="H198" s="203"/>
      <c r="I198" s="206"/>
      <c r="J198" s="207">
        <f>BK198</f>
        <v>0</v>
      </c>
      <c r="K198" s="203"/>
      <c r="L198" s="208"/>
      <c r="M198" s="209"/>
      <c r="N198" s="210"/>
      <c r="O198" s="210"/>
      <c r="P198" s="211">
        <f>SUM(P199:P200)</f>
        <v>0</v>
      </c>
      <c r="Q198" s="210"/>
      <c r="R198" s="211">
        <f>SUM(R199:R200)</f>
        <v>0</v>
      </c>
      <c r="S198" s="210"/>
      <c r="T198" s="212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3" t="s">
        <v>165</v>
      </c>
      <c r="AT198" s="214" t="s">
        <v>80</v>
      </c>
      <c r="AU198" s="214" t="s">
        <v>81</v>
      </c>
      <c r="AY198" s="213" t="s">
        <v>144</v>
      </c>
      <c r="BK198" s="215">
        <f>SUM(BK199:BK200)</f>
        <v>0</v>
      </c>
    </row>
    <row r="199" s="2" customFormat="1" ht="24.15" customHeight="1">
      <c r="A199" s="37"/>
      <c r="B199" s="38"/>
      <c r="C199" s="218" t="s">
        <v>307</v>
      </c>
      <c r="D199" s="218" t="s">
        <v>146</v>
      </c>
      <c r="E199" s="219" t="s">
        <v>889</v>
      </c>
      <c r="F199" s="220" t="s">
        <v>890</v>
      </c>
      <c r="G199" s="221" t="s">
        <v>347</v>
      </c>
      <c r="H199" s="222">
        <v>1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46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891</v>
      </c>
      <c r="AT199" s="230" t="s">
        <v>146</v>
      </c>
      <c r="AU199" s="230" t="s">
        <v>89</v>
      </c>
      <c r="AY199" s="16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89</v>
      </c>
      <c r="BK199" s="231">
        <f>ROUND(I199*H199,2)</f>
        <v>0</v>
      </c>
      <c r="BL199" s="16" t="s">
        <v>891</v>
      </c>
      <c r="BM199" s="230" t="s">
        <v>892</v>
      </c>
    </row>
    <row r="200" s="2" customFormat="1" ht="24.15" customHeight="1">
      <c r="A200" s="37"/>
      <c r="B200" s="38"/>
      <c r="C200" s="218" t="s">
        <v>312</v>
      </c>
      <c r="D200" s="218" t="s">
        <v>146</v>
      </c>
      <c r="E200" s="219" t="s">
        <v>893</v>
      </c>
      <c r="F200" s="220" t="s">
        <v>894</v>
      </c>
      <c r="G200" s="221" t="s">
        <v>347</v>
      </c>
      <c r="H200" s="222">
        <v>1</v>
      </c>
      <c r="I200" s="223"/>
      <c r="J200" s="224">
        <f>ROUND(I200*H200,2)</f>
        <v>0</v>
      </c>
      <c r="K200" s="225"/>
      <c r="L200" s="43"/>
      <c r="M200" s="266" t="s">
        <v>1</v>
      </c>
      <c r="N200" s="267" t="s">
        <v>46</v>
      </c>
      <c r="O200" s="268"/>
      <c r="P200" s="269">
        <f>O200*H200</f>
        <v>0</v>
      </c>
      <c r="Q200" s="269">
        <v>0</v>
      </c>
      <c r="R200" s="269">
        <f>Q200*H200</f>
        <v>0</v>
      </c>
      <c r="S200" s="269">
        <v>0</v>
      </c>
      <c r="T200" s="27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891</v>
      </c>
      <c r="AT200" s="230" t="s">
        <v>146</v>
      </c>
      <c r="AU200" s="230" t="s">
        <v>89</v>
      </c>
      <c r="AY200" s="16" t="s">
        <v>144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89</v>
      </c>
      <c r="BK200" s="231">
        <f>ROUND(I200*H200,2)</f>
        <v>0</v>
      </c>
      <c r="BL200" s="16" t="s">
        <v>891</v>
      </c>
      <c r="BM200" s="230" t="s">
        <v>895</v>
      </c>
    </row>
    <row r="201" s="2" customFormat="1" ht="6.96" customHeight="1">
      <c r="A201" s="37"/>
      <c r="B201" s="65"/>
      <c r="C201" s="66"/>
      <c r="D201" s="66"/>
      <c r="E201" s="66"/>
      <c r="F201" s="66"/>
      <c r="G201" s="66"/>
      <c r="H201" s="66"/>
      <c r="I201" s="66"/>
      <c r="J201" s="66"/>
      <c r="K201" s="66"/>
      <c r="L201" s="43"/>
      <c r="M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</sheetData>
  <sheetProtection sheet="1" autoFilter="0" formatColumns="0" formatRows="0" objects="1" scenarios="1" spinCount="100000" saltValue="0ibfgvMxlIA/Q7iIe7pPWnt2TfBlS/0ILJGAZavhXR20kfMIXEgwmqyBDTZ4QI6+xTqDZWjPC7F4HDCcr+ryuA==" hashValue="j40cWAum5ZAq77frobXGdR3vhbxSs+DbQ7+uDWXLB7/ZJWFh9BTekp1aqlAZeuyopFzFa720LrQRzl6N+rW+rQ==" algorithmName="SHA-512" password="CC35"/>
  <autoFilter ref="C123:K20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38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>00268321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Město Světlá nad Sázavou</v>
      </c>
      <c r="F15" s="37"/>
      <c r="G15" s="37"/>
      <c r="H15" s="37"/>
      <c r="I15" s="139" t="s">
        <v>28</v>
      </c>
      <c r="J15" s="142" t="str">
        <f>IF('Rekapitulace stavby'!AN11="","",'Rekapitulace stavby'!AN11)</f>
        <v>CZ00268321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897</v>
      </c>
      <c r="F21" s="37"/>
      <c r="G21" s="37"/>
      <c r="H21" s="37"/>
      <c r="I21" s="139" t="s">
        <v>28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ROUND((SUM(BE124:BE222)),  2)</f>
        <v>0</v>
      </c>
      <c r="G33" s="37"/>
      <c r="H33" s="37"/>
      <c r="I33" s="154">
        <v>0.20999999999999999</v>
      </c>
      <c r="J33" s="153">
        <f>ROUND(((SUM(BE124:BE222))*I33),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ROUND((SUM(BF124:BF222)),  2)</f>
        <v>0</v>
      </c>
      <c r="G34" s="37"/>
      <c r="H34" s="37"/>
      <c r="I34" s="154">
        <v>0.14999999999999999</v>
      </c>
      <c r="J34" s="153">
        <f>ROUND(((SUM(BF124:BF222))*I34),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ROUND((SUM(BG124:BG222)),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ROUND((SUM(BH124:BH222)),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ROUND((SUM(BI124:BI222)),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401 - Veřejné osvětlení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Zdražil Radek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340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341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342</v>
      </c>
      <c r="E99" s="187"/>
      <c r="F99" s="187"/>
      <c r="G99" s="187"/>
      <c r="H99" s="187"/>
      <c r="I99" s="187"/>
      <c r="J99" s="188">
        <f>J159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898</v>
      </c>
      <c r="E100" s="187"/>
      <c r="F100" s="187"/>
      <c r="G100" s="187"/>
      <c r="H100" s="187"/>
      <c r="I100" s="187"/>
      <c r="J100" s="188">
        <f>J178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343</v>
      </c>
      <c r="E101" s="187"/>
      <c r="F101" s="187"/>
      <c r="G101" s="187"/>
      <c r="H101" s="187"/>
      <c r="I101" s="187"/>
      <c r="J101" s="188">
        <f>J184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899</v>
      </c>
      <c r="E102" s="187"/>
      <c r="F102" s="187"/>
      <c r="G102" s="187"/>
      <c r="H102" s="187"/>
      <c r="I102" s="187"/>
      <c r="J102" s="188">
        <f>J210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900</v>
      </c>
      <c r="E103" s="181"/>
      <c r="F103" s="181"/>
      <c r="G103" s="181"/>
      <c r="H103" s="181"/>
      <c r="I103" s="181"/>
      <c r="J103" s="182">
        <f>J216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78"/>
      <c r="C104" s="179"/>
      <c r="D104" s="180" t="s">
        <v>780</v>
      </c>
      <c r="E104" s="181"/>
      <c r="F104" s="181"/>
      <c r="G104" s="181"/>
      <c r="H104" s="181"/>
      <c r="I104" s="181"/>
      <c r="J104" s="182">
        <f>J220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Parkoviště na pozemku 205/3, ulice Dolní, Světlá nad Sázavou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401 - Veřejné osvětlení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8. 11. 2022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Město Světlá nad Sázavou</v>
      </c>
      <c r="G120" s="39"/>
      <c r="H120" s="39"/>
      <c r="I120" s="31" t="s">
        <v>32</v>
      </c>
      <c r="J120" s="35" t="str">
        <f>E21</f>
        <v>Zdražil Radek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37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130</v>
      </c>
      <c r="D123" s="193" t="s">
        <v>66</v>
      </c>
      <c r="E123" s="193" t="s">
        <v>62</v>
      </c>
      <c r="F123" s="193" t="s">
        <v>63</v>
      </c>
      <c r="G123" s="193" t="s">
        <v>131</v>
      </c>
      <c r="H123" s="193" t="s">
        <v>132</v>
      </c>
      <c r="I123" s="193" t="s">
        <v>133</v>
      </c>
      <c r="J123" s="194" t="s">
        <v>121</v>
      </c>
      <c r="K123" s="195" t="s">
        <v>134</v>
      </c>
      <c r="L123" s="196"/>
      <c r="M123" s="99" t="s">
        <v>1</v>
      </c>
      <c r="N123" s="100" t="s">
        <v>45</v>
      </c>
      <c r="O123" s="100" t="s">
        <v>135</v>
      </c>
      <c r="P123" s="100" t="s">
        <v>136</v>
      </c>
      <c r="Q123" s="100" t="s">
        <v>137</v>
      </c>
      <c r="R123" s="100" t="s">
        <v>138</v>
      </c>
      <c r="S123" s="100" t="s">
        <v>139</v>
      </c>
      <c r="T123" s="101" t="s">
        <v>140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141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P125+P216+P220</f>
        <v>0</v>
      </c>
      <c r="Q124" s="103"/>
      <c r="R124" s="199">
        <f>R125+R216+R220</f>
        <v>1.5602839</v>
      </c>
      <c r="S124" s="103"/>
      <c r="T124" s="200">
        <f>T125+T216+T220</f>
        <v>1.1364000000000001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80</v>
      </c>
      <c r="AU124" s="16" t="s">
        <v>123</v>
      </c>
      <c r="BK124" s="201">
        <f>BK125+BK216+BK220</f>
        <v>0</v>
      </c>
    </row>
    <row r="125" s="12" customFormat="1" ht="25.92" customHeight="1">
      <c r="A125" s="12"/>
      <c r="B125" s="202"/>
      <c r="C125" s="203"/>
      <c r="D125" s="204" t="s">
        <v>80</v>
      </c>
      <c r="E125" s="205" t="s">
        <v>739</v>
      </c>
      <c r="F125" s="205" t="s">
        <v>739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P126+P159+P178+P184+P210</f>
        <v>0</v>
      </c>
      <c r="Q125" s="210"/>
      <c r="R125" s="211">
        <f>R126+R159+R178+R184+R210</f>
        <v>1.5602839</v>
      </c>
      <c r="S125" s="210"/>
      <c r="T125" s="212">
        <f>T126+T159+T178+T184+T210</f>
        <v>1.1364000000000001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91</v>
      </c>
      <c r="AT125" s="214" t="s">
        <v>80</v>
      </c>
      <c r="AU125" s="214" t="s">
        <v>81</v>
      </c>
      <c r="AY125" s="213" t="s">
        <v>144</v>
      </c>
      <c r="BK125" s="215">
        <f>BK126+BK159+BK178+BK184+BK210</f>
        <v>0</v>
      </c>
    </row>
    <row r="126" s="12" customFormat="1" ht="22.8" customHeight="1">
      <c r="A126" s="12"/>
      <c r="B126" s="202"/>
      <c r="C126" s="203"/>
      <c r="D126" s="204" t="s">
        <v>80</v>
      </c>
      <c r="E126" s="216" t="s">
        <v>740</v>
      </c>
      <c r="F126" s="216" t="s">
        <v>741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SUM(P127:P158)</f>
        <v>0</v>
      </c>
      <c r="Q126" s="210"/>
      <c r="R126" s="211">
        <f>SUM(R127:R158)</f>
        <v>1.0770660999999997</v>
      </c>
      <c r="S126" s="210"/>
      <c r="T126" s="212">
        <f>SUM(T127:T158)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91</v>
      </c>
      <c r="AT126" s="214" t="s">
        <v>80</v>
      </c>
      <c r="AU126" s="214" t="s">
        <v>89</v>
      </c>
      <c r="AY126" s="213" t="s">
        <v>144</v>
      </c>
      <c r="BK126" s="215">
        <f>SUM(BK127:BK158)</f>
        <v>0</v>
      </c>
    </row>
    <row r="127" s="2" customFormat="1" ht="24.15" customHeight="1">
      <c r="A127" s="37"/>
      <c r="B127" s="38"/>
      <c r="C127" s="244" t="s">
        <v>89</v>
      </c>
      <c r="D127" s="244" t="s">
        <v>235</v>
      </c>
      <c r="E127" s="245" t="s">
        <v>901</v>
      </c>
      <c r="F127" s="246" t="s">
        <v>902</v>
      </c>
      <c r="G127" s="247" t="s">
        <v>347</v>
      </c>
      <c r="H127" s="248">
        <v>3</v>
      </c>
      <c r="I127" s="249"/>
      <c r="J127" s="250">
        <f>ROUND(I127*H127,2)</f>
        <v>0</v>
      </c>
      <c r="K127" s="251"/>
      <c r="L127" s="252"/>
      <c r="M127" s="253" t="s">
        <v>1</v>
      </c>
      <c r="N127" s="254" t="s">
        <v>46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281</v>
      </c>
      <c r="AT127" s="230" t="s">
        <v>235</v>
      </c>
      <c r="AU127" s="230" t="s">
        <v>91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206</v>
      </c>
      <c r="BM127" s="230" t="s">
        <v>903</v>
      </c>
    </row>
    <row r="128" s="2" customFormat="1" ht="24.15" customHeight="1">
      <c r="A128" s="37"/>
      <c r="B128" s="38"/>
      <c r="C128" s="244" t="s">
        <v>91</v>
      </c>
      <c r="D128" s="244" t="s">
        <v>235</v>
      </c>
      <c r="E128" s="245" t="s">
        <v>904</v>
      </c>
      <c r="F128" s="246" t="s">
        <v>905</v>
      </c>
      <c r="G128" s="247" t="s">
        <v>347</v>
      </c>
      <c r="H128" s="248">
        <v>2</v>
      </c>
      <c r="I128" s="249"/>
      <c r="J128" s="250">
        <f>ROUND(I128*H128,2)</f>
        <v>0</v>
      </c>
      <c r="K128" s="251"/>
      <c r="L128" s="252"/>
      <c r="M128" s="253" t="s">
        <v>1</v>
      </c>
      <c r="N128" s="254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281</v>
      </c>
      <c r="AT128" s="230" t="s">
        <v>235</v>
      </c>
      <c r="AU128" s="230" t="s">
        <v>91</v>
      </c>
      <c r="AY128" s="16" t="s">
        <v>144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206</v>
      </c>
      <c r="BM128" s="230" t="s">
        <v>906</v>
      </c>
    </row>
    <row r="129" s="2" customFormat="1" ht="24.15" customHeight="1">
      <c r="A129" s="37"/>
      <c r="B129" s="38"/>
      <c r="C129" s="244" t="s">
        <v>159</v>
      </c>
      <c r="D129" s="244" t="s">
        <v>235</v>
      </c>
      <c r="E129" s="245" t="s">
        <v>907</v>
      </c>
      <c r="F129" s="246" t="s">
        <v>908</v>
      </c>
      <c r="G129" s="247" t="s">
        <v>347</v>
      </c>
      <c r="H129" s="248">
        <v>1</v>
      </c>
      <c r="I129" s="249"/>
      <c r="J129" s="250">
        <f>ROUND(I129*H129,2)</f>
        <v>0</v>
      </c>
      <c r="K129" s="251"/>
      <c r="L129" s="252"/>
      <c r="M129" s="253" t="s">
        <v>1</v>
      </c>
      <c r="N129" s="254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281</v>
      </c>
      <c r="AT129" s="230" t="s">
        <v>235</v>
      </c>
      <c r="AU129" s="230" t="s">
        <v>91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206</v>
      </c>
      <c r="BM129" s="230" t="s">
        <v>909</v>
      </c>
    </row>
    <row r="130" s="2" customFormat="1" ht="24.15" customHeight="1">
      <c r="A130" s="37"/>
      <c r="B130" s="38"/>
      <c r="C130" s="244" t="s">
        <v>150</v>
      </c>
      <c r="D130" s="244" t="s">
        <v>235</v>
      </c>
      <c r="E130" s="245" t="s">
        <v>910</v>
      </c>
      <c r="F130" s="246" t="s">
        <v>911</v>
      </c>
      <c r="G130" s="247" t="s">
        <v>347</v>
      </c>
      <c r="H130" s="248">
        <v>2</v>
      </c>
      <c r="I130" s="249"/>
      <c r="J130" s="250">
        <f>ROUND(I130*H130,2)</f>
        <v>0</v>
      </c>
      <c r="K130" s="251"/>
      <c r="L130" s="252"/>
      <c r="M130" s="253" t="s">
        <v>1</v>
      </c>
      <c r="N130" s="254" t="s">
        <v>46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281</v>
      </c>
      <c r="AT130" s="230" t="s">
        <v>235</v>
      </c>
      <c r="AU130" s="230" t="s">
        <v>91</v>
      </c>
      <c r="AY130" s="16" t="s">
        <v>144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89</v>
      </c>
      <c r="BK130" s="231">
        <f>ROUND(I130*H130,2)</f>
        <v>0</v>
      </c>
      <c r="BL130" s="16" t="s">
        <v>206</v>
      </c>
      <c r="BM130" s="230" t="s">
        <v>912</v>
      </c>
    </row>
    <row r="131" s="2" customFormat="1" ht="16.5" customHeight="1">
      <c r="A131" s="37"/>
      <c r="B131" s="38"/>
      <c r="C131" s="244" t="s">
        <v>165</v>
      </c>
      <c r="D131" s="244" t="s">
        <v>235</v>
      </c>
      <c r="E131" s="245" t="s">
        <v>913</v>
      </c>
      <c r="F131" s="246" t="s">
        <v>914</v>
      </c>
      <c r="G131" s="247" t="s">
        <v>347</v>
      </c>
      <c r="H131" s="248">
        <v>1</v>
      </c>
      <c r="I131" s="249"/>
      <c r="J131" s="250">
        <f>ROUND(I131*H131,2)</f>
        <v>0</v>
      </c>
      <c r="K131" s="251"/>
      <c r="L131" s="252"/>
      <c r="M131" s="253" t="s">
        <v>1</v>
      </c>
      <c r="N131" s="254" t="s">
        <v>46</v>
      </c>
      <c r="O131" s="90"/>
      <c r="P131" s="228">
        <f>O131*H131</f>
        <v>0</v>
      </c>
      <c r="Q131" s="228">
        <v>0.051999999999999998</v>
      </c>
      <c r="R131" s="228">
        <f>Q131*H131</f>
        <v>0.051999999999999998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281</v>
      </c>
      <c r="AT131" s="230" t="s">
        <v>235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206</v>
      </c>
      <c r="BM131" s="230" t="s">
        <v>915</v>
      </c>
    </row>
    <row r="132" s="2" customFormat="1" ht="16.5" customHeight="1">
      <c r="A132" s="37"/>
      <c r="B132" s="38"/>
      <c r="C132" s="244" t="s">
        <v>168</v>
      </c>
      <c r="D132" s="244" t="s">
        <v>235</v>
      </c>
      <c r="E132" s="245" t="s">
        <v>916</v>
      </c>
      <c r="F132" s="246" t="s">
        <v>917</v>
      </c>
      <c r="G132" s="247" t="s">
        <v>347</v>
      </c>
      <c r="H132" s="248">
        <v>5</v>
      </c>
      <c r="I132" s="249"/>
      <c r="J132" s="250">
        <f>ROUND(I132*H132,2)</f>
        <v>0</v>
      </c>
      <c r="K132" s="251"/>
      <c r="L132" s="252"/>
      <c r="M132" s="253" t="s">
        <v>1</v>
      </c>
      <c r="N132" s="254" t="s">
        <v>46</v>
      </c>
      <c r="O132" s="90"/>
      <c r="P132" s="228">
        <f>O132*H132</f>
        <v>0</v>
      </c>
      <c r="Q132" s="228">
        <v>0.062</v>
      </c>
      <c r="R132" s="228">
        <f>Q132*H132</f>
        <v>0.31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281</v>
      </c>
      <c r="AT132" s="230" t="s">
        <v>235</v>
      </c>
      <c r="AU132" s="230" t="s">
        <v>91</v>
      </c>
      <c r="AY132" s="16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206</v>
      </c>
      <c r="BM132" s="230" t="s">
        <v>918</v>
      </c>
    </row>
    <row r="133" s="2" customFormat="1" ht="16.5" customHeight="1">
      <c r="A133" s="37"/>
      <c r="B133" s="38"/>
      <c r="C133" s="244" t="s">
        <v>173</v>
      </c>
      <c r="D133" s="244" t="s">
        <v>235</v>
      </c>
      <c r="E133" s="245" t="s">
        <v>919</v>
      </c>
      <c r="F133" s="246" t="s">
        <v>920</v>
      </c>
      <c r="G133" s="247" t="s">
        <v>347</v>
      </c>
      <c r="H133" s="248">
        <v>1</v>
      </c>
      <c r="I133" s="249"/>
      <c r="J133" s="250">
        <f>ROUND(I133*H133,2)</f>
        <v>0</v>
      </c>
      <c r="K133" s="251"/>
      <c r="L133" s="252"/>
      <c r="M133" s="253" t="s">
        <v>1</v>
      </c>
      <c r="N133" s="254" t="s">
        <v>46</v>
      </c>
      <c r="O133" s="90"/>
      <c r="P133" s="228">
        <f>O133*H133</f>
        <v>0</v>
      </c>
      <c r="Q133" s="228">
        <v>0.091999999999999998</v>
      </c>
      <c r="R133" s="228">
        <f>Q133*H133</f>
        <v>0.091999999999999998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281</v>
      </c>
      <c r="AT133" s="230" t="s">
        <v>235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206</v>
      </c>
      <c r="BM133" s="230" t="s">
        <v>921</v>
      </c>
    </row>
    <row r="134" s="2" customFormat="1" ht="16.5" customHeight="1">
      <c r="A134" s="37"/>
      <c r="B134" s="38"/>
      <c r="C134" s="244" t="s">
        <v>177</v>
      </c>
      <c r="D134" s="244" t="s">
        <v>235</v>
      </c>
      <c r="E134" s="245" t="s">
        <v>922</v>
      </c>
      <c r="F134" s="246" t="s">
        <v>923</v>
      </c>
      <c r="G134" s="247" t="s">
        <v>347</v>
      </c>
      <c r="H134" s="248">
        <v>7</v>
      </c>
      <c r="I134" s="249"/>
      <c r="J134" s="250">
        <f>ROUND(I134*H134,2)</f>
        <v>0</v>
      </c>
      <c r="K134" s="251"/>
      <c r="L134" s="252"/>
      <c r="M134" s="253" t="s">
        <v>1</v>
      </c>
      <c r="N134" s="254" t="s">
        <v>46</v>
      </c>
      <c r="O134" s="90"/>
      <c r="P134" s="228">
        <f>O134*H134</f>
        <v>0</v>
      </c>
      <c r="Q134" s="228">
        <v>0.0012999999999999999</v>
      </c>
      <c r="R134" s="228">
        <f>Q134*H134</f>
        <v>0.0091000000000000004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281</v>
      </c>
      <c r="AT134" s="230" t="s">
        <v>235</v>
      </c>
      <c r="AU134" s="230" t="s">
        <v>91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206</v>
      </c>
      <c r="BM134" s="230" t="s">
        <v>924</v>
      </c>
    </row>
    <row r="135" s="2" customFormat="1" ht="24.15" customHeight="1">
      <c r="A135" s="37"/>
      <c r="B135" s="38"/>
      <c r="C135" s="244" t="s">
        <v>181</v>
      </c>
      <c r="D135" s="244" t="s">
        <v>235</v>
      </c>
      <c r="E135" s="245" t="s">
        <v>925</v>
      </c>
      <c r="F135" s="246" t="s">
        <v>926</v>
      </c>
      <c r="G135" s="247" t="s">
        <v>347</v>
      </c>
      <c r="H135" s="248">
        <v>1</v>
      </c>
      <c r="I135" s="249"/>
      <c r="J135" s="250">
        <f>ROUND(I135*H135,2)</f>
        <v>0</v>
      </c>
      <c r="K135" s="251"/>
      <c r="L135" s="252"/>
      <c r="M135" s="253" t="s">
        <v>1</v>
      </c>
      <c r="N135" s="254" t="s">
        <v>46</v>
      </c>
      <c r="O135" s="90"/>
      <c r="P135" s="228">
        <f>O135*H135</f>
        <v>0</v>
      </c>
      <c r="Q135" s="228">
        <v>0.0020999999999999999</v>
      </c>
      <c r="R135" s="228">
        <f>Q135*H135</f>
        <v>0.0020999999999999999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281</v>
      </c>
      <c r="AT135" s="230" t="s">
        <v>235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206</v>
      </c>
      <c r="BM135" s="230" t="s">
        <v>927</v>
      </c>
    </row>
    <row r="136" s="2" customFormat="1" ht="16.5" customHeight="1">
      <c r="A136" s="37"/>
      <c r="B136" s="38"/>
      <c r="C136" s="244" t="s">
        <v>184</v>
      </c>
      <c r="D136" s="244" t="s">
        <v>235</v>
      </c>
      <c r="E136" s="245" t="s">
        <v>928</v>
      </c>
      <c r="F136" s="246" t="s">
        <v>929</v>
      </c>
      <c r="G136" s="247" t="s">
        <v>347</v>
      </c>
      <c r="H136" s="248">
        <v>6</v>
      </c>
      <c r="I136" s="249"/>
      <c r="J136" s="250">
        <f>ROUND(I136*H136,2)</f>
        <v>0</v>
      </c>
      <c r="K136" s="251"/>
      <c r="L136" s="252"/>
      <c r="M136" s="253" t="s">
        <v>1</v>
      </c>
      <c r="N136" s="254" t="s">
        <v>46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281</v>
      </c>
      <c r="AT136" s="230" t="s">
        <v>235</v>
      </c>
      <c r="AU136" s="230" t="s">
        <v>91</v>
      </c>
      <c r="AY136" s="16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89</v>
      </c>
      <c r="BK136" s="231">
        <f>ROUND(I136*H136,2)</f>
        <v>0</v>
      </c>
      <c r="BL136" s="16" t="s">
        <v>206</v>
      </c>
      <c r="BM136" s="230" t="s">
        <v>930</v>
      </c>
    </row>
    <row r="137" s="2" customFormat="1" ht="16.5" customHeight="1">
      <c r="A137" s="37"/>
      <c r="B137" s="38"/>
      <c r="C137" s="244" t="s">
        <v>188</v>
      </c>
      <c r="D137" s="244" t="s">
        <v>235</v>
      </c>
      <c r="E137" s="245" t="s">
        <v>931</v>
      </c>
      <c r="F137" s="246" t="s">
        <v>932</v>
      </c>
      <c r="G137" s="247" t="s">
        <v>347</v>
      </c>
      <c r="H137" s="248">
        <v>1</v>
      </c>
      <c r="I137" s="249"/>
      <c r="J137" s="250">
        <f>ROUND(I137*H137,2)</f>
        <v>0</v>
      </c>
      <c r="K137" s="251"/>
      <c r="L137" s="252"/>
      <c r="M137" s="253" t="s">
        <v>1</v>
      </c>
      <c r="N137" s="254" t="s">
        <v>46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281</v>
      </c>
      <c r="AT137" s="230" t="s">
        <v>235</v>
      </c>
      <c r="AU137" s="230" t="s">
        <v>91</v>
      </c>
      <c r="AY137" s="16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206</v>
      </c>
      <c r="BM137" s="230" t="s">
        <v>933</v>
      </c>
    </row>
    <row r="138" s="2" customFormat="1" ht="24.15" customHeight="1">
      <c r="A138" s="37"/>
      <c r="B138" s="38"/>
      <c r="C138" s="244" t="s">
        <v>192</v>
      </c>
      <c r="D138" s="244" t="s">
        <v>235</v>
      </c>
      <c r="E138" s="245" t="s">
        <v>934</v>
      </c>
      <c r="F138" s="246" t="s">
        <v>935</v>
      </c>
      <c r="G138" s="247" t="s">
        <v>303</v>
      </c>
      <c r="H138" s="248">
        <v>234.30000000000001</v>
      </c>
      <c r="I138" s="249"/>
      <c r="J138" s="250">
        <f>ROUND(I138*H138,2)</f>
        <v>0</v>
      </c>
      <c r="K138" s="251"/>
      <c r="L138" s="252"/>
      <c r="M138" s="253" t="s">
        <v>1</v>
      </c>
      <c r="N138" s="254" t="s">
        <v>46</v>
      </c>
      <c r="O138" s="90"/>
      <c r="P138" s="228">
        <f>O138*H138</f>
        <v>0</v>
      </c>
      <c r="Q138" s="228">
        <v>0.00060999999999999997</v>
      </c>
      <c r="R138" s="228">
        <f>Q138*H138</f>
        <v>0.14292299999999999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281</v>
      </c>
      <c r="AT138" s="230" t="s">
        <v>235</v>
      </c>
      <c r="AU138" s="230" t="s">
        <v>91</v>
      </c>
      <c r="AY138" s="16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206</v>
      </c>
      <c r="BM138" s="230" t="s">
        <v>936</v>
      </c>
    </row>
    <row r="139" s="13" customFormat="1">
      <c r="A139" s="13"/>
      <c r="B139" s="232"/>
      <c r="C139" s="233"/>
      <c r="D139" s="234" t="s">
        <v>152</v>
      </c>
      <c r="E139" s="235" t="s">
        <v>1</v>
      </c>
      <c r="F139" s="236" t="s">
        <v>937</v>
      </c>
      <c r="G139" s="233"/>
      <c r="H139" s="237">
        <v>234.30000000000001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152</v>
      </c>
      <c r="AU139" s="243" t="s">
        <v>91</v>
      </c>
      <c r="AV139" s="13" t="s">
        <v>91</v>
      </c>
      <c r="AW139" s="13" t="s">
        <v>36</v>
      </c>
      <c r="AX139" s="13" t="s">
        <v>89</v>
      </c>
      <c r="AY139" s="243" t="s">
        <v>144</v>
      </c>
    </row>
    <row r="140" s="2" customFormat="1" ht="24.15" customHeight="1">
      <c r="A140" s="37"/>
      <c r="B140" s="38"/>
      <c r="C140" s="244" t="s">
        <v>196</v>
      </c>
      <c r="D140" s="244" t="s">
        <v>235</v>
      </c>
      <c r="E140" s="245" t="s">
        <v>938</v>
      </c>
      <c r="F140" s="246" t="s">
        <v>939</v>
      </c>
      <c r="G140" s="247" t="s">
        <v>303</v>
      </c>
      <c r="H140" s="248">
        <v>52.030000000000001</v>
      </c>
      <c r="I140" s="249"/>
      <c r="J140" s="250">
        <f>ROUND(I140*H140,2)</f>
        <v>0</v>
      </c>
      <c r="K140" s="251"/>
      <c r="L140" s="252"/>
      <c r="M140" s="253" t="s">
        <v>1</v>
      </c>
      <c r="N140" s="254" t="s">
        <v>46</v>
      </c>
      <c r="O140" s="90"/>
      <c r="P140" s="228">
        <f>O140*H140</f>
        <v>0</v>
      </c>
      <c r="Q140" s="228">
        <v>0.00012</v>
      </c>
      <c r="R140" s="228">
        <f>Q140*H140</f>
        <v>0.0062436000000000002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281</v>
      </c>
      <c r="AT140" s="230" t="s">
        <v>235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206</v>
      </c>
      <c r="BM140" s="230" t="s">
        <v>940</v>
      </c>
    </row>
    <row r="141" s="13" customFormat="1">
      <c r="A141" s="13"/>
      <c r="B141" s="232"/>
      <c r="C141" s="233"/>
      <c r="D141" s="234" t="s">
        <v>152</v>
      </c>
      <c r="E141" s="235" t="s">
        <v>1</v>
      </c>
      <c r="F141" s="236" t="s">
        <v>941</v>
      </c>
      <c r="G141" s="233"/>
      <c r="H141" s="237">
        <v>52.030000000000001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152</v>
      </c>
      <c r="AU141" s="243" t="s">
        <v>91</v>
      </c>
      <c r="AV141" s="13" t="s">
        <v>91</v>
      </c>
      <c r="AW141" s="13" t="s">
        <v>36</v>
      </c>
      <c r="AX141" s="13" t="s">
        <v>89</v>
      </c>
      <c r="AY141" s="243" t="s">
        <v>144</v>
      </c>
    </row>
    <row r="142" s="2" customFormat="1" ht="24.15" customHeight="1">
      <c r="A142" s="37"/>
      <c r="B142" s="38"/>
      <c r="C142" s="244" t="s">
        <v>200</v>
      </c>
      <c r="D142" s="244" t="s">
        <v>235</v>
      </c>
      <c r="E142" s="245" t="s">
        <v>942</v>
      </c>
      <c r="F142" s="246" t="s">
        <v>943</v>
      </c>
      <c r="G142" s="247" t="s">
        <v>347</v>
      </c>
      <c r="H142" s="248">
        <v>15</v>
      </c>
      <c r="I142" s="249"/>
      <c r="J142" s="250">
        <f>ROUND(I142*H142,2)</f>
        <v>0</v>
      </c>
      <c r="K142" s="251"/>
      <c r="L142" s="252"/>
      <c r="M142" s="253" t="s">
        <v>1</v>
      </c>
      <c r="N142" s="254" t="s">
        <v>46</v>
      </c>
      <c r="O142" s="90"/>
      <c r="P142" s="228">
        <f>O142*H142</f>
        <v>0</v>
      </c>
      <c r="Q142" s="228">
        <v>0.0037000000000000002</v>
      </c>
      <c r="R142" s="228">
        <f>Q142*H142</f>
        <v>0.055500000000000001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281</v>
      </c>
      <c r="AT142" s="230" t="s">
        <v>235</v>
      </c>
      <c r="AU142" s="230" t="s">
        <v>91</v>
      </c>
      <c r="AY142" s="16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89</v>
      </c>
      <c r="BK142" s="231">
        <f>ROUND(I142*H142,2)</f>
        <v>0</v>
      </c>
      <c r="BL142" s="16" t="s">
        <v>206</v>
      </c>
      <c r="BM142" s="230" t="s">
        <v>944</v>
      </c>
    </row>
    <row r="143" s="2" customFormat="1" ht="24.15" customHeight="1">
      <c r="A143" s="37"/>
      <c r="B143" s="38"/>
      <c r="C143" s="244" t="s">
        <v>8</v>
      </c>
      <c r="D143" s="244" t="s">
        <v>235</v>
      </c>
      <c r="E143" s="245" t="s">
        <v>945</v>
      </c>
      <c r="F143" s="246" t="s">
        <v>946</v>
      </c>
      <c r="G143" s="247" t="s">
        <v>303</v>
      </c>
      <c r="H143" s="248">
        <v>4</v>
      </c>
      <c r="I143" s="249"/>
      <c r="J143" s="250">
        <f>ROUND(I143*H143,2)</f>
        <v>0</v>
      </c>
      <c r="K143" s="251"/>
      <c r="L143" s="252"/>
      <c r="M143" s="253" t="s">
        <v>1</v>
      </c>
      <c r="N143" s="254" t="s">
        <v>46</v>
      </c>
      <c r="O143" s="90"/>
      <c r="P143" s="228">
        <f>O143*H143</f>
        <v>0</v>
      </c>
      <c r="Q143" s="228">
        <v>0.00011</v>
      </c>
      <c r="R143" s="228">
        <f>Q143*H143</f>
        <v>0.00044000000000000002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281</v>
      </c>
      <c r="AT143" s="230" t="s">
        <v>235</v>
      </c>
      <c r="AU143" s="230" t="s">
        <v>91</v>
      </c>
      <c r="AY143" s="16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89</v>
      </c>
      <c r="BK143" s="231">
        <f>ROUND(I143*H143,2)</f>
        <v>0</v>
      </c>
      <c r="BL143" s="16" t="s">
        <v>206</v>
      </c>
      <c r="BM143" s="230" t="s">
        <v>947</v>
      </c>
    </row>
    <row r="144" s="2" customFormat="1" ht="37.8" customHeight="1">
      <c r="A144" s="37"/>
      <c r="B144" s="38"/>
      <c r="C144" s="244" t="s">
        <v>206</v>
      </c>
      <c r="D144" s="244" t="s">
        <v>235</v>
      </c>
      <c r="E144" s="245" t="s">
        <v>948</v>
      </c>
      <c r="F144" s="246" t="s">
        <v>949</v>
      </c>
      <c r="G144" s="247" t="s">
        <v>347</v>
      </c>
      <c r="H144" s="248">
        <v>1</v>
      </c>
      <c r="I144" s="249"/>
      <c r="J144" s="250">
        <f>ROUND(I144*H144,2)</f>
        <v>0</v>
      </c>
      <c r="K144" s="251"/>
      <c r="L144" s="252"/>
      <c r="M144" s="253" t="s">
        <v>1</v>
      </c>
      <c r="N144" s="254" t="s">
        <v>46</v>
      </c>
      <c r="O144" s="90"/>
      <c r="P144" s="228">
        <f>O144*H144</f>
        <v>0</v>
      </c>
      <c r="Q144" s="228">
        <v>0.021000000000000001</v>
      </c>
      <c r="R144" s="228">
        <f>Q144*H144</f>
        <v>0.021000000000000001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281</v>
      </c>
      <c r="AT144" s="230" t="s">
        <v>235</v>
      </c>
      <c r="AU144" s="230" t="s">
        <v>91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206</v>
      </c>
      <c r="BM144" s="230" t="s">
        <v>950</v>
      </c>
    </row>
    <row r="145" s="2" customFormat="1" ht="24.15" customHeight="1">
      <c r="A145" s="37"/>
      <c r="B145" s="38"/>
      <c r="C145" s="244" t="s">
        <v>210</v>
      </c>
      <c r="D145" s="244" t="s">
        <v>235</v>
      </c>
      <c r="E145" s="245" t="s">
        <v>951</v>
      </c>
      <c r="F145" s="246" t="s">
        <v>952</v>
      </c>
      <c r="G145" s="247" t="s">
        <v>347</v>
      </c>
      <c r="H145" s="248">
        <v>15</v>
      </c>
      <c r="I145" s="249"/>
      <c r="J145" s="250">
        <f>ROUND(I145*H145,2)</f>
        <v>0</v>
      </c>
      <c r="K145" s="251"/>
      <c r="L145" s="252"/>
      <c r="M145" s="253" t="s">
        <v>1</v>
      </c>
      <c r="N145" s="254" t="s">
        <v>46</v>
      </c>
      <c r="O145" s="90"/>
      <c r="P145" s="228">
        <f>O145*H145</f>
        <v>0</v>
      </c>
      <c r="Q145" s="228">
        <v>0.00012999999999999999</v>
      </c>
      <c r="R145" s="228">
        <f>Q145*H145</f>
        <v>0.0019499999999999999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281</v>
      </c>
      <c r="AT145" s="230" t="s">
        <v>235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206</v>
      </c>
      <c r="BM145" s="230" t="s">
        <v>953</v>
      </c>
    </row>
    <row r="146" s="2" customFormat="1" ht="16.5" customHeight="1">
      <c r="A146" s="37"/>
      <c r="B146" s="38"/>
      <c r="C146" s="244" t="s">
        <v>214</v>
      </c>
      <c r="D146" s="244" t="s">
        <v>235</v>
      </c>
      <c r="E146" s="245" t="s">
        <v>954</v>
      </c>
      <c r="F146" s="246" t="s">
        <v>955</v>
      </c>
      <c r="G146" s="247" t="s">
        <v>956</v>
      </c>
      <c r="H146" s="248">
        <v>134</v>
      </c>
      <c r="I146" s="249"/>
      <c r="J146" s="250">
        <f>ROUND(I146*H146,2)</f>
        <v>0</v>
      </c>
      <c r="K146" s="251"/>
      <c r="L146" s="252"/>
      <c r="M146" s="253" t="s">
        <v>1</v>
      </c>
      <c r="N146" s="254" t="s">
        <v>46</v>
      </c>
      <c r="O146" s="90"/>
      <c r="P146" s="228">
        <f>O146*H146</f>
        <v>0</v>
      </c>
      <c r="Q146" s="228">
        <v>0.001</v>
      </c>
      <c r="R146" s="228">
        <f>Q146*H146</f>
        <v>0.13400000000000001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281</v>
      </c>
      <c r="AT146" s="230" t="s">
        <v>235</v>
      </c>
      <c r="AU146" s="230" t="s">
        <v>91</v>
      </c>
      <c r="AY146" s="16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89</v>
      </c>
      <c r="BK146" s="231">
        <f>ROUND(I146*H146,2)</f>
        <v>0</v>
      </c>
      <c r="BL146" s="16" t="s">
        <v>206</v>
      </c>
      <c r="BM146" s="230" t="s">
        <v>957</v>
      </c>
    </row>
    <row r="147" s="2" customFormat="1" ht="24.15" customHeight="1">
      <c r="A147" s="37"/>
      <c r="B147" s="38"/>
      <c r="C147" s="244" t="s">
        <v>219</v>
      </c>
      <c r="D147" s="244" t="s">
        <v>235</v>
      </c>
      <c r="E147" s="245" t="s">
        <v>958</v>
      </c>
      <c r="F147" s="246" t="s">
        <v>959</v>
      </c>
      <c r="G147" s="247" t="s">
        <v>347</v>
      </c>
      <c r="H147" s="248">
        <v>20</v>
      </c>
      <c r="I147" s="249"/>
      <c r="J147" s="250">
        <f>ROUND(I147*H147,2)</f>
        <v>0</v>
      </c>
      <c r="K147" s="251"/>
      <c r="L147" s="252"/>
      <c r="M147" s="253" t="s">
        <v>1</v>
      </c>
      <c r="N147" s="254" t="s">
        <v>46</v>
      </c>
      <c r="O147" s="90"/>
      <c r="P147" s="228">
        <f>O147*H147</f>
        <v>0</v>
      </c>
      <c r="Q147" s="228">
        <v>0.00069999999999999999</v>
      </c>
      <c r="R147" s="228">
        <f>Q147*H147</f>
        <v>0.014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281</v>
      </c>
      <c r="AT147" s="230" t="s">
        <v>235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206</v>
      </c>
      <c r="BM147" s="230" t="s">
        <v>960</v>
      </c>
    </row>
    <row r="148" s="2" customFormat="1" ht="16.5" customHeight="1">
      <c r="A148" s="37"/>
      <c r="B148" s="38"/>
      <c r="C148" s="244" t="s">
        <v>222</v>
      </c>
      <c r="D148" s="244" t="s">
        <v>235</v>
      </c>
      <c r="E148" s="245" t="s">
        <v>961</v>
      </c>
      <c r="F148" s="246" t="s">
        <v>962</v>
      </c>
      <c r="G148" s="247" t="s">
        <v>347</v>
      </c>
      <c r="H148" s="248">
        <v>7</v>
      </c>
      <c r="I148" s="249"/>
      <c r="J148" s="250">
        <f>ROUND(I148*H148,2)</f>
        <v>0</v>
      </c>
      <c r="K148" s="251"/>
      <c r="L148" s="252"/>
      <c r="M148" s="253" t="s">
        <v>1</v>
      </c>
      <c r="N148" s="254" t="s">
        <v>46</v>
      </c>
      <c r="O148" s="90"/>
      <c r="P148" s="228">
        <f>O148*H148</f>
        <v>0</v>
      </c>
      <c r="Q148" s="228">
        <v>0.00016000000000000001</v>
      </c>
      <c r="R148" s="228">
        <f>Q148*H148</f>
        <v>0.0011200000000000001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281</v>
      </c>
      <c r="AT148" s="230" t="s">
        <v>235</v>
      </c>
      <c r="AU148" s="230" t="s">
        <v>91</v>
      </c>
      <c r="AY148" s="16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89</v>
      </c>
      <c r="BK148" s="231">
        <f>ROUND(I148*H148,2)</f>
        <v>0</v>
      </c>
      <c r="BL148" s="16" t="s">
        <v>206</v>
      </c>
      <c r="BM148" s="230" t="s">
        <v>963</v>
      </c>
    </row>
    <row r="149" s="2" customFormat="1" ht="16.5" customHeight="1">
      <c r="A149" s="37"/>
      <c r="B149" s="38"/>
      <c r="C149" s="244" t="s">
        <v>7</v>
      </c>
      <c r="D149" s="244" t="s">
        <v>235</v>
      </c>
      <c r="E149" s="245" t="s">
        <v>964</v>
      </c>
      <c r="F149" s="246" t="s">
        <v>965</v>
      </c>
      <c r="G149" s="247" t="s">
        <v>966</v>
      </c>
      <c r="H149" s="248">
        <v>4</v>
      </c>
      <c r="I149" s="249"/>
      <c r="J149" s="250">
        <f>ROUND(I149*H149,2)</f>
        <v>0</v>
      </c>
      <c r="K149" s="251"/>
      <c r="L149" s="252"/>
      <c r="M149" s="253" t="s">
        <v>1</v>
      </c>
      <c r="N149" s="254" t="s">
        <v>46</v>
      </c>
      <c r="O149" s="90"/>
      <c r="P149" s="228">
        <f>O149*H149</f>
        <v>0</v>
      </c>
      <c r="Q149" s="228">
        <v>0.0011199999999999999</v>
      </c>
      <c r="R149" s="228">
        <f>Q149*H149</f>
        <v>0.0044799999999999996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281</v>
      </c>
      <c r="AT149" s="230" t="s">
        <v>235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206</v>
      </c>
      <c r="BM149" s="230" t="s">
        <v>967</v>
      </c>
    </row>
    <row r="150" s="2" customFormat="1" ht="16.5" customHeight="1">
      <c r="A150" s="37"/>
      <c r="B150" s="38"/>
      <c r="C150" s="244" t="s">
        <v>230</v>
      </c>
      <c r="D150" s="244" t="s">
        <v>235</v>
      </c>
      <c r="E150" s="245" t="s">
        <v>968</v>
      </c>
      <c r="F150" s="246" t="s">
        <v>969</v>
      </c>
      <c r="G150" s="247" t="s">
        <v>956</v>
      </c>
      <c r="H150" s="248">
        <v>5</v>
      </c>
      <c r="I150" s="249"/>
      <c r="J150" s="250">
        <f>ROUND(I150*H150,2)</f>
        <v>0</v>
      </c>
      <c r="K150" s="251"/>
      <c r="L150" s="252"/>
      <c r="M150" s="253" t="s">
        <v>1</v>
      </c>
      <c r="N150" s="254" t="s">
        <v>46</v>
      </c>
      <c r="O150" s="90"/>
      <c r="P150" s="228">
        <f>O150*H150</f>
        <v>0</v>
      </c>
      <c r="Q150" s="228">
        <v>0.001</v>
      </c>
      <c r="R150" s="228">
        <f>Q150*H150</f>
        <v>0.0050000000000000001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281</v>
      </c>
      <c r="AT150" s="230" t="s">
        <v>235</v>
      </c>
      <c r="AU150" s="230" t="s">
        <v>91</v>
      </c>
      <c r="AY150" s="16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89</v>
      </c>
      <c r="BK150" s="231">
        <f>ROUND(I150*H150,2)</f>
        <v>0</v>
      </c>
      <c r="BL150" s="16" t="s">
        <v>206</v>
      </c>
      <c r="BM150" s="230" t="s">
        <v>970</v>
      </c>
    </row>
    <row r="151" s="2" customFormat="1" ht="24.15" customHeight="1">
      <c r="A151" s="37"/>
      <c r="B151" s="38"/>
      <c r="C151" s="244" t="s">
        <v>234</v>
      </c>
      <c r="D151" s="244" t="s">
        <v>235</v>
      </c>
      <c r="E151" s="245" t="s">
        <v>971</v>
      </c>
      <c r="F151" s="246" t="s">
        <v>972</v>
      </c>
      <c r="G151" s="247" t="s">
        <v>303</v>
      </c>
      <c r="H151" s="248">
        <v>202.65000000000001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46</v>
      </c>
      <c r="O151" s="90"/>
      <c r="P151" s="228">
        <f>O151*H151</f>
        <v>0</v>
      </c>
      <c r="Q151" s="228">
        <v>0.00025999999999999998</v>
      </c>
      <c r="R151" s="228">
        <f>Q151*H151</f>
        <v>0.052689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281</v>
      </c>
      <c r="AT151" s="230" t="s">
        <v>235</v>
      </c>
      <c r="AU151" s="230" t="s">
        <v>91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206</v>
      </c>
      <c r="BM151" s="230" t="s">
        <v>973</v>
      </c>
    </row>
    <row r="152" s="13" customFormat="1">
      <c r="A152" s="13"/>
      <c r="B152" s="232"/>
      <c r="C152" s="233"/>
      <c r="D152" s="234" t="s">
        <v>152</v>
      </c>
      <c r="E152" s="235" t="s">
        <v>1</v>
      </c>
      <c r="F152" s="236" t="s">
        <v>974</v>
      </c>
      <c r="G152" s="233"/>
      <c r="H152" s="237">
        <v>202.65000000000001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152</v>
      </c>
      <c r="AU152" s="243" t="s">
        <v>91</v>
      </c>
      <c r="AV152" s="13" t="s">
        <v>91</v>
      </c>
      <c r="AW152" s="13" t="s">
        <v>36</v>
      </c>
      <c r="AX152" s="13" t="s">
        <v>89</v>
      </c>
      <c r="AY152" s="243" t="s">
        <v>144</v>
      </c>
    </row>
    <row r="153" s="2" customFormat="1" ht="33" customHeight="1">
      <c r="A153" s="37"/>
      <c r="B153" s="38"/>
      <c r="C153" s="244" t="s">
        <v>240</v>
      </c>
      <c r="D153" s="244" t="s">
        <v>235</v>
      </c>
      <c r="E153" s="245" t="s">
        <v>975</v>
      </c>
      <c r="F153" s="246" t="s">
        <v>976</v>
      </c>
      <c r="G153" s="247" t="s">
        <v>303</v>
      </c>
      <c r="H153" s="248">
        <v>114.45</v>
      </c>
      <c r="I153" s="249"/>
      <c r="J153" s="250">
        <f>ROUND(I153*H153,2)</f>
        <v>0</v>
      </c>
      <c r="K153" s="251"/>
      <c r="L153" s="252"/>
      <c r="M153" s="253" t="s">
        <v>1</v>
      </c>
      <c r="N153" s="254" t="s">
        <v>46</v>
      </c>
      <c r="O153" s="90"/>
      <c r="P153" s="228">
        <f>O153*H153</f>
        <v>0</v>
      </c>
      <c r="Q153" s="228">
        <v>0.00068999999999999997</v>
      </c>
      <c r="R153" s="228">
        <f>Q153*H153</f>
        <v>0.078970499999999999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281</v>
      </c>
      <c r="AT153" s="230" t="s">
        <v>235</v>
      </c>
      <c r="AU153" s="230" t="s">
        <v>91</v>
      </c>
      <c r="AY153" s="16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89</v>
      </c>
      <c r="BK153" s="231">
        <f>ROUND(I153*H153,2)</f>
        <v>0</v>
      </c>
      <c r="BL153" s="16" t="s">
        <v>206</v>
      </c>
      <c r="BM153" s="230" t="s">
        <v>977</v>
      </c>
    </row>
    <row r="154" s="13" customFormat="1">
      <c r="A154" s="13"/>
      <c r="B154" s="232"/>
      <c r="C154" s="233"/>
      <c r="D154" s="234" t="s">
        <v>152</v>
      </c>
      <c r="E154" s="235" t="s">
        <v>1</v>
      </c>
      <c r="F154" s="236" t="s">
        <v>978</v>
      </c>
      <c r="G154" s="233"/>
      <c r="H154" s="237">
        <v>114.45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152</v>
      </c>
      <c r="AU154" s="243" t="s">
        <v>91</v>
      </c>
      <c r="AV154" s="13" t="s">
        <v>91</v>
      </c>
      <c r="AW154" s="13" t="s">
        <v>36</v>
      </c>
      <c r="AX154" s="13" t="s">
        <v>89</v>
      </c>
      <c r="AY154" s="243" t="s">
        <v>144</v>
      </c>
    </row>
    <row r="155" s="2" customFormat="1" ht="16.5" customHeight="1">
      <c r="A155" s="37"/>
      <c r="B155" s="38"/>
      <c r="C155" s="244" t="s">
        <v>249</v>
      </c>
      <c r="D155" s="244" t="s">
        <v>235</v>
      </c>
      <c r="E155" s="245" t="s">
        <v>979</v>
      </c>
      <c r="F155" s="246" t="s">
        <v>980</v>
      </c>
      <c r="G155" s="247" t="s">
        <v>303</v>
      </c>
      <c r="H155" s="248">
        <v>6</v>
      </c>
      <c r="I155" s="249"/>
      <c r="J155" s="250">
        <f>ROUND(I155*H155,2)</f>
        <v>0</v>
      </c>
      <c r="K155" s="251"/>
      <c r="L155" s="252"/>
      <c r="M155" s="253" t="s">
        <v>1</v>
      </c>
      <c r="N155" s="254" t="s">
        <v>46</v>
      </c>
      <c r="O155" s="90"/>
      <c r="P155" s="228">
        <f>O155*H155</f>
        <v>0</v>
      </c>
      <c r="Q155" s="228">
        <v>0.01311</v>
      </c>
      <c r="R155" s="228">
        <f>Q155*H155</f>
        <v>0.078660000000000008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281</v>
      </c>
      <c r="AT155" s="230" t="s">
        <v>235</v>
      </c>
      <c r="AU155" s="230" t="s">
        <v>91</v>
      </c>
      <c r="AY155" s="16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89</v>
      </c>
      <c r="BK155" s="231">
        <f>ROUND(I155*H155,2)</f>
        <v>0</v>
      </c>
      <c r="BL155" s="16" t="s">
        <v>206</v>
      </c>
      <c r="BM155" s="230" t="s">
        <v>981</v>
      </c>
    </row>
    <row r="156" s="2" customFormat="1" ht="16.5" customHeight="1">
      <c r="A156" s="37"/>
      <c r="B156" s="38"/>
      <c r="C156" s="244" t="s">
        <v>254</v>
      </c>
      <c r="D156" s="244" t="s">
        <v>235</v>
      </c>
      <c r="E156" s="245" t="s">
        <v>982</v>
      </c>
      <c r="F156" s="246" t="s">
        <v>983</v>
      </c>
      <c r="G156" s="247" t="s">
        <v>303</v>
      </c>
      <c r="H156" s="248">
        <v>1</v>
      </c>
      <c r="I156" s="249"/>
      <c r="J156" s="250">
        <f>ROUND(I156*H156,2)</f>
        <v>0</v>
      </c>
      <c r="K156" s="251"/>
      <c r="L156" s="252"/>
      <c r="M156" s="253" t="s">
        <v>1</v>
      </c>
      <c r="N156" s="254" t="s">
        <v>46</v>
      </c>
      <c r="O156" s="90"/>
      <c r="P156" s="228">
        <f>O156*H156</f>
        <v>0</v>
      </c>
      <c r="Q156" s="228">
        <v>0.01209</v>
      </c>
      <c r="R156" s="228">
        <f>Q156*H156</f>
        <v>0.01209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281</v>
      </c>
      <c r="AT156" s="230" t="s">
        <v>235</v>
      </c>
      <c r="AU156" s="230" t="s">
        <v>91</v>
      </c>
      <c r="AY156" s="16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89</v>
      </c>
      <c r="BK156" s="231">
        <f>ROUND(I156*H156,2)</f>
        <v>0</v>
      </c>
      <c r="BL156" s="16" t="s">
        <v>206</v>
      </c>
      <c r="BM156" s="230" t="s">
        <v>984</v>
      </c>
    </row>
    <row r="157" s="2" customFormat="1" ht="24.15" customHeight="1">
      <c r="A157" s="37"/>
      <c r="B157" s="38"/>
      <c r="C157" s="244" t="s">
        <v>257</v>
      </c>
      <c r="D157" s="244" t="s">
        <v>235</v>
      </c>
      <c r="E157" s="245" t="s">
        <v>985</v>
      </c>
      <c r="F157" s="246" t="s">
        <v>986</v>
      </c>
      <c r="G157" s="247" t="s">
        <v>303</v>
      </c>
      <c r="H157" s="248">
        <v>140</v>
      </c>
      <c r="I157" s="249"/>
      <c r="J157" s="250">
        <f>ROUND(I157*H157,2)</f>
        <v>0</v>
      </c>
      <c r="K157" s="251"/>
      <c r="L157" s="252"/>
      <c r="M157" s="253" t="s">
        <v>1</v>
      </c>
      <c r="N157" s="254" t="s">
        <v>46</v>
      </c>
      <c r="O157" s="90"/>
      <c r="P157" s="228">
        <f>O157*H157</f>
        <v>0</v>
      </c>
      <c r="Q157" s="228">
        <v>2.0000000000000002E-05</v>
      </c>
      <c r="R157" s="228">
        <f>Q157*H157</f>
        <v>0.0028000000000000004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281</v>
      </c>
      <c r="AT157" s="230" t="s">
        <v>235</v>
      </c>
      <c r="AU157" s="230" t="s">
        <v>91</v>
      </c>
      <c r="AY157" s="16" t="s">
        <v>144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89</v>
      </c>
      <c r="BK157" s="231">
        <f>ROUND(I157*H157,2)</f>
        <v>0</v>
      </c>
      <c r="BL157" s="16" t="s">
        <v>206</v>
      </c>
      <c r="BM157" s="230" t="s">
        <v>987</v>
      </c>
    </row>
    <row r="158" s="2" customFormat="1" ht="16.5" customHeight="1">
      <c r="A158" s="37"/>
      <c r="B158" s="38"/>
      <c r="C158" s="244" t="s">
        <v>262</v>
      </c>
      <c r="D158" s="244" t="s">
        <v>235</v>
      </c>
      <c r="E158" s="245" t="s">
        <v>988</v>
      </c>
      <c r="F158" s="246" t="s">
        <v>989</v>
      </c>
      <c r="G158" s="247" t="s">
        <v>347</v>
      </c>
      <c r="H158" s="248">
        <v>22</v>
      </c>
      <c r="I158" s="249"/>
      <c r="J158" s="250">
        <f>ROUND(I158*H158,2)</f>
        <v>0</v>
      </c>
      <c r="K158" s="251"/>
      <c r="L158" s="252"/>
      <c r="M158" s="253" t="s">
        <v>1</v>
      </c>
      <c r="N158" s="254" t="s">
        <v>46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281</v>
      </c>
      <c r="AT158" s="230" t="s">
        <v>235</v>
      </c>
      <c r="AU158" s="230" t="s">
        <v>91</v>
      </c>
      <c r="AY158" s="16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89</v>
      </c>
      <c r="BK158" s="231">
        <f>ROUND(I158*H158,2)</f>
        <v>0</v>
      </c>
      <c r="BL158" s="16" t="s">
        <v>206</v>
      </c>
      <c r="BM158" s="230" t="s">
        <v>990</v>
      </c>
    </row>
    <row r="159" s="12" customFormat="1" ht="22.8" customHeight="1">
      <c r="A159" s="12"/>
      <c r="B159" s="202"/>
      <c r="C159" s="203"/>
      <c r="D159" s="204" t="s">
        <v>80</v>
      </c>
      <c r="E159" s="216" t="s">
        <v>752</v>
      </c>
      <c r="F159" s="216" t="s">
        <v>753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SUM(P160:P177)</f>
        <v>0</v>
      </c>
      <c r="Q159" s="210"/>
      <c r="R159" s="211">
        <f>SUM(R160:R177)</f>
        <v>0.00032000000000000003</v>
      </c>
      <c r="S159" s="210"/>
      <c r="T159" s="212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91</v>
      </c>
      <c r="AT159" s="214" t="s">
        <v>80</v>
      </c>
      <c r="AU159" s="214" t="s">
        <v>89</v>
      </c>
      <c r="AY159" s="213" t="s">
        <v>144</v>
      </c>
      <c r="BK159" s="215">
        <f>SUM(BK160:BK177)</f>
        <v>0</v>
      </c>
    </row>
    <row r="160" s="2" customFormat="1" ht="33" customHeight="1">
      <c r="A160" s="37"/>
      <c r="B160" s="38"/>
      <c r="C160" s="218" t="s">
        <v>267</v>
      </c>
      <c r="D160" s="218" t="s">
        <v>146</v>
      </c>
      <c r="E160" s="219" t="s">
        <v>991</v>
      </c>
      <c r="F160" s="220" t="s">
        <v>992</v>
      </c>
      <c r="G160" s="221" t="s">
        <v>347</v>
      </c>
      <c r="H160" s="222">
        <v>8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46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206</v>
      </c>
      <c r="AT160" s="230" t="s">
        <v>146</v>
      </c>
      <c r="AU160" s="230" t="s">
        <v>91</v>
      </c>
      <c r="AY160" s="16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89</v>
      </c>
      <c r="BK160" s="231">
        <f>ROUND(I160*H160,2)</f>
        <v>0</v>
      </c>
      <c r="BL160" s="16" t="s">
        <v>206</v>
      </c>
      <c r="BM160" s="230" t="s">
        <v>993</v>
      </c>
    </row>
    <row r="161" s="2" customFormat="1" ht="24.15" customHeight="1">
      <c r="A161" s="37"/>
      <c r="B161" s="38"/>
      <c r="C161" s="218" t="s">
        <v>273</v>
      </c>
      <c r="D161" s="218" t="s">
        <v>146</v>
      </c>
      <c r="E161" s="219" t="s">
        <v>994</v>
      </c>
      <c r="F161" s="220" t="s">
        <v>995</v>
      </c>
      <c r="G161" s="221" t="s">
        <v>347</v>
      </c>
      <c r="H161" s="222">
        <v>7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46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206</v>
      </c>
      <c r="AT161" s="230" t="s">
        <v>146</v>
      </c>
      <c r="AU161" s="230" t="s">
        <v>91</v>
      </c>
      <c r="AY161" s="16" t="s">
        <v>144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89</v>
      </c>
      <c r="BK161" s="231">
        <f>ROUND(I161*H161,2)</f>
        <v>0</v>
      </c>
      <c r="BL161" s="16" t="s">
        <v>206</v>
      </c>
      <c r="BM161" s="230" t="s">
        <v>996</v>
      </c>
    </row>
    <row r="162" s="2" customFormat="1" ht="24.15" customHeight="1">
      <c r="A162" s="37"/>
      <c r="B162" s="38"/>
      <c r="C162" s="218" t="s">
        <v>276</v>
      </c>
      <c r="D162" s="218" t="s">
        <v>146</v>
      </c>
      <c r="E162" s="219" t="s">
        <v>997</v>
      </c>
      <c r="F162" s="220" t="s">
        <v>998</v>
      </c>
      <c r="G162" s="221" t="s">
        <v>347</v>
      </c>
      <c r="H162" s="222">
        <v>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46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206</v>
      </c>
      <c r="AT162" s="230" t="s">
        <v>146</v>
      </c>
      <c r="AU162" s="230" t="s">
        <v>91</v>
      </c>
      <c r="AY162" s="16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206</v>
      </c>
      <c r="BM162" s="230" t="s">
        <v>999</v>
      </c>
    </row>
    <row r="163" s="2" customFormat="1" ht="16.5" customHeight="1">
      <c r="A163" s="37"/>
      <c r="B163" s="38"/>
      <c r="C163" s="218" t="s">
        <v>281</v>
      </c>
      <c r="D163" s="218" t="s">
        <v>146</v>
      </c>
      <c r="E163" s="219" t="s">
        <v>1000</v>
      </c>
      <c r="F163" s="220" t="s">
        <v>1001</v>
      </c>
      <c r="G163" s="221" t="s">
        <v>347</v>
      </c>
      <c r="H163" s="222">
        <v>7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46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206</v>
      </c>
      <c r="AT163" s="230" t="s">
        <v>146</v>
      </c>
      <c r="AU163" s="230" t="s">
        <v>91</v>
      </c>
      <c r="AY163" s="16" t="s">
        <v>144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89</v>
      </c>
      <c r="BK163" s="231">
        <f>ROUND(I163*H163,2)</f>
        <v>0</v>
      </c>
      <c r="BL163" s="16" t="s">
        <v>206</v>
      </c>
      <c r="BM163" s="230" t="s">
        <v>1002</v>
      </c>
    </row>
    <row r="164" s="2" customFormat="1" ht="24.15" customHeight="1">
      <c r="A164" s="37"/>
      <c r="B164" s="38"/>
      <c r="C164" s="218" t="s">
        <v>286</v>
      </c>
      <c r="D164" s="218" t="s">
        <v>146</v>
      </c>
      <c r="E164" s="219" t="s">
        <v>1003</v>
      </c>
      <c r="F164" s="220" t="s">
        <v>1004</v>
      </c>
      <c r="G164" s="221" t="s">
        <v>347</v>
      </c>
      <c r="H164" s="222">
        <v>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46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206</v>
      </c>
      <c r="AT164" s="230" t="s">
        <v>146</v>
      </c>
      <c r="AU164" s="230" t="s">
        <v>91</v>
      </c>
      <c r="AY164" s="16" t="s">
        <v>144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89</v>
      </c>
      <c r="BK164" s="231">
        <f>ROUND(I164*H164,2)</f>
        <v>0</v>
      </c>
      <c r="BL164" s="16" t="s">
        <v>206</v>
      </c>
      <c r="BM164" s="230" t="s">
        <v>1005</v>
      </c>
    </row>
    <row r="165" s="2" customFormat="1" ht="24.15" customHeight="1">
      <c r="A165" s="37"/>
      <c r="B165" s="38"/>
      <c r="C165" s="218" t="s">
        <v>291</v>
      </c>
      <c r="D165" s="218" t="s">
        <v>146</v>
      </c>
      <c r="E165" s="219" t="s">
        <v>1006</v>
      </c>
      <c r="F165" s="220" t="s">
        <v>1007</v>
      </c>
      <c r="G165" s="221" t="s">
        <v>303</v>
      </c>
      <c r="H165" s="222">
        <v>52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46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206</v>
      </c>
      <c r="AT165" s="230" t="s">
        <v>146</v>
      </c>
      <c r="AU165" s="230" t="s">
        <v>91</v>
      </c>
      <c r="AY165" s="16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89</v>
      </c>
      <c r="BK165" s="231">
        <f>ROUND(I165*H165,2)</f>
        <v>0</v>
      </c>
      <c r="BL165" s="16" t="s">
        <v>206</v>
      </c>
      <c r="BM165" s="230" t="s">
        <v>1008</v>
      </c>
    </row>
    <row r="166" s="2" customFormat="1" ht="24.15" customHeight="1">
      <c r="A166" s="37"/>
      <c r="B166" s="38"/>
      <c r="C166" s="218" t="s">
        <v>295</v>
      </c>
      <c r="D166" s="218" t="s">
        <v>146</v>
      </c>
      <c r="E166" s="219" t="s">
        <v>1009</v>
      </c>
      <c r="F166" s="220" t="s">
        <v>1010</v>
      </c>
      <c r="G166" s="221" t="s">
        <v>303</v>
      </c>
      <c r="H166" s="222">
        <v>235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46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206</v>
      </c>
      <c r="AT166" s="230" t="s">
        <v>146</v>
      </c>
      <c r="AU166" s="230" t="s">
        <v>91</v>
      </c>
      <c r="AY166" s="16" t="s">
        <v>144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89</v>
      </c>
      <c r="BK166" s="231">
        <f>ROUND(I166*H166,2)</f>
        <v>0</v>
      </c>
      <c r="BL166" s="16" t="s">
        <v>206</v>
      </c>
      <c r="BM166" s="230" t="s">
        <v>1011</v>
      </c>
    </row>
    <row r="167" s="2" customFormat="1" ht="24.15" customHeight="1">
      <c r="A167" s="37"/>
      <c r="B167" s="38"/>
      <c r="C167" s="218" t="s">
        <v>300</v>
      </c>
      <c r="D167" s="218" t="s">
        <v>146</v>
      </c>
      <c r="E167" s="219" t="s">
        <v>1012</v>
      </c>
      <c r="F167" s="220" t="s">
        <v>1013</v>
      </c>
      <c r="G167" s="221" t="s">
        <v>303</v>
      </c>
      <c r="H167" s="222">
        <v>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46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206</v>
      </c>
      <c r="AT167" s="230" t="s">
        <v>146</v>
      </c>
      <c r="AU167" s="230" t="s">
        <v>91</v>
      </c>
      <c r="AY167" s="16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89</v>
      </c>
      <c r="BK167" s="231">
        <f>ROUND(I167*H167,2)</f>
        <v>0</v>
      </c>
      <c r="BL167" s="16" t="s">
        <v>206</v>
      </c>
      <c r="BM167" s="230" t="s">
        <v>1014</v>
      </c>
    </row>
    <row r="168" s="2" customFormat="1" ht="24.15" customHeight="1">
      <c r="A168" s="37"/>
      <c r="B168" s="38"/>
      <c r="C168" s="218" t="s">
        <v>307</v>
      </c>
      <c r="D168" s="218" t="s">
        <v>146</v>
      </c>
      <c r="E168" s="219" t="s">
        <v>1015</v>
      </c>
      <c r="F168" s="220" t="s">
        <v>1016</v>
      </c>
      <c r="G168" s="221" t="s">
        <v>347</v>
      </c>
      <c r="H168" s="222">
        <v>12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46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206</v>
      </c>
      <c r="AT168" s="230" t="s">
        <v>146</v>
      </c>
      <c r="AU168" s="230" t="s">
        <v>91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206</v>
      </c>
      <c r="BM168" s="230" t="s">
        <v>1017</v>
      </c>
    </row>
    <row r="169" s="2" customFormat="1" ht="24.15" customHeight="1">
      <c r="A169" s="37"/>
      <c r="B169" s="38"/>
      <c r="C169" s="218" t="s">
        <v>312</v>
      </c>
      <c r="D169" s="218" t="s">
        <v>146</v>
      </c>
      <c r="E169" s="219" t="s">
        <v>1018</v>
      </c>
      <c r="F169" s="220" t="s">
        <v>1019</v>
      </c>
      <c r="G169" s="221" t="s">
        <v>347</v>
      </c>
      <c r="H169" s="222">
        <v>48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46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206</v>
      </c>
      <c r="AT169" s="230" t="s">
        <v>146</v>
      </c>
      <c r="AU169" s="230" t="s">
        <v>91</v>
      </c>
      <c r="AY169" s="16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89</v>
      </c>
      <c r="BK169" s="231">
        <f>ROUND(I169*H169,2)</f>
        <v>0</v>
      </c>
      <c r="BL169" s="16" t="s">
        <v>206</v>
      </c>
      <c r="BM169" s="230" t="s">
        <v>1020</v>
      </c>
    </row>
    <row r="170" s="2" customFormat="1" ht="24.15" customHeight="1">
      <c r="A170" s="37"/>
      <c r="B170" s="38"/>
      <c r="C170" s="218" t="s">
        <v>317</v>
      </c>
      <c r="D170" s="218" t="s">
        <v>146</v>
      </c>
      <c r="E170" s="219" t="s">
        <v>1021</v>
      </c>
      <c r="F170" s="220" t="s">
        <v>1022</v>
      </c>
      <c r="G170" s="221" t="s">
        <v>347</v>
      </c>
      <c r="H170" s="222">
        <v>57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46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206</v>
      </c>
      <c r="AT170" s="230" t="s">
        <v>146</v>
      </c>
      <c r="AU170" s="230" t="s">
        <v>91</v>
      </c>
      <c r="AY170" s="16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89</v>
      </c>
      <c r="BK170" s="231">
        <f>ROUND(I170*H170,2)</f>
        <v>0</v>
      </c>
      <c r="BL170" s="16" t="s">
        <v>206</v>
      </c>
      <c r="BM170" s="230" t="s">
        <v>1023</v>
      </c>
    </row>
    <row r="171" s="2" customFormat="1" ht="24.15" customHeight="1">
      <c r="A171" s="37"/>
      <c r="B171" s="38"/>
      <c r="C171" s="218" t="s">
        <v>321</v>
      </c>
      <c r="D171" s="218" t="s">
        <v>146</v>
      </c>
      <c r="E171" s="219" t="s">
        <v>1024</v>
      </c>
      <c r="F171" s="220" t="s">
        <v>1025</v>
      </c>
      <c r="G171" s="221" t="s">
        <v>303</v>
      </c>
      <c r="H171" s="222">
        <v>216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206</v>
      </c>
      <c r="AT171" s="230" t="s">
        <v>146</v>
      </c>
      <c r="AU171" s="230" t="s">
        <v>91</v>
      </c>
      <c r="AY171" s="16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206</v>
      </c>
      <c r="BM171" s="230" t="s">
        <v>1026</v>
      </c>
    </row>
    <row r="172" s="2" customFormat="1" ht="16.5" customHeight="1">
      <c r="A172" s="37"/>
      <c r="B172" s="38"/>
      <c r="C172" s="218" t="s">
        <v>326</v>
      </c>
      <c r="D172" s="218" t="s">
        <v>146</v>
      </c>
      <c r="E172" s="219" t="s">
        <v>1027</v>
      </c>
      <c r="F172" s="220" t="s">
        <v>1028</v>
      </c>
      <c r="G172" s="221" t="s">
        <v>347</v>
      </c>
      <c r="H172" s="222">
        <v>7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46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206</v>
      </c>
      <c r="AT172" s="230" t="s">
        <v>146</v>
      </c>
      <c r="AU172" s="230" t="s">
        <v>91</v>
      </c>
      <c r="AY172" s="16" t="s">
        <v>144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89</v>
      </c>
      <c r="BK172" s="231">
        <f>ROUND(I172*H172,2)</f>
        <v>0</v>
      </c>
      <c r="BL172" s="16" t="s">
        <v>206</v>
      </c>
      <c r="BM172" s="230" t="s">
        <v>1029</v>
      </c>
    </row>
    <row r="173" s="2" customFormat="1" ht="16.5" customHeight="1">
      <c r="A173" s="37"/>
      <c r="B173" s="38"/>
      <c r="C173" s="218" t="s">
        <v>331</v>
      </c>
      <c r="D173" s="218" t="s">
        <v>146</v>
      </c>
      <c r="E173" s="219" t="s">
        <v>1030</v>
      </c>
      <c r="F173" s="220" t="s">
        <v>1031</v>
      </c>
      <c r="G173" s="221" t="s">
        <v>347</v>
      </c>
      <c r="H173" s="222">
        <v>20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46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206</v>
      </c>
      <c r="AT173" s="230" t="s">
        <v>146</v>
      </c>
      <c r="AU173" s="230" t="s">
        <v>91</v>
      </c>
      <c r="AY173" s="16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89</v>
      </c>
      <c r="BK173" s="231">
        <f>ROUND(I173*H173,2)</f>
        <v>0</v>
      </c>
      <c r="BL173" s="16" t="s">
        <v>206</v>
      </c>
      <c r="BM173" s="230" t="s">
        <v>1032</v>
      </c>
    </row>
    <row r="174" s="2" customFormat="1" ht="24.15" customHeight="1">
      <c r="A174" s="37"/>
      <c r="B174" s="38"/>
      <c r="C174" s="218" t="s">
        <v>501</v>
      </c>
      <c r="D174" s="218" t="s">
        <v>146</v>
      </c>
      <c r="E174" s="219" t="s">
        <v>775</v>
      </c>
      <c r="F174" s="220" t="s">
        <v>776</v>
      </c>
      <c r="G174" s="221" t="s">
        <v>303</v>
      </c>
      <c r="H174" s="222">
        <v>318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46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206</v>
      </c>
      <c r="AT174" s="230" t="s">
        <v>146</v>
      </c>
      <c r="AU174" s="230" t="s">
        <v>91</v>
      </c>
      <c r="AY174" s="16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89</v>
      </c>
      <c r="BK174" s="231">
        <f>ROUND(I174*H174,2)</f>
        <v>0</v>
      </c>
      <c r="BL174" s="16" t="s">
        <v>206</v>
      </c>
      <c r="BM174" s="230" t="s">
        <v>1033</v>
      </c>
    </row>
    <row r="175" s="2" customFormat="1" ht="24.15" customHeight="1">
      <c r="A175" s="37"/>
      <c r="B175" s="38"/>
      <c r="C175" s="218" t="s">
        <v>502</v>
      </c>
      <c r="D175" s="218" t="s">
        <v>146</v>
      </c>
      <c r="E175" s="219" t="s">
        <v>1034</v>
      </c>
      <c r="F175" s="220" t="s">
        <v>1035</v>
      </c>
      <c r="G175" s="221" t="s">
        <v>303</v>
      </c>
      <c r="H175" s="222">
        <v>115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46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206</v>
      </c>
      <c r="AT175" s="230" t="s">
        <v>146</v>
      </c>
      <c r="AU175" s="230" t="s">
        <v>91</v>
      </c>
      <c r="AY175" s="16" t="s">
        <v>144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89</v>
      </c>
      <c r="BK175" s="231">
        <f>ROUND(I175*H175,2)</f>
        <v>0</v>
      </c>
      <c r="BL175" s="16" t="s">
        <v>206</v>
      </c>
      <c r="BM175" s="230" t="s">
        <v>1036</v>
      </c>
    </row>
    <row r="176" s="2" customFormat="1" ht="33" customHeight="1">
      <c r="A176" s="37"/>
      <c r="B176" s="38"/>
      <c r="C176" s="218" t="s">
        <v>504</v>
      </c>
      <c r="D176" s="218" t="s">
        <v>146</v>
      </c>
      <c r="E176" s="219" t="s">
        <v>1037</v>
      </c>
      <c r="F176" s="220" t="s">
        <v>1038</v>
      </c>
      <c r="G176" s="221" t="s">
        <v>347</v>
      </c>
      <c r="H176" s="222">
        <v>15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46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576</v>
      </c>
      <c r="AT176" s="230" t="s">
        <v>146</v>
      </c>
      <c r="AU176" s="230" t="s">
        <v>91</v>
      </c>
      <c r="AY176" s="16" t="s">
        <v>144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89</v>
      </c>
      <c r="BK176" s="231">
        <f>ROUND(I176*H176,2)</f>
        <v>0</v>
      </c>
      <c r="BL176" s="16" t="s">
        <v>576</v>
      </c>
      <c r="BM176" s="230" t="s">
        <v>1039</v>
      </c>
    </row>
    <row r="177" s="2" customFormat="1" ht="24.15" customHeight="1">
      <c r="A177" s="37"/>
      <c r="B177" s="38"/>
      <c r="C177" s="218" t="s">
        <v>505</v>
      </c>
      <c r="D177" s="218" t="s">
        <v>146</v>
      </c>
      <c r="E177" s="219" t="s">
        <v>1040</v>
      </c>
      <c r="F177" s="220" t="s">
        <v>1041</v>
      </c>
      <c r="G177" s="221" t="s">
        <v>149</v>
      </c>
      <c r="H177" s="222">
        <v>2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46</v>
      </c>
      <c r="O177" s="90"/>
      <c r="P177" s="228">
        <f>O177*H177</f>
        <v>0</v>
      </c>
      <c r="Q177" s="228">
        <v>0.00016000000000000001</v>
      </c>
      <c r="R177" s="228">
        <f>Q177*H177</f>
        <v>0.00032000000000000003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206</v>
      </c>
      <c r="AT177" s="230" t="s">
        <v>146</v>
      </c>
      <c r="AU177" s="230" t="s">
        <v>91</v>
      </c>
      <c r="AY177" s="16" t="s">
        <v>144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89</v>
      </c>
      <c r="BK177" s="231">
        <f>ROUND(I177*H177,2)</f>
        <v>0</v>
      </c>
      <c r="BL177" s="16" t="s">
        <v>206</v>
      </c>
      <c r="BM177" s="230" t="s">
        <v>1042</v>
      </c>
    </row>
    <row r="178" s="12" customFormat="1" ht="22.8" customHeight="1">
      <c r="A178" s="12"/>
      <c r="B178" s="202"/>
      <c r="C178" s="203"/>
      <c r="D178" s="204" t="s">
        <v>80</v>
      </c>
      <c r="E178" s="216" t="s">
        <v>1043</v>
      </c>
      <c r="F178" s="216" t="s">
        <v>1044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SUM(P179:P183)</f>
        <v>0</v>
      </c>
      <c r="Q178" s="210"/>
      <c r="R178" s="211">
        <f>SUM(R179:R183)</f>
        <v>0</v>
      </c>
      <c r="S178" s="210"/>
      <c r="T178" s="212">
        <f>SUM(T179:T183)</f>
        <v>0.0144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91</v>
      </c>
      <c r="AT178" s="214" t="s">
        <v>80</v>
      </c>
      <c r="AU178" s="214" t="s">
        <v>89</v>
      </c>
      <c r="AY178" s="213" t="s">
        <v>144</v>
      </c>
      <c r="BK178" s="215">
        <f>SUM(BK179:BK183)</f>
        <v>0</v>
      </c>
    </row>
    <row r="179" s="2" customFormat="1" ht="24.15" customHeight="1">
      <c r="A179" s="37"/>
      <c r="B179" s="38"/>
      <c r="C179" s="218" t="s">
        <v>507</v>
      </c>
      <c r="D179" s="218" t="s">
        <v>146</v>
      </c>
      <c r="E179" s="219" t="s">
        <v>1045</v>
      </c>
      <c r="F179" s="220" t="s">
        <v>1046</v>
      </c>
      <c r="G179" s="221" t="s">
        <v>347</v>
      </c>
      <c r="H179" s="222">
        <v>2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206</v>
      </c>
      <c r="AT179" s="230" t="s">
        <v>146</v>
      </c>
      <c r="AU179" s="230" t="s">
        <v>91</v>
      </c>
      <c r="AY179" s="16" t="s">
        <v>144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206</v>
      </c>
      <c r="BM179" s="230" t="s">
        <v>1047</v>
      </c>
    </row>
    <row r="180" s="2" customFormat="1" ht="16.5" customHeight="1">
      <c r="A180" s="37"/>
      <c r="B180" s="38"/>
      <c r="C180" s="218" t="s">
        <v>511</v>
      </c>
      <c r="D180" s="218" t="s">
        <v>146</v>
      </c>
      <c r="E180" s="219" t="s">
        <v>1048</v>
      </c>
      <c r="F180" s="220" t="s">
        <v>1049</v>
      </c>
      <c r="G180" s="221" t="s">
        <v>347</v>
      </c>
      <c r="H180" s="222">
        <v>2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46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206</v>
      </c>
      <c r="AT180" s="230" t="s">
        <v>146</v>
      </c>
      <c r="AU180" s="230" t="s">
        <v>91</v>
      </c>
      <c r="AY180" s="16" t="s">
        <v>144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89</v>
      </c>
      <c r="BK180" s="231">
        <f>ROUND(I180*H180,2)</f>
        <v>0</v>
      </c>
      <c r="BL180" s="16" t="s">
        <v>206</v>
      </c>
      <c r="BM180" s="230" t="s">
        <v>1050</v>
      </c>
    </row>
    <row r="181" s="2" customFormat="1" ht="24.15" customHeight="1">
      <c r="A181" s="37"/>
      <c r="B181" s="38"/>
      <c r="C181" s="218" t="s">
        <v>515</v>
      </c>
      <c r="D181" s="218" t="s">
        <v>146</v>
      </c>
      <c r="E181" s="219" t="s">
        <v>1051</v>
      </c>
      <c r="F181" s="220" t="s">
        <v>1052</v>
      </c>
      <c r="G181" s="221" t="s">
        <v>347</v>
      </c>
      <c r="H181" s="222">
        <v>1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46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206</v>
      </c>
      <c r="AT181" s="230" t="s">
        <v>146</v>
      </c>
      <c r="AU181" s="230" t="s">
        <v>91</v>
      </c>
      <c r="AY181" s="16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89</v>
      </c>
      <c r="BK181" s="231">
        <f>ROUND(I181*H181,2)</f>
        <v>0</v>
      </c>
      <c r="BL181" s="16" t="s">
        <v>206</v>
      </c>
      <c r="BM181" s="230" t="s">
        <v>1053</v>
      </c>
    </row>
    <row r="182" s="2" customFormat="1" ht="24.15" customHeight="1">
      <c r="A182" s="37"/>
      <c r="B182" s="38"/>
      <c r="C182" s="218" t="s">
        <v>518</v>
      </c>
      <c r="D182" s="218" t="s">
        <v>146</v>
      </c>
      <c r="E182" s="219" t="s">
        <v>1054</v>
      </c>
      <c r="F182" s="220" t="s">
        <v>1055</v>
      </c>
      <c r="G182" s="221" t="s">
        <v>303</v>
      </c>
      <c r="H182" s="222">
        <v>4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0.0015</v>
      </c>
      <c r="T182" s="229">
        <f>S182*H182</f>
        <v>0.0060000000000000001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206</v>
      </c>
      <c r="AT182" s="230" t="s">
        <v>146</v>
      </c>
      <c r="AU182" s="230" t="s">
        <v>91</v>
      </c>
      <c r="AY182" s="16" t="s">
        <v>144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206</v>
      </c>
      <c r="BM182" s="230" t="s">
        <v>1056</v>
      </c>
    </row>
    <row r="183" s="2" customFormat="1" ht="37.8" customHeight="1">
      <c r="A183" s="37"/>
      <c r="B183" s="38"/>
      <c r="C183" s="218" t="s">
        <v>521</v>
      </c>
      <c r="D183" s="218" t="s">
        <v>146</v>
      </c>
      <c r="E183" s="219" t="s">
        <v>1057</v>
      </c>
      <c r="F183" s="220" t="s">
        <v>1058</v>
      </c>
      <c r="G183" s="221" t="s">
        <v>303</v>
      </c>
      <c r="H183" s="222">
        <v>12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46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0.00069999999999999999</v>
      </c>
      <c r="T183" s="229">
        <f>S183*H183</f>
        <v>0.0083999999999999995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206</v>
      </c>
      <c r="AT183" s="230" t="s">
        <v>146</v>
      </c>
      <c r="AU183" s="230" t="s">
        <v>91</v>
      </c>
      <c r="AY183" s="16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89</v>
      </c>
      <c r="BK183" s="231">
        <f>ROUND(I183*H183,2)</f>
        <v>0</v>
      </c>
      <c r="BL183" s="16" t="s">
        <v>206</v>
      </c>
      <c r="BM183" s="230" t="s">
        <v>1059</v>
      </c>
    </row>
    <row r="184" s="12" customFormat="1" ht="22.8" customHeight="1">
      <c r="A184" s="12"/>
      <c r="B184" s="202"/>
      <c r="C184" s="203"/>
      <c r="D184" s="204" t="s">
        <v>80</v>
      </c>
      <c r="E184" s="216" t="s">
        <v>754</v>
      </c>
      <c r="F184" s="216" t="s">
        <v>755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SUM(P185:P209)</f>
        <v>0</v>
      </c>
      <c r="Q184" s="210"/>
      <c r="R184" s="211">
        <f>SUM(R185:R209)</f>
        <v>0.48289780000000004</v>
      </c>
      <c r="S184" s="210"/>
      <c r="T184" s="212">
        <f>SUM(T185:T209)</f>
        <v>1.1220000000000001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91</v>
      </c>
      <c r="AT184" s="214" t="s">
        <v>80</v>
      </c>
      <c r="AU184" s="214" t="s">
        <v>89</v>
      </c>
      <c r="AY184" s="213" t="s">
        <v>144</v>
      </c>
      <c r="BK184" s="215">
        <f>SUM(BK185:BK209)</f>
        <v>0</v>
      </c>
    </row>
    <row r="185" s="2" customFormat="1" ht="21.75" customHeight="1">
      <c r="A185" s="37"/>
      <c r="B185" s="38"/>
      <c r="C185" s="218" t="s">
        <v>524</v>
      </c>
      <c r="D185" s="218" t="s">
        <v>146</v>
      </c>
      <c r="E185" s="219" t="s">
        <v>1060</v>
      </c>
      <c r="F185" s="220" t="s">
        <v>1061</v>
      </c>
      <c r="G185" s="221" t="s">
        <v>1062</v>
      </c>
      <c r="H185" s="222">
        <v>0.16200000000000001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46</v>
      </c>
      <c r="O185" s="90"/>
      <c r="P185" s="228">
        <f>O185*H185</f>
        <v>0</v>
      </c>
      <c r="Q185" s="228">
        <v>0.0099000000000000008</v>
      </c>
      <c r="R185" s="228">
        <f>Q185*H185</f>
        <v>0.0016038000000000003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206</v>
      </c>
      <c r="AT185" s="230" t="s">
        <v>146</v>
      </c>
      <c r="AU185" s="230" t="s">
        <v>91</v>
      </c>
      <c r="AY185" s="16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89</v>
      </c>
      <c r="BK185" s="231">
        <f>ROUND(I185*H185,2)</f>
        <v>0</v>
      </c>
      <c r="BL185" s="16" t="s">
        <v>206</v>
      </c>
      <c r="BM185" s="230" t="s">
        <v>1063</v>
      </c>
    </row>
    <row r="186" s="2" customFormat="1" ht="24.15" customHeight="1">
      <c r="A186" s="37"/>
      <c r="B186" s="38"/>
      <c r="C186" s="244" t="s">
        <v>528</v>
      </c>
      <c r="D186" s="244" t="s">
        <v>235</v>
      </c>
      <c r="E186" s="245" t="s">
        <v>1064</v>
      </c>
      <c r="F186" s="246" t="s">
        <v>1065</v>
      </c>
      <c r="G186" s="247" t="s">
        <v>303</v>
      </c>
      <c r="H186" s="248">
        <v>162</v>
      </c>
      <c r="I186" s="249"/>
      <c r="J186" s="250">
        <f>ROUND(I186*H186,2)</f>
        <v>0</v>
      </c>
      <c r="K186" s="251"/>
      <c r="L186" s="252"/>
      <c r="M186" s="253" t="s">
        <v>1</v>
      </c>
      <c r="N186" s="254" t="s">
        <v>46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281</v>
      </c>
      <c r="AT186" s="230" t="s">
        <v>235</v>
      </c>
      <c r="AU186" s="230" t="s">
        <v>91</v>
      </c>
      <c r="AY186" s="16" t="s">
        <v>144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89</v>
      </c>
      <c r="BK186" s="231">
        <f>ROUND(I186*H186,2)</f>
        <v>0</v>
      </c>
      <c r="BL186" s="16" t="s">
        <v>206</v>
      </c>
      <c r="BM186" s="230" t="s">
        <v>1066</v>
      </c>
    </row>
    <row r="187" s="2" customFormat="1" ht="16.5" customHeight="1">
      <c r="A187" s="37"/>
      <c r="B187" s="38"/>
      <c r="C187" s="244" t="s">
        <v>532</v>
      </c>
      <c r="D187" s="244" t="s">
        <v>235</v>
      </c>
      <c r="E187" s="245" t="s">
        <v>1067</v>
      </c>
      <c r="F187" s="246" t="s">
        <v>1068</v>
      </c>
      <c r="G187" s="247" t="s">
        <v>303</v>
      </c>
      <c r="H187" s="248">
        <v>7</v>
      </c>
      <c r="I187" s="249"/>
      <c r="J187" s="250">
        <f>ROUND(I187*H187,2)</f>
        <v>0</v>
      </c>
      <c r="K187" s="251"/>
      <c r="L187" s="252"/>
      <c r="M187" s="253" t="s">
        <v>1</v>
      </c>
      <c r="N187" s="254" t="s">
        <v>46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281</v>
      </c>
      <c r="AT187" s="230" t="s">
        <v>235</v>
      </c>
      <c r="AU187" s="230" t="s">
        <v>91</v>
      </c>
      <c r="AY187" s="16" t="s">
        <v>144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89</v>
      </c>
      <c r="BK187" s="231">
        <f>ROUND(I187*H187,2)</f>
        <v>0</v>
      </c>
      <c r="BL187" s="16" t="s">
        <v>206</v>
      </c>
      <c r="BM187" s="230" t="s">
        <v>1069</v>
      </c>
    </row>
    <row r="188" s="2" customFormat="1" ht="21.75" customHeight="1">
      <c r="A188" s="37"/>
      <c r="B188" s="38"/>
      <c r="C188" s="218" t="s">
        <v>537</v>
      </c>
      <c r="D188" s="218" t="s">
        <v>146</v>
      </c>
      <c r="E188" s="219" t="s">
        <v>1070</v>
      </c>
      <c r="F188" s="220" t="s">
        <v>1071</v>
      </c>
      <c r="G188" s="221" t="s">
        <v>149</v>
      </c>
      <c r="H188" s="222">
        <v>22.800000000000001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46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206</v>
      </c>
      <c r="AT188" s="230" t="s">
        <v>146</v>
      </c>
      <c r="AU188" s="230" t="s">
        <v>91</v>
      </c>
      <c r="AY188" s="16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89</v>
      </c>
      <c r="BK188" s="231">
        <f>ROUND(I188*H188,2)</f>
        <v>0</v>
      </c>
      <c r="BL188" s="16" t="s">
        <v>206</v>
      </c>
      <c r="BM188" s="230" t="s">
        <v>1072</v>
      </c>
    </row>
    <row r="189" s="2" customFormat="1" ht="24.15" customHeight="1">
      <c r="A189" s="37"/>
      <c r="B189" s="38"/>
      <c r="C189" s="218" t="s">
        <v>542</v>
      </c>
      <c r="D189" s="218" t="s">
        <v>146</v>
      </c>
      <c r="E189" s="219" t="s">
        <v>1073</v>
      </c>
      <c r="F189" s="220" t="s">
        <v>1074</v>
      </c>
      <c r="G189" s="221" t="s">
        <v>329</v>
      </c>
      <c r="H189" s="222">
        <v>5.3760000000000003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46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206</v>
      </c>
      <c r="AT189" s="230" t="s">
        <v>146</v>
      </c>
      <c r="AU189" s="230" t="s">
        <v>91</v>
      </c>
      <c r="AY189" s="16" t="s">
        <v>144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89</v>
      </c>
      <c r="BK189" s="231">
        <f>ROUND(I189*H189,2)</f>
        <v>0</v>
      </c>
      <c r="BL189" s="16" t="s">
        <v>206</v>
      </c>
      <c r="BM189" s="230" t="s">
        <v>1075</v>
      </c>
    </row>
    <row r="190" s="2" customFormat="1" ht="24.15" customHeight="1">
      <c r="A190" s="37"/>
      <c r="B190" s="38"/>
      <c r="C190" s="218" t="s">
        <v>545</v>
      </c>
      <c r="D190" s="218" t="s">
        <v>146</v>
      </c>
      <c r="E190" s="219" t="s">
        <v>1076</v>
      </c>
      <c r="F190" s="220" t="s">
        <v>1077</v>
      </c>
      <c r="G190" s="221" t="s">
        <v>329</v>
      </c>
      <c r="H190" s="222">
        <v>1.54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46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206</v>
      </c>
      <c r="AT190" s="230" t="s">
        <v>146</v>
      </c>
      <c r="AU190" s="230" t="s">
        <v>91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206</v>
      </c>
      <c r="BM190" s="230" t="s">
        <v>1078</v>
      </c>
    </row>
    <row r="191" s="2" customFormat="1" ht="24.15" customHeight="1">
      <c r="A191" s="37"/>
      <c r="B191" s="38"/>
      <c r="C191" s="218" t="s">
        <v>549</v>
      </c>
      <c r="D191" s="218" t="s">
        <v>146</v>
      </c>
      <c r="E191" s="219" t="s">
        <v>1079</v>
      </c>
      <c r="F191" s="220" t="s">
        <v>1080</v>
      </c>
      <c r="G191" s="221" t="s">
        <v>303</v>
      </c>
      <c r="H191" s="222">
        <v>68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46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576</v>
      </c>
      <c r="AT191" s="230" t="s">
        <v>146</v>
      </c>
      <c r="AU191" s="230" t="s">
        <v>91</v>
      </c>
      <c r="AY191" s="16" t="s">
        <v>144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89</v>
      </c>
      <c r="BK191" s="231">
        <f>ROUND(I191*H191,2)</f>
        <v>0</v>
      </c>
      <c r="BL191" s="16" t="s">
        <v>576</v>
      </c>
      <c r="BM191" s="230" t="s">
        <v>1081</v>
      </c>
    </row>
    <row r="192" s="2" customFormat="1" ht="24.15" customHeight="1">
      <c r="A192" s="37"/>
      <c r="B192" s="38"/>
      <c r="C192" s="218" t="s">
        <v>554</v>
      </c>
      <c r="D192" s="218" t="s">
        <v>146</v>
      </c>
      <c r="E192" s="219" t="s">
        <v>765</v>
      </c>
      <c r="F192" s="220" t="s">
        <v>766</v>
      </c>
      <c r="G192" s="221" t="s">
        <v>303</v>
      </c>
      <c r="H192" s="222">
        <v>68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206</v>
      </c>
      <c r="AT192" s="230" t="s">
        <v>146</v>
      </c>
      <c r="AU192" s="230" t="s">
        <v>91</v>
      </c>
      <c r="AY192" s="16" t="s">
        <v>144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206</v>
      </c>
      <c r="BM192" s="230" t="s">
        <v>1082</v>
      </c>
    </row>
    <row r="193" s="2" customFormat="1" ht="24.15" customHeight="1">
      <c r="A193" s="37"/>
      <c r="B193" s="38"/>
      <c r="C193" s="218" t="s">
        <v>559</v>
      </c>
      <c r="D193" s="218" t="s">
        <v>146</v>
      </c>
      <c r="E193" s="219" t="s">
        <v>1083</v>
      </c>
      <c r="F193" s="220" t="s">
        <v>1084</v>
      </c>
      <c r="G193" s="221" t="s">
        <v>303</v>
      </c>
      <c r="H193" s="222">
        <v>68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46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576</v>
      </c>
      <c r="AT193" s="230" t="s">
        <v>146</v>
      </c>
      <c r="AU193" s="230" t="s">
        <v>91</v>
      </c>
      <c r="AY193" s="16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89</v>
      </c>
      <c r="BK193" s="231">
        <f>ROUND(I193*H193,2)</f>
        <v>0</v>
      </c>
      <c r="BL193" s="16" t="s">
        <v>576</v>
      </c>
      <c r="BM193" s="230" t="s">
        <v>1085</v>
      </c>
    </row>
    <row r="194" s="2" customFormat="1" ht="24.15" customHeight="1">
      <c r="A194" s="37"/>
      <c r="B194" s="38"/>
      <c r="C194" s="218" t="s">
        <v>564</v>
      </c>
      <c r="D194" s="218" t="s">
        <v>146</v>
      </c>
      <c r="E194" s="219" t="s">
        <v>1086</v>
      </c>
      <c r="F194" s="220" t="s">
        <v>1087</v>
      </c>
      <c r="G194" s="221" t="s">
        <v>303</v>
      </c>
      <c r="H194" s="222">
        <v>94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206</v>
      </c>
      <c r="AT194" s="230" t="s">
        <v>146</v>
      </c>
      <c r="AU194" s="230" t="s">
        <v>91</v>
      </c>
      <c r="AY194" s="16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206</v>
      </c>
      <c r="BM194" s="230" t="s">
        <v>1088</v>
      </c>
    </row>
    <row r="195" s="2" customFormat="1" ht="24.15" customHeight="1">
      <c r="A195" s="37"/>
      <c r="B195" s="38"/>
      <c r="C195" s="218" t="s">
        <v>568</v>
      </c>
      <c r="D195" s="218" t="s">
        <v>146</v>
      </c>
      <c r="E195" s="219" t="s">
        <v>1089</v>
      </c>
      <c r="F195" s="220" t="s">
        <v>1090</v>
      </c>
      <c r="G195" s="221" t="s">
        <v>303</v>
      </c>
      <c r="H195" s="222">
        <v>94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46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206</v>
      </c>
      <c r="AT195" s="230" t="s">
        <v>146</v>
      </c>
      <c r="AU195" s="230" t="s">
        <v>91</v>
      </c>
      <c r="AY195" s="16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89</v>
      </c>
      <c r="BK195" s="231">
        <f>ROUND(I195*H195,2)</f>
        <v>0</v>
      </c>
      <c r="BL195" s="16" t="s">
        <v>206</v>
      </c>
      <c r="BM195" s="230" t="s">
        <v>1091</v>
      </c>
    </row>
    <row r="196" s="2" customFormat="1" ht="24.15" customHeight="1">
      <c r="A196" s="37"/>
      <c r="B196" s="38"/>
      <c r="C196" s="218" t="s">
        <v>572</v>
      </c>
      <c r="D196" s="218" t="s">
        <v>146</v>
      </c>
      <c r="E196" s="219" t="s">
        <v>1092</v>
      </c>
      <c r="F196" s="220" t="s">
        <v>1093</v>
      </c>
      <c r="G196" s="221" t="s">
        <v>303</v>
      </c>
      <c r="H196" s="222">
        <v>94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46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206</v>
      </c>
      <c r="AT196" s="230" t="s">
        <v>146</v>
      </c>
      <c r="AU196" s="230" t="s">
        <v>91</v>
      </c>
      <c r="AY196" s="16" t="s">
        <v>144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89</v>
      </c>
      <c r="BK196" s="231">
        <f>ROUND(I196*H196,2)</f>
        <v>0</v>
      </c>
      <c r="BL196" s="16" t="s">
        <v>206</v>
      </c>
      <c r="BM196" s="230" t="s">
        <v>1094</v>
      </c>
    </row>
    <row r="197" s="2" customFormat="1" ht="24.15" customHeight="1">
      <c r="A197" s="37"/>
      <c r="B197" s="38"/>
      <c r="C197" s="218" t="s">
        <v>576</v>
      </c>
      <c r="D197" s="218" t="s">
        <v>146</v>
      </c>
      <c r="E197" s="219" t="s">
        <v>1095</v>
      </c>
      <c r="F197" s="220" t="s">
        <v>1096</v>
      </c>
      <c r="G197" s="221" t="s">
        <v>347</v>
      </c>
      <c r="H197" s="222">
        <v>7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46</v>
      </c>
      <c r="O197" s="90"/>
      <c r="P197" s="228">
        <f>O197*H197</f>
        <v>0</v>
      </c>
      <c r="Q197" s="228">
        <v>0.0038</v>
      </c>
      <c r="R197" s="228">
        <f>Q197*H197</f>
        <v>0.026599999999999999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206</v>
      </c>
      <c r="AT197" s="230" t="s">
        <v>146</v>
      </c>
      <c r="AU197" s="230" t="s">
        <v>91</v>
      </c>
      <c r="AY197" s="16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89</v>
      </c>
      <c r="BK197" s="231">
        <f>ROUND(I197*H197,2)</f>
        <v>0</v>
      </c>
      <c r="BL197" s="16" t="s">
        <v>206</v>
      </c>
      <c r="BM197" s="230" t="s">
        <v>1097</v>
      </c>
    </row>
    <row r="198" s="2" customFormat="1" ht="24.15" customHeight="1">
      <c r="A198" s="37"/>
      <c r="B198" s="38"/>
      <c r="C198" s="218" t="s">
        <v>580</v>
      </c>
      <c r="D198" s="218" t="s">
        <v>146</v>
      </c>
      <c r="E198" s="219" t="s">
        <v>1098</v>
      </c>
      <c r="F198" s="220" t="s">
        <v>1099</v>
      </c>
      <c r="G198" s="221" t="s">
        <v>303</v>
      </c>
      <c r="H198" s="222">
        <v>7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46</v>
      </c>
      <c r="O198" s="90"/>
      <c r="P198" s="228">
        <f>O198*H198</f>
        <v>0</v>
      </c>
      <c r="Q198" s="228">
        <v>0.0012700000000000001</v>
      </c>
      <c r="R198" s="228">
        <f>Q198*H198</f>
        <v>0.0088900000000000003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206</v>
      </c>
      <c r="AT198" s="230" t="s">
        <v>146</v>
      </c>
      <c r="AU198" s="230" t="s">
        <v>91</v>
      </c>
      <c r="AY198" s="16" t="s">
        <v>144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89</v>
      </c>
      <c r="BK198" s="231">
        <f>ROUND(I198*H198,2)</f>
        <v>0</v>
      </c>
      <c r="BL198" s="16" t="s">
        <v>206</v>
      </c>
      <c r="BM198" s="230" t="s">
        <v>1100</v>
      </c>
    </row>
    <row r="199" s="2" customFormat="1" ht="21.75" customHeight="1">
      <c r="A199" s="37"/>
      <c r="B199" s="38"/>
      <c r="C199" s="218" t="s">
        <v>584</v>
      </c>
      <c r="D199" s="218" t="s">
        <v>146</v>
      </c>
      <c r="E199" s="219" t="s">
        <v>1101</v>
      </c>
      <c r="F199" s="220" t="s">
        <v>1102</v>
      </c>
      <c r="G199" s="221" t="s">
        <v>149</v>
      </c>
      <c r="H199" s="222">
        <v>306.39999999999998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46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206</v>
      </c>
      <c r="AT199" s="230" t="s">
        <v>146</v>
      </c>
      <c r="AU199" s="230" t="s">
        <v>91</v>
      </c>
      <c r="AY199" s="16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89</v>
      </c>
      <c r="BK199" s="231">
        <f>ROUND(I199*H199,2)</f>
        <v>0</v>
      </c>
      <c r="BL199" s="16" t="s">
        <v>206</v>
      </c>
      <c r="BM199" s="230" t="s">
        <v>1103</v>
      </c>
    </row>
    <row r="200" s="2" customFormat="1" ht="44.25" customHeight="1">
      <c r="A200" s="37"/>
      <c r="B200" s="38"/>
      <c r="C200" s="218" t="s">
        <v>588</v>
      </c>
      <c r="D200" s="218" t="s">
        <v>146</v>
      </c>
      <c r="E200" s="219" t="s">
        <v>1104</v>
      </c>
      <c r="F200" s="220" t="s">
        <v>1105</v>
      </c>
      <c r="G200" s="221" t="s">
        <v>149</v>
      </c>
      <c r="H200" s="222">
        <v>27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46</v>
      </c>
      <c r="O200" s="90"/>
      <c r="P200" s="228">
        <f>O200*H200</f>
        <v>0</v>
      </c>
      <c r="Q200" s="228">
        <v>2.0000000000000002E-05</v>
      </c>
      <c r="R200" s="228">
        <f>Q200*H200</f>
        <v>0.00054000000000000001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206</v>
      </c>
      <c r="AT200" s="230" t="s">
        <v>146</v>
      </c>
      <c r="AU200" s="230" t="s">
        <v>91</v>
      </c>
      <c r="AY200" s="16" t="s">
        <v>144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89</v>
      </c>
      <c r="BK200" s="231">
        <f>ROUND(I200*H200,2)</f>
        <v>0</v>
      </c>
      <c r="BL200" s="16" t="s">
        <v>206</v>
      </c>
      <c r="BM200" s="230" t="s">
        <v>1106</v>
      </c>
    </row>
    <row r="201" s="2" customFormat="1" ht="24.15" customHeight="1">
      <c r="A201" s="37"/>
      <c r="B201" s="38"/>
      <c r="C201" s="218" t="s">
        <v>592</v>
      </c>
      <c r="D201" s="218" t="s">
        <v>146</v>
      </c>
      <c r="E201" s="219" t="s">
        <v>1107</v>
      </c>
      <c r="F201" s="220" t="s">
        <v>1108</v>
      </c>
      <c r="G201" s="221" t="s">
        <v>329</v>
      </c>
      <c r="H201" s="222">
        <v>0.032000000000000001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46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206</v>
      </c>
      <c r="AT201" s="230" t="s">
        <v>146</v>
      </c>
      <c r="AU201" s="230" t="s">
        <v>91</v>
      </c>
      <c r="AY201" s="16" t="s">
        <v>144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89</v>
      </c>
      <c r="BK201" s="231">
        <f>ROUND(I201*H201,2)</f>
        <v>0</v>
      </c>
      <c r="BL201" s="16" t="s">
        <v>206</v>
      </c>
      <c r="BM201" s="230" t="s">
        <v>1109</v>
      </c>
    </row>
    <row r="202" s="2" customFormat="1" ht="24.15" customHeight="1">
      <c r="A202" s="37"/>
      <c r="B202" s="38"/>
      <c r="C202" s="244" t="s">
        <v>597</v>
      </c>
      <c r="D202" s="244" t="s">
        <v>235</v>
      </c>
      <c r="E202" s="245" t="s">
        <v>1110</v>
      </c>
      <c r="F202" s="246" t="s">
        <v>1111</v>
      </c>
      <c r="G202" s="247" t="s">
        <v>347</v>
      </c>
      <c r="H202" s="248">
        <v>7</v>
      </c>
      <c r="I202" s="249"/>
      <c r="J202" s="250">
        <f>ROUND(I202*H202,2)</f>
        <v>0</v>
      </c>
      <c r="K202" s="251"/>
      <c r="L202" s="252"/>
      <c r="M202" s="253" t="s">
        <v>1</v>
      </c>
      <c r="N202" s="254" t="s">
        <v>46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281</v>
      </c>
      <c r="AT202" s="230" t="s">
        <v>235</v>
      </c>
      <c r="AU202" s="230" t="s">
        <v>91</v>
      </c>
      <c r="AY202" s="16" t="s">
        <v>144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89</v>
      </c>
      <c r="BK202" s="231">
        <f>ROUND(I202*H202,2)</f>
        <v>0</v>
      </c>
      <c r="BL202" s="16" t="s">
        <v>206</v>
      </c>
      <c r="BM202" s="230" t="s">
        <v>1112</v>
      </c>
    </row>
    <row r="203" s="2" customFormat="1" ht="24.15" customHeight="1">
      <c r="A203" s="37"/>
      <c r="B203" s="38"/>
      <c r="C203" s="218" t="s">
        <v>602</v>
      </c>
      <c r="D203" s="218" t="s">
        <v>146</v>
      </c>
      <c r="E203" s="219" t="s">
        <v>1113</v>
      </c>
      <c r="F203" s="220" t="s">
        <v>1114</v>
      </c>
      <c r="G203" s="221" t="s">
        <v>329</v>
      </c>
      <c r="H203" s="222">
        <v>8.4000000000000004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46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206</v>
      </c>
      <c r="AT203" s="230" t="s">
        <v>146</v>
      </c>
      <c r="AU203" s="230" t="s">
        <v>91</v>
      </c>
      <c r="AY203" s="16" t="s">
        <v>144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89</v>
      </c>
      <c r="BK203" s="231">
        <f>ROUND(I203*H203,2)</f>
        <v>0</v>
      </c>
      <c r="BL203" s="16" t="s">
        <v>206</v>
      </c>
      <c r="BM203" s="230" t="s">
        <v>1115</v>
      </c>
    </row>
    <row r="204" s="2" customFormat="1" ht="33" customHeight="1">
      <c r="A204" s="37"/>
      <c r="B204" s="38"/>
      <c r="C204" s="218" t="s">
        <v>606</v>
      </c>
      <c r="D204" s="218" t="s">
        <v>146</v>
      </c>
      <c r="E204" s="219" t="s">
        <v>1116</v>
      </c>
      <c r="F204" s="220" t="s">
        <v>1117</v>
      </c>
      <c r="G204" s="221" t="s">
        <v>329</v>
      </c>
      <c r="H204" s="222">
        <v>8.4000000000000004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46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206</v>
      </c>
      <c r="AT204" s="230" t="s">
        <v>146</v>
      </c>
      <c r="AU204" s="230" t="s">
        <v>91</v>
      </c>
      <c r="AY204" s="16" t="s">
        <v>144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89</v>
      </c>
      <c r="BK204" s="231">
        <f>ROUND(I204*H204,2)</f>
        <v>0</v>
      </c>
      <c r="BL204" s="16" t="s">
        <v>206</v>
      </c>
      <c r="BM204" s="230" t="s">
        <v>1118</v>
      </c>
    </row>
    <row r="205" s="2" customFormat="1" ht="33" customHeight="1">
      <c r="A205" s="37"/>
      <c r="B205" s="38"/>
      <c r="C205" s="218" t="s">
        <v>610</v>
      </c>
      <c r="D205" s="218" t="s">
        <v>146</v>
      </c>
      <c r="E205" s="219" t="s">
        <v>1119</v>
      </c>
      <c r="F205" s="220" t="s">
        <v>1120</v>
      </c>
      <c r="G205" s="221" t="s">
        <v>149</v>
      </c>
      <c r="H205" s="222">
        <v>70.799999999999997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46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206</v>
      </c>
      <c r="AT205" s="230" t="s">
        <v>146</v>
      </c>
      <c r="AU205" s="230" t="s">
        <v>91</v>
      </c>
      <c r="AY205" s="16" t="s">
        <v>144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89</v>
      </c>
      <c r="BK205" s="231">
        <f>ROUND(I205*H205,2)</f>
        <v>0</v>
      </c>
      <c r="BL205" s="16" t="s">
        <v>206</v>
      </c>
      <c r="BM205" s="230" t="s">
        <v>1121</v>
      </c>
    </row>
    <row r="206" s="2" customFormat="1" ht="33" customHeight="1">
      <c r="A206" s="37"/>
      <c r="B206" s="38"/>
      <c r="C206" s="218" t="s">
        <v>614</v>
      </c>
      <c r="D206" s="218" t="s">
        <v>146</v>
      </c>
      <c r="E206" s="219" t="s">
        <v>1122</v>
      </c>
      <c r="F206" s="220" t="s">
        <v>1123</v>
      </c>
      <c r="G206" s="221" t="s">
        <v>149</v>
      </c>
      <c r="H206" s="222">
        <v>4.4000000000000004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46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0.255</v>
      </c>
      <c r="T206" s="229">
        <f>S206*H206</f>
        <v>1.1220000000000001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150</v>
      </c>
      <c r="AT206" s="230" t="s">
        <v>146</v>
      </c>
      <c r="AU206" s="230" t="s">
        <v>91</v>
      </c>
      <c r="AY206" s="16" t="s">
        <v>144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89</v>
      </c>
      <c r="BK206" s="231">
        <f>ROUND(I206*H206,2)</f>
        <v>0</v>
      </c>
      <c r="BL206" s="16" t="s">
        <v>150</v>
      </c>
      <c r="BM206" s="230" t="s">
        <v>1124</v>
      </c>
    </row>
    <row r="207" s="2" customFormat="1" ht="37.8" customHeight="1">
      <c r="A207" s="37"/>
      <c r="B207" s="38"/>
      <c r="C207" s="218" t="s">
        <v>618</v>
      </c>
      <c r="D207" s="218" t="s">
        <v>146</v>
      </c>
      <c r="E207" s="219" t="s">
        <v>1125</v>
      </c>
      <c r="F207" s="220" t="s">
        <v>1126</v>
      </c>
      <c r="G207" s="221" t="s">
        <v>149</v>
      </c>
      <c r="H207" s="222">
        <v>4.4000000000000004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46</v>
      </c>
      <c r="O207" s="90"/>
      <c r="P207" s="228">
        <f>O207*H207</f>
        <v>0</v>
      </c>
      <c r="Q207" s="228">
        <v>0.10100000000000001</v>
      </c>
      <c r="R207" s="228">
        <f>Q207*H207</f>
        <v>0.44440000000000007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150</v>
      </c>
      <c r="AT207" s="230" t="s">
        <v>146</v>
      </c>
      <c r="AU207" s="230" t="s">
        <v>91</v>
      </c>
      <c r="AY207" s="16" t="s">
        <v>144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89</v>
      </c>
      <c r="BK207" s="231">
        <f>ROUND(I207*H207,2)</f>
        <v>0</v>
      </c>
      <c r="BL207" s="16" t="s">
        <v>150</v>
      </c>
      <c r="BM207" s="230" t="s">
        <v>1127</v>
      </c>
    </row>
    <row r="208" s="2" customFormat="1" ht="24.15" customHeight="1">
      <c r="A208" s="37"/>
      <c r="B208" s="38"/>
      <c r="C208" s="218" t="s">
        <v>623</v>
      </c>
      <c r="D208" s="218" t="s">
        <v>146</v>
      </c>
      <c r="E208" s="219" t="s">
        <v>1128</v>
      </c>
      <c r="F208" s="220" t="s">
        <v>1129</v>
      </c>
      <c r="G208" s="221" t="s">
        <v>238</v>
      </c>
      <c r="H208" s="222">
        <v>12.68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46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150</v>
      </c>
      <c r="AT208" s="230" t="s">
        <v>146</v>
      </c>
      <c r="AU208" s="230" t="s">
        <v>91</v>
      </c>
      <c r="AY208" s="16" t="s">
        <v>144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89</v>
      </c>
      <c r="BK208" s="231">
        <f>ROUND(I208*H208,2)</f>
        <v>0</v>
      </c>
      <c r="BL208" s="16" t="s">
        <v>150</v>
      </c>
      <c r="BM208" s="230" t="s">
        <v>1130</v>
      </c>
    </row>
    <row r="209" s="2" customFormat="1" ht="16.5" customHeight="1">
      <c r="A209" s="37"/>
      <c r="B209" s="38"/>
      <c r="C209" s="218" t="s">
        <v>628</v>
      </c>
      <c r="D209" s="218" t="s">
        <v>146</v>
      </c>
      <c r="E209" s="219" t="s">
        <v>1131</v>
      </c>
      <c r="F209" s="220" t="s">
        <v>1132</v>
      </c>
      <c r="G209" s="221" t="s">
        <v>149</v>
      </c>
      <c r="H209" s="222">
        <v>28.800000000000001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46</v>
      </c>
      <c r="O209" s="90"/>
      <c r="P209" s="228">
        <f>O209*H209</f>
        <v>0</v>
      </c>
      <c r="Q209" s="228">
        <v>3.0000000000000001E-05</v>
      </c>
      <c r="R209" s="228">
        <f>Q209*H209</f>
        <v>0.00086400000000000008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576</v>
      </c>
      <c r="AT209" s="230" t="s">
        <v>146</v>
      </c>
      <c r="AU209" s="230" t="s">
        <v>91</v>
      </c>
      <c r="AY209" s="16" t="s">
        <v>144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89</v>
      </c>
      <c r="BK209" s="231">
        <f>ROUND(I209*H209,2)</f>
        <v>0</v>
      </c>
      <c r="BL209" s="16" t="s">
        <v>576</v>
      </c>
      <c r="BM209" s="230" t="s">
        <v>1133</v>
      </c>
    </row>
    <row r="210" s="12" customFormat="1" ht="22.8" customHeight="1">
      <c r="A210" s="12"/>
      <c r="B210" s="202"/>
      <c r="C210" s="203"/>
      <c r="D210" s="204" t="s">
        <v>80</v>
      </c>
      <c r="E210" s="216" t="s">
        <v>1134</v>
      </c>
      <c r="F210" s="216" t="s">
        <v>1135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SUM(P211:P215)</f>
        <v>0</v>
      </c>
      <c r="Q210" s="210"/>
      <c r="R210" s="211">
        <f>SUM(R211:R215)</f>
        <v>0</v>
      </c>
      <c r="S210" s="210"/>
      <c r="T210" s="212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91</v>
      </c>
      <c r="AT210" s="214" t="s">
        <v>80</v>
      </c>
      <c r="AU210" s="214" t="s">
        <v>89</v>
      </c>
      <c r="AY210" s="213" t="s">
        <v>144</v>
      </c>
      <c r="BK210" s="215">
        <f>SUM(BK211:BK215)</f>
        <v>0</v>
      </c>
    </row>
    <row r="211" s="2" customFormat="1" ht="37.8" customHeight="1">
      <c r="A211" s="37"/>
      <c r="B211" s="38"/>
      <c r="C211" s="218" t="s">
        <v>633</v>
      </c>
      <c r="D211" s="218" t="s">
        <v>146</v>
      </c>
      <c r="E211" s="219" t="s">
        <v>1136</v>
      </c>
      <c r="F211" s="220" t="s">
        <v>1137</v>
      </c>
      <c r="G211" s="221" t="s">
        <v>347</v>
      </c>
      <c r="H211" s="222">
        <v>1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46</v>
      </c>
      <c r="O211" s="90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206</v>
      </c>
      <c r="AT211" s="230" t="s">
        <v>146</v>
      </c>
      <c r="AU211" s="230" t="s">
        <v>91</v>
      </c>
      <c r="AY211" s="16" t="s">
        <v>144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89</v>
      </c>
      <c r="BK211" s="231">
        <f>ROUND(I211*H211,2)</f>
        <v>0</v>
      </c>
      <c r="BL211" s="16" t="s">
        <v>206</v>
      </c>
      <c r="BM211" s="230" t="s">
        <v>1138</v>
      </c>
    </row>
    <row r="212" s="2" customFormat="1" ht="16.5" customHeight="1">
      <c r="A212" s="37"/>
      <c r="B212" s="38"/>
      <c r="C212" s="218" t="s">
        <v>638</v>
      </c>
      <c r="D212" s="218" t="s">
        <v>146</v>
      </c>
      <c r="E212" s="219" t="s">
        <v>1139</v>
      </c>
      <c r="F212" s="220" t="s">
        <v>1140</v>
      </c>
      <c r="G212" s="221" t="s">
        <v>347</v>
      </c>
      <c r="H212" s="222">
        <v>8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46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206</v>
      </c>
      <c r="AT212" s="230" t="s">
        <v>146</v>
      </c>
      <c r="AU212" s="230" t="s">
        <v>91</v>
      </c>
      <c r="AY212" s="16" t="s">
        <v>144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89</v>
      </c>
      <c r="BK212" s="231">
        <f>ROUND(I212*H212,2)</f>
        <v>0</v>
      </c>
      <c r="BL212" s="16" t="s">
        <v>206</v>
      </c>
      <c r="BM212" s="230" t="s">
        <v>1141</v>
      </c>
    </row>
    <row r="213" s="2" customFormat="1" ht="16.5" customHeight="1">
      <c r="A213" s="37"/>
      <c r="B213" s="38"/>
      <c r="C213" s="244" t="s">
        <v>642</v>
      </c>
      <c r="D213" s="244" t="s">
        <v>235</v>
      </c>
      <c r="E213" s="245" t="s">
        <v>872</v>
      </c>
      <c r="F213" s="246" t="s">
        <v>1142</v>
      </c>
      <c r="G213" s="247" t="s">
        <v>347</v>
      </c>
      <c r="H213" s="248">
        <v>1</v>
      </c>
      <c r="I213" s="249"/>
      <c r="J213" s="250">
        <f>ROUND(I213*H213,2)</f>
        <v>0</v>
      </c>
      <c r="K213" s="251"/>
      <c r="L213" s="252"/>
      <c r="M213" s="253" t="s">
        <v>1</v>
      </c>
      <c r="N213" s="254" t="s">
        <v>46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281</v>
      </c>
      <c r="AT213" s="230" t="s">
        <v>235</v>
      </c>
      <c r="AU213" s="230" t="s">
        <v>91</v>
      </c>
      <c r="AY213" s="16" t="s">
        <v>144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89</v>
      </c>
      <c r="BK213" s="231">
        <f>ROUND(I213*H213,2)</f>
        <v>0</v>
      </c>
      <c r="BL213" s="16" t="s">
        <v>206</v>
      </c>
      <c r="BM213" s="230" t="s">
        <v>1143</v>
      </c>
    </row>
    <row r="214" s="2" customFormat="1" ht="16.5" customHeight="1">
      <c r="A214" s="37"/>
      <c r="B214" s="38"/>
      <c r="C214" s="244" t="s">
        <v>647</v>
      </c>
      <c r="D214" s="244" t="s">
        <v>235</v>
      </c>
      <c r="E214" s="245" t="s">
        <v>875</v>
      </c>
      <c r="F214" s="246" t="s">
        <v>1144</v>
      </c>
      <c r="G214" s="247" t="s">
        <v>1145</v>
      </c>
      <c r="H214" s="248">
        <v>10</v>
      </c>
      <c r="I214" s="249"/>
      <c r="J214" s="250">
        <f>ROUND(I214*H214,2)</f>
        <v>0</v>
      </c>
      <c r="K214" s="251"/>
      <c r="L214" s="252"/>
      <c r="M214" s="253" t="s">
        <v>1</v>
      </c>
      <c r="N214" s="254" t="s">
        <v>46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281</v>
      </c>
      <c r="AT214" s="230" t="s">
        <v>235</v>
      </c>
      <c r="AU214" s="230" t="s">
        <v>91</v>
      </c>
      <c r="AY214" s="16" t="s">
        <v>144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89</v>
      </c>
      <c r="BK214" s="231">
        <f>ROUND(I214*H214,2)</f>
        <v>0</v>
      </c>
      <c r="BL214" s="16" t="s">
        <v>206</v>
      </c>
      <c r="BM214" s="230" t="s">
        <v>1146</v>
      </c>
    </row>
    <row r="215" s="2" customFormat="1" ht="16.5" customHeight="1">
      <c r="A215" s="37"/>
      <c r="B215" s="38"/>
      <c r="C215" s="244" t="s">
        <v>651</v>
      </c>
      <c r="D215" s="244" t="s">
        <v>235</v>
      </c>
      <c r="E215" s="245" t="s">
        <v>878</v>
      </c>
      <c r="F215" s="246" t="s">
        <v>1147</v>
      </c>
      <c r="G215" s="247" t="s">
        <v>1145</v>
      </c>
      <c r="H215" s="248">
        <v>10</v>
      </c>
      <c r="I215" s="249"/>
      <c r="J215" s="250">
        <f>ROUND(I215*H215,2)</f>
        <v>0</v>
      </c>
      <c r="K215" s="251"/>
      <c r="L215" s="252"/>
      <c r="M215" s="253" t="s">
        <v>1</v>
      </c>
      <c r="N215" s="254" t="s">
        <v>46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281</v>
      </c>
      <c r="AT215" s="230" t="s">
        <v>235</v>
      </c>
      <c r="AU215" s="230" t="s">
        <v>91</v>
      </c>
      <c r="AY215" s="16" t="s">
        <v>144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89</v>
      </c>
      <c r="BK215" s="231">
        <f>ROUND(I215*H215,2)</f>
        <v>0</v>
      </c>
      <c r="BL215" s="16" t="s">
        <v>206</v>
      </c>
      <c r="BM215" s="230" t="s">
        <v>1148</v>
      </c>
    </row>
    <row r="216" s="12" customFormat="1" ht="25.92" customHeight="1">
      <c r="A216" s="12"/>
      <c r="B216" s="202"/>
      <c r="C216" s="203"/>
      <c r="D216" s="204" t="s">
        <v>80</v>
      </c>
      <c r="E216" s="205" t="s">
        <v>1149</v>
      </c>
      <c r="F216" s="205" t="s">
        <v>1150</v>
      </c>
      <c r="G216" s="203"/>
      <c r="H216" s="203"/>
      <c r="I216" s="206"/>
      <c r="J216" s="207">
        <f>BK216</f>
        <v>0</v>
      </c>
      <c r="K216" s="203"/>
      <c r="L216" s="208"/>
      <c r="M216" s="209"/>
      <c r="N216" s="210"/>
      <c r="O216" s="210"/>
      <c r="P216" s="211">
        <f>SUM(P217:P219)</f>
        <v>0</v>
      </c>
      <c r="Q216" s="210"/>
      <c r="R216" s="211">
        <f>SUM(R217:R219)</f>
        <v>0</v>
      </c>
      <c r="S216" s="210"/>
      <c r="T216" s="212">
        <f>SUM(T217:T219)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150</v>
      </c>
      <c r="AT216" s="214" t="s">
        <v>80</v>
      </c>
      <c r="AU216" s="214" t="s">
        <v>81</v>
      </c>
      <c r="AY216" s="213" t="s">
        <v>144</v>
      </c>
      <c r="BK216" s="215">
        <f>SUM(BK217:BK219)</f>
        <v>0</v>
      </c>
    </row>
    <row r="217" s="2" customFormat="1" ht="21.75" customHeight="1">
      <c r="A217" s="37"/>
      <c r="B217" s="38"/>
      <c r="C217" s="218" t="s">
        <v>655</v>
      </c>
      <c r="D217" s="218" t="s">
        <v>146</v>
      </c>
      <c r="E217" s="219" t="s">
        <v>1151</v>
      </c>
      <c r="F217" s="220" t="s">
        <v>1152</v>
      </c>
      <c r="G217" s="221" t="s">
        <v>1145</v>
      </c>
      <c r="H217" s="222">
        <v>24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46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1153</v>
      </c>
      <c r="AT217" s="230" t="s">
        <v>146</v>
      </c>
      <c r="AU217" s="230" t="s">
        <v>89</v>
      </c>
      <c r="AY217" s="16" t="s">
        <v>144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89</v>
      </c>
      <c r="BK217" s="231">
        <f>ROUND(I217*H217,2)</f>
        <v>0</v>
      </c>
      <c r="BL217" s="16" t="s">
        <v>1153</v>
      </c>
      <c r="BM217" s="230" t="s">
        <v>1154</v>
      </c>
    </row>
    <row r="218" s="2" customFormat="1" ht="24.15" customHeight="1">
      <c r="A218" s="37"/>
      <c r="B218" s="38"/>
      <c r="C218" s="218" t="s">
        <v>660</v>
      </c>
      <c r="D218" s="218" t="s">
        <v>146</v>
      </c>
      <c r="E218" s="219" t="s">
        <v>1155</v>
      </c>
      <c r="F218" s="220" t="s">
        <v>1156</v>
      </c>
      <c r="G218" s="221" t="s">
        <v>1145</v>
      </c>
      <c r="H218" s="222">
        <v>8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46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1153</v>
      </c>
      <c r="AT218" s="230" t="s">
        <v>146</v>
      </c>
      <c r="AU218" s="230" t="s">
        <v>89</v>
      </c>
      <c r="AY218" s="16" t="s">
        <v>144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89</v>
      </c>
      <c r="BK218" s="231">
        <f>ROUND(I218*H218,2)</f>
        <v>0</v>
      </c>
      <c r="BL218" s="16" t="s">
        <v>1153</v>
      </c>
      <c r="BM218" s="230" t="s">
        <v>1157</v>
      </c>
    </row>
    <row r="219" s="2" customFormat="1" ht="16.5" customHeight="1">
      <c r="A219" s="37"/>
      <c r="B219" s="38"/>
      <c r="C219" s="218" t="s">
        <v>666</v>
      </c>
      <c r="D219" s="218" t="s">
        <v>146</v>
      </c>
      <c r="E219" s="219" t="s">
        <v>1158</v>
      </c>
      <c r="F219" s="220" t="s">
        <v>1159</v>
      </c>
      <c r="G219" s="221" t="s">
        <v>1145</v>
      </c>
      <c r="H219" s="222">
        <v>16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46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1153</v>
      </c>
      <c r="AT219" s="230" t="s">
        <v>146</v>
      </c>
      <c r="AU219" s="230" t="s">
        <v>89</v>
      </c>
      <c r="AY219" s="16" t="s">
        <v>144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89</v>
      </c>
      <c r="BK219" s="231">
        <f>ROUND(I219*H219,2)</f>
        <v>0</v>
      </c>
      <c r="BL219" s="16" t="s">
        <v>1153</v>
      </c>
      <c r="BM219" s="230" t="s">
        <v>1160</v>
      </c>
    </row>
    <row r="220" s="12" customFormat="1" ht="25.92" customHeight="1">
      <c r="A220" s="12"/>
      <c r="B220" s="202"/>
      <c r="C220" s="203"/>
      <c r="D220" s="204" t="s">
        <v>80</v>
      </c>
      <c r="E220" s="205" t="s">
        <v>887</v>
      </c>
      <c r="F220" s="205" t="s">
        <v>888</v>
      </c>
      <c r="G220" s="203"/>
      <c r="H220" s="203"/>
      <c r="I220" s="206"/>
      <c r="J220" s="207">
        <f>BK220</f>
        <v>0</v>
      </c>
      <c r="K220" s="203"/>
      <c r="L220" s="208"/>
      <c r="M220" s="209"/>
      <c r="N220" s="210"/>
      <c r="O220" s="210"/>
      <c r="P220" s="211">
        <f>SUM(P221:P222)</f>
        <v>0</v>
      </c>
      <c r="Q220" s="210"/>
      <c r="R220" s="211">
        <f>SUM(R221:R222)</f>
        <v>0</v>
      </c>
      <c r="S220" s="210"/>
      <c r="T220" s="212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165</v>
      </c>
      <c r="AT220" s="214" t="s">
        <v>80</v>
      </c>
      <c r="AU220" s="214" t="s">
        <v>81</v>
      </c>
      <c r="AY220" s="213" t="s">
        <v>144</v>
      </c>
      <c r="BK220" s="215">
        <f>SUM(BK221:BK222)</f>
        <v>0</v>
      </c>
    </row>
    <row r="221" s="2" customFormat="1" ht="16.5" customHeight="1">
      <c r="A221" s="37"/>
      <c r="B221" s="38"/>
      <c r="C221" s="244" t="s">
        <v>669</v>
      </c>
      <c r="D221" s="244" t="s">
        <v>235</v>
      </c>
      <c r="E221" s="245" t="s">
        <v>881</v>
      </c>
      <c r="F221" s="246" t="s">
        <v>1161</v>
      </c>
      <c r="G221" s="247" t="s">
        <v>1162</v>
      </c>
      <c r="H221" s="248">
        <v>1</v>
      </c>
      <c r="I221" s="249"/>
      <c r="J221" s="250">
        <f>ROUND(I221*H221,2)</f>
        <v>0</v>
      </c>
      <c r="K221" s="251"/>
      <c r="L221" s="252"/>
      <c r="M221" s="253" t="s">
        <v>1</v>
      </c>
      <c r="N221" s="254" t="s">
        <v>46</v>
      </c>
      <c r="O221" s="90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281</v>
      </c>
      <c r="AT221" s="230" t="s">
        <v>235</v>
      </c>
      <c r="AU221" s="230" t="s">
        <v>89</v>
      </c>
      <c r="AY221" s="16" t="s">
        <v>144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89</v>
      </c>
      <c r="BK221" s="231">
        <f>ROUND(I221*H221,2)</f>
        <v>0</v>
      </c>
      <c r="BL221" s="16" t="s">
        <v>206</v>
      </c>
      <c r="BM221" s="230" t="s">
        <v>1163</v>
      </c>
    </row>
    <row r="222" s="2" customFormat="1" ht="16.5" customHeight="1">
      <c r="A222" s="37"/>
      <c r="B222" s="38"/>
      <c r="C222" s="244" t="s">
        <v>671</v>
      </c>
      <c r="D222" s="244" t="s">
        <v>235</v>
      </c>
      <c r="E222" s="245" t="s">
        <v>1164</v>
      </c>
      <c r="F222" s="246" t="s">
        <v>1165</v>
      </c>
      <c r="G222" s="247" t="s">
        <v>1162</v>
      </c>
      <c r="H222" s="248">
        <v>1</v>
      </c>
      <c r="I222" s="249"/>
      <c r="J222" s="250">
        <f>ROUND(I222*H222,2)</f>
        <v>0</v>
      </c>
      <c r="K222" s="251"/>
      <c r="L222" s="252"/>
      <c r="M222" s="278" t="s">
        <v>1</v>
      </c>
      <c r="N222" s="279" t="s">
        <v>46</v>
      </c>
      <c r="O222" s="268"/>
      <c r="P222" s="269">
        <f>O222*H222</f>
        <v>0</v>
      </c>
      <c r="Q222" s="269">
        <v>0</v>
      </c>
      <c r="R222" s="269">
        <f>Q222*H222</f>
        <v>0</v>
      </c>
      <c r="S222" s="269">
        <v>0</v>
      </c>
      <c r="T222" s="270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281</v>
      </c>
      <c r="AT222" s="230" t="s">
        <v>235</v>
      </c>
      <c r="AU222" s="230" t="s">
        <v>89</v>
      </c>
      <c r="AY222" s="16" t="s">
        <v>144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89</v>
      </c>
      <c r="BK222" s="231">
        <f>ROUND(I222*H222,2)</f>
        <v>0</v>
      </c>
      <c r="BL222" s="16" t="s">
        <v>206</v>
      </c>
      <c r="BM222" s="230" t="s">
        <v>1166</v>
      </c>
    </row>
    <row r="223" s="2" customFormat="1" ht="6.96" customHeight="1">
      <c r="A223" s="37"/>
      <c r="B223" s="65"/>
      <c r="C223" s="66"/>
      <c r="D223" s="66"/>
      <c r="E223" s="66"/>
      <c r="F223" s="66"/>
      <c r="G223" s="66"/>
      <c r="H223" s="66"/>
      <c r="I223" s="66"/>
      <c r="J223" s="66"/>
      <c r="K223" s="66"/>
      <c r="L223" s="43"/>
      <c r="M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</sheetData>
  <sheetProtection sheet="1" autoFilter="0" formatColumns="0" formatRows="0" objects="1" scenarios="1" spinCount="100000" saltValue="LHnE1nOPgq0p9vH8sTRuOzjdbmteeHP6hBEBrWybtMk07Y6oPWVC5dAJXf1sFTLgzqU2KT6iGXMV76RcdnCh1w==" hashValue="tXjt93RnRLiq6Ho1pww3tsSZprCRfj4gwnxBx+8Cw5oQP56eAiZJpHRLQSgxWaI/KXZijWrlBnHAzB7h3tYcMw==" algorithmName="SHA-512" password="CC35"/>
  <autoFilter ref="C123:K22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ROUND((SUM(BE122:BE154)),  2)</f>
        <v>0</v>
      </c>
      <c r="G33" s="37"/>
      <c r="H33" s="37"/>
      <c r="I33" s="154">
        <v>0.20999999999999999</v>
      </c>
      <c r="J33" s="153">
        <f>ROUND(((SUM(BE122:BE154))*I33),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ROUND((SUM(BF122:BF154)),  2)</f>
        <v>0</v>
      </c>
      <c r="G34" s="37"/>
      <c r="H34" s="37"/>
      <c r="I34" s="154">
        <v>0.14999999999999999</v>
      </c>
      <c r="J34" s="153">
        <f>ROUND(((SUM(BF122:BF154))*I34),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ROUND((SUM(BG122:BG154)),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ROUND((SUM(BH122:BH154)),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ROUND((SUM(BI122:BI154)),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402 - Příprava pro dobíjecí stanice elektromobilů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126</v>
      </c>
      <c r="E99" s="187"/>
      <c r="F99" s="187"/>
      <c r="G99" s="187"/>
      <c r="H99" s="187"/>
      <c r="I99" s="187"/>
      <c r="J99" s="188">
        <f>J139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8"/>
      <c r="C100" s="179"/>
      <c r="D100" s="180" t="s">
        <v>1168</v>
      </c>
      <c r="E100" s="181"/>
      <c r="F100" s="181"/>
      <c r="G100" s="181"/>
      <c r="H100" s="181"/>
      <c r="I100" s="181"/>
      <c r="J100" s="182">
        <f>J142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4"/>
      <c r="C101" s="185"/>
      <c r="D101" s="186" t="s">
        <v>1169</v>
      </c>
      <c r="E101" s="187"/>
      <c r="F101" s="187"/>
      <c r="G101" s="187"/>
      <c r="H101" s="187"/>
      <c r="I101" s="187"/>
      <c r="J101" s="188">
        <f>J143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1170</v>
      </c>
      <c r="E102" s="187"/>
      <c r="F102" s="187"/>
      <c r="G102" s="187"/>
      <c r="H102" s="187"/>
      <c r="I102" s="187"/>
      <c r="J102" s="188">
        <f>J146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/>
    <row r="106" hidden="1"/>
    <row r="107" hidden="1"/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Parkoviště na pozemku 205/3, ulice Dolní, Světlá nad Sázavou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402 - Příprava pro dobíjecí stanice elektromobilů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Světlá nad Sázavou</v>
      </c>
      <c r="G116" s="39"/>
      <c r="H116" s="39"/>
      <c r="I116" s="31" t="s">
        <v>22</v>
      </c>
      <c r="J116" s="78" t="str">
        <f>IF(J12="","",J12)</f>
        <v>8. 11. 2022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Světlá nad Sázavou</v>
      </c>
      <c r="G118" s="39"/>
      <c r="H118" s="39"/>
      <c r="I118" s="31" t="s">
        <v>32</v>
      </c>
      <c r="J118" s="35" t="str">
        <f>E21</f>
        <v>DMC Havlíčkův Brod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31" t="s">
        <v>37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130</v>
      </c>
      <c r="D121" s="193" t="s">
        <v>66</v>
      </c>
      <c r="E121" s="193" t="s">
        <v>62</v>
      </c>
      <c r="F121" s="193" t="s">
        <v>63</v>
      </c>
      <c r="G121" s="193" t="s">
        <v>131</v>
      </c>
      <c r="H121" s="193" t="s">
        <v>132</v>
      </c>
      <c r="I121" s="193" t="s">
        <v>133</v>
      </c>
      <c r="J121" s="194" t="s">
        <v>121</v>
      </c>
      <c r="K121" s="195" t="s">
        <v>134</v>
      </c>
      <c r="L121" s="196"/>
      <c r="M121" s="99" t="s">
        <v>1</v>
      </c>
      <c r="N121" s="100" t="s">
        <v>45</v>
      </c>
      <c r="O121" s="100" t="s">
        <v>135</v>
      </c>
      <c r="P121" s="100" t="s">
        <v>136</v>
      </c>
      <c r="Q121" s="100" t="s">
        <v>137</v>
      </c>
      <c r="R121" s="100" t="s">
        <v>138</v>
      </c>
      <c r="S121" s="100" t="s">
        <v>139</v>
      </c>
      <c r="T121" s="101" t="s">
        <v>140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141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P123+P142</f>
        <v>0</v>
      </c>
      <c r="Q122" s="103"/>
      <c r="R122" s="199">
        <f>R123+R142</f>
        <v>37.474428750000001</v>
      </c>
      <c r="S122" s="103"/>
      <c r="T122" s="200">
        <f>T123+T142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80</v>
      </c>
      <c r="AU122" s="16" t="s">
        <v>123</v>
      </c>
      <c r="BK122" s="201">
        <f>BK123+BK142</f>
        <v>0</v>
      </c>
    </row>
    <row r="123" s="12" customFormat="1" ht="25.92" customHeight="1">
      <c r="A123" s="12"/>
      <c r="B123" s="202"/>
      <c r="C123" s="203"/>
      <c r="D123" s="204" t="s">
        <v>80</v>
      </c>
      <c r="E123" s="205" t="s">
        <v>142</v>
      </c>
      <c r="F123" s="205" t="s">
        <v>143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P124+P139</f>
        <v>0</v>
      </c>
      <c r="Q123" s="210"/>
      <c r="R123" s="211">
        <f>R124+R139</f>
        <v>37.188968250000002</v>
      </c>
      <c r="S123" s="210"/>
      <c r="T123" s="212">
        <f>T124+T139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89</v>
      </c>
      <c r="AT123" s="214" t="s">
        <v>80</v>
      </c>
      <c r="AU123" s="214" t="s">
        <v>81</v>
      </c>
      <c r="AY123" s="213" t="s">
        <v>144</v>
      </c>
      <c r="BK123" s="215">
        <f>BK124+BK139</f>
        <v>0</v>
      </c>
    </row>
    <row r="124" s="12" customFormat="1" ht="22.8" customHeight="1">
      <c r="A124" s="12"/>
      <c r="B124" s="202"/>
      <c r="C124" s="203"/>
      <c r="D124" s="204" t="s">
        <v>80</v>
      </c>
      <c r="E124" s="216" t="s">
        <v>89</v>
      </c>
      <c r="F124" s="216" t="s">
        <v>145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SUM(P125:P138)</f>
        <v>0</v>
      </c>
      <c r="Q124" s="210"/>
      <c r="R124" s="211">
        <f>SUM(R125:R138)</f>
        <v>20.692</v>
      </c>
      <c r="S124" s="210"/>
      <c r="T124" s="212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89</v>
      </c>
      <c r="AT124" s="214" t="s">
        <v>80</v>
      </c>
      <c r="AU124" s="214" t="s">
        <v>89</v>
      </c>
      <c r="AY124" s="213" t="s">
        <v>144</v>
      </c>
      <c r="BK124" s="215">
        <f>SUM(BK125:BK138)</f>
        <v>0</v>
      </c>
    </row>
    <row r="125" s="2" customFormat="1" ht="33" customHeight="1">
      <c r="A125" s="37"/>
      <c r="B125" s="38"/>
      <c r="C125" s="218" t="s">
        <v>89</v>
      </c>
      <c r="D125" s="218" t="s">
        <v>146</v>
      </c>
      <c r="E125" s="219" t="s">
        <v>390</v>
      </c>
      <c r="F125" s="220" t="s">
        <v>391</v>
      </c>
      <c r="G125" s="221" t="s">
        <v>329</v>
      </c>
      <c r="H125" s="222">
        <v>21.812999999999999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46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150</v>
      </c>
      <c r="AT125" s="230" t="s">
        <v>146</v>
      </c>
      <c r="AU125" s="230" t="s">
        <v>91</v>
      </c>
      <c r="AY125" s="16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89</v>
      </c>
      <c r="BK125" s="231">
        <f>ROUND(I125*H125,2)</f>
        <v>0</v>
      </c>
      <c r="BL125" s="16" t="s">
        <v>150</v>
      </c>
      <c r="BM125" s="230" t="s">
        <v>1171</v>
      </c>
    </row>
    <row r="126" s="13" customFormat="1">
      <c r="A126" s="13"/>
      <c r="B126" s="232"/>
      <c r="C126" s="233"/>
      <c r="D126" s="234" t="s">
        <v>152</v>
      </c>
      <c r="E126" s="235" t="s">
        <v>1</v>
      </c>
      <c r="F126" s="236" t="s">
        <v>1172</v>
      </c>
      <c r="G126" s="233"/>
      <c r="H126" s="237">
        <v>21.812999999999999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152</v>
      </c>
      <c r="AU126" s="243" t="s">
        <v>91</v>
      </c>
      <c r="AV126" s="13" t="s">
        <v>91</v>
      </c>
      <c r="AW126" s="13" t="s">
        <v>36</v>
      </c>
      <c r="AX126" s="13" t="s">
        <v>89</v>
      </c>
      <c r="AY126" s="243" t="s">
        <v>144</v>
      </c>
    </row>
    <row r="127" s="2" customFormat="1" ht="37.8" customHeight="1">
      <c r="A127" s="37"/>
      <c r="B127" s="38"/>
      <c r="C127" s="218" t="s">
        <v>91</v>
      </c>
      <c r="D127" s="218" t="s">
        <v>146</v>
      </c>
      <c r="E127" s="219" t="s">
        <v>402</v>
      </c>
      <c r="F127" s="220" t="s">
        <v>403</v>
      </c>
      <c r="G127" s="221" t="s">
        <v>329</v>
      </c>
      <c r="H127" s="222">
        <v>21.831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46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150</v>
      </c>
      <c r="AT127" s="230" t="s">
        <v>146</v>
      </c>
      <c r="AU127" s="230" t="s">
        <v>91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150</v>
      </c>
      <c r="BM127" s="230" t="s">
        <v>1173</v>
      </c>
    </row>
    <row r="128" s="2" customFormat="1" ht="37.8" customHeight="1">
      <c r="A128" s="37"/>
      <c r="B128" s="38"/>
      <c r="C128" s="218" t="s">
        <v>159</v>
      </c>
      <c r="D128" s="218" t="s">
        <v>146</v>
      </c>
      <c r="E128" s="219" t="s">
        <v>412</v>
      </c>
      <c r="F128" s="220" t="s">
        <v>413</v>
      </c>
      <c r="G128" s="221" t="s">
        <v>329</v>
      </c>
      <c r="H128" s="222">
        <v>545.77499999999998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150</v>
      </c>
      <c r="AT128" s="230" t="s">
        <v>146</v>
      </c>
      <c r="AU128" s="230" t="s">
        <v>91</v>
      </c>
      <c r="AY128" s="16" t="s">
        <v>144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150</v>
      </c>
      <c r="BM128" s="230" t="s">
        <v>1174</v>
      </c>
    </row>
    <row r="129" s="13" customFormat="1">
      <c r="A129" s="13"/>
      <c r="B129" s="232"/>
      <c r="C129" s="233"/>
      <c r="D129" s="234" t="s">
        <v>152</v>
      </c>
      <c r="E129" s="235" t="s">
        <v>1</v>
      </c>
      <c r="F129" s="236" t="s">
        <v>1175</v>
      </c>
      <c r="G129" s="233"/>
      <c r="H129" s="237">
        <v>545.77499999999998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152</v>
      </c>
      <c r="AU129" s="243" t="s">
        <v>91</v>
      </c>
      <c r="AV129" s="13" t="s">
        <v>91</v>
      </c>
      <c r="AW129" s="13" t="s">
        <v>36</v>
      </c>
      <c r="AX129" s="13" t="s">
        <v>89</v>
      </c>
      <c r="AY129" s="243" t="s">
        <v>144</v>
      </c>
    </row>
    <row r="130" s="2" customFormat="1" ht="24.15" customHeight="1">
      <c r="A130" s="37"/>
      <c r="B130" s="38"/>
      <c r="C130" s="218" t="s">
        <v>150</v>
      </c>
      <c r="D130" s="218" t="s">
        <v>146</v>
      </c>
      <c r="E130" s="219" t="s">
        <v>788</v>
      </c>
      <c r="F130" s="220" t="s">
        <v>789</v>
      </c>
      <c r="G130" s="221" t="s">
        <v>329</v>
      </c>
      <c r="H130" s="222">
        <v>21.812999999999999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46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150</v>
      </c>
      <c r="AT130" s="230" t="s">
        <v>146</v>
      </c>
      <c r="AU130" s="230" t="s">
        <v>91</v>
      </c>
      <c r="AY130" s="16" t="s">
        <v>144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89</v>
      </c>
      <c r="BK130" s="231">
        <f>ROUND(I130*H130,2)</f>
        <v>0</v>
      </c>
      <c r="BL130" s="16" t="s">
        <v>150</v>
      </c>
      <c r="BM130" s="230" t="s">
        <v>1176</v>
      </c>
    </row>
    <row r="131" s="2" customFormat="1" ht="33" customHeight="1">
      <c r="A131" s="37"/>
      <c r="B131" s="38"/>
      <c r="C131" s="218" t="s">
        <v>165</v>
      </c>
      <c r="D131" s="218" t="s">
        <v>146</v>
      </c>
      <c r="E131" s="219" t="s">
        <v>426</v>
      </c>
      <c r="F131" s="220" t="s">
        <v>427</v>
      </c>
      <c r="G131" s="221" t="s">
        <v>238</v>
      </c>
      <c r="H131" s="222">
        <v>39.262999999999998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46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150</v>
      </c>
      <c r="AT131" s="230" t="s">
        <v>146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150</v>
      </c>
      <c r="BM131" s="230" t="s">
        <v>1177</v>
      </c>
    </row>
    <row r="132" s="13" customFormat="1">
      <c r="A132" s="13"/>
      <c r="B132" s="232"/>
      <c r="C132" s="233"/>
      <c r="D132" s="234" t="s">
        <v>152</v>
      </c>
      <c r="E132" s="235" t="s">
        <v>1</v>
      </c>
      <c r="F132" s="236" t="s">
        <v>1178</v>
      </c>
      <c r="G132" s="233"/>
      <c r="H132" s="237">
        <v>39.262999999999998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152</v>
      </c>
      <c r="AU132" s="243" t="s">
        <v>91</v>
      </c>
      <c r="AV132" s="13" t="s">
        <v>91</v>
      </c>
      <c r="AW132" s="13" t="s">
        <v>36</v>
      </c>
      <c r="AX132" s="13" t="s">
        <v>89</v>
      </c>
      <c r="AY132" s="243" t="s">
        <v>144</v>
      </c>
    </row>
    <row r="133" s="2" customFormat="1" ht="16.5" customHeight="1">
      <c r="A133" s="37"/>
      <c r="B133" s="38"/>
      <c r="C133" s="218" t="s">
        <v>168</v>
      </c>
      <c r="D133" s="218" t="s">
        <v>146</v>
      </c>
      <c r="E133" s="219" t="s">
        <v>434</v>
      </c>
      <c r="F133" s="220" t="s">
        <v>435</v>
      </c>
      <c r="G133" s="221" t="s">
        <v>329</v>
      </c>
      <c r="H133" s="222">
        <v>21.812999999999999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150</v>
      </c>
      <c r="AT133" s="230" t="s">
        <v>146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150</v>
      </c>
      <c r="BM133" s="230" t="s">
        <v>1179</v>
      </c>
    </row>
    <row r="134" s="2" customFormat="1" ht="24.15" customHeight="1">
      <c r="A134" s="37"/>
      <c r="B134" s="38"/>
      <c r="C134" s="218" t="s">
        <v>173</v>
      </c>
      <c r="D134" s="218" t="s">
        <v>146</v>
      </c>
      <c r="E134" s="219" t="s">
        <v>451</v>
      </c>
      <c r="F134" s="220" t="s">
        <v>452</v>
      </c>
      <c r="G134" s="221" t="s">
        <v>329</v>
      </c>
      <c r="H134" s="222">
        <v>10.346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46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150</v>
      </c>
      <c r="AT134" s="230" t="s">
        <v>146</v>
      </c>
      <c r="AU134" s="230" t="s">
        <v>91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150</v>
      </c>
      <c r="BM134" s="230" t="s">
        <v>1180</v>
      </c>
    </row>
    <row r="135" s="13" customFormat="1">
      <c r="A135" s="13"/>
      <c r="B135" s="232"/>
      <c r="C135" s="233"/>
      <c r="D135" s="234" t="s">
        <v>152</v>
      </c>
      <c r="E135" s="235" t="s">
        <v>1</v>
      </c>
      <c r="F135" s="236" t="s">
        <v>1181</v>
      </c>
      <c r="G135" s="233"/>
      <c r="H135" s="237">
        <v>10.346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152</v>
      </c>
      <c r="AU135" s="243" t="s">
        <v>91</v>
      </c>
      <c r="AV135" s="13" t="s">
        <v>91</v>
      </c>
      <c r="AW135" s="13" t="s">
        <v>36</v>
      </c>
      <c r="AX135" s="13" t="s">
        <v>89</v>
      </c>
      <c r="AY135" s="243" t="s">
        <v>144</v>
      </c>
    </row>
    <row r="136" s="2" customFormat="1" ht="16.5" customHeight="1">
      <c r="A136" s="37"/>
      <c r="B136" s="38"/>
      <c r="C136" s="244" t="s">
        <v>177</v>
      </c>
      <c r="D136" s="244" t="s">
        <v>235</v>
      </c>
      <c r="E136" s="245" t="s">
        <v>455</v>
      </c>
      <c r="F136" s="246" t="s">
        <v>456</v>
      </c>
      <c r="G136" s="247" t="s">
        <v>238</v>
      </c>
      <c r="H136" s="248">
        <v>20.692</v>
      </c>
      <c r="I136" s="249"/>
      <c r="J136" s="250">
        <f>ROUND(I136*H136,2)</f>
        <v>0</v>
      </c>
      <c r="K136" s="251"/>
      <c r="L136" s="252"/>
      <c r="M136" s="253" t="s">
        <v>1</v>
      </c>
      <c r="N136" s="254" t="s">
        <v>46</v>
      </c>
      <c r="O136" s="90"/>
      <c r="P136" s="228">
        <f>O136*H136</f>
        <v>0</v>
      </c>
      <c r="Q136" s="228">
        <v>1</v>
      </c>
      <c r="R136" s="228">
        <f>Q136*H136</f>
        <v>20.692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177</v>
      </c>
      <c r="AT136" s="230" t="s">
        <v>235</v>
      </c>
      <c r="AU136" s="230" t="s">
        <v>91</v>
      </c>
      <c r="AY136" s="16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89</v>
      </c>
      <c r="BK136" s="231">
        <f>ROUND(I136*H136,2)</f>
        <v>0</v>
      </c>
      <c r="BL136" s="16" t="s">
        <v>150</v>
      </c>
      <c r="BM136" s="230" t="s">
        <v>1182</v>
      </c>
    </row>
    <row r="137" s="13" customFormat="1">
      <c r="A137" s="13"/>
      <c r="B137" s="232"/>
      <c r="C137" s="233"/>
      <c r="D137" s="234" t="s">
        <v>152</v>
      </c>
      <c r="E137" s="235" t="s">
        <v>1</v>
      </c>
      <c r="F137" s="236" t="s">
        <v>1183</v>
      </c>
      <c r="G137" s="233"/>
      <c r="H137" s="237">
        <v>10.346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152</v>
      </c>
      <c r="AU137" s="243" t="s">
        <v>91</v>
      </c>
      <c r="AV137" s="13" t="s">
        <v>91</v>
      </c>
      <c r="AW137" s="13" t="s">
        <v>36</v>
      </c>
      <c r="AX137" s="13" t="s">
        <v>89</v>
      </c>
      <c r="AY137" s="243" t="s">
        <v>144</v>
      </c>
    </row>
    <row r="138" s="13" customFormat="1">
      <c r="A138" s="13"/>
      <c r="B138" s="232"/>
      <c r="C138" s="233"/>
      <c r="D138" s="234" t="s">
        <v>152</v>
      </c>
      <c r="E138" s="233"/>
      <c r="F138" s="236" t="s">
        <v>1184</v>
      </c>
      <c r="G138" s="233"/>
      <c r="H138" s="237">
        <v>20.692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152</v>
      </c>
      <c r="AU138" s="243" t="s">
        <v>91</v>
      </c>
      <c r="AV138" s="13" t="s">
        <v>91</v>
      </c>
      <c r="AW138" s="13" t="s">
        <v>4</v>
      </c>
      <c r="AX138" s="13" t="s">
        <v>89</v>
      </c>
      <c r="AY138" s="243" t="s">
        <v>144</v>
      </c>
    </row>
    <row r="139" s="12" customFormat="1" ht="22.8" customHeight="1">
      <c r="A139" s="12"/>
      <c r="B139" s="202"/>
      <c r="C139" s="203"/>
      <c r="D139" s="204" t="s">
        <v>80</v>
      </c>
      <c r="E139" s="216" t="s">
        <v>150</v>
      </c>
      <c r="F139" s="216" t="s">
        <v>154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SUM(P140:P141)</f>
        <v>0</v>
      </c>
      <c r="Q139" s="210"/>
      <c r="R139" s="211">
        <f>SUM(R140:R141)</f>
        <v>16.496968249999998</v>
      </c>
      <c r="S139" s="210"/>
      <c r="T139" s="212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89</v>
      </c>
      <c r="AT139" s="214" t="s">
        <v>80</v>
      </c>
      <c r="AU139" s="214" t="s">
        <v>89</v>
      </c>
      <c r="AY139" s="213" t="s">
        <v>144</v>
      </c>
      <c r="BK139" s="215">
        <f>SUM(BK140:BK141)</f>
        <v>0</v>
      </c>
    </row>
    <row r="140" s="2" customFormat="1" ht="16.5" customHeight="1">
      <c r="A140" s="37"/>
      <c r="B140" s="38"/>
      <c r="C140" s="218" t="s">
        <v>181</v>
      </c>
      <c r="D140" s="218" t="s">
        <v>146</v>
      </c>
      <c r="E140" s="219" t="s">
        <v>491</v>
      </c>
      <c r="F140" s="220" t="s">
        <v>492</v>
      </c>
      <c r="G140" s="221" t="s">
        <v>329</v>
      </c>
      <c r="H140" s="222">
        <v>8.7249999999999996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46</v>
      </c>
      <c r="O140" s="90"/>
      <c r="P140" s="228">
        <f>O140*H140</f>
        <v>0</v>
      </c>
      <c r="Q140" s="228">
        <v>1.8907700000000001</v>
      </c>
      <c r="R140" s="228">
        <f>Q140*H140</f>
        <v>16.496968249999998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150</v>
      </c>
      <c r="AT140" s="230" t="s">
        <v>146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150</v>
      </c>
      <c r="BM140" s="230" t="s">
        <v>1185</v>
      </c>
    </row>
    <row r="141" s="13" customFormat="1">
      <c r="A141" s="13"/>
      <c r="B141" s="232"/>
      <c r="C141" s="233"/>
      <c r="D141" s="234" t="s">
        <v>152</v>
      </c>
      <c r="E141" s="235" t="s">
        <v>1</v>
      </c>
      <c r="F141" s="236" t="s">
        <v>1186</v>
      </c>
      <c r="G141" s="233"/>
      <c r="H141" s="237">
        <v>8.7249999999999996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152</v>
      </c>
      <c r="AU141" s="243" t="s">
        <v>91</v>
      </c>
      <c r="AV141" s="13" t="s">
        <v>91</v>
      </c>
      <c r="AW141" s="13" t="s">
        <v>36</v>
      </c>
      <c r="AX141" s="13" t="s">
        <v>89</v>
      </c>
      <c r="AY141" s="243" t="s">
        <v>144</v>
      </c>
    </row>
    <row r="142" s="12" customFormat="1" ht="25.92" customHeight="1">
      <c r="A142" s="12"/>
      <c r="B142" s="202"/>
      <c r="C142" s="203"/>
      <c r="D142" s="204" t="s">
        <v>80</v>
      </c>
      <c r="E142" s="205" t="s">
        <v>235</v>
      </c>
      <c r="F142" s="205" t="s">
        <v>1187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P143+P146</f>
        <v>0</v>
      </c>
      <c r="Q142" s="210"/>
      <c r="R142" s="211">
        <f>R143+R146</f>
        <v>0.28546049999999995</v>
      </c>
      <c r="S142" s="210"/>
      <c r="T142" s="212">
        <f>T143+T146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159</v>
      </c>
      <c r="AT142" s="214" t="s">
        <v>80</v>
      </c>
      <c r="AU142" s="214" t="s">
        <v>81</v>
      </c>
      <c r="AY142" s="213" t="s">
        <v>144</v>
      </c>
      <c r="BK142" s="215">
        <f>BK143+BK146</f>
        <v>0</v>
      </c>
    </row>
    <row r="143" s="12" customFormat="1" ht="22.8" customHeight="1">
      <c r="A143" s="12"/>
      <c r="B143" s="202"/>
      <c r="C143" s="203"/>
      <c r="D143" s="204" t="s">
        <v>80</v>
      </c>
      <c r="E143" s="216" t="s">
        <v>1188</v>
      </c>
      <c r="F143" s="216" t="s">
        <v>1189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SUM(P144:P145)</f>
        <v>0</v>
      </c>
      <c r="Q143" s="210"/>
      <c r="R143" s="211">
        <f>SUM(R144:R145)</f>
        <v>0.0012000000000000001</v>
      </c>
      <c r="S143" s="210"/>
      <c r="T143" s="212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159</v>
      </c>
      <c r="AT143" s="214" t="s">
        <v>80</v>
      </c>
      <c r="AU143" s="214" t="s">
        <v>89</v>
      </c>
      <c r="AY143" s="213" t="s">
        <v>144</v>
      </c>
      <c r="BK143" s="215">
        <f>SUM(BK144:BK145)</f>
        <v>0</v>
      </c>
    </row>
    <row r="144" s="2" customFormat="1" ht="24.15" customHeight="1">
      <c r="A144" s="37"/>
      <c r="B144" s="38"/>
      <c r="C144" s="218" t="s">
        <v>184</v>
      </c>
      <c r="D144" s="218" t="s">
        <v>146</v>
      </c>
      <c r="E144" s="219" t="s">
        <v>1190</v>
      </c>
      <c r="F144" s="220" t="s">
        <v>1191</v>
      </c>
      <c r="G144" s="221" t="s">
        <v>347</v>
      </c>
      <c r="H144" s="222">
        <v>10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46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576</v>
      </c>
      <c r="AT144" s="230" t="s">
        <v>146</v>
      </c>
      <c r="AU144" s="230" t="s">
        <v>91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576</v>
      </c>
      <c r="BM144" s="230" t="s">
        <v>1192</v>
      </c>
    </row>
    <row r="145" s="2" customFormat="1" ht="16.5" customHeight="1">
      <c r="A145" s="37"/>
      <c r="B145" s="38"/>
      <c r="C145" s="244" t="s">
        <v>188</v>
      </c>
      <c r="D145" s="244" t="s">
        <v>235</v>
      </c>
      <c r="E145" s="245" t="s">
        <v>1193</v>
      </c>
      <c r="F145" s="246" t="s">
        <v>1194</v>
      </c>
      <c r="G145" s="247" t="s">
        <v>347</v>
      </c>
      <c r="H145" s="248">
        <v>10</v>
      </c>
      <c r="I145" s="249"/>
      <c r="J145" s="250">
        <f>ROUND(I145*H145,2)</f>
        <v>0</v>
      </c>
      <c r="K145" s="251"/>
      <c r="L145" s="252"/>
      <c r="M145" s="253" t="s">
        <v>1</v>
      </c>
      <c r="N145" s="254" t="s">
        <v>46</v>
      </c>
      <c r="O145" s="90"/>
      <c r="P145" s="228">
        <f>O145*H145</f>
        <v>0</v>
      </c>
      <c r="Q145" s="228">
        <v>0.00012</v>
      </c>
      <c r="R145" s="228">
        <f>Q145*H145</f>
        <v>0.0012000000000000001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1195</v>
      </c>
      <c r="AT145" s="230" t="s">
        <v>235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1195</v>
      </c>
      <c r="BM145" s="230" t="s">
        <v>1196</v>
      </c>
    </row>
    <row r="146" s="12" customFormat="1" ht="22.8" customHeight="1">
      <c r="A146" s="12"/>
      <c r="B146" s="202"/>
      <c r="C146" s="203"/>
      <c r="D146" s="204" t="s">
        <v>80</v>
      </c>
      <c r="E146" s="216" t="s">
        <v>1197</v>
      </c>
      <c r="F146" s="216" t="s">
        <v>1198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SUM(P147:P154)</f>
        <v>0</v>
      </c>
      <c r="Q146" s="210"/>
      <c r="R146" s="211">
        <f>SUM(R147:R154)</f>
        <v>0.28426049999999997</v>
      </c>
      <c r="S146" s="210"/>
      <c r="T146" s="212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159</v>
      </c>
      <c r="AT146" s="214" t="s">
        <v>80</v>
      </c>
      <c r="AU146" s="214" t="s">
        <v>89</v>
      </c>
      <c r="AY146" s="213" t="s">
        <v>144</v>
      </c>
      <c r="BK146" s="215">
        <f>SUM(BK147:BK154)</f>
        <v>0</v>
      </c>
    </row>
    <row r="147" s="2" customFormat="1" ht="16.5" customHeight="1">
      <c r="A147" s="37"/>
      <c r="B147" s="38"/>
      <c r="C147" s="218" t="s">
        <v>192</v>
      </c>
      <c r="D147" s="218" t="s">
        <v>146</v>
      </c>
      <c r="E147" s="219" t="s">
        <v>1199</v>
      </c>
      <c r="F147" s="220" t="s">
        <v>1200</v>
      </c>
      <c r="G147" s="221" t="s">
        <v>303</v>
      </c>
      <c r="H147" s="222">
        <v>349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9.0000000000000006E-05</v>
      </c>
      <c r="R147" s="228">
        <f>Q147*H147</f>
        <v>0.03141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576</v>
      </c>
      <c r="AT147" s="230" t="s">
        <v>146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576</v>
      </c>
      <c r="BM147" s="230" t="s">
        <v>1201</v>
      </c>
    </row>
    <row r="148" s="13" customFormat="1">
      <c r="A148" s="13"/>
      <c r="B148" s="232"/>
      <c r="C148" s="233"/>
      <c r="D148" s="234" t="s">
        <v>152</v>
      </c>
      <c r="E148" s="235" t="s">
        <v>1</v>
      </c>
      <c r="F148" s="236" t="s">
        <v>1202</v>
      </c>
      <c r="G148" s="233"/>
      <c r="H148" s="237">
        <v>349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152</v>
      </c>
      <c r="AU148" s="243" t="s">
        <v>91</v>
      </c>
      <c r="AV148" s="13" t="s">
        <v>91</v>
      </c>
      <c r="AW148" s="13" t="s">
        <v>36</v>
      </c>
      <c r="AX148" s="13" t="s">
        <v>89</v>
      </c>
      <c r="AY148" s="243" t="s">
        <v>144</v>
      </c>
    </row>
    <row r="149" s="2" customFormat="1" ht="24.15" customHeight="1">
      <c r="A149" s="37"/>
      <c r="B149" s="38"/>
      <c r="C149" s="218" t="s">
        <v>196</v>
      </c>
      <c r="D149" s="218" t="s">
        <v>146</v>
      </c>
      <c r="E149" s="219" t="s">
        <v>1203</v>
      </c>
      <c r="F149" s="220" t="s">
        <v>1204</v>
      </c>
      <c r="G149" s="221" t="s">
        <v>303</v>
      </c>
      <c r="H149" s="222">
        <v>349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576</v>
      </c>
      <c r="AT149" s="230" t="s">
        <v>146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576</v>
      </c>
      <c r="BM149" s="230" t="s">
        <v>1205</v>
      </c>
    </row>
    <row r="150" s="13" customFormat="1">
      <c r="A150" s="13"/>
      <c r="B150" s="232"/>
      <c r="C150" s="233"/>
      <c r="D150" s="234" t="s">
        <v>152</v>
      </c>
      <c r="E150" s="235" t="s">
        <v>1</v>
      </c>
      <c r="F150" s="236" t="s">
        <v>1202</v>
      </c>
      <c r="G150" s="233"/>
      <c r="H150" s="237">
        <v>349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152</v>
      </c>
      <c r="AU150" s="243" t="s">
        <v>91</v>
      </c>
      <c r="AV150" s="13" t="s">
        <v>91</v>
      </c>
      <c r="AW150" s="13" t="s">
        <v>36</v>
      </c>
      <c r="AX150" s="13" t="s">
        <v>89</v>
      </c>
      <c r="AY150" s="243" t="s">
        <v>144</v>
      </c>
    </row>
    <row r="151" s="2" customFormat="1" ht="24.15" customHeight="1">
      <c r="A151" s="37"/>
      <c r="B151" s="38"/>
      <c r="C151" s="244" t="s">
        <v>200</v>
      </c>
      <c r="D151" s="244" t="s">
        <v>235</v>
      </c>
      <c r="E151" s="245" t="s">
        <v>1206</v>
      </c>
      <c r="F151" s="246" t="s">
        <v>1207</v>
      </c>
      <c r="G151" s="247" t="s">
        <v>303</v>
      </c>
      <c r="H151" s="248">
        <v>366.44999999999999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46</v>
      </c>
      <c r="O151" s="90"/>
      <c r="P151" s="228">
        <f>O151*H151</f>
        <v>0</v>
      </c>
      <c r="Q151" s="228">
        <v>0.00068999999999999997</v>
      </c>
      <c r="R151" s="228">
        <f>Q151*H151</f>
        <v>0.25285049999999998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1195</v>
      </c>
      <c r="AT151" s="230" t="s">
        <v>235</v>
      </c>
      <c r="AU151" s="230" t="s">
        <v>91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1195</v>
      </c>
      <c r="BM151" s="230" t="s">
        <v>1208</v>
      </c>
    </row>
    <row r="152" s="13" customFormat="1">
      <c r="A152" s="13"/>
      <c r="B152" s="232"/>
      <c r="C152" s="233"/>
      <c r="D152" s="234" t="s">
        <v>152</v>
      </c>
      <c r="E152" s="235" t="s">
        <v>1</v>
      </c>
      <c r="F152" s="236" t="s">
        <v>1209</v>
      </c>
      <c r="G152" s="233"/>
      <c r="H152" s="237">
        <v>349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152</v>
      </c>
      <c r="AU152" s="243" t="s">
        <v>91</v>
      </c>
      <c r="AV152" s="13" t="s">
        <v>91</v>
      </c>
      <c r="AW152" s="13" t="s">
        <v>36</v>
      </c>
      <c r="AX152" s="13" t="s">
        <v>89</v>
      </c>
      <c r="AY152" s="243" t="s">
        <v>144</v>
      </c>
    </row>
    <row r="153" s="13" customFormat="1">
      <c r="A153" s="13"/>
      <c r="B153" s="232"/>
      <c r="C153" s="233"/>
      <c r="D153" s="234" t="s">
        <v>152</v>
      </c>
      <c r="E153" s="233"/>
      <c r="F153" s="236" t="s">
        <v>1210</v>
      </c>
      <c r="G153" s="233"/>
      <c r="H153" s="237">
        <v>366.44999999999999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152</v>
      </c>
      <c r="AU153" s="243" t="s">
        <v>91</v>
      </c>
      <c r="AV153" s="13" t="s">
        <v>91</v>
      </c>
      <c r="AW153" s="13" t="s">
        <v>4</v>
      </c>
      <c r="AX153" s="13" t="s">
        <v>89</v>
      </c>
      <c r="AY153" s="243" t="s">
        <v>144</v>
      </c>
    </row>
    <row r="154" s="2" customFormat="1" ht="24.15" customHeight="1">
      <c r="A154" s="37"/>
      <c r="B154" s="38"/>
      <c r="C154" s="218" t="s">
        <v>8</v>
      </c>
      <c r="D154" s="218" t="s">
        <v>146</v>
      </c>
      <c r="E154" s="219" t="s">
        <v>1211</v>
      </c>
      <c r="F154" s="220" t="s">
        <v>1212</v>
      </c>
      <c r="G154" s="221" t="s">
        <v>238</v>
      </c>
      <c r="H154" s="222">
        <v>37.189999999999998</v>
      </c>
      <c r="I154" s="223"/>
      <c r="J154" s="224">
        <f>ROUND(I154*H154,2)</f>
        <v>0</v>
      </c>
      <c r="K154" s="225"/>
      <c r="L154" s="43"/>
      <c r="M154" s="266" t="s">
        <v>1</v>
      </c>
      <c r="N154" s="267" t="s">
        <v>46</v>
      </c>
      <c r="O154" s="268"/>
      <c r="P154" s="269">
        <f>O154*H154</f>
        <v>0</v>
      </c>
      <c r="Q154" s="269">
        <v>0</v>
      </c>
      <c r="R154" s="269">
        <f>Q154*H154</f>
        <v>0</v>
      </c>
      <c r="S154" s="269">
        <v>0</v>
      </c>
      <c r="T154" s="27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576</v>
      </c>
      <c r="AT154" s="230" t="s">
        <v>146</v>
      </c>
      <c r="AU154" s="230" t="s">
        <v>91</v>
      </c>
      <c r="AY154" s="16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89</v>
      </c>
      <c r="BK154" s="231">
        <f>ROUND(I154*H154,2)</f>
        <v>0</v>
      </c>
      <c r="BL154" s="16" t="s">
        <v>576</v>
      </c>
      <c r="BM154" s="230" t="s">
        <v>1213</v>
      </c>
    </row>
    <row r="155" s="2" customFormat="1" ht="6.96" customHeight="1">
      <c r="A155" s="37"/>
      <c r="B155" s="65"/>
      <c r="C155" s="66"/>
      <c r="D155" s="66"/>
      <c r="E155" s="66"/>
      <c r="F155" s="66"/>
      <c r="G155" s="66"/>
      <c r="H155" s="66"/>
      <c r="I155" s="66"/>
      <c r="J155" s="66"/>
      <c r="K155" s="66"/>
      <c r="L155" s="43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sheetProtection sheet="1" autoFilter="0" formatColumns="0" formatRows="0" objects="1" scenarios="1" spinCount="100000" saltValue="vwbIWqCV3tH4bLc5hSOlJDjhmjM+S2Fxp2D9fmThezn9HNArOxP1EKJVucL2PLys1nz6tsUzqRBY+SbA7Oum9A==" hashValue="y5MWSrsE3bjIm1z5wbYa9YKOdMPzcbDuteuZCYo+yotCcwT6EuskuDTseRNfgsaORj/Q6X/yXiICpz8JabrLcg==" algorithmName="SHA-512" password="CC35"/>
  <autoFilter ref="C121:K15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38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>00268321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Město Světlá nad Sázavou</v>
      </c>
      <c r="F15" s="37"/>
      <c r="G15" s="37"/>
      <c r="H15" s="37"/>
      <c r="I15" s="139" t="s">
        <v>28</v>
      </c>
      <c r="J15" s="142" t="str">
        <f>IF('Rekapitulace stavby'!AN11="","",'Rekapitulace stavby'!AN11)</f>
        <v>CZ00268321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>25284525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DMC Havlíčkův Brod</v>
      </c>
      <c r="F21" s="37"/>
      <c r="G21" s="37"/>
      <c r="H21" s="37"/>
      <c r="I21" s="139" t="s">
        <v>28</v>
      </c>
      <c r="J21" s="142" t="str">
        <f>IF('Rekapitulace stavby'!AN17="","",'Rekapitulace stavby'!AN17)</f>
        <v>CZ25284525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ROUND((SUM(BE119:BE205)),  2)</f>
        <v>0</v>
      </c>
      <c r="G33" s="37"/>
      <c r="H33" s="37"/>
      <c r="I33" s="154">
        <v>0.20999999999999999</v>
      </c>
      <c r="J33" s="153">
        <f>ROUND(((SUM(BE119:BE205))*I33),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ROUND((SUM(BF119:BF205)),  2)</f>
        <v>0</v>
      </c>
      <c r="G34" s="37"/>
      <c r="H34" s="37"/>
      <c r="I34" s="154">
        <v>0.14999999999999999</v>
      </c>
      <c r="J34" s="153">
        <f>ROUND(((SUM(BF119:BF205))*I34),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ROUND((SUM(BG119:BG205)),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ROUND((SUM(BH119:BH205)),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ROUND((SUM(BI119:BI205)),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801 - Sadové úpravy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1215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8"/>
      <c r="C98" s="179"/>
      <c r="D98" s="180" t="s">
        <v>1216</v>
      </c>
      <c r="E98" s="181"/>
      <c r="F98" s="181"/>
      <c r="G98" s="181"/>
      <c r="H98" s="181"/>
      <c r="I98" s="181"/>
      <c r="J98" s="182">
        <f>J163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78"/>
      <c r="C99" s="179"/>
      <c r="D99" s="180" t="s">
        <v>1217</v>
      </c>
      <c r="E99" s="181"/>
      <c r="F99" s="181"/>
      <c r="G99" s="181"/>
      <c r="H99" s="181"/>
      <c r="I99" s="181"/>
      <c r="J99" s="182">
        <f>J175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/>
    <row r="103" hidden="1"/>
    <row r="104" hidden="1"/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129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Parkoviště na pozemku 205/3, ulice Dolní, Světlá nad Sázavou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117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 801 - Sadové úpravy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 xml:space="preserve"> </v>
      </c>
      <c r="G113" s="39"/>
      <c r="H113" s="39"/>
      <c r="I113" s="31" t="s">
        <v>22</v>
      </c>
      <c r="J113" s="78" t="str">
        <f>IF(J12="","",J12)</f>
        <v>8. 11. 2022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Město Světlá nad Sázavou</v>
      </c>
      <c r="G115" s="39"/>
      <c r="H115" s="39"/>
      <c r="I115" s="31" t="s">
        <v>32</v>
      </c>
      <c r="J115" s="35" t="str">
        <f>E21</f>
        <v>DMC Havlíčkův Brod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30</v>
      </c>
      <c r="D116" s="39"/>
      <c r="E116" s="39"/>
      <c r="F116" s="26" t="str">
        <f>IF(E18="","",E18)</f>
        <v>Vyplň údaj</v>
      </c>
      <c r="G116" s="39"/>
      <c r="H116" s="39"/>
      <c r="I116" s="31" t="s">
        <v>37</v>
      </c>
      <c r="J116" s="35" t="str">
        <f>E24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130</v>
      </c>
      <c r="D118" s="193" t="s">
        <v>66</v>
      </c>
      <c r="E118" s="193" t="s">
        <v>62</v>
      </c>
      <c r="F118" s="193" t="s">
        <v>63</v>
      </c>
      <c r="G118" s="193" t="s">
        <v>131</v>
      </c>
      <c r="H118" s="193" t="s">
        <v>132</v>
      </c>
      <c r="I118" s="193" t="s">
        <v>133</v>
      </c>
      <c r="J118" s="194" t="s">
        <v>121</v>
      </c>
      <c r="K118" s="195" t="s">
        <v>134</v>
      </c>
      <c r="L118" s="196"/>
      <c r="M118" s="99" t="s">
        <v>1</v>
      </c>
      <c r="N118" s="100" t="s">
        <v>45</v>
      </c>
      <c r="O118" s="100" t="s">
        <v>135</v>
      </c>
      <c r="P118" s="100" t="s">
        <v>136</v>
      </c>
      <c r="Q118" s="100" t="s">
        <v>137</v>
      </c>
      <c r="R118" s="100" t="s">
        <v>138</v>
      </c>
      <c r="S118" s="100" t="s">
        <v>139</v>
      </c>
      <c r="T118" s="101" t="s">
        <v>140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141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P120+P163+P175</f>
        <v>0</v>
      </c>
      <c r="Q119" s="103"/>
      <c r="R119" s="199">
        <f>R120+R163+R175</f>
        <v>0</v>
      </c>
      <c r="S119" s="103"/>
      <c r="T119" s="200">
        <f>T120+T163+T175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80</v>
      </c>
      <c r="AU119" s="16" t="s">
        <v>123</v>
      </c>
      <c r="BK119" s="201">
        <f>BK120+BK163+BK175</f>
        <v>0</v>
      </c>
    </row>
    <row r="120" s="12" customFormat="1" ht="25.92" customHeight="1">
      <c r="A120" s="12"/>
      <c r="B120" s="202"/>
      <c r="C120" s="203"/>
      <c r="D120" s="204" t="s">
        <v>80</v>
      </c>
      <c r="E120" s="205" t="s">
        <v>1218</v>
      </c>
      <c r="F120" s="205" t="s">
        <v>1219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SUM(P121:P162)</f>
        <v>0</v>
      </c>
      <c r="Q120" s="210"/>
      <c r="R120" s="211">
        <f>SUM(R121:R162)</f>
        <v>0</v>
      </c>
      <c r="S120" s="210"/>
      <c r="T120" s="212">
        <f>SUM(T121:T162)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89</v>
      </c>
      <c r="AT120" s="214" t="s">
        <v>80</v>
      </c>
      <c r="AU120" s="214" t="s">
        <v>81</v>
      </c>
      <c r="AY120" s="213" t="s">
        <v>144</v>
      </c>
      <c r="BK120" s="215">
        <f>SUM(BK121:BK162)</f>
        <v>0</v>
      </c>
    </row>
    <row r="121" s="2" customFormat="1" ht="24.15" customHeight="1">
      <c r="A121" s="37"/>
      <c r="B121" s="38"/>
      <c r="C121" s="244" t="s">
        <v>89</v>
      </c>
      <c r="D121" s="244" t="s">
        <v>235</v>
      </c>
      <c r="E121" s="245" t="s">
        <v>872</v>
      </c>
      <c r="F121" s="246" t="s">
        <v>1220</v>
      </c>
      <c r="G121" s="247" t="s">
        <v>347</v>
      </c>
      <c r="H121" s="248">
        <v>2</v>
      </c>
      <c r="I121" s="249"/>
      <c r="J121" s="250">
        <f>ROUND(I121*H121,2)</f>
        <v>0</v>
      </c>
      <c r="K121" s="251"/>
      <c r="L121" s="252"/>
      <c r="M121" s="253" t="s">
        <v>1</v>
      </c>
      <c r="N121" s="254" t="s">
        <v>46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177</v>
      </c>
      <c r="AT121" s="230" t="s">
        <v>235</v>
      </c>
      <c r="AU121" s="230" t="s">
        <v>89</v>
      </c>
      <c r="AY121" s="16" t="s">
        <v>144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89</v>
      </c>
      <c r="BK121" s="231">
        <f>ROUND(I121*H121,2)</f>
        <v>0</v>
      </c>
      <c r="BL121" s="16" t="s">
        <v>150</v>
      </c>
      <c r="BM121" s="230" t="s">
        <v>91</v>
      </c>
    </row>
    <row r="122" s="2" customFormat="1" ht="24.15" customHeight="1">
      <c r="A122" s="37"/>
      <c r="B122" s="38"/>
      <c r="C122" s="244" t="s">
        <v>91</v>
      </c>
      <c r="D122" s="244" t="s">
        <v>235</v>
      </c>
      <c r="E122" s="245" t="s">
        <v>875</v>
      </c>
      <c r="F122" s="246" t="s">
        <v>1221</v>
      </c>
      <c r="G122" s="247" t="s">
        <v>347</v>
      </c>
      <c r="H122" s="248">
        <v>2</v>
      </c>
      <c r="I122" s="249"/>
      <c r="J122" s="250">
        <f>ROUND(I122*H122,2)</f>
        <v>0</v>
      </c>
      <c r="K122" s="251"/>
      <c r="L122" s="252"/>
      <c r="M122" s="253" t="s">
        <v>1</v>
      </c>
      <c r="N122" s="254" t="s">
        <v>46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177</v>
      </c>
      <c r="AT122" s="230" t="s">
        <v>235</v>
      </c>
      <c r="AU122" s="230" t="s">
        <v>89</v>
      </c>
      <c r="AY122" s="16" t="s">
        <v>144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89</v>
      </c>
      <c r="BK122" s="231">
        <f>ROUND(I122*H122,2)</f>
        <v>0</v>
      </c>
      <c r="BL122" s="16" t="s">
        <v>150</v>
      </c>
      <c r="BM122" s="230" t="s">
        <v>150</v>
      </c>
    </row>
    <row r="123" s="2" customFormat="1" ht="16.5" customHeight="1">
      <c r="A123" s="37"/>
      <c r="B123" s="38"/>
      <c r="C123" s="244" t="s">
        <v>159</v>
      </c>
      <c r="D123" s="244" t="s">
        <v>235</v>
      </c>
      <c r="E123" s="245" t="s">
        <v>878</v>
      </c>
      <c r="F123" s="246" t="s">
        <v>1222</v>
      </c>
      <c r="G123" s="247" t="s">
        <v>347</v>
      </c>
      <c r="H123" s="248">
        <v>4</v>
      </c>
      <c r="I123" s="249"/>
      <c r="J123" s="250">
        <f>ROUND(I123*H123,2)</f>
        <v>0</v>
      </c>
      <c r="K123" s="251"/>
      <c r="L123" s="252"/>
      <c r="M123" s="253" t="s">
        <v>1</v>
      </c>
      <c r="N123" s="254" t="s">
        <v>46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177</v>
      </c>
      <c r="AT123" s="230" t="s">
        <v>235</v>
      </c>
      <c r="AU123" s="230" t="s">
        <v>89</v>
      </c>
      <c r="AY123" s="16" t="s">
        <v>144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89</v>
      </c>
      <c r="BK123" s="231">
        <f>ROUND(I123*H123,2)</f>
        <v>0</v>
      </c>
      <c r="BL123" s="16" t="s">
        <v>150</v>
      </c>
      <c r="BM123" s="230" t="s">
        <v>168</v>
      </c>
    </row>
    <row r="124" s="2" customFormat="1" ht="16.5" customHeight="1">
      <c r="A124" s="37"/>
      <c r="B124" s="38"/>
      <c r="C124" s="244" t="s">
        <v>150</v>
      </c>
      <c r="D124" s="244" t="s">
        <v>235</v>
      </c>
      <c r="E124" s="245" t="s">
        <v>881</v>
      </c>
      <c r="F124" s="246" t="s">
        <v>1223</v>
      </c>
      <c r="G124" s="247" t="s">
        <v>347</v>
      </c>
      <c r="H124" s="248">
        <v>4</v>
      </c>
      <c r="I124" s="249"/>
      <c r="J124" s="250">
        <f>ROUND(I124*H124,2)</f>
        <v>0</v>
      </c>
      <c r="K124" s="251"/>
      <c r="L124" s="252"/>
      <c r="M124" s="253" t="s">
        <v>1</v>
      </c>
      <c r="N124" s="254" t="s">
        <v>46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177</v>
      </c>
      <c r="AT124" s="230" t="s">
        <v>235</v>
      </c>
      <c r="AU124" s="230" t="s">
        <v>89</v>
      </c>
      <c r="AY124" s="16" t="s">
        <v>144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89</v>
      </c>
      <c r="BK124" s="231">
        <f>ROUND(I124*H124,2)</f>
        <v>0</v>
      </c>
      <c r="BL124" s="16" t="s">
        <v>150</v>
      </c>
      <c r="BM124" s="230" t="s">
        <v>177</v>
      </c>
    </row>
    <row r="125" s="2" customFormat="1" ht="16.5" customHeight="1">
      <c r="A125" s="37"/>
      <c r="B125" s="38"/>
      <c r="C125" s="244" t="s">
        <v>165</v>
      </c>
      <c r="D125" s="244" t="s">
        <v>235</v>
      </c>
      <c r="E125" s="245" t="s">
        <v>1164</v>
      </c>
      <c r="F125" s="246" t="s">
        <v>1224</v>
      </c>
      <c r="G125" s="247" t="s">
        <v>347</v>
      </c>
      <c r="H125" s="248">
        <v>1</v>
      </c>
      <c r="I125" s="249"/>
      <c r="J125" s="250">
        <f>ROUND(I125*H125,2)</f>
        <v>0</v>
      </c>
      <c r="K125" s="251"/>
      <c r="L125" s="252"/>
      <c r="M125" s="253" t="s">
        <v>1</v>
      </c>
      <c r="N125" s="254" t="s">
        <v>46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177</v>
      </c>
      <c r="AT125" s="230" t="s">
        <v>235</v>
      </c>
      <c r="AU125" s="230" t="s">
        <v>89</v>
      </c>
      <c r="AY125" s="16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89</v>
      </c>
      <c r="BK125" s="231">
        <f>ROUND(I125*H125,2)</f>
        <v>0</v>
      </c>
      <c r="BL125" s="16" t="s">
        <v>150</v>
      </c>
      <c r="BM125" s="230" t="s">
        <v>184</v>
      </c>
    </row>
    <row r="126" s="2" customFormat="1" ht="16.5" customHeight="1">
      <c r="A126" s="37"/>
      <c r="B126" s="38"/>
      <c r="C126" s="244" t="s">
        <v>168</v>
      </c>
      <c r="D126" s="244" t="s">
        <v>235</v>
      </c>
      <c r="E126" s="245" t="s">
        <v>1225</v>
      </c>
      <c r="F126" s="246" t="s">
        <v>1226</v>
      </c>
      <c r="G126" s="247" t="s">
        <v>347</v>
      </c>
      <c r="H126" s="248">
        <v>210</v>
      </c>
      <c r="I126" s="249"/>
      <c r="J126" s="250">
        <f>ROUND(I126*H126,2)</f>
        <v>0</v>
      </c>
      <c r="K126" s="251"/>
      <c r="L126" s="252"/>
      <c r="M126" s="253" t="s">
        <v>1</v>
      </c>
      <c r="N126" s="254" t="s">
        <v>46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177</v>
      </c>
      <c r="AT126" s="230" t="s">
        <v>235</v>
      </c>
      <c r="AU126" s="230" t="s">
        <v>89</v>
      </c>
      <c r="AY126" s="16" t="s">
        <v>144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89</v>
      </c>
      <c r="BK126" s="231">
        <f>ROUND(I126*H126,2)</f>
        <v>0</v>
      </c>
      <c r="BL126" s="16" t="s">
        <v>150</v>
      </c>
      <c r="BM126" s="230" t="s">
        <v>192</v>
      </c>
    </row>
    <row r="127" s="2" customFormat="1" ht="16.5" customHeight="1">
      <c r="A127" s="37"/>
      <c r="B127" s="38"/>
      <c r="C127" s="244" t="s">
        <v>173</v>
      </c>
      <c r="D127" s="244" t="s">
        <v>235</v>
      </c>
      <c r="E127" s="245" t="s">
        <v>1227</v>
      </c>
      <c r="F127" s="246" t="s">
        <v>1228</v>
      </c>
      <c r="G127" s="247" t="s">
        <v>347</v>
      </c>
      <c r="H127" s="248">
        <v>130</v>
      </c>
      <c r="I127" s="249"/>
      <c r="J127" s="250">
        <f>ROUND(I127*H127,2)</f>
        <v>0</v>
      </c>
      <c r="K127" s="251"/>
      <c r="L127" s="252"/>
      <c r="M127" s="253" t="s">
        <v>1</v>
      </c>
      <c r="N127" s="254" t="s">
        <v>46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177</v>
      </c>
      <c r="AT127" s="230" t="s">
        <v>235</v>
      </c>
      <c r="AU127" s="230" t="s">
        <v>89</v>
      </c>
      <c r="AY127" s="16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89</v>
      </c>
      <c r="BK127" s="231">
        <f>ROUND(I127*H127,2)</f>
        <v>0</v>
      </c>
      <c r="BL127" s="16" t="s">
        <v>150</v>
      </c>
      <c r="BM127" s="230" t="s">
        <v>200</v>
      </c>
    </row>
    <row r="128" s="2" customFormat="1" ht="24.15" customHeight="1">
      <c r="A128" s="37"/>
      <c r="B128" s="38"/>
      <c r="C128" s="244" t="s">
        <v>177</v>
      </c>
      <c r="D128" s="244" t="s">
        <v>235</v>
      </c>
      <c r="E128" s="245" t="s">
        <v>1229</v>
      </c>
      <c r="F128" s="246" t="s">
        <v>1230</v>
      </c>
      <c r="G128" s="247" t="s">
        <v>347</v>
      </c>
      <c r="H128" s="248">
        <v>90</v>
      </c>
      <c r="I128" s="249"/>
      <c r="J128" s="250">
        <f>ROUND(I128*H128,2)</f>
        <v>0</v>
      </c>
      <c r="K128" s="251"/>
      <c r="L128" s="252"/>
      <c r="M128" s="253" t="s">
        <v>1</v>
      </c>
      <c r="N128" s="254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177</v>
      </c>
      <c r="AT128" s="230" t="s">
        <v>235</v>
      </c>
      <c r="AU128" s="230" t="s">
        <v>89</v>
      </c>
      <c r="AY128" s="16" t="s">
        <v>144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150</v>
      </c>
      <c r="BM128" s="230" t="s">
        <v>206</v>
      </c>
    </row>
    <row r="129" s="2" customFormat="1" ht="16.5" customHeight="1">
      <c r="A129" s="37"/>
      <c r="B129" s="38"/>
      <c r="C129" s="244" t="s">
        <v>181</v>
      </c>
      <c r="D129" s="244" t="s">
        <v>235</v>
      </c>
      <c r="E129" s="245" t="s">
        <v>1231</v>
      </c>
      <c r="F129" s="246" t="s">
        <v>1232</v>
      </c>
      <c r="G129" s="247" t="s">
        <v>347</v>
      </c>
      <c r="H129" s="248">
        <v>34</v>
      </c>
      <c r="I129" s="249"/>
      <c r="J129" s="250">
        <f>ROUND(I129*H129,2)</f>
        <v>0</v>
      </c>
      <c r="K129" s="251"/>
      <c r="L129" s="252"/>
      <c r="M129" s="253" t="s">
        <v>1</v>
      </c>
      <c r="N129" s="254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177</v>
      </c>
      <c r="AT129" s="230" t="s">
        <v>235</v>
      </c>
      <c r="AU129" s="230" t="s">
        <v>89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150</v>
      </c>
      <c r="BM129" s="230" t="s">
        <v>214</v>
      </c>
    </row>
    <row r="130" s="2" customFormat="1" ht="16.5" customHeight="1">
      <c r="A130" s="37"/>
      <c r="B130" s="38"/>
      <c r="C130" s="244" t="s">
        <v>184</v>
      </c>
      <c r="D130" s="244" t="s">
        <v>235</v>
      </c>
      <c r="E130" s="245" t="s">
        <v>1233</v>
      </c>
      <c r="F130" s="246" t="s">
        <v>1234</v>
      </c>
      <c r="G130" s="247" t="s">
        <v>347</v>
      </c>
      <c r="H130" s="248">
        <v>34</v>
      </c>
      <c r="I130" s="249"/>
      <c r="J130" s="250">
        <f>ROUND(I130*H130,2)</f>
        <v>0</v>
      </c>
      <c r="K130" s="251"/>
      <c r="L130" s="252"/>
      <c r="M130" s="253" t="s">
        <v>1</v>
      </c>
      <c r="N130" s="254" t="s">
        <v>46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177</v>
      </c>
      <c r="AT130" s="230" t="s">
        <v>235</v>
      </c>
      <c r="AU130" s="230" t="s">
        <v>89</v>
      </c>
      <c r="AY130" s="16" t="s">
        <v>144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89</v>
      </c>
      <c r="BK130" s="231">
        <f>ROUND(I130*H130,2)</f>
        <v>0</v>
      </c>
      <c r="BL130" s="16" t="s">
        <v>150</v>
      </c>
      <c r="BM130" s="230" t="s">
        <v>222</v>
      </c>
    </row>
    <row r="131" s="2" customFormat="1" ht="16.5" customHeight="1">
      <c r="A131" s="37"/>
      <c r="B131" s="38"/>
      <c r="C131" s="244" t="s">
        <v>188</v>
      </c>
      <c r="D131" s="244" t="s">
        <v>235</v>
      </c>
      <c r="E131" s="245" t="s">
        <v>1235</v>
      </c>
      <c r="F131" s="246" t="s">
        <v>1236</v>
      </c>
      <c r="G131" s="247" t="s">
        <v>347</v>
      </c>
      <c r="H131" s="248">
        <v>100</v>
      </c>
      <c r="I131" s="249"/>
      <c r="J131" s="250">
        <f>ROUND(I131*H131,2)</f>
        <v>0</v>
      </c>
      <c r="K131" s="251"/>
      <c r="L131" s="252"/>
      <c r="M131" s="253" t="s">
        <v>1</v>
      </c>
      <c r="N131" s="254" t="s">
        <v>46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177</v>
      </c>
      <c r="AT131" s="230" t="s">
        <v>235</v>
      </c>
      <c r="AU131" s="230" t="s">
        <v>89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150</v>
      </c>
      <c r="BM131" s="230" t="s">
        <v>230</v>
      </c>
    </row>
    <row r="132" s="2" customFormat="1" ht="16.5" customHeight="1">
      <c r="A132" s="37"/>
      <c r="B132" s="38"/>
      <c r="C132" s="244" t="s">
        <v>192</v>
      </c>
      <c r="D132" s="244" t="s">
        <v>235</v>
      </c>
      <c r="E132" s="245" t="s">
        <v>1237</v>
      </c>
      <c r="F132" s="246" t="s">
        <v>1238</v>
      </c>
      <c r="G132" s="247" t="s">
        <v>347</v>
      </c>
      <c r="H132" s="248">
        <v>50</v>
      </c>
      <c r="I132" s="249"/>
      <c r="J132" s="250">
        <f>ROUND(I132*H132,2)</f>
        <v>0</v>
      </c>
      <c r="K132" s="251"/>
      <c r="L132" s="252"/>
      <c r="M132" s="253" t="s">
        <v>1</v>
      </c>
      <c r="N132" s="254" t="s">
        <v>46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177</v>
      </c>
      <c r="AT132" s="230" t="s">
        <v>235</v>
      </c>
      <c r="AU132" s="230" t="s">
        <v>89</v>
      </c>
      <c r="AY132" s="16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150</v>
      </c>
      <c r="BM132" s="230" t="s">
        <v>240</v>
      </c>
    </row>
    <row r="133" s="2" customFormat="1" ht="21.75" customHeight="1">
      <c r="A133" s="37"/>
      <c r="B133" s="38"/>
      <c r="C133" s="244" t="s">
        <v>196</v>
      </c>
      <c r="D133" s="244" t="s">
        <v>235</v>
      </c>
      <c r="E133" s="245" t="s">
        <v>1239</v>
      </c>
      <c r="F133" s="246" t="s">
        <v>1240</v>
      </c>
      <c r="G133" s="247" t="s">
        <v>347</v>
      </c>
      <c r="H133" s="248">
        <v>20</v>
      </c>
      <c r="I133" s="249"/>
      <c r="J133" s="250">
        <f>ROUND(I133*H133,2)</f>
        <v>0</v>
      </c>
      <c r="K133" s="251"/>
      <c r="L133" s="252"/>
      <c r="M133" s="253" t="s">
        <v>1</v>
      </c>
      <c r="N133" s="254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177</v>
      </c>
      <c r="AT133" s="230" t="s">
        <v>235</v>
      </c>
      <c r="AU133" s="230" t="s">
        <v>89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150</v>
      </c>
      <c r="BM133" s="230" t="s">
        <v>254</v>
      </c>
    </row>
    <row r="134" s="2" customFormat="1" ht="24.15" customHeight="1">
      <c r="A134" s="37"/>
      <c r="B134" s="38"/>
      <c r="C134" s="244" t="s">
        <v>200</v>
      </c>
      <c r="D134" s="244" t="s">
        <v>235</v>
      </c>
      <c r="E134" s="245" t="s">
        <v>1241</v>
      </c>
      <c r="F134" s="246" t="s">
        <v>1242</v>
      </c>
      <c r="G134" s="247" t="s">
        <v>347</v>
      </c>
      <c r="H134" s="248">
        <v>68</v>
      </c>
      <c r="I134" s="249"/>
      <c r="J134" s="250">
        <f>ROUND(I134*H134,2)</f>
        <v>0</v>
      </c>
      <c r="K134" s="251"/>
      <c r="L134" s="252"/>
      <c r="M134" s="253" t="s">
        <v>1</v>
      </c>
      <c r="N134" s="254" t="s">
        <v>46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177</v>
      </c>
      <c r="AT134" s="230" t="s">
        <v>235</v>
      </c>
      <c r="AU134" s="230" t="s">
        <v>89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150</v>
      </c>
      <c r="BM134" s="230" t="s">
        <v>262</v>
      </c>
    </row>
    <row r="135" s="2" customFormat="1" ht="16.5" customHeight="1">
      <c r="A135" s="37"/>
      <c r="B135" s="38"/>
      <c r="C135" s="244" t="s">
        <v>8</v>
      </c>
      <c r="D135" s="244" t="s">
        <v>235</v>
      </c>
      <c r="E135" s="245" t="s">
        <v>1243</v>
      </c>
      <c r="F135" s="246" t="s">
        <v>1244</v>
      </c>
      <c r="G135" s="247" t="s">
        <v>347</v>
      </c>
      <c r="H135" s="248">
        <v>80</v>
      </c>
      <c r="I135" s="249"/>
      <c r="J135" s="250">
        <f>ROUND(I135*H135,2)</f>
        <v>0</v>
      </c>
      <c r="K135" s="251"/>
      <c r="L135" s="252"/>
      <c r="M135" s="253" t="s">
        <v>1</v>
      </c>
      <c r="N135" s="254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177</v>
      </c>
      <c r="AT135" s="230" t="s">
        <v>235</v>
      </c>
      <c r="AU135" s="230" t="s">
        <v>89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150</v>
      </c>
      <c r="BM135" s="230" t="s">
        <v>273</v>
      </c>
    </row>
    <row r="136" s="2" customFormat="1" ht="16.5" customHeight="1">
      <c r="A136" s="37"/>
      <c r="B136" s="38"/>
      <c r="C136" s="244" t="s">
        <v>206</v>
      </c>
      <c r="D136" s="244" t="s">
        <v>235</v>
      </c>
      <c r="E136" s="245" t="s">
        <v>1245</v>
      </c>
      <c r="F136" s="246" t="s">
        <v>1246</v>
      </c>
      <c r="G136" s="247" t="s">
        <v>347</v>
      </c>
      <c r="H136" s="248">
        <v>80</v>
      </c>
      <c r="I136" s="249"/>
      <c r="J136" s="250">
        <f>ROUND(I136*H136,2)</f>
        <v>0</v>
      </c>
      <c r="K136" s="251"/>
      <c r="L136" s="252"/>
      <c r="M136" s="253" t="s">
        <v>1</v>
      </c>
      <c r="N136" s="254" t="s">
        <v>46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177</v>
      </c>
      <c r="AT136" s="230" t="s">
        <v>235</v>
      </c>
      <c r="AU136" s="230" t="s">
        <v>89</v>
      </c>
      <c r="AY136" s="16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89</v>
      </c>
      <c r="BK136" s="231">
        <f>ROUND(I136*H136,2)</f>
        <v>0</v>
      </c>
      <c r="BL136" s="16" t="s">
        <v>150</v>
      </c>
      <c r="BM136" s="230" t="s">
        <v>281</v>
      </c>
    </row>
    <row r="137" s="2" customFormat="1" ht="24.15" customHeight="1">
      <c r="A137" s="37"/>
      <c r="B137" s="38"/>
      <c r="C137" s="244" t="s">
        <v>210</v>
      </c>
      <c r="D137" s="244" t="s">
        <v>235</v>
      </c>
      <c r="E137" s="245" t="s">
        <v>1247</v>
      </c>
      <c r="F137" s="246" t="s">
        <v>1248</v>
      </c>
      <c r="G137" s="247" t="s">
        <v>347</v>
      </c>
      <c r="H137" s="248">
        <v>110</v>
      </c>
      <c r="I137" s="249"/>
      <c r="J137" s="250">
        <f>ROUND(I137*H137,2)</f>
        <v>0</v>
      </c>
      <c r="K137" s="251"/>
      <c r="L137" s="252"/>
      <c r="M137" s="253" t="s">
        <v>1</v>
      </c>
      <c r="N137" s="254" t="s">
        <v>46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177</v>
      </c>
      <c r="AT137" s="230" t="s">
        <v>235</v>
      </c>
      <c r="AU137" s="230" t="s">
        <v>89</v>
      </c>
      <c r="AY137" s="16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150</v>
      </c>
      <c r="BM137" s="230" t="s">
        <v>291</v>
      </c>
    </row>
    <row r="138" s="2" customFormat="1" ht="16.5" customHeight="1">
      <c r="A138" s="37"/>
      <c r="B138" s="38"/>
      <c r="C138" s="244" t="s">
        <v>214</v>
      </c>
      <c r="D138" s="244" t="s">
        <v>235</v>
      </c>
      <c r="E138" s="245" t="s">
        <v>1249</v>
      </c>
      <c r="F138" s="246" t="s">
        <v>1250</v>
      </c>
      <c r="G138" s="247" t="s">
        <v>347</v>
      </c>
      <c r="H138" s="248">
        <v>70</v>
      </c>
      <c r="I138" s="249"/>
      <c r="J138" s="250">
        <f>ROUND(I138*H138,2)</f>
        <v>0</v>
      </c>
      <c r="K138" s="251"/>
      <c r="L138" s="252"/>
      <c r="M138" s="253" t="s">
        <v>1</v>
      </c>
      <c r="N138" s="254" t="s">
        <v>46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177</v>
      </c>
      <c r="AT138" s="230" t="s">
        <v>235</v>
      </c>
      <c r="AU138" s="230" t="s">
        <v>89</v>
      </c>
      <c r="AY138" s="16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150</v>
      </c>
      <c r="BM138" s="230" t="s">
        <v>300</v>
      </c>
    </row>
    <row r="139" s="2" customFormat="1" ht="24.15" customHeight="1">
      <c r="A139" s="37"/>
      <c r="B139" s="38"/>
      <c r="C139" s="244" t="s">
        <v>219</v>
      </c>
      <c r="D139" s="244" t="s">
        <v>235</v>
      </c>
      <c r="E139" s="245" t="s">
        <v>1251</v>
      </c>
      <c r="F139" s="246" t="s">
        <v>1252</v>
      </c>
      <c r="G139" s="247" t="s">
        <v>347</v>
      </c>
      <c r="H139" s="248">
        <v>80</v>
      </c>
      <c r="I139" s="249"/>
      <c r="J139" s="250">
        <f>ROUND(I139*H139,2)</f>
        <v>0</v>
      </c>
      <c r="K139" s="251"/>
      <c r="L139" s="252"/>
      <c r="M139" s="253" t="s">
        <v>1</v>
      </c>
      <c r="N139" s="254" t="s">
        <v>46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177</v>
      </c>
      <c r="AT139" s="230" t="s">
        <v>235</v>
      </c>
      <c r="AU139" s="230" t="s">
        <v>89</v>
      </c>
      <c r="AY139" s="16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89</v>
      </c>
      <c r="BK139" s="231">
        <f>ROUND(I139*H139,2)</f>
        <v>0</v>
      </c>
      <c r="BL139" s="16" t="s">
        <v>150</v>
      </c>
      <c r="BM139" s="230" t="s">
        <v>312</v>
      </c>
    </row>
    <row r="140" s="2" customFormat="1" ht="16.5" customHeight="1">
      <c r="A140" s="37"/>
      <c r="B140" s="38"/>
      <c r="C140" s="244" t="s">
        <v>222</v>
      </c>
      <c r="D140" s="244" t="s">
        <v>235</v>
      </c>
      <c r="E140" s="245" t="s">
        <v>1253</v>
      </c>
      <c r="F140" s="246" t="s">
        <v>1254</v>
      </c>
      <c r="G140" s="247" t="s">
        <v>347</v>
      </c>
      <c r="H140" s="248">
        <v>35</v>
      </c>
      <c r="I140" s="249"/>
      <c r="J140" s="250">
        <f>ROUND(I140*H140,2)</f>
        <v>0</v>
      </c>
      <c r="K140" s="251"/>
      <c r="L140" s="252"/>
      <c r="M140" s="253" t="s">
        <v>1</v>
      </c>
      <c r="N140" s="254" t="s">
        <v>46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177</v>
      </c>
      <c r="AT140" s="230" t="s">
        <v>235</v>
      </c>
      <c r="AU140" s="230" t="s">
        <v>89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150</v>
      </c>
      <c r="BM140" s="230" t="s">
        <v>321</v>
      </c>
    </row>
    <row r="141" s="2" customFormat="1" ht="21.75" customHeight="1">
      <c r="A141" s="37"/>
      <c r="B141" s="38"/>
      <c r="C141" s="244" t="s">
        <v>7</v>
      </c>
      <c r="D141" s="244" t="s">
        <v>235</v>
      </c>
      <c r="E141" s="245" t="s">
        <v>1255</v>
      </c>
      <c r="F141" s="246" t="s">
        <v>1256</v>
      </c>
      <c r="G141" s="247" t="s">
        <v>347</v>
      </c>
      <c r="H141" s="248">
        <v>100</v>
      </c>
      <c r="I141" s="249"/>
      <c r="J141" s="250">
        <f>ROUND(I141*H141,2)</f>
        <v>0</v>
      </c>
      <c r="K141" s="251"/>
      <c r="L141" s="252"/>
      <c r="M141" s="253" t="s">
        <v>1</v>
      </c>
      <c r="N141" s="254" t="s">
        <v>46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177</v>
      </c>
      <c r="AT141" s="230" t="s">
        <v>235</v>
      </c>
      <c r="AU141" s="230" t="s">
        <v>89</v>
      </c>
      <c r="AY141" s="16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89</v>
      </c>
      <c r="BK141" s="231">
        <f>ROUND(I141*H141,2)</f>
        <v>0</v>
      </c>
      <c r="BL141" s="16" t="s">
        <v>150</v>
      </c>
      <c r="BM141" s="230" t="s">
        <v>331</v>
      </c>
    </row>
    <row r="142" s="2" customFormat="1" ht="16.5" customHeight="1">
      <c r="A142" s="37"/>
      <c r="B142" s="38"/>
      <c r="C142" s="244" t="s">
        <v>230</v>
      </c>
      <c r="D142" s="244" t="s">
        <v>235</v>
      </c>
      <c r="E142" s="245" t="s">
        <v>1257</v>
      </c>
      <c r="F142" s="246" t="s">
        <v>1258</v>
      </c>
      <c r="G142" s="247" t="s">
        <v>347</v>
      </c>
      <c r="H142" s="248">
        <v>80</v>
      </c>
      <c r="I142" s="249"/>
      <c r="J142" s="250">
        <f>ROUND(I142*H142,2)</f>
        <v>0</v>
      </c>
      <c r="K142" s="251"/>
      <c r="L142" s="252"/>
      <c r="M142" s="253" t="s">
        <v>1</v>
      </c>
      <c r="N142" s="254" t="s">
        <v>46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177</v>
      </c>
      <c r="AT142" s="230" t="s">
        <v>235</v>
      </c>
      <c r="AU142" s="230" t="s">
        <v>89</v>
      </c>
      <c r="AY142" s="16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89</v>
      </c>
      <c r="BK142" s="231">
        <f>ROUND(I142*H142,2)</f>
        <v>0</v>
      </c>
      <c r="BL142" s="16" t="s">
        <v>150</v>
      </c>
      <c r="BM142" s="230" t="s">
        <v>502</v>
      </c>
    </row>
    <row r="143" s="2" customFormat="1" ht="16.5" customHeight="1">
      <c r="A143" s="37"/>
      <c r="B143" s="38"/>
      <c r="C143" s="244" t="s">
        <v>234</v>
      </c>
      <c r="D143" s="244" t="s">
        <v>235</v>
      </c>
      <c r="E143" s="245" t="s">
        <v>1259</v>
      </c>
      <c r="F143" s="246" t="s">
        <v>1260</v>
      </c>
      <c r="G143" s="247" t="s">
        <v>347</v>
      </c>
      <c r="H143" s="248">
        <v>60</v>
      </c>
      <c r="I143" s="249"/>
      <c r="J143" s="250">
        <f>ROUND(I143*H143,2)</f>
        <v>0</v>
      </c>
      <c r="K143" s="251"/>
      <c r="L143" s="252"/>
      <c r="M143" s="253" t="s">
        <v>1</v>
      </c>
      <c r="N143" s="254" t="s">
        <v>46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177</v>
      </c>
      <c r="AT143" s="230" t="s">
        <v>235</v>
      </c>
      <c r="AU143" s="230" t="s">
        <v>89</v>
      </c>
      <c r="AY143" s="16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89</v>
      </c>
      <c r="BK143" s="231">
        <f>ROUND(I143*H143,2)</f>
        <v>0</v>
      </c>
      <c r="BL143" s="16" t="s">
        <v>150</v>
      </c>
      <c r="BM143" s="230" t="s">
        <v>505</v>
      </c>
    </row>
    <row r="144" s="2" customFormat="1" ht="21.75" customHeight="1">
      <c r="A144" s="37"/>
      <c r="B144" s="38"/>
      <c r="C144" s="244" t="s">
        <v>240</v>
      </c>
      <c r="D144" s="244" t="s">
        <v>235</v>
      </c>
      <c r="E144" s="245" t="s">
        <v>1261</v>
      </c>
      <c r="F144" s="246" t="s">
        <v>1262</v>
      </c>
      <c r="G144" s="247" t="s">
        <v>347</v>
      </c>
      <c r="H144" s="248">
        <v>90</v>
      </c>
      <c r="I144" s="249"/>
      <c r="J144" s="250">
        <f>ROUND(I144*H144,2)</f>
        <v>0</v>
      </c>
      <c r="K144" s="251"/>
      <c r="L144" s="252"/>
      <c r="M144" s="253" t="s">
        <v>1</v>
      </c>
      <c r="N144" s="254" t="s">
        <v>46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177</v>
      </c>
      <c r="AT144" s="230" t="s">
        <v>235</v>
      </c>
      <c r="AU144" s="230" t="s">
        <v>89</v>
      </c>
      <c r="AY144" s="16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150</v>
      </c>
      <c r="BM144" s="230" t="s">
        <v>511</v>
      </c>
    </row>
    <row r="145" s="2" customFormat="1" ht="24.15" customHeight="1">
      <c r="A145" s="37"/>
      <c r="B145" s="38"/>
      <c r="C145" s="244" t="s">
        <v>249</v>
      </c>
      <c r="D145" s="244" t="s">
        <v>235</v>
      </c>
      <c r="E145" s="245" t="s">
        <v>1263</v>
      </c>
      <c r="F145" s="246" t="s">
        <v>1264</v>
      </c>
      <c r="G145" s="247" t="s">
        <v>347</v>
      </c>
      <c r="H145" s="248">
        <v>85</v>
      </c>
      <c r="I145" s="249"/>
      <c r="J145" s="250">
        <f>ROUND(I145*H145,2)</f>
        <v>0</v>
      </c>
      <c r="K145" s="251"/>
      <c r="L145" s="252"/>
      <c r="M145" s="253" t="s">
        <v>1</v>
      </c>
      <c r="N145" s="254" t="s">
        <v>46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177</v>
      </c>
      <c r="AT145" s="230" t="s">
        <v>235</v>
      </c>
      <c r="AU145" s="230" t="s">
        <v>89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150</v>
      </c>
      <c r="BM145" s="230" t="s">
        <v>518</v>
      </c>
    </row>
    <row r="146" s="2" customFormat="1" ht="16.5" customHeight="1">
      <c r="A146" s="37"/>
      <c r="B146" s="38"/>
      <c r="C146" s="244" t="s">
        <v>254</v>
      </c>
      <c r="D146" s="244" t="s">
        <v>235</v>
      </c>
      <c r="E146" s="245" t="s">
        <v>1265</v>
      </c>
      <c r="F146" s="246" t="s">
        <v>1266</v>
      </c>
      <c r="G146" s="247" t="s">
        <v>347</v>
      </c>
      <c r="H146" s="248">
        <v>110</v>
      </c>
      <c r="I146" s="249"/>
      <c r="J146" s="250">
        <f>ROUND(I146*H146,2)</f>
        <v>0</v>
      </c>
      <c r="K146" s="251"/>
      <c r="L146" s="252"/>
      <c r="M146" s="253" t="s">
        <v>1</v>
      </c>
      <c r="N146" s="254" t="s">
        <v>46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177</v>
      </c>
      <c r="AT146" s="230" t="s">
        <v>235</v>
      </c>
      <c r="AU146" s="230" t="s">
        <v>89</v>
      </c>
      <c r="AY146" s="16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89</v>
      </c>
      <c r="BK146" s="231">
        <f>ROUND(I146*H146,2)</f>
        <v>0</v>
      </c>
      <c r="BL146" s="16" t="s">
        <v>150</v>
      </c>
      <c r="BM146" s="230" t="s">
        <v>524</v>
      </c>
    </row>
    <row r="147" s="2" customFormat="1" ht="24.15" customHeight="1">
      <c r="A147" s="37"/>
      <c r="B147" s="38"/>
      <c r="C147" s="244" t="s">
        <v>257</v>
      </c>
      <c r="D147" s="244" t="s">
        <v>235</v>
      </c>
      <c r="E147" s="245" t="s">
        <v>1267</v>
      </c>
      <c r="F147" s="246" t="s">
        <v>1268</v>
      </c>
      <c r="G147" s="247" t="s">
        <v>347</v>
      </c>
      <c r="H147" s="248">
        <v>100</v>
      </c>
      <c r="I147" s="249"/>
      <c r="J147" s="250">
        <f>ROUND(I147*H147,2)</f>
        <v>0</v>
      </c>
      <c r="K147" s="251"/>
      <c r="L147" s="252"/>
      <c r="M147" s="253" t="s">
        <v>1</v>
      </c>
      <c r="N147" s="254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177</v>
      </c>
      <c r="AT147" s="230" t="s">
        <v>235</v>
      </c>
      <c r="AU147" s="230" t="s">
        <v>89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150</v>
      </c>
      <c r="BM147" s="230" t="s">
        <v>532</v>
      </c>
    </row>
    <row r="148" s="2" customFormat="1" ht="16.5" customHeight="1">
      <c r="A148" s="37"/>
      <c r="B148" s="38"/>
      <c r="C148" s="244" t="s">
        <v>262</v>
      </c>
      <c r="D148" s="244" t="s">
        <v>235</v>
      </c>
      <c r="E148" s="245" t="s">
        <v>1269</v>
      </c>
      <c r="F148" s="246" t="s">
        <v>1270</v>
      </c>
      <c r="G148" s="247" t="s">
        <v>347</v>
      </c>
      <c r="H148" s="248">
        <v>90</v>
      </c>
      <c r="I148" s="249"/>
      <c r="J148" s="250">
        <f>ROUND(I148*H148,2)</f>
        <v>0</v>
      </c>
      <c r="K148" s="251"/>
      <c r="L148" s="252"/>
      <c r="M148" s="253" t="s">
        <v>1</v>
      </c>
      <c r="N148" s="254" t="s">
        <v>46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177</v>
      </c>
      <c r="AT148" s="230" t="s">
        <v>235</v>
      </c>
      <c r="AU148" s="230" t="s">
        <v>89</v>
      </c>
      <c r="AY148" s="16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89</v>
      </c>
      <c r="BK148" s="231">
        <f>ROUND(I148*H148,2)</f>
        <v>0</v>
      </c>
      <c r="BL148" s="16" t="s">
        <v>150</v>
      </c>
      <c r="BM148" s="230" t="s">
        <v>542</v>
      </c>
    </row>
    <row r="149" s="2" customFormat="1" ht="16.5" customHeight="1">
      <c r="A149" s="37"/>
      <c r="B149" s="38"/>
      <c r="C149" s="244" t="s">
        <v>267</v>
      </c>
      <c r="D149" s="244" t="s">
        <v>235</v>
      </c>
      <c r="E149" s="245" t="s">
        <v>1271</v>
      </c>
      <c r="F149" s="246" t="s">
        <v>1272</v>
      </c>
      <c r="G149" s="247" t="s">
        <v>347</v>
      </c>
      <c r="H149" s="248">
        <v>90</v>
      </c>
      <c r="I149" s="249"/>
      <c r="J149" s="250">
        <f>ROUND(I149*H149,2)</f>
        <v>0</v>
      </c>
      <c r="K149" s="251"/>
      <c r="L149" s="252"/>
      <c r="M149" s="253" t="s">
        <v>1</v>
      </c>
      <c r="N149" s="254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177</v>
      </c>
      <c r="AT149" s="230" t="s">
        <v>235</v>
      </c>
      <c r="AU149" s="230" t="s">
        <v>89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150</v>
      </c>
      <c r="BM149" s="230" t="s">
        <v>549</v>
      </c>
    </row>
    <row r="150" s="2" customFormat="1" ht="16.5" customHeight="1">
      <c r="A150" s="37"/>
      <c r="B150" s="38"/>
      <c r="C150" s="244" t="s">
        <v>273</v>
      </c>
      <c r="D150" s="244" t="s">
        <v>235</v>
      </c>
      <c r="E150" s="245" t="s">
        <v>1273</v>
      </c>
      <c r="F150" s="246" t="s">
        <v>1274</v>
      </c>
      <c r="G150" s="247" t="s">
        <v>347</v>
      </c>
      <c r="H150" s="248">
        <v>35</v>
      </c>
      <c r="I150" s="249"/>
      <c r="J150" s="250">
        <f>ROUND(I150*H150,2)</f>
        <v>0</v>
      </c>
      <c r="K150" s="251"/>
      <c r="L150" s="252"/>
      <c r="M150" s="253" t="s">
        <v>1</v>
      </c>
      <c r="N150" s="254" t="s">
        <v>46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177</v>
      </c>
      <c r="AT150" s="230" t="s">
        <v>235</v>
      </c>
      <c r="AU150" s="230" t="s">
        <v>89</v>
      </c>
      <c r="AY150" s="16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89</v>
      </c>
      <c r="BK150" s="231">
        <f>ROUND(I150*H150,2)</f>
        <v>0</v>
      </c>
      <c r="BL150" s="16" t="s">
        <v>150</v>
      </c>
      <c r="BM150" s="230" t="s">
        <v>559</v>
      </c>
    </row>
    <row r="151" s="2" customFormat="1" ht="16.5" customHeight="1">
      <c r="A151" s="37"/>
      <c r="B151" s="38"/>
      <c r="C151" s="244" t="s">
        <v>276</v>
      </c>
      <c r="D151" s="244" t="s">
        <v>235</v>
      </c>
      <c r="E151" s="245" t="s">
        <v>1275</v>
      </c>
      <c r="F151" s="246" t="s">
        <v>1276</v>
      </c>
      <c r="G151" s="247" t="s">
        <v>347</v>
      </c>
      <c r="H151" s="248">
        <v>34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46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177</v>
      </c>
      <c r="AT151" s="230" t="s">
        <v>235</v>
      </c>
      <c r="AU151" s="230" t="s">
        <v>89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150</v>
      </c>
      <c r="BM151" s="230" t="s">
        <v>568</v>
      </c>
    </row>
    <row r="152" s="2" customFormat="1" ht="24.15" customHeight="1">
      <c r="A152" s="37"/>
      <c r="B152" s="38"/>
      <c r="C152" s="244" t="s">
        <v>281</v>
      </c>
      <c r="D152" s="244" t="s">
        <v>235</v>
      </c>
      <c r="E152" s="245" t="s">
        <v>1277</v>
      </c>
      <c r="F152" s="246" t="s">
        <v>1278</v>
      </c>
      <c r="G152" s="247" t="s">
        <v>347</v>
      </c>
      <c r="H152" s="248">
        <v>1</v>
      </c>
      <c r="I152" s="249"/>
      <c r="J152" s="250">
        <f>ROUND(I152*H152,2)</f>
        <v>0</v>
      </c>
      <c r="K152" s="251"/>
      <c r="L152" s="252"/>
      <c r="M152" s="253" t="s">
        <v>1</v>
      </c>
      <c r="N152" s="254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177</v>
      </c>
      <c r="AT152" s="230" t="s">
        <v>235</v>
      </c>
      <c r="AU152" s="230" t="s">
        <v>89</v>
      </c>
      <c r="AY152" s="16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150</v>
      </c>
      <c r="BM152" s="230" t="s">
        <v>576</v>
      </c>
    </row>
    <row r="153" s="2" customFormat="1" ht="24.15" customHeight="1">
      <c r="A153" s="37"/>
      <c r="B153" s="38"/>
      <c r="C153" s="244" t="s">
        <v>286</v>
      </c>
      <c r="D153" s="244" t="s">
        <v>235</v>
      </c>
      <c r="E153" s="245" t="s">
        <v>1279</v>
      </c>
      <c r="F153" s="246" t="s">
        <v>1280</v>
      </c>
      <c r="G153" s="247" t="s">
        <v>347</v>
      </c>
      <c r="H153" s="248">
        <v>35</v>
      </c>
      <c r="I153" s="249"/>
      <c r="J153" s="250">
        <f>ROUND(I153*H153,2)</f>
        <v>0</v>
      </c>
      <c r="K153" s="251"/>
      <c r="L153" s="252"/>
      <c r="M153" s="253" t="s">
        <v>1</v>
      </c>
      <c r="N153" s="254" t="s">
        <v>46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177</v>
      </c>
      <c r="AT153" s="230" t="s">
        <v>235</v>
      </c>
      <c r="AU153" s="230" t="s">
        <v>89</v>
      </c>
      <c r="AY153" s="16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89</v>
      </c>
      <c r="BK153" s="231">
        <f>ROUND(I153*H153,2)</f>
        <v>0</v>
      </c>
      <c r="BL153" s="16" t="s">
        <v>150</v>
      </c>
      <c r="BM153" s="230" t="s">
        <v>584</v>
      </c>
    </row>
    <row r="154" s="2" customFormat="1" ht="16.5" customHeight="1">
      <c r="A154" s="37"/>
      <c r="B154" s="38"/>
      <c r="C154" s="244" t="s">
        <v>291</v>
      </c>
      <c r="D154" s="244" t="s">
        <v>235</v>
      </c>
      <c r="E154" s="245" t="s">
        <v>1281</v>
      </c>
      <c r="F154" s="246" t="s">
        <v>1282</v>
      </c>
      <c r="G154" s="247" t="s">
        <v>347</v>
      </c>
      <c r="H154" s="248">
        <v>400</v>
      </c>
      <c r="I154" s="249"/>
      <c r="J154" s="250">
        <f>ROUND(I154*H154,2)</f>
        <v>0</v>
      </c>
      <c r="K154" s="251"/>
      <c r="L154" s="252"/>
      <c r="M154" s="253" t="s">
        <v>1</v>
      </c>
      <c r="N154" s="254" t="s">
        <v>46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177</v>
      </c>
      <c r="AT154" s="230" t="s">
        <v>235</v>
      </c>
      <c r="AU154" s="230" t="s">
        <v>89</v>
      </c>
      <c r="AY154" s="16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89</v>
      </c>
      <c r="BK154" s="231">
        <f>ROUND(I154*H154,2)</f>
        <v>0</v>
      </c>
      <c r="BL154" s="16" t="s">
        <v>150</v>
      </c>
      <c r="BM154" s="230" t="s">
        <v>592</v>
      </c>
    </row>
    <row r="155" s="2" customFormat="1" ht="16.5" customHeight="1">
      <c r="A155" s="37"/>
      <c r="B155" s="38"/>
      <c r="C155" s="244" t="s">
        <v>295</v>
      </c>
      <c r="D155" s="244" t="s">
        <v>235</v>
      </c>
      <c r="E155" s="245" t="s">
        <v>1283</v>
      </c>
      <c r="F155" s="246" t="s">
        <v>1284</v>
      </c>
      <c r="G155" s="247" t="s">
        <v>347</v>
      </c>
      <c r="H155" s="248">
        <v>600</v>
      </c>
      <c r="I155" s="249"/>
      <c r="J155" s="250">
        <f>ROUND(I155*H155,2)</f>
        <v>0</v>
      </c>
      <c r="K155" s="251"/>
      <c r="L155" s="252"/>
      <c r="M155" s="253" t="s">
        <v>1</v>
      </c>
      <c r="N155" s="254" t="s">
        <v>46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177</v>
      </c>
      <c r="AT155" s="230" t="s">
        <v>235</v>
      </c>
      <c r="AU155" s="230" t="s">
        <v>89</v>
      </c>
      <c r="AY155" s="16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89</v>
      </c>
      <c r="BK155" s="231">
        <f>ROUND(I155*H155,2)</f>
        <v>0</v>
      </c>
      <c r="BL155" s="16" t="s">
        <v>150</v>
      </c>
      <c r="BM155" s="230" t="s">
        <v>602</v>
      </c>
    </row>
    <row r="156" s="2" customFormat="1" ht="16.5" customHeight="1">
      <c r="A156" s="37"/>
      <c r="B156" s="38"/>
      <c r="C156" s="244" t="s">
        <v>300</v>
      </c>
      <c r="D156" s="244" t="s">
        <v>235</v>
      </c>
      <c r="E156" s="245" t="s">
        <v>1285</v>
      </c>
      <c r="F156" s="246" t="s">
        <v>1286</v>
      </c>
      <c r="G156" s="247" t="s">
        <v>347</v>
      </c>
      <c r="H156" s="248">
        <v>100</v>
      </c>
      <c r="I156" s="249"/>
      <c r="J156" s="250">
        <f>ROUND(I156*H156,2)</f>
        <v>0</v>
      </c>
      <c r="K156" s="251"/>
      <c r="L156" s="252"/>
      <c r="M156" s="253" t="s">
        <v>1</v>
      </c>
      <c r="N156" s="254" t="s">
        <v>46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177</v>
      </c>
      <c r="AT156" s="230" t="s">
        <v>235</v>
      </c>
      <c r="AU156" s="230" t="s">
        <v>89</v>
      </c>
      <c r="AY156" s="16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89</v>
      </c>
      <c r="BK156" s="231">
        <f>ROUND(I156*H156,2)</f>
        <v>0</v>
      </c>
      <c r="BL156" s="16" t="s">
        <v>150</v>
      </c>
      <c r="BM156" s="230" t="s">
        <v>610</v>
      </c>
    </row>
    <row r="157" s="2" customFormat="1" ht="16.5" customHeight="1">
      <c r="A157" s="37"/>
      <c r="B157" s="38"/>
      <c r="C157" s="244" t="s">
        <v>307</v>
      </c>
      <c r="D157" s="244" t="s">
        <v>235</v>
      </c>
      <c r="E157" s="245" t="s">
        <v>1287</v>
      </c>
      <c r="F157" s="246" t="s">
        <v>1288</v>
      </c>
      <c r="G157" s="247" t="s">
        <v>347</v>
      </c>
      <c r="H157" s="248">
        <v>200</v>
      </c>
      <c r="I157" s="249"/>
      <c r="J157" s="250">
        <f>ROUND(I157*H157,2)</f>
        <v>0</v>
      </c>
      <c r="K157" s="251"/>
      <c r="L157" s="252"/>
      <c r="M157" s="253" t="s">
        <v>1</v>
      </c>
      <c r="N157" s="254" t="s">
        <v>46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177</v>
      </c>
      <c r="AT157" s="230" t="s">
        <v>235</v>
      </c>
      <c r="AU157" s="230" t="s">
        <v>89</v>
      </c>
      <c r="AY157" s="16" t="s">
        <v>144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89</v>
      </c>
      <c r="BK157" s="231">
        <f>ROUND(I157*H157,2)</f>
        <v>0</v>
      </c>
      <c r="BL157" s="16" t="s">
        <v>150</v>
      </c>
      <c r="BM157" s="230" t="s">
        <v>618</v>
      </c>
    </row>
    <row r="158" s="2" customFormat="1" ht="16.5" customHeight="1">
      <c r="A158" s="37"/>
      <c r="B158" s="38"/>
      <c r="C158" s="244" t="s">
        <v>312</v>
      </c>
      <c r="D158" s="244" t="s">
        <v>235</v>
      </c>
      <c r="E158" s="245" t="s">
        <v>1289</v>
      </c>
      <c r="F158" s="246" t="s">
        <v>1290</v>
      </c>
      <c r="G158" s="247" t="s">
        <v>347</v>
      </c>
      <c r="H158" s="248">
        <v>600</v>
      </c>
      <c r="I158" s="249"/>
      <c r="J158" s="250">
        <f>ROUND(I158*H158,2)</f>
        <v>0</v>
      </c>
      <c r="K158" s="251"/>
      <c r="L158" s="252"/>
      <c r="M158" s="253" t="s">
        <v>1</v>
      </c>
      <c r="N158" s="254" t="s">
        <v>46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177</v>
      </c>
      <c r="AT158" s="230" t="s">
        <v>235</v>
      </c>
      <c r="AU158" s="230" t="s">
        <v>89</v>
      </c>
      <c r="AY158" s="16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89</v>
      </c>
      <c r="BK158" s="231">
        <f>ROUND(I158*H158,2)</f>
        <v>0</v>
      </c>
      <c r="BL158" s="16" t="s">
        <v>150</v>
      </c>
      <c r="BM158" s="230" t="s">
        <v>628</v>
      </c>
    </row>
    <row r="159" s="2" customFormat="1" ht="16.5" customHeight="1">
      <c r="A159" s="37"/>
      <c r="B159" s="38"/>
      <c r="C159" s="244" t="s">
        <v>317</v>
      </c>
      <c r="D159" s="244" t="s">
        <v>235</v>
      </c>
      <c r="E159" s="245" t="s">
        <v>1291</v>
      </c>
      <c r="F159" s="246" t="s">
        <v>1292</v>
      </c>
      <c r="G159" s="247" t="s">
        <v>347</v>
      </c>
      <c r="H159" s="248">
        <v>500</v>
      </c>
      <c r="I159" s="249"/>
      <c r="J159" s="250">
        <f>ROUND(I159*H159,2)</f>
        <v>0</v>
      </c>
      <c r="K159" s="251"/>
      <c r="L159" s="252"/>
      <c r="M159" s="253" t="s">
        <v>1</v>
      </c>
      <c r="N159" s="254" t="s">
        <v>46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177</v>
      </c>
      <c r="AT159" s="230" t="s">
        <v>235</v>
      </c>
      <c r="AU159" s="230" t="s">
        <v>89</v>
      </c>
      <c r="AY159" s="16" t="s">
        <v>144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89</v>
      </c>
      <c r="BK159" s="231">
        <f>ROUND(I159*H159,2)</f>
        <v>0</v>
      </c>
      <c r="BL159" s="16" t="s">
        <v>150</v>
      </c>
      <c r="BM159" s="230" t="s">
        <v>638</v>
      </c>
    </row>
    <row r="160" s="2" customFormat="1" ht="16.5" customHeight="1">
      <c r="A160" s="37"/>
      <c r="B160" s="38"/>
      <c r="C160" s="244" t="s">
        <v>321</v>
      </c>
      <c r="D160" s="244" t="s">
        <v>235</v>
      </c>
      <c r="E160" s="245" t="s">
        <v>1293</v>
      </c>
      <c r="F160" s="246" t="s">
        <v>1294</v>
      </c>
      <c r="G160" s="247" t="s">
        <v>347</v>
      </c>
      <c r="H160" s="248">
        <v>400</v>
      </c>
      <c r="I160" s="249"/>
      <c r="J160" s="250">
        <f>ROUND(I160*H160,2)</f>
        <v>0</v>
      </c>
      <c r="K160" s="251"/>
      <c r="L160" s="252"/>
      <c r="M160" s="253" t="s">
        <v>1</v>
      </c>
      <c r="N160" s="254" t="s">
        <v>46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177</v>
      </c>
      <c r="AT160" s="230" t="s">
        <v>235</v>
      </c>
      <c r="AU160" s="230" t="s">
        <v>89</v>
      </c>
      <c r="AY160" s="16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89</v>
      </c>
      <c r="BK160" s="231">
        <f>ROUND(I160*H160,2)</f>
        <v>0</v>
      </c>
      <c r="BL160" s="16" t="s">
        <v>150</v>
      </c>
      <c r="BM160" s="230" t="s">
        <v>647</v>
      </c>
    </row>
    <row r="161" s="2" customFormat="1" ht="16.5" customHeight="1">
      <c r="A161" s="37"/>
      <c r="B161" s="38"/>
      <c r="C161" s="218" t="s">
        <v>326</v>
      </c>
      <c r="D161" s="218" t="s">
        <v>146</v>
      </c>
      <c r="E161" s="219" t="s">
        <v>1295</v>
      </c>
      <c r="F161" s="220" t="s">
        <v>1296</v>
      </c>
      <c r="G161" s="221" t="s">
        <v>1162</v>
      </c>
      <c r="H161" s="222">
        <v>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46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150</v>
      </c>
      <c r="AT161" s="230" t="s">
        <v>146</v>
      </c>
      <c r="AU161" s="230" t="s">
        <v>89</v>
      </c>
      <c r="AY161" s="16" t="s">
        <v>144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89</v>
      </c>
      <c r="BK161" s="231">
        <f>ROUND(I161*H161,2)</f>
        <v>0</v>
      </c>
      <c r="BL161" s="16" t="s">
        <v>150</v>
      </c>
      <c r="BM161" s="230" t="s">
        <v>655</v>
      </c>
    </row>
    <row r="162" s="2" customFormat="1" ht="16.5" customHeight="1">
      <c r="A162" s="37"/>
      <c r="B162" s="38"/>
      <c r="C162" s="218" t="s">
        <v>331</v>
      </c>
      <c r="D162" s="218" t="s">
        <v>146</v>
      </c>
      <c r="E162" s="219" t="s">
        <v>1297</v>
      </c>
      <c r="F162" s="220" t="s">
        <v>1298</v>
      </c>
      <c r="G162" s="221" t="s">
        <v>1162</v>
      </c>
      <c r="H162" s="222">
        <v>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46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150</v>
      </c>
      <c r="AT162" s="230" t="s">
        <v>146</v>
      </c>
      <c r="AU162" s="230" t="s">
        <v>89</v>
      </c>
      <c r="AY162" s="16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150</v>
      </c>
      <c r="BM162" s="230" t="s">
        <v>666</v>
      </c>
    </row>
    <row r="163" s="12" customFormat="1" ht="25.92" customHeight="1">
      <c r="A163" s="12"/>
      <c r="B163" s="202"/>
      <c r="C163" s="203"/>
      <c r="D163" s="204" t="s">
        <v>80</v>
      </c>
      <c r="E163" s="205" t="s">
        <v>1299</v>
      </c>
      <c r="F163" s="205" t="s">
        <v>1300</v>
      </c>
      <c r="G163" s="203"/>
      <c r="H163" s="203"/>
      <c r="I163" s="206"/>
      <c r="J163" s="207">
        <f>BK163</f>
        <v>0</v>
      </c>
      <c r="K163" s="203"/>
      <c r="L163" s="208"/>
      <c r="M163" s="209"/>
      <c r="N163" s="210"/>
      <c r="O163" s="210"/>
      <c r="P163" s="211">
        <f>SUM(P164:P174)</f>
        <v>0</v>
      </c>
      <c r="Q163" s="210"/>
      <c r="R163" s="211">
        <f>SUM(R164:R174)</f>
        <v>0</v>
      </c>
      <c r="S163" s="210"/>
      <c r="T163" s="212">
        <f>SUM(T164:T174)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89</v>
      </c>
      <c r="AT163" s="214" t="s">
        <v>80</v>
      </c>
      <c r="AU163" s="214" t="s">
        <v>81</v>
      </c>
      <c r="AY163" s="213" t="s">
        <v>144</v>
      </c>
      <c r="BK163" s="215">
        <f>SUM(BK164:BK174)</f>
        <v>0</v>
      </c>
    </row>
    <row r="164" s="2" customFormat="1" ht="24.15" customHeight="1">
      <c r="A164" s="37"/>
      <c r="B164" s="38"/>
      <c r="C164" s="244" t="s">
        <v>501</v>
      </c>
      <c r="D164" s="244" t="s">
        <v>235</v>
      </c>
      <c r="E164" s="245" t="s">
        <v>1301</v>
      </c>
      <c r="F164" s="246" t="s">
        <v>1302</v>
      </c>
      <c r="G164" s="247" t="s">
        <v>329</v>
      </c>
      <c r="H164" s="248">
        <v>13.5</v>
      </c>
      <c r="I164" s="249"/>
      <c r="J164" s="250">
        <f>ROUND(I164*H164,2)</f>
        <v>0</v>
      </c>
      <c r="K164" s="251"/>
      <c r="L164" s="252"/>
      <c r="M164" s="253" t="s">
        <v>1</v>
      </c>
      <c r="N164" s="254" t="s">
        <v>46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177</v>
      </c>
      <c r="AT164" s="230" t="s">
        <v>235</v>
      </c>
      <c r="AU164" s="230" t="s">
        <v>89</v>
      </c>
      <c r="AY164" s="16" t="s">
        <v>144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89</v>
      </c>
      <c r="BK164" s="231">
        <f>ROUND(I164*H164,2)</f>
        <v>0</v>
      </c>
      <c r="BL164" s="16" t="s">
        <v>150</v>
      </c>
      <c r="BM164" s="230" t="s">
        <v>671</v>
      </c>
    </row>
    <row r="165" s="2" customFormat="1" ht="24.15" customHeight="1">
      <c r="A165" s="37"/>
      <c r="B165" s="38"/>
      <c r="C165" s="244" t="s">
        <v>502</v>
      </c>
      <c r="D165" s="244" t="s">
        <v>235</v>
      </c>
      <c r="E165" s="245" t="s">
        <v>1303</v>
      </c>
      <c r="F165" s="246" t="s">
        <v>1304</v>
      </c>
      <c r="G165" s="247" t="s">
        <v>329</v>
      </c>
      <c r="H165" s="248">
        <v>0.59999999999999998</v>
      </c>
      <c r="I165" s="249"/>
      <c r="J165" s="250">
        <f>ROUND(I165*H165,2)</f>
        <v>0</v>
      </c>
      <c r="K165" s="251"/>
      <c r="L165" s="252"/>
      <c r="M165" s="253" t="s">
        <v>1</v>
      </c>
      <c r="N165" s="254" t="s">
        <v>46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177</v>
      </c>
      <c r="AT165" s="230" t="s">
        <v>235</v>
      </c>
      <c r="AU165" s="230" t="s">
        <v>89</v>
      </c>
      <c r="AY165" s="16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89</v>
      </c>
      <c r="BK165" s="231">
        <f>ROUND(I165*H165,2)</f>
        <v>0</v>
      </c>
      <c r="BL165" s="16" t="s">
        <v>150</v>
      </c>
      <c r="BM165" s="230" t="s">
        <v>680</v>
      </c>
    </row>
    <row r="166" s="2" customFormat="1" ht="37.8" customHeight="1">
      <c r="A166" s="37"/>
      <c r="B166" s="38"/>
      <c r="C166" s="244" t="s">
        <v>504</v>
      </c>
      <c r="D166" s="244" t="s">
        <v>235</v>
      </c>
      <c r="E166" s="245" t="s">
        <v>1305</v>
      </c>
      <c r="F166" s="246" t="s">
        <v>1306</v>
      </c>
      <c r="G166" s="247" t="s">
        <v>329</v>
      </c>
      <c r="H166" s="248">
        <v>40</v>
      </c>
      <c r="I166" s="249"/>
      <c r="J166" s="250">
        <f>ROUND(I166*H166,2)</f>
        <v>0</v>
      </c>
      <c r="K166" s="251"/>
      <c r="L166" s="252"/>
      <c r="M166" s="253" t="s">
        <v>1</v>
      </c>
      <c r="N166" s="254" t="s">
        <v>46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177</v>
      </c>
      <c r="AT166" s="230" t="s">
        <v>235</v>
      </c>
      <c r="AU166" s="230" t="s">
        <v>89</v>
      </c>
      <c r="AY166" s="16" t="s">
        <v>144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89</v>
      </c>
      <c r="BK166" s="231">
        <f>ROUND(I166*H166,2)</f>
        <v>0</v>
      </c>
      <c r="BL166" s="16" t="s">
        <v>150</v>
      </c>
      <c r="BM166" s="230" t="s">
        <v>685</v>
      </c>
    </row>
    <row r="167" s="2" customFormat="1" ht="16.5" customHeight="1">
      <c r="A167" s="37"/>
      <c r="B167" s="38"/>
      <c r="C167" s="244" t="s">
        <v>505</v>
      </c>
      <c r="D167" s="244" t="s">
        <v>235</v>
      </c>
      <c r="E167" s="245" t="s">
        <v>1307</v>
      </c>
      <c r="F167" s="246" t="s">
        <v>1308</v>
      </c>
      <c r="G167" s="247" t="s">
        <v>956</v>
      </c>
      <c r="H167" s="248">
        <v>4.5</v>
      </c>
      <c r="I167" s="249"/>
      <c r="J167" s="250">
        <f>ROUND(I167*H167,2)</f>
        <v>0</v>
      </c>
      <c r="K167" s="251"/>
      <c r="L167" s="252"/>
      <c r="M167" s="253" t="s">
        <v>1</v>
      </c>
      <c r="N167" s="254" t="s">
        <v>46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177</v>
      </c>
      <c r="AT167" s="230" t="s">
        <v>235</v>
      </c>
      <c r="AU167" s="230" t="s">
        <v>89</v>
      </c>
      <c r="AY167" s="16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89</v>
      </c>
      <c r="BK167" s="231">
        <f>ROUND(I167*H167,2)</f>
        <v>0</v>
      </c>
      <c r="BL167" s="16" t="s">
        <v>150</v>
      </c>
      <c r="BM167" s="230" t="s">
        <v>693</v>
      </c>
    </row>
    <row r="168" s="2" customFormat="1" ht="24.15" customHeight="1">
      <c r="A168" s="37"/>
      <c r="B168" s="38"/>
      <c r="C168" s="244" t="s">
        <v>507</v>
      </c>
      <c r="D168" s="244" t="s">
        <v>235</v>
      </c>
      <c r="E168" s="245" t="s">
        <v>1309</v>
      </c>
      <c r="F168" s="246" t="s">
        <v>1310</v>
      </c>
      <c r="G168" s="247" t="s">
        <v>1311</v>
      </c>
      <c r="H168" s="248">
        <v>35</v>
      </c>
      <c r="I168" s="249"/>
      <c r="J168" s="250">
        <f>ROUND(I168*H168,2)</f>
        <v>0</v>
      </c>
      <c r="K168" s="251"/>
      <c r="L168" s="252"/>
      <c r="M168" s="253" t="s">
        <v>1</v>
      </c>
      <c r="N168" s="254" t="s">
        <v>46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177</v>
      </c>
      <c r="AT168" s="230" t="s">
        <v>235</v>
      </c>
      <c r="AU168" s="230" t="s">
        <v>89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150</v>
      </c>
      <c r="BM168" s="230" t="s">
        <v>701</v>
      </c>
    </row>
    <row r="169" s="2" customFormat="1" ht="16.5" customHeight="1">
      <c r="A169" s="37"/>
      <c r="B169" s="38"/>
      <c r="C169" s="244" t="s">
        <v>511</v>
      </c>
      <c r="D169" s="244" t="s">
        <v>235</v>
      </c>
      <c r="E169" s="245" t="s">
        <v>1312</v>
      </c>
      <c r="F169" s="246" t="s">
        <v>1313</v>
      </c>
      <c r="G169" s="247" t="s">
        <v>1311</v>
      </c>
      <c r="H169" s="248">
        <v>33</v>
      </c>
      <c r="I169" s="249"/>
      <c r="J169" s="250">
        <f>ROUND(I169*H169,2)</f>
        <v>0</v>
      </c>
      <c r="K169" s="251"/>
      <c r="L169" s="252"/>
      <c r="M169" s="253" t="s">
        <v>1</v>
      </c>
      <c r="N169" s="254" t="s">
        <v>46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177</v>
      </c>
      <c r="AT169" s="230" t="s">
        <v>235</v>
      </c>
      <c r="AU169" s="230" t="s">
        <v>89</v>
      </c>
      <c r="AY169" s="16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89</v>
      </c>
      <c r="BK169" s="231">
        <f>ROUND(I169*H169,2)</f>
        <v>0</v>
      </c>
      <c r="BL169" s="16" t="s">
        <v>150</v>
      </c>
      <c r="BM169" s="230" t="s">
        <v>711</v>
      </c>
    </row>
    <row r="170" s="2" customFormat="1" ht="16.5" customHeight="1">
      <c r="A170" s="37"/>
      <c r="B170" s="38"/>
      <c r="C170" s="244" t="s">
        <v>515</v>
      </c>
      <c r="D170" s="244" t="s">
        <v>235</v>
      </c>
      <c r="E170" s="245" t="s">
        <v>1314</v>
      </c>
      <c r="F170" s="246" t="s">
        <v>1315</v>
      </c>
      <c r="G170" s="247" t="s">
        <v>1316</v>
      </c>
      <c r="H170" s="248">
        <v>23.399999999999999</v>
      </c>
      <c r="I170" s="249"/>
      <c r="J170" s="250">
        <f>ROUND(I170*H170,2)</f>
        <v>0</v>
      </c>
      <c r="K170" s="251"/>
      <c r="L170" s="252"/>
      <c r="M170" s="253" t="s">
        <v>1</v>
      </c>
      <c r="N170" s="254" t="s">
        <v>46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177</v>
      </c>
      <c r="AT170" s="230" t="s">
        <v>235</v>
      </c>
      <c r="AU170" s="230" t="s">
        <v>89</v>
      </c>
      <c r="AY170" s="16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89</v>
      </c>
      <c r="BK170" s="231">
        <f>ROUND(I170*H170,2)</f>
        <v>0</v>
      </c>
      <c r="BL170" s="16" t="s">
        <v>150</v>
      </c>
      <c r="BM170" s="230" t="s">
        <v>721</v>
      </c>
    </row>
    <row r="171" s="2" customFormat="1" ht="24.15" customHeight="1">
      <c r="A171" s="37"/>
      <c r="B171" s="38"/>
      <c r="C171" s="244" t="s">
        <v>518</v>
      </c>
      <c r="D171" s="244" t="s">
        <v>235</v>
      </c>
      <c r="E171" s="245" t="s">
        <v>1317</v>
      </c>
      <c r="F171" s="246" t="s">
        <v>1318</v>
      </c>
      <c r="G171" s="247" t="s">
        <v>303</v>
      </c>
      <c r="H171" s="248">
        <v>2.75</v>
      </c>
      <c r="I171" s="249"/>
      <c r="J171" s="250">
        <f>ROUND(I171*H171,2)</f>
        <v>0</v>
      </c>
      <c r="K171" s="251"/>
      <c r="L171" s="252"/>
      <c r="M171" s="253" t="s">
        <v>1</v>
      </c>
      <c r="N171" s="254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177</v>
      </c>
      <c r="AT171" s="230" t="s">
        <v>235</v>
      </c>
      <c r="AU171" s="230" t="s">
        <v>89</v>
      </c>
      <c r="AY171" s="16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150</v>
      </c>
      <c r="BM171" s="230" t="s">
        <v>729</v>
      </c>
    </row>
    <row r="172" s="2" customFormat="1" ht="16.5" customHeight="1">
      <c r="A172" s="37"/>
      <c r="B172" s="38"/>
      <c r="C172" s="244" t="s">
        <v>521</v>
      </c>
      <c r="D172" s="244" t="s">
        <v>235</v>
      </c>
      <c r="E172" s="245" t="s">
        <v>1319</v>
      </c>
      <c r="F172" s="246" t="s">
        <v>1320</v>
      </c>
      <c r="G172" s="247" t="s">
        <v>1321</v>
      </c>
      <c r="H172" s="248">
        <v>0.5</v>
      </c>
      <c r="I172" s="249"/>
      <c r="J172" s="250">
        <f>ROUND(I172*H172,2)</f>
        <v>0</v>
      </c>
      <c r="K172" s="251"/>
      <c r="L172" s="252"/>
      <c r="M172" s="253" t="s">
        <v>1</v>
      </c>
      <c r="N172" s="254" t="s">
        <v>46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177</v>
      </c>
      <c r="AT172" s="230" t="s">
        <v>235</v>
      </c>
      <c r="AU172" s="230" t="s">
        <v>89</v>
      </c>
      <c r="AY172" s="16" t="s">
        <v>144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89</v>
      </c>
      <c r="BK172" s="231">
        <f>ROUND(I172*H172,2)</f>
        <v>0</v>
      </c>
      <c r="BL172" s="16" t="s">
        <v>150</v>
      </c>
      <c r="BM172" s="230" t="s">
        <v>742</v>
      </c>
    </row>
    <row r="173" s="2" customFormat="1" ht="16.5" customHeight="1">
      <c r="A173" s="37"/>
      <c r="B173" s="38"/>
      <c r="C173" s="244" t="s">
        <v>524</v>
      </c>
      <c r="D173" s="244" t="s">
        <v>235</v>
      </c>
      <c r="E173" s="245" t="s">
        <v>1322</v>
      </c>
      <c r="F173" s="246" t="s">
        <v>1323</v>
      </c>
      <c r="G173" s="247" t="s">
        <v>956</v>
      </c>
      <c r="H173" s="248">
        <v>0.59999999999999998</v>
      </c>
      <c r="I173" s="249"/>
      <c r="J173" s="250">
        <f>ROUND(I173*H173,2)</f>
        <v>0</v>
      </c>
      <c r="K173" s="251"/>
      <c r="L173" s="252"/>
      <c r="M173" s="253" t="s">
        <v>1</v>
      </c>
      <c r="N173" s="254" t="s">
        <v>46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177</v>
      </c>
      <c r="AT173" s="230" t="s">
        <v>235</v>
      </c>
      <c r="AU173" s="230" t="s">
        <v>89</v>
      </c>
      <c r="AY173" s="16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89</v>
      </c>
      <c r="BK173" s="231">
        <f>ROUND(I173*H173,2)</f>
        <v>0</v>
      </c>
      <c r="BL173" s="16" t="s">
        <v>150</v>
      </c>
      <c r="BM173" s="230" t="s">
        <v>756</v>
      </c>
    </row>
    <row r="174" s="2" customFormat="1" ht="16.5" customHeight="1">
      <c r="A174" s="37"/>
      <c r="B174" s="38"/>
      <c r="C174" s="218" t="s">
        <v>528</v>
      </c>
      <c r="D174" s="218" t="s">
        <v>146</v>
      </c>
      <c r="E174" s="219" t="s">
        <v>1324</v>
      </c>
      <c r="F174" s="220" t="s">
        <v>1298</v>
      </c>
      <c r="G174" s="221" t="s">
        <v>1162</v>
      </c>
      <c r="H174" s="222">
        <v>1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46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150</v>
      </c>
      <c r="AT174" s="230" t="s">
        <v>146</v>
      </c>
      <c r="AU174" s="230" t="s">
        <v>89</v>
      </c>
      <c r="AY174" s="16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89</v>
      </c>
      <c r="BK174" s="231">
        <f>ROUND(I174*H174,2)</f>
        <v>0</v>
      </c>
      <c r="BL174" s="16" t="s">
        <v>150</v>
      </c>
      <c r="BM174" s="230" t="s">
        <v>764</v>
      </c>
    </row>
    <row r="175" s="12" customFormat="1" ht="25.92" customHeight="1">
      <c r="A175" s="12"/>
      <c r="B175" s="202"/>
      <c r="C175" s="203"/>
      <c r="D175" s="204" t="s">
        <v>80</v>
      </c>
      <c r="E175" s="205" t="s">
        <v>1325</v>
      </c>
      <c r="F175" s="205" t="s">
        <v>1326</v>
      </c>
      <c r="G175" s="203"/>
      <c r="H175" s="203"/>
      <c r="I175" s="206"/>
      <c r="J175" s="207">
        <f>BK175</f>
        <v>0</v>
      </c>
      <c r="K175" s="203"/>
      <c r="L175" s="208"/>
      <c r="M175" s="209"/>
      <c r="N175" s="210"/>
      <c r="O175" s="210"/>
      <c r="P175" s="211">
        <f>SUM(P176:P205)</f>
        <v>0</v>
      </c>
      <c r="Q175" s="210"/>
      <c r="R175" s="211">
        <f>SUM(R176:R205)</f>
        <v>0</v>
      </c>
      <c r="S175" s="210"/>
      <c r="T175" s="212">
        <f>SUM(T176:T205)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89</v>
      </c>
      <c r="AT175" s="214" t="s">
        <v>80</v>
      </c>
      <c r="AU175" s="214" t="s">
        <v>81</v>
      </c>
      <c r="AY175" s="213" t="s">
        <v>144</v>
      </c>
      <c r="BK175" s="215">
        <f>SUM(BK176:BK205)</f>
        <v>0</v>
      </c>
    </row>
    <row r="176" s="2" customFormat="1" ht="24.15" customHeight="1">
      <c r="A176" s="37"/>
      <c r="B176" s="38"/>
      <c r="C176" s="218" t="s">
        <v>532</v>
      </c>
      <c r="D176" s="218" t="s">
        <v>146</v>
      </c>
      <c r="E176" s="219" t="s">
        <v>1327</v>
      </c>
      <c r="F176" s="220" t="s">
        <v>1328</v>
      </c>
      <c r="G176" s="221" t="s">
        <v>1311</v>
      </c>
      <c r="H176" s="222">
        <v>2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46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150</v>
      </c>
      <c r="AT176" s="230" t="s">
        <v>146</v>
      </c>
      <c r="AU176" s="230" t="s">
        <v>89</v>
      </c>
      <c r="AY176" s="16" t="s">
        <v>144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89</v>
      </c>
      <c r="BK176" s="231">
        <f>ROUND(I176*H176,2)</f>
        <v>0</v>
      </c>
      <c r="BL176" s="16" t="s">
        <v>150</v>
      </c>
      <c r="BM176" s="230" t="s">
        <v>774</v>
      </c>
    </row>
    <row r="177" s="2" customFormat="1" ht="24.15" customHeight="1">
      <c r="A177" s="37"/>
      <c r="B177" s="38"/>
      <c r="C177" s="218" t="s">
        <v>537</v>
      </c>
      <c r="D177" s="218" t="s">
        <v>146</v>
      </c>
      <c r="E177" s="219" t="s">
        <v>1329</v>
      </c>
      <c r="F177" s="220" t="s">
        <v>1330</v>
      </c>
      <c r="G177" s="221" t="s">
        <v>1311</v>
      </c>
      <c r="H177" s="222">
        <v>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46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150</v>
      </c>
      <c r="AT177" s="230" t="s">
        <v>146</v>
      </c>
      <c r="AU177" s="230" t="s">
        <v>89</v>
      </c>
      <c r="AY177" s="16" t="s">
        <v>144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89</v>
      </c>
      <c r="BK177" s="231">
        <f>ROUND(I177*H177,2)</f>
        <v>0</v>
      </c>
      <c r="BL177" s="16" t="s">
        <v>150</v>
      </c>
      <c r="BM177" s="230" t="s">
        <v>1331</v>
      </c>
    </row>
    <row r="178" s="2" customFormat="1" ht="24.15" customHeight="1">
      <c r="A178" s="37"/>
      <c r="B178" s="38"/>
      <c r="C178" s="218" t="s">
        <v>542</v>
      </c>
      <c r="D178" s="218" t="s">
        <v>146</v>
      </c>
      <c r="E178" s="219" t="s">
        <v>1332</v>
      </c>
      <c r="F178" s="220" t="s">
        <v>1333</v>
      </c>
      <c r="G178" s="221" t="s">
        <v>1311</v>
      </c>
      <c r="H178" s="222">
        <v>1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46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150</v>
      </c>
      <c r="AT178" s="230" t="s">
        <v>146</v>
      </c>
      <c r="AU178" s="230" t="s">
        <v>89</v>
      </c>
      <c r="AY178" s="16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89</v>
      </c>
      <c r="BK178" s="231">
        <f>ROUND(I178*H178,2)</f>
        <v>0</v>
      </c>
      <c r="BL178" s="16" t="s">
        <v>150</v>
      </c>
      <c r="BM178" s="230" t="s">
        <v>1334</v>
      </c>
    </row>
    <row r="179" s="2" customFormat="1" ht="24.15" customHeight="1">
      <c r="A179" s="37"/>
      <c r="B179" s="38"/>
      <c r="C179" s="218" t="s">
        <v>545</v>
      </c>
      <c r="D179" s="218" t="s">
        <v>146</v>
      </c>
      <c r="E179" s="219" t="s">
        <v>1335</v>
      </c>
      <c r="F179" s="220" t="s">
        <v>1336</v>
      </c>
      <c r="G179" s="221" t="s">
        <v>1311</v>
      </c>
      <c r="H179" s="222">
        <v>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150</v>
      </c>
      <c r="AT179" s="230" t="s">
        <v>146</v>
      </c>
      <c r="AU179" s="230" t="s">
        <v>89</v>
      </c>
      <c r="AY179" s="16" t="s">
        <v>144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150</v>
      </c>
      <c r="BM179" s="230" t="s">
        <v>1337</v>
      </c>
    </row>
    <row r="180" s="2" customFormat="1" ht="24.15" customHeight="1">
      <c r="A180" s="37"/>
      <c r="B180" s="38"/>
      <c r="C180" s="218" t="s">
        <v>549</v>
      </c>
      <c r="D180" s="218" t="s">
        <v>146</v>
      </c>
      <c r="E180" s="219" t="s">
        <v>1338</v>
      </c>
      <c r="F180" s="220" t="s">
        <v>1339</v>
      </c>
      <c r="G180" s="221" t="s">
        <v>1311</v>
      </c>
      <c r="H180" s="222">
        <v>5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46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150</v>
      </c>
      <c r="AT180" s="230" t="s">
        <v>146</v>
      </c>
      <c r="AU180" s="230" t="s">
        <v>89</v>
      </c>
      <c r="AY180" s="16" t="s">
        <v>144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89</v>
      </c>
      <c r="BK180" s="231">
        <f>ROUND(I180*H180,2)</f>
        <v>0</v>
      </c>
      <c r="BL180" s="16" t="s">
        <v>150</v>
      </c>
      <c r="BM180" s="230" t="s">
        <v>1340</v>
      </c>
    </row>
    <row r="181" s="2" customFormat="1" ht="33" customHeight="1">
      <c r="A181" s="37"/>
      <c r="B181" s="38"/>
      <c r="C181" s="218" t="s">
        <v>554</v>
      </c>
      <c r="D181" s="218" t="s">
        <v>146</v>
      </c>
      <c r="E181" s="219" t="s">
        <v>1341</v>
      </c>
      <c r="F181" s="220" t="s">
        <v>1342</v>
      </c>
      <c r="G181" s="221" t="s">
        <v>149</v>
      </c>
      <c r="H181" s="222">
        <v>445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46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150</v>
      </c>
      <c r="AT181" s="230" t="s">
        <v>146</v>
      </c>
      <c r="AU181" s="230" t="s">
        <v>89</v>
      </c>
      <c r="AY181" s="16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89</v>
      </c>
      <c r="BK181" s="231">
        <f>ROUND(I181*H181,2)</f>
        <v>0</v>
      </c>
      <c r="BL181" s="16" t="s">
        <v>150</v>
      </c>
      <c r="BM181" s="230" t="s">
        <v>1343</v>
      </c>
    </row>
    <row r="182" s="2" customFormat="1" ht="21.75" customHeight="1">
      <c r="A182" s="37"/>
      <c r="B182" s="38"/>
      <c r="C182" s="218" t="s">
        <v>559</v>
      </c>
      <c r="D182" s="218" t="s">
        <v>146</v>
      </c>
      <c r="E182" s="219" t="s">
        <v>1344</v>
      </c>
      <c r="F182" s="220" t="s">
        <v>1345</v>
      </c>
      <c r="G182" s="221" t="s">
        <v>149</v>
      </c>
      <c r="H182" s="222">
        <v>176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150</v>
      </c>
      <c r="AT182" s="230" t="s">
        <v>146</v>
      </c>
      <c r="AU182" s="230" t="s">
        <v>89</v>
      </c>
      <c r="AY182" s="16" t="s">
        <v>144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150</v>
      </c>
      <c r="BM182" s="230" t="s">
        <v>1346</v>
      </c>
    </row>
    <row r="183" s="2" customFormat="1" ht="16.5" customHeight="1">
      <c r="A183" s="37"/>
      <c r="B183" s="38"/>
      <c r="C183" s="218" t="s">
        <v>564</v>
      </c>
      <c r="D183" s="218" t="s">
        <v>146</v>
      </c>
      <c r="E183" s="219" t="s">
        <v>1347</v>
      </c>
      <c r="F183" s="220" t="s">
        <v>1348</v>
      </c>
      <c r="G183" s="221" t="s">
        <v>149</v>
      </c>
      <c r="H183" s="222">
        <v>176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46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150</v>
      </c>
      <c r="AT183" s="230" t="s">
        <v>146</v>
      </c>
      <c r="AU183" s="230" t="s">
        <v>89</v>
      </c>
      <c r="AY183" s="16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89</v>
      </c>
      <c r="BK183" s="231">
        <f>ROUND(I183*H183,2)</f>
        <v>0</v>
      </c>
      <c r="BL183" s="16" t="s">
        <v>150</v>
      </c>
      <c r="BM183" s="230" t="s">
        <v>1349</v>
      </c>
    </row>
    <row r="184" s="2" customFormat="1" ht="24.15" customHeight="1">
      <c r="A184" s="37"/>
      <c r="B184" s="38"/>
      <c r="C184" s="218" t="s">
        <v>568</v>
      </c>
      <c r="D184" s="218" t="s">
        <v>146</v>
      </c>
      <c r="E184" s="219" t="s">
        <v>1350</v>
      </c>
      <c r="F184" s="220" t="s">
        <v>1351</v>
      </c>
      <c r="G184" s="221" t="s">
        <v>149</v>
      </c>
      <c r="H184" s="222">
        <v>269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46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150</v>
      </c>
      <c r="AT184" s="230" t="s">
        <v>146</v>
      </c>
      <c r="AU184" s="230" t="s">
        <v>89</v>
      </c>
      <c r="AY184" s="16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89</v>
      </c>
      <c r="BK184" s="231">
        <f>ROUND(I184*H184,2)</f>
        <v>0</v>
      </c>
      <c r="BL184" s="16" t="s">
        <v>150</v>
      </c>
      <c r="BM184" s="230" t="s">
        <v>1352</v>
      </c>
    </row>
    <row r="185" s="2" customFormat="1" ht="21.75" customHeight="1">
      <c r="A185" s="37"/>
      <c r="B185" s="38"/>
      <c r="C185" s="218" t="s">
        <v>572</v>
      </c>
      <c r="D185" s="218" t="s">
        <v>146</v>
      </c>
      <c r="E185" s="219" t="s">
        <v>1353</v>
      </c>
      <c r="F185" s="220" t="s">
        <v>1354</v>
      </c>
      <c r="G185" s="221" t="s">
        <v>149</v>
      </c>
      <c r="H185" s="222">
        <v>445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46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150</v>
      </c>
      <c r="AT185" s="230" t="s">
        <v>146</v>
      </c>
      <c r="AU185" s="230" t="s">
        <v>89</v>
      </c>
      <c r="AY185" s="16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89</v>
      </c>
      <c r="BK185" s="231">
        <f>ROUND(I185*H185,2)</f>
        <v>0</v>
      </c>
      <c r="BL185" s="16" t="s">
        <v>150</v>
      </c>
      <c r="BM185" s="230" t="s">
        <v>1355</v>
      </c>
    </row>
    <row r="186" s="2" customFormat="1" ht="66.75" customHeight="1">
      <c r="A186" s="37"/>
      <c r="B186" s="38"/>
      <c r="C186" s="218" t="s">
        <v>576</v>
      </c>
      <c r="D186" s="218" t="s">
        <v>146</v>
      </c>
      <c r="E186" s="219" t="s">
        <v>1356</v>
      </c>
      <c r="F186" s="220" t="s">
        <v>1357</v>
      </c>
      <c r="G186" s="221" t="s">
        <v>347</v>
      </c>
      <c r="H186" s="222">
        <v>2010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46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150</v>
      </c>
      <c r="AT186" s="230" t="s">
        <v>146</v>
      </c>
      <c r="AU186" s="230" t="s">
        <v>89</v>
      </c>
      <c r="AY186" s="16" t="s">
        <v>144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89</v>
      </c>
      <c r="BK186" s="231">
        <f>ROUND(I186*H186,2)</f>
        <v>0</v>
      </c>
      <c r="BL186" s="16" t="s">
        <v>150</v>
      </c>
      <c r="BM186" s="230" t="s">
        <v>1195</v>
      </c>
    </row>
    <row r="187" s="2" customFormat="1" ht="33" customHeight="1">
      <c r="A187" s="37"/>
      <c r="B187" s="38"/>
      <c r="C187" s="218" t="s">
        <v>580</v>
      </c>
      <c r="D187" s="218" t="s">
        <v>146</v>
      </c>
      <c r="E187" s="219" t="s">
        <v>1358</v>
      </c>
      <c r="F187" s="220" t="s">
        <v>1359</v>
      </c>
      <c r="G187" s="221" t="s">
        <v>347</v>
      </c>
      <c r="H187" s="222">
        <v>13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46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150</v>
      </c>
      <c r="AT187" s="230" t="s">
        <v>146</v>
      </c>
      <c r="AU187" s="230" t="s">
        <v>89</v>
      </c>
      <c r="AY187" s="16" t="s">
        <v>144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89</v>
      </c>
      <c r="BK187" s="231">
        <f>ROUND(I187*H187,2)</f>
        <v>0</v>
      </c>
      <c r="BL187" s="16" t="s">
        <v>150</v>
      </c>
      <c r="BM187" s="230" t="s">
        <v>1360</v>
      </c>
    </row>
    <row r="188" s="2" customFormat="1" ht="24.15" customHeight="1">
      <c r="A188" s="37"/>
      <c r="B188" s="38"/>
      <c r="C188" s="218" t="s">
        <v>584</v>
      </c>
      <c r="D188" s="218" t="s">
        <v>146</v>
      </c>
      <c r="E188" s="219" t="s">
        <v>1361</v>
      </c>
      <c r="F188" s="220" t="s">
        <v>1362</v>
      </c>
      <c r="G188" s="221" t="s">
        <v>347</v>
      </c>
      <c r="H188" s="222">
        <v>2010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46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150</v>
      </c>
      <c r="AT188" s="230" t="s">
        <v>146</v>
      </c>
      <c r="AU188" s="230" t="s">
        <v>89</v>
      </c>
      <c r="AY188" s="16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89</v>
      </c>
      <c r="BK188" s="231">
        <f>ROUND(I188*H188,2)</f>
        <v>0</v>
      </c>
      <c r="BL188" s="16" t="s">
        <v>150</v>
      </c>
      <c r="BM188" s="230" t="s">
        <v>1363</v>
      </c>
    </row>
    <row r="189" s="2" customFormat="1" ht="16.5" customHeight="1">
      <c r="A189" s="37"/>
      <c r="B189" s="38"/>
      <c r="C189" s="218" t="s">
        <v>588</v>
      </c>
      <c r="D189" s="218" t="s">
        <v>146</v>
      </c>
      <c r="E189" s="219" t="s">
        <v>1364</v>
      </c>
      <c r="F189" s="220" t="s">
        <v>1365</v>
      </c>
      <c r="G189" s="221" t="s">
        <v>347</v>
      </c>
      <c r="H189" s="222">
        <v>2890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46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150</v>
      </c>
      <c r="AT189" s="230" t="s">
        <v>146</v>
      </c>
      <c r="AU189" s="230" t="s">
        <v>89</v>
      </c>
      <c r="AY189" s="16" t="s">
        <v>144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89</v>
      </c>
      <c r="BK189" s="231">
        <f>ROUND(I189*H189,2)</f>
        <v>0</v>
      </c>
      <c r="BL189" s="16" t="s">
        <v>150</v>
      </c>
      <c r="BM189" s="230" t="s">
        <v>1366</v>
      </c>
    </row>
    <row r="190" s="2" customFormat="1" ht="24.15" customHeight="1">
      <c r="A190" s="37"/>
      <c r="B190" s="38"/>
      <c r="C190" s="218" t="s">
        <v>592</v>
      </c>
      <c r="D190" s="218" t="s">
        <v>146</v>
      </c>
      <c r="E190" s="219" t="s">
        <v>1367</v>
      </c>
      <c r="F190" s="220" t="s">
        <v>1368</v>
      </c>
      <c r="G190" s="221" t="s">
        <v>347</v>
      </c>
      <c r="H190" s="222">
        <v>13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46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150</v>
      </c>
      <c r="AT190" s="230" t="s">
        <v>146</v>
      </c>
      <c r="AU190" s="230" t="s">
        <v>89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150</v>
      </c>
      <c r="BM190" s="230" t="s">
        <v>1369</v>
      </c>
    </row>
    <row r="191" s="2" customFormat="1" ht="49.05" customHeight="1">
      <c r="A191" s="37"/>
      <c r="B191" s="38"/>
      <c r="C191" s="218" t="s">
        <v>597</v>
      </c>
      <c r="D191" s="218" t="s">
        <v>146</v>
      </c>
      <c r="E191" s="219" t="s">
        <v>1370</v>
      </c>
      <c r="F191" s="220" t="s">
        <v>1371</v>
      </c>
      <c r="G191" s="221" t="s">
        <v>149</v>
      </c>
      <c r="H191" s="222">
        <v>269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46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150</v>
      </c>
      <c r="AT191" s="230" t="s">
        <v>146</v>
      </c>
      <c r="AU191" s="230" t="s">
        <v>89</v>
      </c>
      <c r="AY191" s="16" t="s">
        <v>144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89</v>
      </c>
      <c r="BK191" s="231">
        <f>ROUND(I191*H191,2)</f>
        <v>0</v>
      </c>
      <c r="BL191" s="16" t="s">
        <v>150</v>
      </c>
      <c r="BM191" s="230" t="s">
        <v>1372</v>
      </c>
    </row>
    <row r="192" s="2" customFormat="1" ht="24.15" customHeight="1">
      <c r="A192" s="37"/>
      <c r="B192" s="38"/>
      <c r="C192" s="218" t="s">
        <v>602</v>
      </c>
      <c r="D192" s="218" t="s">
        <v>146</v>
      </c>
      <c r="E192" s="219" t="s">
        <v>1373</v>
      </c>
      <c r="F192" s="220" t="s">
        <v>1374</v>
      </c>
      <c r="G192" s="221" t="s">
        <v>149</v>
      </c>
      <c r="H192" s="222">
        <v>176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150</v>
      </c>
      <c r="AT192" s="230" t="s">
        <v>146</v>
      </c>
      <c r="AU192" s="230" t="s">
        <v>89</v>
      </c>
      <c r="AY192" s="16" t="s">
        <v>144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150</v>
      </c>
      <c r="BM192" s="230" t="s">
        <v>1375</v>
      </c>
    </row>
    <row r="193" s="2" customFormat="1" ht="24.15" customHeight="1">
      <c r="A193" s="37"/>
      <c r="B193" s="38"/>
      <c r="C193" s="218" t="s">
        <v>606</v>
      </c>
      <c r="D193" s="218" t="s">
        <v>146</v>
      </c>
      <c r="E193" s="219" t="s">
        <v>1376</v>
      </c>
      <c r="F193" s="220" t="s">
        <v>1377</v>
      </c>
      <c r="G193" s="221" t="s">
        <v>347</v>
      </c>
      <c r="H193" s="222">
        <v>2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46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150</v>
      </c>
      <c r="AT193" s="230" t="s">
        <v>146</v>
      </c>
      <c r="AU193" s="230" t="s">
        <v>89</v>
      </c>
      <c r="AY193" s="16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89</v>
      </c>
      <c r="BK193" s="231">
        <f>ROUND(I193*H193,2)</f>
        <v>0</v>
      </c>
      <c r="BL193" s="16" t="s">
        <v>150</v>
      </c>
      <c r="BM193" s="230" t="s">
        <v>1378</v>
      </c>
    </row>
    <row r="194" s="2" customFormat="1" ht="24.15" customHeight="1">
      <c r="A194" s="37"/>
      <c r="B194" s="38"/>
      <c r="C194" s="218" t="s">
        <v>610</v>
      </c>
      <c r="D194" s="218" t="s">
        <v>146</v>
      </c>
      <c r="E194" s="219" t="s">
        <v>1379</v>
      </c>
      <c r="F194" s="220" t="s">
        <v>1380</v>
      </c>
      <c r="G194" s="221" t="s">
        <v>347</v>
      </c>
      <c r="H194" s="222">
        <v>11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150</v>
      </c>
      <c r="AT194" s="230" t="s">
        <v>146</v>
      </c>
      <c r="AU194" s="230" t="s">
        <v>89</v>
      </c>
      <c r="AY194" s="16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150</v>
      </c>
      <c r="BM194" s="230" t="s">
        <v>1381</v>
      </c>
    </row>
    <row r="195" s="2" customFormat="1" ht="37.8" customHeight="1">
      <c r="A195" s="37"/>
      <c r="B195" s="38"/>
      <c r="C195" s="218" t="s">
        <v>614</v>
      </c>
      <c r="D195" s="218" t="s">
        <v>146</v>
      </c>
      <c r="E195" s="219" t="s">
        <v>1382</v>
      </c>
      <c r="F195" s="220" t="s">
        <v>1383</v>
      </c>
      <c r="G195" s="221" t="s">
        <v>149</v>
      </c>
      <c r="H195" s="222">
        <v>2.75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46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150</v>
      </c>
      <c r="AT195" s="230" t="s">
        <v>146</v>
      </c>
      <c r="AU195" s="230" t="s">
        <v>89</v>
      </c>
      <c r="AY195" s="16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89</v>
      </c>
      <c r="BK195" s="231">
        <f>ROUND(I195*H195,2)</f>
        <v>0</v>
      </c>
      <c r="BL195" s="16" t="s">
        <v>150</v>
      </c>
      <c r="BM195" s="230" t="s">
        <v>1384</v>
      </c>
    </row>
    <row r="196" s="2" customFormat="1" ht="24.15" customHeight="1">
      <c r="A196" s="37"/>
      <c r="B196" s="38"/>
      <c r="C196" s="218" t="s">
        <v>618</v>
      </c>
      <c r="D196" s="218" t="s">
        <v>146</v>
      </c>
      <c r="E196" s="219" t="s">
        <v>1385</v>
      </c>
      <c r="F196" s="220" t="s">
        <v>1386</v>
      </c>
      <c r="G196" s="221" t="s">
        <v>149</v>
      </c>
      <c r="H196" s="222">
        <v>269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46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150</v>
      </c>
      <c r="AT196" s="230" t="s">
        <v>146</v>
      </c>
      <c r="AU196" s="230" t="s">
        <v>89</v>
      </c>
      <c r="AY196" s="16" t="s">
        <v>144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89</v>
      </c>
      <c r="BK196" s="231">
        <f>ROUND(I196*H196,2)</f>
        <v>0</v>
      </c>
      <c r="BL196" s="16" t="s">
        <v>150</v>
      </c>
      <c r="BM196" s="230" t="s">
        <v>1387</v>
      </c>
    </row>
    <row r="197" s="2" customFormat="1" ht="24.15" customHeight="1">
      <c r="A197" s="37"/>
      <c r="B197" s="38"/>
      <c r="C197" s="218" t="s">
        <v>623</v>
      </c>
      <c r="D197" s="218" t="s">
        <v>146</v>
      </c>
      <c r="E197" s="219" t="s">
        <v>1388</v>
      </c>
      <c r="F197" s="220" t="s">
        <v>1389</v>
      </c>
      <c r="G197" s="221" t="s">
        <v>149</v>
      </c>
      <c r="H197" s="222">
        <v>4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46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150</v>
      </c>
      <c r="AT197" s="230" t="s">
        <v>146</v>
      </c>
      <c r="AU197" s="230" t="s">
        <v>89</v>
      </c>
      <c r="AY197" s="16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89</v>
      </c>
      <c r="BK197" s="231">
        <f>ROUND(I197*H197,2)</f>
        <v>0</v>
      </c>
      <c r="BL197" s="16" t="s">
        <v>150</v>
      </c>
      <c r="BM197" s="230" t="s">
        <v>1390</v>
      </c>
    </row>
    <row r="198" s="2" customFormat="1" ht="24.15" customHeight="1">
      <c r="A198" s="37"/>
      <c r="B198" s="38"/>
      <c r="C198" s="218" t="s">
        <v>628</v>
      </c>
      <c r="D198" s="218" t="s">
        <v>146</v>
      </c>
      <c r="E198" s="219" t="s">
        <v>1391</v>
      </c>
      <c r="F198" s="220" t="s">
        <v>1392</v>
      </c>
      <c r="G198" s="221" t="s">
        <v>347</v>
      </c>
      <c r="H198" s="222">
        <v>13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46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150</v>
      </c>
      <c r="AT198" s="230" t="s">
        <v>146</v>
      </c>
      <c r="AU198" s="230" t="s">
        <v>89</v>
      </c>
      <c r="AY198" s="16" t="s">
        <v>144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89</v>
      </c>
      <c r="BK198" s="231">
        <f>ROUND(I198*H198,2)</f>
        <v>0</v>
      </c>
      <c r="BL198" s="16" t="s">
        <v>150</v>
      </c>
      <c r="BM198" s="230" t="s">
        <v>1393</v>
      </c>
    </row>
    <row r="199" s="2" customFormat="1" ht="33" customHeight="1">
      <c r="A199" s="37"/>
      <c r="B199" s="38"/>
      <c r="C199" s="218" t="s">
        <v>633</v>
      </c>
      <c r="D199" s="218" t="s">
        <v>146</v>
      </c>
      <c r="E199" s="219" t="s">
        <v>1394</v>
      </c>
      <c r="F199" s="220" t="s">
        <v>1395</v>
      </c>
      <c r="G199" s="221" t="s">
        <v>149</v>
      </c>
      <c r="H199" s="222">
        <v>445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46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150</v>
      </c>
      <c r="AT199" s="230" t="s">
        <v>146</v>
      </c>
      <c r="AU199" s="230" t="s">
        <v>89</v>
      </c>
      <c r="AY199" s="16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89</v>
      </c>
      <c r="BK199" s="231">
        <f>ROUND(I199*H199,2)</f>
        <v>0</v>
      </c>
      <c r="BL199" s="16" t="s">
        <v>150</v>
      </c>
      <c r="BM199" s="230" t="s">
        <v>1396</v>
      </c>
    </row>
    <row r="200" s="2" customFormat="1" ht="24.15" customHeight="1">
      <c r="A200" s="37"/>
      <c r="B200" s="38"/>
      <c r="C200" s="218" t="s">
        <v>638</v>
      </c>
      <c r="D200" s="218" t="s">
        <v>146</v>
      </c>
      <c r="E200" s="219" t="s">
        <v>1397</v>
      </c>
      <c r="F200" s="220" t="s">
        <v>1398</v>
      </c>
      <c r="G200" s="221" t="s">
        <v>238</v>
      </c>
      <c r="H200" s="222">
        <v>0.001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46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150</v>
      </c>
      <c r="AT200" s="230" t="s">
        <v>146</v>
      </c>
      <c r="AU200" s="230" t="s">
        <v>89</v>
      </c>
      <c r="AY200" s="16" t="s">
        <v>144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89</v>
      </c>
      <c r="BK200" s="231">
        <f>ROUND(I200*H200,2)</f>
        <v>0</v>
      </c>
      <c r="BL200" s="16" t="s">
        <v>150</v>
      </c>
      <c r="BM200" s="230" t="s">
        <v>1399</v>
      </c>
    </row>
    <row r="201" s="2" customFormat="1" ht="16.5" customHeight="1">
      <c r="A201" s="37"/>
      <c r="B201" s="38"/>
      <c r="C201" s="218" t="s">
        <v>642</v>
      </c>
      <c r="D201" s="218" t="s">
        <v>146</v>
      </c>
      <c r="E201" s="219" t="s">
        <v>1400</v>
      </c>
      <c r="F201" s="220" t="s">
        <v>1401</v>
      </c>
      <c r="G201" s="221" t="s">
        <v>329</v>
      </c>
      <c r="H201" s="222">
        <v>13.5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46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150</v>
      </c>
      <c r="AT201" s="230" t="s">
        <v>146</v>
      </c>
      <c r="AU201" s="230" t="s">
        <v>89</v>
      </c>
      <c r="AY201" s="16" t="s">
        <v>144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89</v>
      </c>
      <c r="BK201" s="231">
        <f>ROUND(I201*H201,2)</f>
        <v>0</v>
      </c>
      <c r="BL201" s="16" t="s">
        <v>150</v>
      </c>
      <c r="BM201" s="230" t="s">
        <v>1402</v>
      </c>
    </row>
    <row r="202" s="2" customFormat="1" ht="16.5" customHeight="1">
      <c r="A202" s="37"/>
      <c r="B202" s="38"/>
      <c r="C202" s="218" t="s">
        <v>647</v>
      </c>
      <c r="D202" s="218" t="s">
        <v>146</v>
      </c>
      <c r="E202" s="219" t="s">
        <v>1403</v>
      </c>
      <c r="F202" s="220" t="s">
        <v>1404</v>
      </c>
      <c r="G202" s="221" t="s">
        <v>329</v>
      </c>
      <c r="H202" s="222">
        <v>0.59999999999999998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46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150</v>
      </c>
      <c r="AT202" s="230" t="s">
        <v>146</v>
      </c>
      <c r="AU202" s="230" t="s">
        <v>89</v>
      </c>
      <c r="AY202" s="16" t="s">
        <v>144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89</v>
      </c>
      <c r="BK202" s="231">
        <f>ROUND(I202*H202,2)</f>
        <v>0</v>
      </c>
      <c r="BL202" s="16" t="s">
        <v>150</v>
      </c>
      <c r="BM202" s="230" t="s">
        <v>1405</v>
      </c>
    </row>
    <row r="203" s="2" customFormat="1" ht="33" customHeight="1">
      <c r="A203" s="37"/>
      <c r="B203" s="38"/>
      <c r="C203" s="218" t="s">
        <v>651</v>
      </c>
      <c r="D203" s="218" t="s">
        <v>146</v>
      </c>
      <c r="E203" s="219" t="s">
        <v>1406</v>
      </c>
      <c r="F203" s="220" t="s">
        <v>1407</v>
      </c>
      <c r="G203" s="221" t="s">
        <v>329</v>
      </c>
      <c r="H203" s="222">
        <v>40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46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150</v>
      </c>
      <c r="AT203" s="230" t="s">
        <v>146</v>
      </c>
      <c r="AU203" s="230" t="s">
        <v>89</v>
      </c>
      <c r="AY203" s="16" t="s">
        <v>144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89</v>
      </c>
      <c r="BK203" s="231">
        <f>ROUND(I203*H203,2)</f>
        <v>0</v>
      </c>
      <c r="BL203" s="16" t="s">
        <v>150</v>
      </c>
      <c r="BM203" s="230" t="s">
        <v>1408</v>
      </c>
    </row>
    <row r="204" s="2" customFormat="1" ht="24.15" customHeight="1">
      <c r="A204" s="37"/>
      <c r="B204" s="38"/>
      <c r="C204" s="218" t="s">
        <v>655</v>
      </c>
      <c r="D204" s="218" t="s">
        <v>146</v>
      </c>
      <c r="E204" s="219" t="s">
        <v>1409</v>
      </c>
      <c r="F204" s="220" t="s">
        <v>1410</v>
      </c>
      <c r="G204" s="221" t="s">
        <v>329</v>
      </c>
      <c r="H204" s="222">
        <v>21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46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150</v>
      </c>
      <c r="AT204" s="230" t="s">
        <v>146</v>
      </c>
      <c r="AU204" s="230" t="s">
        <v>89</v>
      </c>
      <c r="AY204" s="16" t="s">
        <v>144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89</v>
      </c>
      <c r="BK204" s="231">
        <f>ROUND(I204*H204,2)</f>
        <v>0</v>
      </c>
      <c r="BL204" s="16" t="s">
        <v>150</v>
      </c>
      <c r="BM204" s="230" t="s">
        <v>1411</v>
      </c>
    </row>
    <row r="205" s="2" customFormat="1" ht="16.5" customHeight="1">
      <c r="A205" s="37"/>
      <c r="B205" s="38"/>
      <c r="C205" s="218" t="s">
        <v>660</v>
      </c>
      <c r="D205" s="218" t="s">
        <v>146</v>
      </c>
      <c r="E205" s="219" t="s">
        <v>1412</v>
      </c>
      <c r="F205" s="220" t="s">
        <v>1413</v>
      </c>
      <c r="G205" s="221" t="s">
        <v>329</v>
      </c>
      <c r="H205" s="222">
        <v>21</v>
      </c>
      <c r="I205" s="223"/>
      <c r="J205" s="224">
        <f>ROUND(I205*H205,2)</f>
        <v>0</v>
      </c>
      <c r="K205" s="225"/>
      <c r="L205" s="43"/>
      <c r="M205" s="266" t="s">
        <v>1</v>
      </c>
      <c r="N205" s="267" t="s">
        <v>46</v>
      </c>
      <c r="O205" s="268"/>
      <c r="P205" s="269">
        <f>O205*H205</f>
        <v>0</v>
      </c>
      <c r="Q205" s="269">
        <v>0</v>
      </c>
      <c r="R205" s="269">
        <f>Q205*H205</f>
        <v>0</v>
      </c>
      <c r="S205" s="269">
        <v>0</v>
      </c>
      <c r="T205" s="270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150</v>
      </c>
      <c r="AT205" s="230" t="s">
        <v>146</v>
      </c>
      <c r="AU205" s="230" t="s">
        <v>89</v>
      </c>
      <c r="AY205" s="16" t="s">
        <v>144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89</v>
      </c>
      <c r="BK205" s="231">
        <f>ROUND(I205*H205,2)</f>
        <v>0</v>
      </c>
      <c r="BL205" s="16" t="s">
        <v>150</v>
      </c>
      <c r="BM205" s="230" t="s">
        <v>1414</v>
      </c>
    </row>
    <row r="206" s="2" customFormat="1" ht="6.96" customHeight="1">
      <c r="A206" s="37"/>
      <c r="B206" s="65"/>
      <c r="C206" s="66"/>
      <c r="D206" s="66"/>
      <c r="E206" s="66"/>
      <c r="F206" s="66"/>
      <c r="G206" s="66"/>
      <c r="H206" s="66"/>
      <c r="I206" s="66"/>
      <c r="J206" s="66"/>
      <c r="K206" s="66"/>
      <c r="L206" s="43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sheet="1" autoFilter="0" formatColumns="0" formatRows="0" objects="1" scenarios="1" spinCount="100000" saltValue="DiTzN/P0nhlsMrHJsNynV1PZuil3aLHiaYS90sytEiI8EtEW3CPdhHvs6xoVxIuJf1muEK3BA51GGKlKCPmHFg==" hashValue="Q2m+q9I7/z6DW9GZW8Tt9yVALFS2paJ+CdOOFvWkQYp6bdgBOJDZwfM8+dRkWIGRWD/Fb57xQWT3KfrxR3agPQ==" algorithmName="SHA-512" password="CC35"/>
  <autoFilter ref="C118:K20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1415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ROUND((SUM(BE126:BE205)),  2)</f>
        <v>0</v>
      </c>
      <c r="G33" s="37"/>
      <c r="H33" s="37"/>
      <c r="I33" s="154">
        <v>0.20999999999999999</v>
      </c>
      <c r="J33" s="153">
        <f>ROUND(((SUM(BE126:BE205))*I33),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ROUND((SUM(BF126:BF205)),  2)</f>
        <v>0</v>
      </c>
      <c r="G34" s="37"/>
      <c r="H34" s="37"/>
      <c r="I34" s="154">
        <v>0.14999999999999999</v>
      </c>
      <c r="J34" s="153">
        <f>ROUND(((SUM(BF126:BF205))*I34),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ROUND((SUM(BG126:BG205)),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ROUND((SUM(BH126:BH205)),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ROUND((SUM(BI126:BI205)),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901 - Bourání objektu RD a doprovodných staveb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J127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J128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337</v>
      </c>
      <c r="E99" s="187"/>
      <c r="F99" s="187"/>
      <c r="G99" s="187"/>
      <c r="H99" s="187"/>
      <c r="I99" s="187"/>
      <c r="J99" s="188">
        <f>J146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128</v>
      </c>
      <c r="E100" s="187"/>
      <c r="F100" s="187"/>
      <c r="G100" s="187"/>
      <c r="H100" s="187"/>
      <c r="I100" s="187"/>
      <c r="J100" s="188">
        <f>J164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338</v>
      </c>
      <c r="E101" s="187"/>
      <c r="F101" s="187"/>
      <c r="G101" s="187"/>
      <c r="H101" s="187"/>
      <c r="I101" s="187"/>
      <c r="J101" s="188">
        <f>J179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339</v>
      </c>
      <c r="E102" s="187"/>
      <c r="F102" s="187"/>
      <c r="G102" s="187"/>
      <c r="H102" s="187"/>
      <c r="I102" s="187"/>
      <c r="J102" s="188">
        <f>J196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1416</v>
      </c>
      <c r="E103" s="181"/>
      <c r="F103" s="181"/>
      <c r="G103" s="181"/>
      <c r="H103" s="181"/>
      <c r="I103" s="181"/>
      <c r="J103" s="182">
        <f>J198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1417</v>
      </c>
      <c r="E104" s="187"/>
      <c r="F104" s="187"/>
      <c r="G104" s="187"/>
      <c r="H104" s="187"/>
      <c r="I104" s="187"/>
      <c r="J104" s="188">
        <f>J199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8"/>
      <c r="C105" s="179"/>
      <c r="D105" s="180" t="s">
        <v>780</v>
      </c>
      <c r="E105" s="181"/>
      <c r="F105" s="181"/>
      <c r="G105" s="181"/>
      <c r="H105" s="181"/>
      <c r="I105" s="181"/>
      <c r="J105" s="182">
        <f>J202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4"/>
      <c r="C106" s="185"/>
      <c r="D106" s="186" t="s">
        <v>1418</v>
      </c>
      <c r="E106" s="187"/>
      <c r="F106" s="187"/>
      <c r="G106" s="187"/>
      <c r="H106" s="187"/>
      <c r="I106" s="187"/>
      <c r="J106" s="188">
        <f>J203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/>
    <row r="110" hidden="1"/>
    <row r="111" hidden="1"/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129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3" t="str">
        <f>E7</f>
        <v>Parkoviště na pozemku 205/3, ulice Dolní, Světlá nad Sázavou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117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SO 901 - Bourání objektu RD a doprovodných staveb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Světlá nad Sázavou</v>
      </c>
      <c r="G120" s="39"/>
      <c r="H120" s="39"/>
      <c r="I120" s="31" t="s">
        <v>22</v>
      </c>
      <c r="J120" s="78" t="str">
        <f>IF(J12="","",J12)</f>
        <v>8. 11. 2022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>Město Světlá nad Sázavou</v>
      </c>
      <c r="G122" s="39"/>
      <c r="H122" s="39"/>
      <c r="I122" s="31" t="s">
        <v>32</v>
      </c>
      <c r="J122" s="35" t="str">
        <f>E21</f>
        <v>DMC Havlíčkův Brod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30</v>
      </c>
      <c r="D123" s="39"/>
      <c r="E123" s="39"/>
      <c r="F123" s="26" t="str">
        <f>IF(E18="","",E18)</f>
        <v>Vyplň údaj</v>
      </c>
      <c r="G123" s="39"/>
      <c r="H123" s="39"/>
      <c r="I123" s="31" t="s">
        <v>37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0"/>
      <c r="B125" s="191"/>
      <c r="C125" s="192" t="s">
        <v>130</v>
      </c>
      <c r="D125" s="193" t="s">
        <v>66</v>
      </c>
      <c r="E125" s="193" t="s">
        <v>62</v>
      </c>
      <c r="F125" s="193" t="s">
        <v>63</v>
      </c>
      <c r="G125" s="193" t="s">
        <v>131</v>
      </c>
      <c r="H125" s="193" t="s">
        <v>132</v>
      </c>
      <c r="I125" s="193" t="s">
        <v>133</v>
      </c>
      <c r="J125" s="194" t="s">
        <v>121</v>
      </c>
      <c r="K125" s="195" t="s">
        <v>134</v>
      </c>
      <c r="L125" s="196"/>
      <c r="M125" s="99" t="s">
        <v>1</v>
      </c>
      <c r="N125" s="100" t="s">
        <v>45</v>
      </c>
      <c r="O125" s="100" t="s">
        <v>135</v>
      </c>
      <c r="P125" s="100" t="s">
        <v>136</v>
      </c>
      <c r="Q125" s="100" t="s">
        <v>137</v>
      </c>
      <c r="R125" s="100" t="s">
        <v>138</v>
      </c>
      <c r="S125" s="100" t="s">
        <v>139</v>
      </c>
      <c r="T125" s="101" t="s">
        <v>140</v>
      </c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</row>
    <row r="126" s="2" customFormat="1" ht="22.8" customHeight="1">
      <c r="A126" s="37"/>
      <c r="B126" s="38"/>
      <c r="C126" s="106" t="s">
        <v>141</v>
      </c>
      <c r="D126" s="39"/>
      <c r="E126" s="39"/>
      <c r="F126" s="39"/>
      <c r="G126" s="39"/>
      <c r="H126" s="39"/>
      <c r="I126" s="39"/>
      <c r="J126" s="197">
        <f>BK126</f>
        <v>0</v>
      </c>
      <c r="K126" s="39"/>
      <c r="L126" s="43"/>
      <c r="M126" s="102"/>
      <c r="N126" s="198"/>
      <c r="O126" s="103"/>
      <c r="P126" s="199">
        <f>P127+P198+P202</f>
        <v>0</v>
      </c>
      <c r="Q126" s="103"/>
      <c r="R126" s="199">
        <f>R127+R198+R202</f>
        <v>0.5294546</v>
      </c>
      <c r="S126" s="103"/>
      <c r="T126" s="200">
        <f>T127+T198+T202</f>
        <v>472.71592999999996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80</v>
      </c>
      <c r="AU126" s="16" t="s">
        <v>123</v>
      </c>
      <c r="BK126" s="201">
        <f>BK127+BK198+BK202</f>
        <v>0</v>
      </c>
    </row>
    <row r="127" s="12" customFormat="1" ht="25.92" customHeight="1">
      <c r="A127" s="12"/>
      <c r="B127" s="202"/>
      <c r="C127" s="203"/>
      <c r="D127" s="204" t="s">
        <v>80</v>
      </c>
      <c r="E127" s="205" t="s">
        <v>142</v>
      </c>
      <c r="F127" s="205" t="s">
        <v>143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P128+P146+P164+P179+P196</f>
        <v>0</v>
      </c>
      <c r="Q127" s="210"/>
      <c r="R127" s="211">
        <f>R128+R146+R164+R179+R196</f>
        <v>0.5294546</v>
      </c>
      <c r="S127" s="210"/>
      <c r="T127" s="212">
        <f>T128+T146+T164+T179+T196</f>
        <v>471.34112999999996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89</v>
      </c>
      <c r="AT127" s="214" t="s">
        <v>80</v>
      </c>
      <c r="AU127" s="214" t="s">
        <v>81</v>
      </c>
      <c r="AY127" s="213" t="s">
        <v>144</v>
      </c>
      <c r="BK127" s="215">
        <f>BK128+BK146+BK164+BK179+BK196</f>
        <v>0</v>
      </c>
    </row>
    <row r="128" s="12" customFormat="1" ht="22.8" customHeight="1">
      <c r="A128" s="12"/>
      <c r="B128" s="202"/>
      <c r="C128" s="203"/>
      <c r="D128" s="204" t="s">
        <v>80</v>
      </c>
      <c r="E128" s="216" t="s">
        <v>89</v>
      </c>
      <c r="F128" s="216" t="s">
        <v>145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SUM(P129:P145)</f>
        <v>0</v>
      </c>
      <c r="Q128" s="210"/>
      <c r="R128" s="211">
        <f>SUM(R129:R145)</f>
        <v>0.00020000000000000001</v>
      </c>
      <c r="S128" s="210"/>
      <c r="T128" s="212">
        <f>SUM(T129:T145)</f>
        <v>17.53265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89</v>
      </c>
      <c r="AT128" s="214" t="s">
        <v>80</v>
      </c>
      <c r="AU128" s="214" t="s">
        <v>89</v>
      </c>
      <c r="AY128" s="213" t="s">
        <v>144</v>
      </c>
      <c r="BK128" s="215">
        <f>SUM(BK129:BK145)</f>
        <v>0</v>
      </c>
    </row>
    <row r="129" s="2" customFormat="1" ht="33" customHeight="1">
      <c r="A129" s="37"/>
      <c r="B129" s="38"/>
      <c r="C129" s="218" t="s">
        <v>89</v>
      </c>
      <c r="D129" s="218" t="s">
        <v>146</v>
      </c>
      <c r="E129" s="219" t="s">
        <v>1419</v>
      </c>
      <c r="F129" s="220" t="s">
        <v>1420</v>
      </c>
      <c r="G129" s="221" t="s">
        <v>149</v>
      </c>
      <c r="H129" s="222">
        <v>26.629999999999999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0.255</v>
      </c>
      <c r="T129" s="229">
        <f>S129*H129</f>
        <v>6.7906500000000003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150</v>
      </c>
      <c r="AT129" s="230" t="s">
        <v>146</v>
      </c>
      <c r="AU129" s="230" t="s">
        <v>91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150</v>
      </c>
      <c r="BM129" s="230" t="s">
        <v>1421</v>
      </c>
    </row>
    <row r="130" s="2" customFormat="1" ht="16.5" customHeight="1">
      <c r="A130" s="37"/>
      <c r="B130" s="38"/>
      <c r="C130" s="218" t="s">
        <v>91</v>
      </c>
      <c r="D130" s="218" t="s">
        <v>146</v>
      </c>
      <c r="E130" s="219" t="s">
        <v>374</v>
      </c>
      <c r="F130" s="220" t="s">
        <v>375</v>
      </c>
      <c r="G130" s="221" t="s">
        <v>303</v>
      </c>
      <c r="H130" s="222">
        <v>52.399999999999999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46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0.20499999999999999</v>
      </c>
      <c r="T130" s="229">
        <f>S130*H130</f>
        <v>10.741999999999999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150</v>
      </c>
      <c r="AT130" s="230" t="s">
        <v>146</v>
      </c>
      <c r="AU130" s="230" t="s">
        <v>91</v>
      </c>
      <c r="AY130" s="16" t="s">
        <v>144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89</v>
      </c>
      <c r="BK130" s="231">
        <f>ROUND(I130*H130,2)</f>
        <v>0</v>
      </c>
      <c r="BL130" s="16" t="s">
        <v>150</v>
      </c>
      <c r="BM130" s="230" t="s">
        <v>1422</v>
      </c>
    </row>
    <row r="131" s="2" customFormat="1" ht="24.15" customHeight="1">
      <c r="A131" s="37"/>
      <c r="B131" s="38"/>
      <c r="C131" s="218" t="s">
        <v>159</v>
      </c>
      <c r="D131" s="218" t="s">
        <v>146</v>
      </c>
      <c r="E131" s="219" t="s">
        <v>1423</v>
      </c>
      <c r="F131" s="220" t="s">
        <v>1424</v>
      </c>
      <c r="G131" s="221" t="s">
        <v>329</v>
      </c>
      <c r="H131" s="222">
        <v>6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46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150</v>
      </c>
      <c r="AT131" s="230" t="s">
        <v>146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150</v>
      </c>
      <c r="BM131" s="230" t="s">
        <v>1425</v>
      </c>
    </row>
    <row r="132" s="13" customFormat="1">
      <c r="A132" s="13"/>
      <c r="B132" s="232"/>
      <c r="C132" s="233"/>
      <c r="D132" s="234" t="s">
        <v>152</v>
      </c>
      <c r="E132" s="235" t="s">
        <v>1</v>
      </c>
      <c r="F132" s="236" t="s">
        <v>1426</v>
      </c>
      <c r="G132" s="233"/>
      <c r="H132" s="237">
        <v>6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152</v>
      </c>
      <c r="AU132" s="243" t="s">
        <v>91</v>
      </c>
      <c r="AV132" s="13" t="s">
        <v>91</v>
      </c>
      <c r="AW132" s="13" t="s">
        <v>36</v>
      </c>
      <c r="AX132" s="13" t="s">
        <v>89</v>
      </c>
      <c r="AY132" s="243" t="s">
        <v>144</v>
      </c>
    </row>
    <row r="133" s="2" customFormat="1" ht="24.15" customHeight="1">
      <c r="A133" s="37"/>
      <c r="B133" s="38"/>
      <c r="C133" s="218" t="s">
        <v>150</v>
      </c>
      <c r="D133" s="218" t="s">
        <v>146</v>
      </c>
      <c r="E133" s="219" t="s">
        <v>1427</v>
      </c>
      <c r="F133" s="220" t="s">
        <v>1428</v>
      </c>
      <c r="G133" s="221" t="s">
        <v>329</v>
      </c>
      <c r="H133" s="222">
        <v>68.236999999999995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46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150</v>
      </c>
      <c r="AT133" s="230" t="s">
        <v>146</v>
      </c>
      <c r="AU133" s="230" t="s">
        <v>91</v>
      </c>
      <c r="AY133" s="16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89</v>
      </c>
      <c r="BK133" s="231">
        <f>ROUND(I133*H133,2)</f>
        <v>0</v>
      </c>
      <c r="BL133" s="16" t="s">
        <v>150</v>
      </c>
      <c r="BM133" s="230" t="s">
        <v>1429</v>
      </c>
    </row>
    <row r="134" s="2" customFormat="1">
      <c r="A134" s="37"/>
      <c r="B134" s="38"/>
      <c r="C134" s="39"/>
      <c r="D134" s="234" t="s">
        <v>498</v>
      </c>
      <c r="E134" s="39"/>
      <c r="F134" s="271" t="s">
        <v>1430</v>
      </c>
      <c r="G134" s="39"/>
      <c r="H134" s="39"/>
      <c r="I134" s="272"/>
      <c r="J134" s="39"/>
      <c r="K134" s="39"/>
      <c r="L134" s="43"/>
      <c r="M134" s="273"/>
      <c r="N134" s="27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498</v>
      </c>
      <c r="AU134" s="16" t="s">
        <v>91</v>
      </c>
    </row>
    <row r="135" s="13" customFormat="1">
      <c r="A135" s="13"/>
      <c r="B135" s="232"/>
      <c r="C135" s="233"/>
      <c r="D135" s="234" t="s">
        <v>152</v>
      </c>
      <c r="E135" s="235" t="s">
        <v>1</v>
      </c>
      <c r="F135" s="236" t="s">
        <v>1431</v>
      </c>
      <c r="G135" s="233"/>
      <c r="H135" s="237">
        <v>3.8370000000000002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152</v>
      </c>
      <c r="AU135" s="243" t="s">
        <v>91</v>
      </c>
      <c r="AV135" s="13" t="s">
        <v>91</v>
      </c>
      <c r="AW135" s="13" t="s">
        <v>36</v>
      </c>
      <c r="AX135" s="13" t="s">
        <v>81</v>
      </c>
      <c r="AY135" s="243" t="s">
        <v>144</v>
      </c>
    </row>
    <row r="136" s="13" customFormat="1">
      <c r="A136" s="13"/>
      <c r="B136" s="232"/>
      <c r="C136" s="233"/>
      <c r="D136" s="234" t="s">
        <v>152</v>
      </c>
      <c r="E136" s="235" t="s">
        <v>1</v>
      </c>
      <c r="F136" s="236" t="s">
        <v>1432</v>
      </c>
      <c r="G136" s="233"/>
      <c r="H136" s="237">
        <v>0.94999999999999996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152</v>
      </c>
      <c r="AU136" s="243" t="s">
        <v>91</v>
      </c>
      <c r="AV136" s="13" t="s">
        <v>91</v>
      </c>
      <c r="AW136" s="13" t="s">
        <v>36</v>
      </c>
      <c r="AX136" s="13" t="s">
        <v>81</v>
      </c>
      <c r="AY136" s="243" t="s">
        <v>144</v>
      </c>
    </row>
    <row r="137" s="13" customFormat="1">
      <c r="A137" s="13"/>
      <c r="B137" s="232"/>
      <c r="C137" s="233"/>
      <c r="D137" s="234" t="s">
        <v>152</v>
      </c>
      <c r="E137" s="235" t="s">
        <v>1</v>
      </c>
      <c r="F137" s="236" t="s">
        <v>1433</v>
      </c>
      <c r="G137" s="233"/>
      <c r="H137" s="237">
        <v>0.94999999999999996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152</v>
      </c>
      <c r="AU137" s="243" t="s">
        <v>91</v>
      </c>
      <c r="AV137" s="13" t="s">
        <v>91</v>
      </c>
      <c r="AW137" s="13" t="s">
        <v>36</v>
      </c>
      <c r="AX137" s="13" t="s">
        <v>81</v>
      </c>
      <c r="AY137" s="243" t="s">
        <v>144</v>
      </c>
    </row>
    <row r="138" s="13" customFormat="1">
      <c r="A138" s="13"/>
      <c r="B138" s="232"/>
      <c r="C138" s="233"/>
      <c r="D138" s="234" t="s">
        <v>152</v>
      </c>
      <c r="E138" s="235" t="s">
        <v>1</v>
      </c>
      <c r="F138" s="236" t="s">
        <v>1434</v>
      </c>
      <c r="G138" s="233"/>
      <c r="H138" s="237">
        <v>56.5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152</v>
      </c>
      <c r="AU138" s="243" t="s">
        <v>91</v>
      </c>
      <c r="AV138" s="13" t="s">
        <v>91</v>
      </c>
      <c r="AW138" s="13" t="s">
        <v>36</v>
      </c>
      <c r="AX138" s="13" t="s">
        <v>81</v>
      </c>
      <c r="AY138" s="243" t="s">
        <v>144</v>
      </c>
    </row>
    <row r="139" s="13" customFormat="1">
      <c r="A139" s="13"/>
      <c r="B139" s="232"/>
      <c r="C139" s="233"/>
      <c r="D139" s="234" t="s">
        <v>152</v>
      </c>
      <c r="E139" s="235" t="s">
        <v>1</v>
      </c>
      <c r="F139" s="236" t="s">
        <v>1426</v>
      </c>
      <c r="G139" s="233"/>
      <c r="H139" s="237">
        <v>6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152</v>
      </c>
      <c r="AU139" s="243" t="s">
        <v>91</v>
      </c>
      <c r="AV139" s="13" t="s">
        <v>91</v>
      </c>
      <c r="AW139" s="13" t="s">
        <v>36</v>
      </c>
      <c r="AX139" s="13" t="s">
        <v>81</v>
      </c>
      <c r="AY139" s="243" t="s">
        <v>144</v>
      </c>
    </row>
    <row r="140" s="14" customFormat="1">
      <c r="A140" s="14"/>
      <c r="B140" s="255"/>
      <c r="C140" s="256"/>
      <c r="D140" s="234" t="s">
        <v>152</v>
      </c>
      <c r="E140" s="257" t="s">
        <v>1</v>
      </c>
      <c r="F140" s="258" t="s">
        <v>248</v>
      </c>
      <c r="G140" s="256"/>
      <c r="H140" s="259">
        <v>68.236999999999995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152</v>
      </c>
      <c r="AU140" s="265" t="s">
        <v>91</v>
      </c>
      <c r="AV140" s="14" t="s">
        <v>150</v>
      </c>
      <c r="AW140" s="14" t="s">
        <v>36</v>
      </c>
      <c r="AX140" s="14" t="s">
        <v>89</v>
      </c>
      <c r="AY140" s="265" t="s">
        <v>144</v>
      </c>
    </row>
    <row r="141" s="2" customFormat="1" ht="24.15" customHeight="1">
      <c r="A141" s="37"/>
      <c r="B141" s="38"/>
      <c r="C141" s="218" t="s">
        <v>165</v>
      </c>
      <c r="D141" s="218" t="s">
        <v>146</v>
      </c>
      <c r="E141" s="219" t="s">
        <v>1435</v>
      </c>
      <c r="F141" s="220" t="s">
        <v>1436</v>
      </c>
      <c r="G141" s="221" t="s">
        <v>149</v>
      </c>
      <c r="H141" s="222">
        <v>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46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150</v>
      </c>
      <c r="AT141" s="230" t="s">
        <v>146</v>
      </c>
      <c r="AU141" s="230" t="s">
        <v>91</v>
      </c>
      <c r="AY141" s="16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89</v>
      </c>
      <c r="BK141" s="231">
        <f>ROUND(I141*H141,2)</f>
        <v>0</v>
      </c>
      <c r="BL141" s="16" t="s">
        <v>150</v>
      </c>
      <c r="BM141" s="230" t="s">
        <v>1437</v>
      </c>
    </row>
    <row r="142" s="2" customFormat="1">
      <c r="A142" s="37"/>
      <c r="B142" s="38"/>
      <c r="C142" s="39"/>
      <c r="D142" s="234" t="s">
        <v>498</v>
      </c>
      <c r="E142" s="39"/>
      <c r="F142" s="271" t="s">
        <v>1438</v>
      </c>
      <c r="G142" s="39"/>
      <c r="H142" s="39"/>
      <c r="I142" s="272"/>
      <c r="J142" s="39"/>
      <c r="K142" s="39"/>
      <c r="L142" s="43"/>
      <c r="M142" s="273"/>
      <c r="N142" s="27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498</v>
      </c>
      <c r="AU142" s="16" t="s">
        <v>91</v>
      </c>
    </row>
    <row r="143" s="2" customFormat="1" ht="24.15" customHeight="1">
      <c r="A143" s="37"/>
      <c r="B143" s="38"/>
      <c r="C143" s="218" t="s">
        <v>168</v>
      </c>
      <c r="D143" s="218" t="s">
        <v>146</v>
      </c>
      <c r="E143" s="219" t="s">
        <v>1373</v>
      </c>
      <c r="F143" s="220" t="s">
        <v>1374</v>
      </c>
      <c r="G143" s="221" t="s">
        <v>149</v>
      </c>
      <c r="H143" s="222">
        <v>5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46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150</v>
      </c>
      <c r="AT143" s="230" t="s">
        <v>146</v>
      </c>
      <c r="AU143" s="230" t="s">
        <v>91</v>
      </c>
      <c r="AY143" s="16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89</v>
      </c>
      <c r="BK143" s="231">
        <f>ROUND(I143*H143,2)</f>
        <v>0</v>
      </c>
      <c r="BL143" s="16" t="s">
        <v>150</v>
      </c>
      <c r="BM143" s="230" t="s">
        <v>1439</v>
      </c>
    </row>
    <row r="144" s="2" customFormat="1">
      <c r="A144" s="37"/>
      <c r="B144" s="38"/>
      <c r="C144" s="39"/>
      <c r="D144" s="234" t="s">
        <v>498</v>
      </c>
      <c r="E144" s="39"/>
      <c r="F144" s="271" t="s">
        <v>1438</v>
      </c>
      <c r="G144" s="39"/>
      <c r="H144" s="39"/>
      <c r="I144" s="272"/>
      <c r="J144" s="39"/>
      <c r="K144" s="39"/>
      <c r="L144" s="43"/>
      <c r="M144" s="273"/>
      <c r="N144" s="27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498</v>
      </c>
      <c r="AU144" s="16" t="s">
        <v>91</v>
      </c>
    </row>
    <row r="145" s="2" customFormat="1" ht="16.5" customHeight="1">
      <c r="A145" s="37"/>
      <c r="B145" s="38"/>
      <c r="C145" s="244" t="s">
        <v>173</v>
      </c>
      <c r="D145" s="244" t="s">
        <v>235</v>
      </c>
      <c r="E145" s="245" t="s">
        <v>1440</v>
      </c>
      <c r="F145" s="246" t="s">
        <v>1441</v>
      </c>
      <c r="G145" s="247" t="s">
        <v>956</v>
      </c>
      <c r="H145" s="248">
        <v>0.20000000000000001</v>
      </c>
      <c r="I145" s="249"/>
      <c r="J145" s="250">
        <f>ROUND(I145*H145,2)</f>
        <v>0</v>
      </c>
      <c r="K145" s="251"/>
      <c r="L145" s="252"/>
      <c r="M145" s="253" t="s">
        <v>1</v>
      </c>
      <c r="N145" s="254" t="s">
        <v>46</v>
      </c>
      <c r="O145" s="90"/>
      <c r="P145" s="228">
        <f>O145*H145</f>
        <v>0</v>
      </c>
      <c r="Q145" s="228">
        <v>0.001</v>
      </c>
      <c r="R145" s="228">
        <f>Q145*H145</f>
        <v>0.00020000000000000001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177</v>
      </c>
      <c r="AT145" s="230" t="s">
        <v>235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150</v>
      </c>
      <c r="BM145" s="230" t="s">
        <v>1442</v>
      </c>
    </row>
    <row r="146" s="12" customFormat="1" ht="22.8" customHeight="1">
      <c r="A146" s="12"/>
      <c r="B146" s="202"/>
      <c r="C146" s="203"/>
      <c r="D146" s="204" t="s">
        <v>80</v>
      </c>
      <c r="E146" s="216" t="s">
        <v>177</v>
      </c>
      <c r="F146" s="216" t="s">
        <v>548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SUM(P147:P163)</f>
        <v>0</v>
      </c>
      <c r="Q146" s="210"/>
      <c r="R146" s="211">
        <f>SUM(R147:R163)</f>
        <v>0.52925460000000002</v>
      </c>
      <c r="S146" s="210"/>
      <c r="T146" s="212">
        <f>SUM(T147:T163)</f>
        <v>5.6373999999999995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89</v>
      </c>
      <c r="AT146" s="214" t="s">
        <v>80</v>
      </c>
      <c r="AU146" s="214" t="s">
        <v>89</v>
      </c>
      <c r="AY146" s="213" t="s">
        <v>144</v>
      </c>
      <c r="BK146" s="215">
        <f>SUM(BK147:BK163)</f>
        <v>0</v>
      </c>
    </row>
    <row r="147" s="2" customFormat="1" ht="21.75" customHeight="1">
      <c r="A147" s="37"/>
      <c r="B147" s="38"/>
      <c r="C147" s="218" t="s">
        <v>177</v>
      </c>
      <c r="D147" s="218" t="s">
        <v>146</v>
      </c>
      <c r="E147" s="219" t="s">
        <v>1443</v>
      </c>
      <c r="F147" s="220" t="s">
        <v>1444</v>
      </c>
      <c r="G147" s="221" t="s">
        <v>303</v>
      </c>
      <c r="H147" s="222">
        <v>2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0.00069999999999999999</v>
      </c>
      <c r="T147" s="229">
        <f>S147*H147</f>
        <v>0.0014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150</v>
      </c>
      <c r="AT147" s="230" t="s">
        <v>146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150</v>
      </c>
      <c r="BM147" s="230" t="s">
        <v>1445</v>
      </c>
    </row>
    <row r="148" s="2" customFormat="1">
      <c r="A148" s="37"/>
      <c r="B148" s="38"/>
      <c r="C148" s="39"/>
      <c r="D148" s="234" t="s">
        <v>498</v>
      </c>
      <c r="E148" s="39"/>
      <c r="F148" s="271" t="s">
        <v>1438</v>
      </c>
      <c r="G148" s="39"/>
      <c r="H148" s="39"/>
      <c r="I148" s="272"/>
      <c r="J148" s="39"/>
      <c r="K148" s="39"/>
      <c r="L148" s="43"/>
      <c r="M148" s="273"/>
      <c r="N148" s="27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498</v>
      </c>
      <c r="AU148" s="16" t="s">
        <v>91</v>
      </c>
    </row>
    <row r="149" s="2" customFormat="1" ht="24.15" customHeight="1">
      <c r="A149" s="37"/>
      <c r="B149" s="38"/>
      <c r="C149" s="218" t="s">
        <v>181</v>
      </c>
      <c r="D149" s="218" t="s">
        <v>146</v>
      </c>
      <c r="E149" s="219" t="s">
        <v>1446</v>
      </c>
      <c r="F149" s="220" t="s">
        <v>1447</v>
      </c>
      <c r="G149" s="221" t="s">
        <v>347</v>
      </c>
      <c r="H149" s="222">
        <v>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150</v>
      </c>
      <c r="AT149" s="230" t="s">
        <v>146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150</v>
      </c>
      <c r="BM149" s="230" t="s">
        <v>1448</v>
      </c>
    </row>
    <row r="150" s="2" customFormat="1">
      <c r="A150" s="37"/>
      <c r="B150" s="38"/>
      <c r="C150" s="39"/>
      <c r="D150" s="234" t="s">
        <v>498</v>
      </c>
      <c r="E150" s="39"/>
      <c r="F150" s="271" t="s">
        <v>1449</v>
      </c>
      <c r="G150" s="39"/>
      <c r="H150" s="39"/>
      <c r="I150" s="272"/>
      <c r="J150" s="39"/>
      <c r="K150" s="39"/>
      <c r="L150" s="43"/>
      <c r="M150" s="273"/>
      <c r="N150" s="27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498</v>
      </c>
      <c r="AU150" s="16" t="s">
        <v>91</v>
      </c>
    </row>
    <row r="151" s="2" customFormat="1" ht="16.5" customHeight="1">
      <c r="A151" s="37"/>
      <c r="B151" s="38"/>
      <c r="C151" s="244" t="s">
        <v>184</v>
      </c>
      <c r="D151" s="244" t="s">
        <v>235</v>
      </c>
      <c r="E151" s="245" t="s">
        <v>1450</v>
      </c>
      <c r="F151" s="246" t="s">
        <v>1451</v>
      </c>
      <c r="G151" s="247" t="s">
        <v>347</v>
      </c>
      <c r="H151" s="248">
        <v>1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46</v>
      </c>
      <c r="O151" s="90"/>
      <c r="P151" s="228">
        <f>O151*H151</f>
        <v>0</v>
      </c>
      <c r="Q151" s="228">
        <v>2.0000000000000002E-05</v>
      </c>
      <c r="R151" s="228">
        <f>Q151*H151</f>
        <v>2.0000000000000002E-05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177</v>
      </c>
      <c r="AT151" s="230" t="s">
        <v>235</v>
      </c>
      <c r="AU151" s="230" t="s">
        <v>91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150</v>
      </c>
      <c r="BM151" s="230" t="s">
        <v>1452</v>
      </c>
    </row>
    <row r="152" s="2" customFormat="1" ht="24.15" customHeight="1">
      <c r="A152" s="37"/>
      <c r="B152" s="38"/>
      <c r="C152" s="218" t="s">
        <v>188</v>
      </c>
      <c r="D152" s="218" t="s">
        <v>146</v>
      </c>
      <c r="E152" s="219" t="s">
        <v>1453</v>
      </c>
      <c r="F152" s="220" t="s">
        <v>1454</v>
      </c>
      <c r="G152" s="221" t="s">
        <v>329</v>
      </c>
      <c r="H152" s="222">
        <v>2.98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0.59999999999999998</v>
      </c>
      <c r="T152" s="229">
        <f>S152*H152</f>
        <v>1.788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150</v>
      </c>
      <c r="AT152" s="230" t="s">
        <v>146</v>
      </c>
      <c r="AU152" s="230" t="s">
        <v>91</v>
      </c>
      <c r="AY152" s="16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150</v>
      </c>
      <c r="BM152" s="230" t="s">
        <v>1455</v>
      </c>
    </row>
    <row r="153" s="13" customFormat="1">
      <c r="A153" s="13"/>
      <c r="B153" s="232"/>
      <c r="C153" s="233"/>
      <c r="D153" s="234" t="s">
        <v>152</v>
      </c>
      <c r="E153" s="235" t="s">
        <v>1</v>
      </c>
      <c r="F153" s="236" t="s">
        <v>1456</v>
      </c>
      <c r="G153" s="233"/>
      <c r="H153" s="237">
        <v>2.98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152</v>
      </c>
      <c r="AU153" s="243" t="s">
        <v>91</v>
      </c>
      <c r="AV153" s="13" t="s">
        <v>91</v>
      </c>
      <c r="AW153" s="13" t="s">
        <v>36</v>
      </c>
      <c r="AX153" s="13" t="s">
        <v>89</v>
      </c>
      <c r="AY153" s="243" t="s">
        <v>144</v>
      </c>
    </row>
    <row r="154" s="2" customFormat="1" ht="24.15" customHeight="1">
      <c r="A154" s="37"/>
      <c r="B154" s="38"/>
      <c r="C154" s="218" t="s">
        <v>192</v>
      </c>
      <c r="D154" s="218" t="s">
        <v>146</v>
      </c>
      <c r="E154" s="219" t="s">
        <v>1457</v>
      </c>
      <c r="F154" s="220" t="s">
        <v>1458</v>
      </c>
      <c r="G154" s="221" t="s">
        <v>329</v>
      </c>
      <c r="H154" s="222">
        <v>1.8999999999999999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46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1.9199999999999999</v>
      </c>
      <c r="T154" s="229">
        <f>S154*H154</f>
        <v>3.6479999999999997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150</v>
      </c>
      <c r="AT154" s="230" t="s">
        <v>146</v>
      </c>
      <c r="AU154" s="230" t="s">
        <v>91</v>
      </c>
      <c r="AY154" s="16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89</v>
      </c>
      <c r="BK154" s="231">
        <f>ROUND(I154*H154,2)</f>
        <v>0</v>
      </c>
      <c r="BL154" s="16" t="s">
        <v>150</v>
      </c>
      <c r="BM154" s="230" t="s">
        <v>1459</v>
      </c>
    </row>
    <row r="155" s="13" customFormat="1">
      <c r="A155" s="13"/>
      <c r="B155" s="232"/>
      <c r="C155" s="233"/>
      <c r="D155" s="234" t="s">
        <v>152</v>
      </c>
      <c r="E155" s="235" t="s">
        <v>1</v>
      </c>
      <c r="F155" s="236" t="s">
        <v>1432</v>
      </c>
      <c r="G155" s="233"/>
      <c r="H155" s="237">
        <v>0.94999999999999996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152</v>
      </c>
      <c r="AU155" s="243" t="s">
        <v>91</v>
      </c>
      <c r="AV155" s="13" t="s">
        <v>91</v>
      </c>
      <c r="AW155" s="13" t="s">
        <v>36</v>
      </c>
      <c r="AX155" s="13" t="s">
        <v>81</v>
      </c>
      <c r="AY155" s="243" t="s">
        <v>144</v>
      </c>
    </row>
    <row r="156" s="13" customFormat="1">
      <c r="A156" s="13"/>
      <c r="B156" s="232"/>
      <c r="C156" s="233"/>
      <c r="D156" s="234" t="s">
        <v>152</v>
      </c>
      <c r="E156" s="235" t="s">
        <v>1</v>
      </c>
      <c r="F156" s="236" t="s">
        <v>1433</v>
      </c>
      <c r="G156" s="233"/>
      <c r="H156" s="237">
        <v>0.94999999999999996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152</v>
      </c>
      <c r="AU156" s="243" t="s">
        <v>91</v>
      </c>
      <c r="AV156" s="13" t="s">
        <v>91</v>
      </c>
      <c r="AW156" s="13" t="s">
        <v>36</v>
      </c>
      <c r="AX156" s="13" t="s">
        <v>81</v>
      </c>
      <c r="AY156" s="243" t="s">
        <v>144</v>
      </c>
    </row>
    <row r="157" s="14" customFormat="1">
      <c r="A157" s="14"/>
      <c r="B157" s="255"/>
      <c r="C157" s="256"/>
      <c r="D157" s="234" t="s">
        <v>152</v>
      </c>
      <c r="E157" s="257" t="s">
        <v>1</v>
      </c>
      <c r="F157" s="258" t="s">
        <v>248</v>
      </c>
      <c r="G157" s="256"/>
      <c r="H157" s="259">
        <v>1.8999999999999999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152</v>
      </c>
      <c r="AU157" s="265" t="s">
        <v>91</v>
      </c>
      <c r="AV157" s="14" t="s">
        <v>150</v>
      </c>
      <c r="AW157" s="14" t="s">
        <v>36</v>
      </c>
      <c r="AX157" s="14" t="s">
        <v>89</v>
      </c>
      <c r="AY157" s="265" t="s">
        <v>144</v>
      </c>
    </row>
    <row r="158" s="2" customFormat="1" ht="24.15" customHeight="1">
      <c r="A158" s="37"/>
      <c r="B158" s="38"/>
      <c r="C158" s="218" t="s">
        <v>196</v>
      </c>
      <c r="D158" s="218" t="s">
        <v>146</v>
      </c>
      <c r="E158" s="219" t="s">
        <v>1460</v>
      </c>
      <c r="F158" s="220" t="s">
        <v>1461</v>
      </c>
      <c r="G158" s="221" t="s">
        <v>347</v>
      </c>
      <c r="H158" s="222">
        <v>2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46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0.10000000000000001</v>
      </c>
      <c r="T158" s="229">
        <f>S158*H158</f>
        <v>0.20000000000000001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150</v>
      </c>
      <c r="AT158" s="230" t="s">
        <v>146</v>
      </c>
      <c r="AU158" s="230" t="s">
        <v>91</v>
      </c>
      <c r="AY158" s="16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89</v>
      </c>
      <c r="BK158" s="231">
        <f>ROUND(I158*H158,2)</f>
        <v>0</v>
      </c>
      <c r="BL158" s="16" t="s">
        <v>150</v>
      </c>
      <c r="BM158" s="230" t="s">
        <v>1462</v>
      </c>
    </row>
    <row r="159" s="13" customFormat="1">
      <c r="A159" s="13"/>
      <c r="B159" s="232"/>
      <c r="C159" s="233"/>
      <c r="D159" s="234" t="s">
        <v>152</v>
      </c>
      <c r="E159" s="235" t="s">
        <v>1</v>
      </c>
      <c r="F159" s="236" t="s">
        <v>1463</v>
      </c>
      <c r="G159" s="233"/>
      <c r="H159" s="237">
        <v>1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152</v>
      </c>
      <c r="AU159" s="243" t="s">
        <v>91</v>
      </c>
      <c r="AV159" s="13" t="s">
        <v>91</v>
      </c>
      <c r="AW159" s="13" t="s">
        <v>36</v>
      </c>
      <c r="AX159" s="13" t="s">
        <v>81</v>
      </c>
      <c r="AY159" s="243" t="s">
        <v>144</v>
      </c>
    </row>
    <row r="160" s="13" customFormat="1">
      <c r="A160" s="13"/>
      <c r="B160" s="232"/>
      <c r="C160" s="233"/>
      <c r="D160" s="234" t="s">
        <v>152</v>
      </c>
      <c r="E160" s="235" t="s">
        <v>1</v>
      </c>
      <c r="F160" s="236" t="s">
        <v>1464</v>
      </c>
      <c r="G160" s="233"/>
      <c r="H160" s="237">
        <v>1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152</v>
      </c>
      <c r="AU160" s="243" t="s">
        <v>91</v>
      </c>
      <c r="AV160" s="13" t="s">
        <v>91</v>
      </c>
      <c r="AW160" s="13" t="s">
        <v>36</v>
      </c>
      <c r="AX160" s="13" t="s">
        <v>81</v>
      </c>
      <c r="AY160" s="243" t="s">
        <v>144</v>
      </c>
    </row>
    <row r="161" s="14" customFormat="1">
      <c r="A161" s="14"/>
      <c r="B161" s="255"/>
      <c r="C161" s="256"/>
      <c r="D161" s="234" t="s">
        <v>152</v>
      </c>
      <c r="E161" s="257" t="s">
        <v>1</v>
      </c>
      <c r="F161" s="258" t="s">
        <v>248</v>
      </c>
      <c r="G161" s="256"/>
      <c r="H161" s="259">
        <v>2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152</v>
      </c>
      <c r="AU161" s="265" t="s">
        <v>91</v>
      </c>
      <c r="AV161" s="14" t="s">
        <v>150</v>
      </c>
      <c r="AW161" s="14" t="s">
        <v>36</v>
      </c>
      <c r="AX161" s="14" t="s">
        <v>89</v>
      </c>
      <c r="AY161" s="265" t="s">
        <v>144</v>
      </c>
    </row>
    <row r="162" s="2" customFormat="1" ht="21.75" customHeight="1">
      <c r="A162" s="37"/>
      <c r="B162" s="38"/>
      <c r="C162" s="218" t="s">
        <v>200</v>
      </c>
      <c r="D162" s="218" t="s">
        <v>146</v>
      </c>
      <c r="E162" s="219" t="s">
        <v>1465</v>
      </c>
      <c r="F162" s="220" t="s">
        <v>1466</v>
      </c>
      <c r="G162" s="221" t="s">
        <v>329</v>
      </c>
      <c r="H162" s="222">
        <v>0.23000000000000001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46</v>
      </c>
      <c r="O162" s="90"/>
      <c r="P162" s="228">
        <f>O162*H162</f>
        <v>0</v>
      </c>
      <c r="Q162" s="228">
        <v>2.3010199999999998</v>
      </c>
      <c r="R162" s="228">
        <f>Q162*H162</f>
        <v>0.5292346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150</v>
      </c>
      <c r="AT162" s="230" t="s">
        <v>146</v>
      </c>
      <c r="AU162" s="230" t="s">
        <v>91</v>
      </c>
      <c r="AY162" s="16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150</v>
      </c>
      <c r="BM162" s="230" t="s">
        <v>1467</v>
      </c>
    </row>
    <row r="163" s="13" customFormat="1">
      <c r="A163" s="13"/>
      <c r="B163" s="232"/>
      <c r="C163" s="233"/>
      <c r="D163" s="234" t="s">
        <v>152</v>
      </c>
      <c r="E163" s="235" t="s">
        <v>1</v>
      </c>
      <c r="F163" s="236" t="s">
        <v>1468</v>
      </c>
      <c r="G163" s="233"/>
      <c r="H163" s="237">
        <v>0.23000000000000001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152</v>
      </c>
      <c r="AU163" s="243" t="s">
        <v>91</v>
      </c>
      <c r="AV163" s="13" t="s">
        <v>91</v>
      </c>
      <c r="AW163" s="13" t="s">
        <v>36</v>
      </c>
      <c r="AX163" s="13" t="s">
        <v>89</v>
      </c>
      <c r="AY163" s="243" t="s">
        <v>144</v>
      </c>
    </row>
    <row r="164" s="12" customFormat="1" ht="22.8" customHeight="1">
      <c r="A164" s="12"/>
      <c r="B164" s="202"/>
      <c r="C164" s="203"/>
      <c r="D164" s="204" t="s">
        <v>80</v>
      </c>
      <c r="E164" s="216" t="s">
        <v>181</v>
      </c>
      <c r="F164" s="216" t="s">
        <v>306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SUM(P165:P178)</f>
        <v>0</v>
      </c>
      <c r="Q164" s="210"/>
      <c r="R164" s="211">
        <f>SUM(R165:R178)</f>
        <v>0</v>
      </c>
      <c r="S164" s="210"/>
      <c r="T164" s="212">
        <f>SUM(T165:T178)</f>
        <v>448.17107999999996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89</v>
      </c>
      <c r="AT164" s="214" t="s">
        <v>80</v>
      </c>
      <c r="AU164" s="214" t="s">
        <v>89</v>
      </c>
      <c r="AY164" s="213" t="s">
        <v>144</v>
      </c>
      <c r="BK164" s="215">
        <f>SUM(BK165:BK178)</f>
        <v>0</v>
      </c>
    </row>
    <row r="165" s="2" customFormat="1" ht="21.75" customHeight="1">
      <c r="A165" s="37"/>
      <c r="B165" s="38"/>
      <c r="C165" s="218" t="s">
        <v>8</v>
      </c>
      <c r="D165" s="218" t="s">
        <v>146</v>
      </c>
      <c r="E165" s="219" t="s">
        <v>1469</v>
      </c>
      <c r="F165" s="220" t="s">
        <v>1470</v>
      </c>
      <c r="G165" s="221" t="s">
        <v>1145</v>
      </c>
      <c r="H165" s="222">
        <v>3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46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150</v>
      </c>
      <c r="AT165" s="230" t="s">
        <v>146</v>
      </c>
      <c r="AU165" s="230" t="s">
        <v>91</v>
      </c>
      <c r="AY165" s="16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89</v>
      </c>
      <c r="BK165" s="231">
        <f>ROUND(I165*H165,2)</f>
        <v>0</v>
      </c>
      <c r="BL165" s="16" t="s">
        <v>150</v>
      </c>
      <c r="BM165" s="230" t="s">
        <v>1471</v>
      </c>
    </row>
    <row r="166" s="2" customFormat="1">
      <c r="A166" s="37"/>
      <c r="B166" s="38"/>
      <c r="C166" s="39"/>
      <c r="D166" s="234" t="s">
        <v>498</v>
      </c>
      <c r="E166" s="39"/>
      <c r="F166" s="271" t="s">
        <v>1472</v>
      </c>
      <c r="G166" s="39"/>
      <c r="H166" s="39"/>
      <c r="I166" s="272"/>
      <c r="J166" s="39"/>
      <c r="K166" s="39"/>
      <c r="L166" s="43"/>
      <c r="M166" s="273"/>
      <c r="N166" s="27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498</v>
      </c>
      <c r="AU166" s="16" t="s">
        <v>91</v>
      </c>
    </row>
    <row r="167" s="2" customFormat="1" ht="16.5" customHeight="1">
      <c r="A167" s="37"/>
      <c r="B167" s="38"/>
      <c r="C167" s="218" t="s">
        <v>206</v>
      </c>
      <c r="D167" s="218" t="s">
        <v>146</v>
      </c>
      <c r="E167" s="219" t="s">
        <v>1473</v>
      </c>
      <c r="F167" s="220" t="s">
        <v>1474</v>
      </c>
      <c r="G167" s="221" t="s">
        <v>329</v>
      </c>
      <c r="H167" s="222">
        <v>6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46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2.3999999999999999</v>
      </c>
      <c r="T167" s="229">
        <f>S167*H167</f>
        <v>14.399999999999999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150</v>
      </c>
      <c r="AT167" s="230" t="s">
        <v>146</v>
      </c>
      <c r="AU167" s="230" t="s">
        <v>91</v>
      </c>
      <c r="AY167" s="16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89</v>
      </c>
      <c r="BK167" s="231">
        <f>ROUND(I167*H167,2)</f>
        <v>0</v>
      </c>
      <c r="BL167" s="16" t="s">
        <v>150</v>
      </c>
      <c r="BM167" s="230" t="s">
        <v>1475</v>
      </c>
    </row>
    <row r="168" s="2" customFormat="1" ht="24.15" customHeight="1">
      <c r="A168" s="37"/>
      <c r="B168" s="38"/>
      <c r="C168" s="218" t="s">
        <v>210</v>
      </c>
      <c r="D168" s="218" t="s">
        <v>146</v>
      </c>
      <c r="E168" s="219" t="s">
        <v>1476</v>
      </c>
      <c r="F168" s="220" t="s">
        <v>1477</v>
      </c>
      <c r="G168" s="221" t="s">
        <v>347</v>
      </c>
      <c r="H168" s="222">
        <v>58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46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0.16500000000000001</v>
      </c>
      <c r="T168" s="229">
        <f>S168*H168</f>
        <v>9.5700000000000003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150</v>
      </c>
      <c r="AT168" s="230" t="s">
        <v>146</v>
      </c>
      <c r="AU168" s="230" t="s">
        <v>91</v>
      </c>
      <c r="AY168" s="16" t="s">
        <v>144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89</v>
      </c>
      <c r="BK168" s="231">
        <f>ROUND(I168*H168,2)</f>
        <v>0</v>
      </c>
      <c r="BL168" s="16" t="s">
        <v>150</v>
      </c>
      <c r="BM168" s="230" t="s">
        <v>1478</v>
      </c>
    </row>
    <row r="169" s="2" customFormat="1" ht="24.15" customHeight="1">
      <c r="A169" s="37"/>
      <c r="B169" s="38"/>
      <c r="C169" s="218" t="s">
        <v>214</v>
      </c>
      <c r="D169" s="218" t="s">
        <v>146</v>
      </c>
      <c r="E169" s="219" t="s">
        <v>1479</v>
      </c>
      <c r="F169" s="220" t="s">
        <v>1480</v>
      </c>
      <c r="G169" s="221" t="s">
        <v>303</v>
      </c>
      <c r="H169" s="222">
        <v>145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46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0.00198</v>
      </c>
      <c r="T169" s="229">
        <f>S169*H169</f>
        <v>0.28710000000000002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150</v>
      </c>
      <c r="AT169" s="230" t="s">
        <v>146</v>
      </c>
      <c r="AU169" s="230" t="s">
        <v>91</v>
      </c>
      <c r="AY169" s="16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89</v>
      </c>
      <c r="BK169" s="231">
        <f>ROUND(I169*H169,2)</f>
        <v>0</v>
      </c>
      <c r="BL169" s="16" t="s">
        <v>150</v>
      </c>
      <c r="BM169" s="230" t="s">
        <v>1481</v>
      </c>
    </row>
    <row r="170" s="2" customFormat="1" ht="16.5" customHeight="1">
      <c r="A170" s="37"/>
      <c r="B170" s="38"/>
      <c r="C170" s="218" t="s">
        <v>219</v>
      </c>
      <c r="D170" s="218" t="s">
        <v>146</v>
      </c>
      <c r="E170" s="219" t="s">
        <v>1482</v>
      </c>
      <c r="F170" s="220" t="s">
        <v>1483</v>
      </c>
      <c r="G170" s="221" t="s">
        <v>347</v>
      </c>
      <c r="H170" s="222">
        <v>2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46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0.192</v>
      </c>
      <c r="T170" s="229">
        <f>S170*H170</f>
        <v>0.38400000000000001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150</v>
      </c>
      <c r="AT170" s="230" t="s">
        <v>146</v>
      </c>
      <c r="AU170" s="230" t="s">
        <v>91</v>
      </c>
      <c r="AY170" s="16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89</v>
      </c>
      <c r="BK170" s="231">
        <f>ROUND(I170*H170,2)</f>
        <v>0</v>
      </c>
      <c r="BL170" s="16" t="s">
        <v>150</v>
      </c>
      <c r="BM170" s="230" t="s">
        <v>1484</v>
      </c>
    </row>
    <row r="171" s="2" customFormat="1" ht="21.75" customHeight="1">
      <c r="A171" s="37"/>
      <c r="B171" s="38"/>
      <c r="C171" s="218" t="s">
        <v>222</v>
      </c>
      <c r="D171" s="218" t="s">
        <v>146</v>
      </c>
      <c r="E171" s="219" t="s">
        <v>1485</v>
      </c>
      <c r="F171" s="220" t="s">
        <v>1486</v>
      </c>
      <c r="G171" s="221" t="s">
        <v>347</v>
      </c>
      <c r="H171" s="222">
        <v>2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0.20999999999999999</v>
      </c>
      <c r="T171" s="229">
        <f>S171*H171</f>
        <v>0.41999999999999998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150</v>
      </c>
      <c r="AT171" s="230" t="s">
        <v>146</v>
      </c>
      <c r="AU171" s="230" t="s">
        <v>91</v>
      </c>
      <c r="AY171" s="16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150</v>
      </c>
      <c r="BM171" s="230" t="s">
        <v>1487</v>
      </c>
    </row>
    <row r="172" s="2" customFormat="1" ht="24.15" customHeight="1">
      <c r="A172" s="37"/>
      <c r="B172" s="38"/>
      <c r="C172" s="218" t="s">
        <v>7</v>
      </c>
      <c r="D172" s="218" t="s">
        <v>146</v>
      </c>
      <c r="E172" s="219" t="s">
        <v>1488</v>
      </c>
      <c r="F172" s="220" t="s">
        <v>1489</v>
      </c>
      <c r="G172" s="221" t="s">
        <v>329</v>
      </c>
      <c r="H172" s="222">
        <v>24.57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46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0.039</v>
      </c>
      <c r="T172" s="229">
        <f>S172*H172</f>
        <v>0.95823000000000003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150</v>
      </c>
      <c r="AT172" s="230" t="s">
        <v>146</v>
      </c>
      <c r="AU172" s="230" t="s">
        <v>91</v>
      </c>
      <c r="AY172" s="16" t="s">
        <v>144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89</v>
      </c>
      <c r="BK172" s="231">
        <f>ROUND(I172*H172,2)</f>
        <v>0</v>
      </c>
      <c r="BL172" s="16" t="s">
        <v>150</v>
      </c>
      <c r="BM172" s="230" t="s">
        <v>1490</v>
      </c>
    </row>
    <row r="173" s="13" customFormat="1">
      <c r="A173" s="13"/>
      <c r="B173" s="232"/>
      <c r="C173" s="233"/>
      <c r="D173" s="234" t="s">
        <v>152</v>
      </c>
      <c r="E173" s="235" t="s">
        <v>1</v>
      </c>
      <c r="F173" s="236" t="s">
        <v>1491</v>
      </c>
      <c r="G173" s="233"/>
      <c r="H173" s="237">
        <v>24.57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152</v>
      </c>
      <c r="AU173" s="243" t="s">
        <v>91</v>
      </c>
      <c r="AV173" s="13" t="s">
        <v>91</v>
      </c>
      <c r="AW173" s="13" t="s">
        <v>36</v>
      </c>
      <c r="AX173" s="13" t="s">
        <v>89</v>
      </c>
      <c r="AY173" s="243" t="s">
        <v>144</v>
      </c>
    </row>
    <row r="174" s="2" customFormat="1" ht="33" customHeight="1">
      <c r="A174" s="37"/>
      <c r="B174" s="38"/>
      <c r="C174" s="218" t="s">
        <v>230</v>
      </c>
      <c r="D174" s="218" t="s">
        <v>146</v>
      </c>
      <c r="E174" s="219" t="s">
        <v>1492</v>
      </c>
      <c r="F174" s="220" t="s">
        <v>1493</v>
      </c>
      <c r="G174" s="221" t="s">
        <v>329</v>
      </c>
      <c r="H174" s="222">
        <v>938.11500000000001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46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0.45000000000000001</v>
      </c>
      <c r="T174" s="229">
        <f>S174*H174</f>
        <v>422.15174999999999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150</v>
      </c>
      <c r="AT174" s="230" t="s">
        <v>146</v>
      </c>
      <c r="AU174" s="230" t="s">
        <v>91</v>
      </c>
      <c r="AY174" s="16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89</v>
      </c>
      <c r="BK174" s="231">
        <f>ROUND(I174*H174,2)</f>
        <v>0</v>
      </c>
      <c r="BL174" s="16" t="s">
        <v>150</v>
      </c>
      <c r="BM174" s="230" t="s">
        <v>1494</v>
      </c>
    </row>
    <row r="175" s="13" customFormat="1">
      <c r="A175" s="13"/>
      <c r="B175" s="232"/>
      <c r="C175" s="233"/>
      <c r="D175" s="234" t="s">
        <v>152</v>
      </c>
      <c r="E175" s="235" t="s">
        <v>1</v>
      </c>
      <c r="F175" s="236" t="s">
        <v>1495</v>
      </c>
      <c r="G175" s="233"/>
      <c r="H175" s="237">
        <v>759.99199999999996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152</v>
      </c>
      <c r="AU175" s="243" t="s">
        <v>91</v>
      </c>
      <c r="AV175" s="13" t="s">
        <v>91</v>
      </c>
      <c r="AW175" s="13" t="s">
        <v>36</v>
      </c>
      <c r="AX175" s="13" t="s">
        <v>81</v>
      </c>
      <c r="AY175" s="243" t="s">
        <v>144</v>
      </c>
    </row>
    <row r="176" s="13" customFormat="1">
      <c r="A176" s="13"/>
      <c r="B176" s="232"/>
      <c r="C176" s="233"/>
      <c r="D176" s="234" t="s">
        <v>152</v>
      </c>
      <c r="E176" s="235" t="s">
        <v>1</v>
      </c>
      <c r="F176" s="236" t="s">
        <v>1496</v>
      </c>
      <c r="G176" s="233"/>
      <c r="H176" s="237">
        <v>71.040000000000006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152</v>
      </c>
      <c r="AU176" s="243" t="s">
        <v>91</v>
      </c>
      <c r="AV176" s="13" t="s">
        <v>91</v>
      </c>
      <c r="AW176" s="13" t="s">
        <v>36</v>
      </c>
      <c r="AX176" s="13" t="s">
        <v>81</v>
      </c>
      <c r="AY176" s="243" t="s">
        <v>144</v>
      </c>
    </row>
    <row r="177" s="13" customFormat="1">
      <c r="A177" s="13"/>
      <c r="B177" s="232"/>
      <c r="C177" s="233"/>
      <c r="D177" s="234" t="s">
        <v>152</v>
      </c>
      <c r="E177" s="235" t="s">
        <v>1</v>
      </c>
      <c r="F177" s="236" t="s">
        <v>1497</v>
      </c>
      <c r="G177" s="233"/>
      <c r="H177" s="237">
        <v>107.083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152</v>
      </c>
      <c r="AU177" s="243" t="s">
        <v>91</v>
      </c>
      <c r="AV177" s="13" t="s">
        <v>91</v>
      </c>
      <c r="AW177" s="13" t="s">
        <v>36</v>
      </c>
      <c r="AX177" s="13" t="s">
        <v>81</v>
      </c>
      <c r="AY177" s="243" t="s">
        <v>144</v>
      </c>
    </row>
    <row r="178" s="14" customFormat="1">
      <c r="A178" s="14"/>
      <c r="B178" s="255"/>
      <c r="C178" s="256"/>
      <c r="D178" s="234" t="s">
        <v>152</v>
      </c>
      <c r="E178" s="257" t="s">
        <v>1</v>
      </c>
      <c r="F178" s="258" t="s">
        <v>248</v>
      </c>
      <c r="G178" s="256"/>
      <c r="H178" s="259">
        <v>938.11500000000001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152</v>
      </c>
      <c r="AU178" s="265" t="s">
        <v>91</v>
      </c>
      <c r="AV178" s="14" t="s">
        <v>150</v>
      </c>
      <c r="AW178" s="14" t="s">
        <v>36</v>
      </c>
      <c r="AX178" s="14" t="s">
        <v>89</v>
      </c>
      <c r="AY178" s="265" t="s">
        <v>144</v>
      </c>
    </row>
    <row r="179" s="12" customFormat="1" ht="22.8" customHeight="1">
      <c r="A179" s="12"/>
      <c r="B179" s="202"/>
      <c r="C179" s="203"/>
      <c r="D179" s="204" t="s">
        <v>80</v>
      </c>
      <c r="E179" s="216" t="s">
        <v>709</v>
      </c>
      <c r="F179" s="216" t="s">
        <v>710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SUM(P180:P195)</f>
        <v>0</v>
      </c>
      <c r="Q179" s="210"/>
      <c r="R179" s="211">
        <f>SUM(R180:R195)</f>
        <v>0</v>
      </c>
      <c r="S179" s="210"/>
      <c r="T179" s="212">
        <f>SUM(T180:T195)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89</v>
      </c>
      <c r="AT179" s="214" t="s">
        <v>80</v>
      </c>
      <c r="AU179" s="214" t="s">
        <v>89</v>
      </c>
      <c r="AY179" s="213" t="s">
        <v>144</v>
      </c>
      <c r="BK179" s="215">
        <f>SUM(BK180:BK195)</f>
        <v>0</v>
      </c>
    </row>
    <row r="180" s="2" customFormat="1" ht="33" customHeight="1">
      <c r="A180" s="37"/>
      <c r="B180" s="38"/>
      <c r="C180" s="218" t="s">
        <v>240</v>
      </c>
      <c r="D180" s="218" t="s">
        <v>146</v>
      </c>
      <c r="E180" s="219" t="s">
        <v>712</v>
      </c>
      <c r="F180" s="220" t="s">
        <v>713</v>
      </c>
      <c r="G180" s="221" t="s">
        <v>238</v>
      </c>
      <c r="H180" s="222">
        <v>456.89999999999998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46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150</v>
      </c>
      <c r="AT180" s="230" t="s">
        <v>146</v>
      </c>
      <c r="AU180" s="230" t="s">
        <v>91</v>
      </c>
      <c r="AY180" s="16" t="s">
        <v>144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89</v>
      </c>
      <c r="BK180" s="231">
        <f>ROUND(I180*H180,2)</f>
        <v>0</v>
      </c>
      <c r="BL180" s="16" t="s">
        <v>150</v>
      </c>
      <c r="BM180" s="230" t="s">
        <v>1498</v>
      </c>
    </row>
    <row r="181" s="2" customFormat="1" ht="21.75" customHeight="1">
      <c r="A181" s="37"/>
      <c r="B181" s="38"/>
      <c r="C181" s="218" t="s">
        <v>249</v>
      </c>
      <c r="D181" s="218" t="s">
        <v>146</v>
      </c>
      <c r="E181" s="219" t="s">
        <v>717</v>
      </c>
      <c r="F181" s="220" t="s">
        <v>718</v>
      </c>
      <c r="G181" s="221" t="s">
        <v>238</v>
      </c>
      <c r="H181" s="222">
        <v>10736.384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46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150</v>
      </c>
      <c r="AT181" s="230" t="s">
        <v>146</v>
      </c>
      <c r="AU181" s="230" t="s">
        <v>91</v>
      </c>
      <c r="AY181" s="16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89</v>
      </c>
      <c r="BK181" s="231">
        <f>ROUND(I181*H181,2)</f>
        <v>0</v>
      </c>
      <c r="BL181" s="16" t="s">
        <v>150</v>
      </c>
      <c r="BM181" s="230" t="s">
        <v>1499</v>
      </c>
    </row>
    <row r="182" s="13" customFormat="1">
      <c r="A182" s="13"/>
      <c r="B182" s="232"/>
      <c r="C182" s="233"/>
      <c r="D182" s="234" t="s">
        <v>152</v>
      </c>
      <c r="E182" s="235" t="s">
        <v>1</v>
      </c>
      <c r="F182" s="236" t="s">
        <v>1500</v>
      </c>
      <c r="G182" s="233"/>
      <c r="H182" s="237">
        <v>10736.384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152</v>
      </c>
      <c r="AU182" s="243" t="s">
        <v>91</v>
      </c>
      <c r="AV182" s="13" t="s">
        <v>91</v>
      </c>
      <c r="AW182" s="13" t="s">
        <v>36</v>
      </c>
      <c r="AX182" s="13" t="s">
        <v>89</v>
      </c>
      <c r="AY182" s="243" t="s">
        <v>144</v>
      </c>
    </row>
    <row r="183" s="2" customFormat="1" ht="16.5" customHeight="1">
      <c r="A183" s="37"/>
      <c r="B183" s="38"/>
      <c r="C183" s="218" t="s">
        <v>254</v>
      </c>
      <c r="D183" s="218" t="s">
        <v>146</v>
      </c>
      <c r="E183" s="219" t="s">
        <v>722</v>
      </c>
      <c r="F183" s="220" t="s">
        <v>723</v>
      </c>
      <c r="G183" s="221" t="s">
        <v>238</v>
      </c>
      <c r="H183" s="222">
        <v>456.89999999999998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46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150</v>
      </c>
      <c r="AT183" s="230" t="s">
        <v>146</v>
      </c>
      <c r="AU183" s="230" t="s">
        <v>91</v>
      </c>
      <c r="AY183" s="16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89</v>
      </c>
      <c r="BK183" s="231">
        <f>ROUND(I183*H183,2)</f>
        <v>0</v>
      </c>
      <c r="BL183" s="16" t="s">
        <v>150</v>
      </c>
      <c r="BM183" s="230" t="s">
        <v>1501</v>
      </c>
    </row>
    <row r="184" s="2" customFormat="1" ht="16.5" customHeight="1">
      <c r="A184" s="37"/>
      <c r="B184" s="38"/>
      <c r="C184" s="218" t="s">
        <v>257</v>
      </c>
      <c r="D184" s="218" t="s">
        <v>146</v>
      </c>
      <c r="E184" s="219" t="s">
        <v>1502</v>
      </c>
      <c r="F184" s="220" t="s">
        <v>1503</v>
      </c>
      <c r="G184" s="221" t="s">
        <v>238</v>
      </c>
      <c r="H184" s="222">
        <v>456.89999999999998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46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150</v>
      </c>
      <c r="AT184" s="230" t="s">
        <v>146</v>
      </c>
      <c r="AU184" s="230" t="s">
        <v>91</v>
      </c>
      <c r="AY184" s="16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89</v>
      </c>
      <c r="BK184" s="231">
        <f>ROUND(I184*H184,2)</f>
        <v>0</v>
      </c>
      <c r="BL184" s="16" t="s">
        <v>150</v>
      </c>
      <c r="BM184" s="230" t="s">
        <v>1504</v>
      </c>
    </row>
    <row r="185" s="2" customFormat="1" ht="24.15" customHeight="1">
      <c r="A185" s="37"/>
      <c r="B185" s="38"/>
      <c r="C185" s="218" t="s">
        <v>262</v>
      </c>
      <c r="D185" s="218" t="s">
        <v>146</v>
      </c>
      <c r="E185" s="219" t="s">
        <v>1505</v>
      </c>
      <c r="F185" s="220" t="s">
        <v>1506</v>
      </c>
      <c r="G185" s="221" t="s">
        <v>238</v>
      </c>
      <c r="H185" s="222">
        <v>141.124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46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150</v>
      </c>
      <c r="AT185" s="230" t="s">
        <v>146</v>
      </c>
      <c r="AU185" s="230" t="s">
        <v>91</v>
      </c>
      <c r="AY185" s="16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89</v>
      </c>
      <c r="BK185" s="231">
        <f>ROUND(I185*H185,2)</f>
        <v>0</v>
      </c>
      <c r="BL185" s="16" t="s">
        <v>150</v>
      </c>
      <c r="BM185" s="230" t="s">
        <v>1507</v>
      </c>
    </row>
    <row r="186" s="13" customFormat="1">
      <c r="A186" s="13"/>
      <c r="B186" s="232"/>
      <c r="C186" s="233"/>
      <c r="D186" s="234" t="s">
        <v>152</v>
      </c>
      <c r="E186" s="235" t="s">
        <v>1</v>
      </c>
      <c r="F186" s="236" t="s">
        <v>1508</v>
      </c>
      <c r="G186" s="233"/>
      <c r="H186" s="237">
        <v>124.474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152</v>
      </c>
      <c r="AU186" s="243" t="s">
        <v>91</v>
      </c>
      <c r="AV186" s="13" t="s">
        <v>91</v>
      </c>
      <c r="AW186" s="13" t="s">
        <v>36</v>
      </c>
      <c r="AX186" s="13" t="s">
        <v>81</v>
      </c>
      <c r="AY186" s="243" t="s">
        <v>144</v>
      </c>
    </row>
    <row r="187" s="13" customFormat="1">
      <c r="A187" s="13"/>
      <c r="B187" s="232"/>
      <c r="C187" s="233"/>
      <c r="D187" s="234" t="s">
        <v>152</v>
      </c>
      <c r="E187" s="235" t="s">
        <v>1</v>
      </c>
      <c r="F187" s="236" t="s">
        <v>1509</v>
      </c>
      <c r="G187" s="233"/>
      <c r="H187" s="237">
        <v>16.649999999999999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152</v>
      </c>
      <c r="AU187" s="243" t="s">
        <v>91</v>
      </c>
      <c r="AV187" s="13" t="s">
        <v>91</v>
      </c>
      <c r="AW187" s="13" t="s">
        <v>36</v>
      </c>
      <c r="AX187" s="13" t="s">
        <v>81</v>
      </c>
      <c r="AY187" s="243" t="s">
        <v>144</v>
      </c>
    </row>
    <row r="188" s="14" customFormat="1">
      <c r="A188" s="14"/>
      <c r="B188" s="255"/>
      <c r="C188" s="256"/>
      <c r="D188" s="234" t="s">
        <v>152</v>
      </c>
      <c r="E188" s="257" t="s">
        <v>1</v>
      </c>
      <c r="F188" s="258" t="s">
        <v>248</v>
      </c>
      <c r="G188" s="256"/>
      <c r="H188" s="259">
        <v>141.124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152</v>
      </c>
      <c r="AU188" s="265" t="s">
        <v>91</v>
      </c>
      <c r="AV188" s="14" t="s">
        <v>150</v>
      </c>
      <c r="AW188" s="14" t="s">
        <v>36</v>
      </c>
      <c r="AX188" s="14" t="s">
        <v>89</v>
      </c>
      <c r="AY188" s="265" t="s">
        <v>144</v>
      </c>
    </row>
    <row r="189" s="2" customFormat="1" ht="37.8" customHeight="1">
      <c r="A189" s="37"/>
      <c r="B189" s="38"/>
      <c r="C189" s="218" t="s">
        <v>267</v>
      </c>
      <c r="D189" s="218" t="s">
        <v>146</v>
      </c>
      <c r="E189" s="219" t="s">
        <v>1510</v>
      </c>
      <c r="F189" s="220" t="s">
        <v>1511</v>
      </c>
      <c r="G189" s="221" t="s">
        <v>238</v>
      </c>
      <c r="H189" s="222">
        <v>1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46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150</v>
      </c>
      <c r="AT189" s="230" t="s">
        <v>146</v>
      </c>
      <c r="AU189" s="230" t="s">
        <v>91</v>
      </c>
      <c r="AY189" s="16" t="s">
        <v>144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89</v>
      </c>
      <c r="BK189" s="231">
        <f>ROUND(I189*H189,2)</f>
        <v>0</v>
      </c>
      <c r="BL189" s="16" t="s">
        <v>150</v>
      </c>
      <c r="BM189" s="230" t="s">
        <v>1512</v>
      </c>
    </row>
    <row r="190" s="2" customFormat="1" ht="33" customHeight="1">
      <c r="A190" s="37"/>
      <c r="B190" s="38"/>
      <c r="C190" s="218" t="s">
        <v>273</v>
      </c>
      <c r="D190" s="218" t="s">
        <v>146</v>
      </c>
      <c r="E190" s="219" t="s">
        <v>1513</v>
      </c>
      <c r="F190" s="220" t="s">
        <v>1514</v>
      </c>
      <c r="G190" s="221" t="s">
        <v>238</v>
      </c>
      <c r="H190" s="222">
        <v>2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46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150</v>
      </c>
      <c r="AT190" s="230" t="s">
        <v>146</v>
      </c>
      <c r="AU190" s="230" t="s">
        <v>91</v>
      </c>
      <c r="AY190" s="16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89</v>
      </c>
      <c r="BK190" s="231">
        <f>ROUND(I190*H190,2)</f>
        <v>0</v>
      </c>
      <c r="BL190" s="16" t="s">
        <v>150</v>
      </c>
      <c r="BM190" s="230" t="s">
        <v>1515</v>
      </c>
    </row>
    <row r="191" s="2" customFormat="1" ht="33" customHeight="1">
      <c r="A191" s="37"/>
      <c r="B191" s="38"/>
      <c r="C191" s="218" t="s">
        <v>276</v>
      </c>
      <c r="D191" s="218" t="s">
        <v>146</v>
      </c>
      <c r="E191" s="219" t="s">
        <v>1516</v>
      </c>
      <c r="F191" s="220" t="s">
        <v>1517</v>
      </c>
      <c r="G191" s="221" t="s">
        <v>238</v>
      </c>
      <c r="H191" s="222">
        <v>5.25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46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150</v>
      </c>
      <c r="AT191" s="230" t="s">
        <v>146</v>
      </c>
      <c r="AU191" s="230" t="s">
        <v>91</v>
      </c>
      <c r="AY191" s="16" t="s">
        <v>144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89</v>
      </c>
      <c r="BK191" s="231">
        <f>ROUND(I191*H191,2)</f>
        <v>0</v>
      </c>
      <c r="BL191" s="16" t="s">
        <v>150</v>
      </c>
      <c r="BM191" s="230" t="s">
        <v>1518</v>
      </c>
    </row>
    <row r="192" s="2" customFormat="1" ht="37.8" customHeight="1">
      <c r="A192" s="37"/>
      <c r="B192" s="38"/>
      <c r="C192" s="218" t="s">
        <v>281</v>
      </c>
      <c r="D192" s="218" t="s">
        <v>146</v>
      </c>
      <c r="E192" s="219" t="s">
        <v>726</v>
      </c>
      <c r="F192" s="220" t="s">
        <v>727</v>
      </c>
      <c r="G192" s="221" t="s">
        <v>238</v>
      </c>
      <c r="H192" s="222">
        <v>85.599999999999994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150</v>
      </c>
      <c r="AT192" s="230" t="s">
        <v>146</v>
      </c>
      <c r="AU192" s="230" t="s">
        <v>91</v>
      </c>
      <c r="AY192" s="16" t="s">
        <v>144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150</v>
      </c>
      <c r="BM192" s="230" t="s">
        <v>1519</v>
      </c>
    </row>
    <row r="193" s="2" customFormat="1" ht="44.25" customHeight="1">
      <c r="A193" s="37"/>
      <c r="B193" s="38"/>
      <c r="C193" s="218" t="s">
        <v>286</v>
      </c>
      <c r="D193" s="218" t="s">
        <v>146</v>
      </c>
      <c r="E193" s="219" t="s">
        <v>1520</v>
      </c>
      <c r="F193" s="220" t="s">
        <v>1521</v>
      </c>
      <c r="G193" s="221" t="s">
        <v>238</v>
      </c>
      <c r="H193" s="222">
        <v>214.87600000000001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46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150</v>
      </c>
      <c r="AT193" s="230" t="s">
        <v>146</v>
      </c>
      <c r="AU193" s="230" t="s">
        <v>91</v>
      </c>
      <c r="AY193" s="16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89</v>
      </c>
      <c r="BK193" s="231">
        <f>ROUND(I193*H193,2)</f>
        <v>0</v>
      </c>
      <c r="BL193" s="16" t="s">
        <v>150</v>
      </c>
      <c r="BM193" s="230" t="s">
        <v>1522</v>
      </c>
    </row>
    <row r="194" s="2" customFormat="1" ht="24.15" customHeight="1">
      <c r="A194" s="37"/>
      <c r="B194" s="38"/>
      <c r="C194" s="218" t="s">
        <v>291</v>
      </c>
      <c r="D194" s="218" t="s">
        <v>146</v>
      </c>
      <c r="E194" s="219" t="s">
        <v>875</v>
      </c>
      <c r="F194" s="220" t="s">
        <v>1523</v>
      </c>
      <c r="G194" s="221" t="s">
        <v>238</v>
      </c>
      <c r="H194" s="222">
        <v>7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150</v>
      </c>
      <c r="AT194" s="230" t="s">
        <v>146</v>
      </c>
      <c r="AU194" s="230" t="s">
        <v>91</v>
      </c>
      <c r="AY194" s="16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150</v>
      </c>
      <c r="BM194" s="230" t="s">
        <v>1524</v>
      </c>
    </row>
    <row r="195" s="2" customFormat="1" ht="44.25" customHeight="1">
      <c r="A195" s="37"/>
      <c r="B195" s="38"/>
      <c r="C195" s="218" t="s">
        <v>295</v>
      </c>
      <c r="D195" s="218" t="s">
        <v>146</v>
      </c>
      <c r="E195" s="219" t="s">
        <v>878</v>
      </c>
      <c r="F195" s="220" t="s">
        <v>1525</v>
      </c>
      <c r="G195" s="221" t="s">
        <v>238</v>
      </c>
      <c r="H195" s="222">
        <v>0.050000000000000003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46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150</v>
      </c>
      <c r="AT195" s="230" t="s">
        <v>146</v>
      </c>
      <c r="AU195" s="230" t="s">
        <v>91</v>
      </c>
      <c r="AY195" s="16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89</v>
      </c>
      <c r="BK195" s="231">
        <f>ROUND(I195*H195,2)</f>
        <v>0</v>
      </c>
      <c r="BL195" s="16" t="s">
        <v>150</v>
      </c>
      <c r="BM195" s="230" t="s">
        <v>1526</v>
      </c>
    </row>
    <row r="196" s="12" customFormat="1" ht="22.8" customHeight="1">
      <c r="A196" s="12"/>
      <c r="B196" s="202"/>
      <c r="C196" s="203"/>
      <c r="D196" s="204" t="s">
        <v>80</v>
      </c>
      <c r="E196" s="216" t="s">
        <v>733</v>
      </c>
      <c r="F196" s="216" t="s">
        <v>734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P197</f>
        <v>0</v>
      </c>
      <c r="Q196" s="210"/>
      <c r="R196" s="211">
        <f>R197</f>
        <v>0</v>
      </c>
      <c r="S196" s="210"/>
      <c r="T196" s="212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89</v>
      </c>
      <c r="AT196" s="214" t="s">
        <v>80</v>
      </c>
      <c r="AU196" s="214" t="s">
        <v>89</v>
      </c>
      <c r="AY196" s="213" t="s">
        <v>144</v>
      </c>
      <c r="BK196" s="215">
        <f>BK197</f>
        <v>0</v>
      </c>
    </row>
    <row r="197" s="2" customFormat="1" ht="16.5" customHeight="1">
      <c r="A197" s="37"/>
      <c r="B197" s="38"/>
      <c r="C197" s="218" t="s">
        <v>300</v>
      </c>
      <c r="D197" s="218" t="s">
        <v>146</v>
      </c>
      <c r="E197" s="219" t="s">
        <v>1527</v>
      </c>
      <c r="F197" s="220" t="s">
        <v>1528</v>
      </c>
      <c r="G197" s="221" t="s">
        <v>238</v>
      </c>
      <c r="H197" s="222">
        <v>0.52900000000000003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46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150</v>
      </c>
      <c r="AT197" s="230" t="s">
        <v>146</v>
      </c>
      <c r="AU197" s="230" t="s">
        <v>91</v>
      </c>
      <c r="AY197" s="16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89</v>
      </c>
      <c r="BK197" s="231">
        <f>ROUND(I197*H197,2)</f>
        <v>0</v>
      </c>
      <c r="BL197" s="16" t="s">
        <v>150</v>
      </c>
      <c r="BM197" s="230" t="s">
        <v>1529</v>
      </c>
    </row>
    <row r="198" s="12" customFormat="1" ht="25.92" customHeight="1">
      <c r="A198" s="12"/>
      <c r="B198" s="202"/>
      <c r="C198" s="203"/>
      <c r="D198" s="204" t="s">
        <v>80</v>
      </c>
      <c r="E198" s="205" t="s">
        <v>739</v>
      </c>
      <c r="F198" s="205" t="s">
        <v>1530</v>
      </c>
      <c r="G198" s="203"/>
      <c r="H198" s="203"/>
      <c r="I198" s="206"/>
      <c r="J198" s="207">
        <f>BK198</f>
        <v>0</v>
      </c>
      <c r="K198" s="203"/>
      <c r="L198" s="208"/>
      <c r="M198" s="209"/>
      <c r="N198" s="210"/>
      <c r="O198" s="210"/>
      <c r="P198" s="211">
        <f>P199</f>
        <v>0</v>
      </c>
      <c r="Q198" s="210"/>
      <c r="R198" s="211">
        <f>R199</f>
        <v>0</v>
      </c>
      <c r="S198" s="210"/>
      <c r="T198" s="212">
        <f>T199</f>
        <v>1.3748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3" t="s">
        <v>91</v>
      </c>
      <c r="AT198" s="214" t="s">
        <v>80</v>
      </c>
      <c r="AU198" s="214" t="s">
        <v>81</v>
      </c>
      <c r="AY198" s="213" t="s">
        <v>144</v>
      </c>
      <c r="BK198" s="215">
        <f>BK199</f>
        <v>0</v>
      </c>
    </row>
    <row r="199" s="12" customFormat="1" ht="22.8" customHeight="1">
      <c r="A199" s="12"/>
      <c r="B199" s="202"/>
      <c r="C199" s="203"/>
      <c r="D199" s="204" t="s">
        <v>80</v>
      </c>
      <c r="E199" s="216" t="s">
        <v>1531</v>
      </c>
      <c r="F199" s="216" t="s">
        <v>1532</v>
      </c>
      <c r="G199" s="203"/>
      <c r="H199" s="203"/>
      <c r="I199" s="206"/>
      <c r="J199" s="217">
        <f>BK199</f>
        <v>0</v>
      </c>
      <c r="K199" s="203"/>
      <c r="L199" s="208"/>
      <c r="M199" s="209"/>
      <c r="N199" s="210"/>
      <c r="O199" s="210"/>
      <c r="P199" s="211">
        <f>SUM(P200:P201)</f>
        <v>0</v>
      </c>
      <c r="Q199" s="210"/>
      <c r="R199" s="211">
        <f>SUM(R200:R201)</f>
        <v>0</v>
      </c>
      <c r="S199" s="210"/>
      <c r="T199" s="212">
        <f>SUM(T200:T201)</f>
        <v>1.3748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3" t="s">
        <v>91</v>
      </c>
      <c r="AT199" s="214" t="s">
        <v>80</v>
      </c>
      <c r="AU199" s="214" t="s">
        <v>89</v>
      </c>
      <c r="AY199" s="213" t="s">
        <v>144</v>
      </c>
      <c r="BK199" s="215">
        <f>SUM(BK200:BK201)</f>
        <v>0</v>
      </c>
    </row>
    <row r="200" s="2" customFormat="1" ht="24.15" customHeight="1">
      <c r="A200" s="37"/>
      <c r="B200" s="38"/>
      <c r="C200" s="218" t="s">
        <v>307</v>
      </c>
      <c r="D200" s="218" t="s">
        <v>146</v>
      </c>
      <c r="E200" s="219" t="s">
        <v>1533</v>
      </c>
      <c r="F200" s="220" t="s">
        <v>1534</v>
      </c>
      <c r="G200" s="221" t="s">
        <v>149</v>
      </c>
      <c r="H200" s="222">
        <v>68.739999999999995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46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0.02</v>
      </c>
      <c r="T200" s="229">
        <f>S200*H200</f>
        <v>1.3748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206</v>
      </c>
      <c r="AT200" s="230" t="s">
        <v>146</v>
      </c>
      <c r="AU200" s="230" t="s">
        <v>91</v>
      </c>
      <c r="AY200" s="16" t="s">
        <v>144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89</v>
      </c>
      <c r="BK200" s="231">
        <f>ROUND(I200*H200,2)</f>
        <v>0</v>
      </c>
      <c r="BL200" s="16" t="s">
        <v>206</v>
      </c>
      <c r="BM200" s="230" t="s">
        <v>1535</v>
      </c>
    </row>
    <row r="201" s="13" customFormat="1">
      <c r="A201" s="13"/>
      <c r="B201" s="232"/>
      <c r="C201" s="233"/>
      <c r="D201" s="234" t="s">
        <v>152</v>
      </c>
      <c r="E201" s="235" t="s">
        <v>1</v>
      </c>
      <c r="F201" s="236" t="s">
        <v>1536</v>
      </c>
      <c r="G201" s="233"/>
      <c r="H201" s="237">
        <v>68.739999999999995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152</v>
      </c>
      <c r="AU201" s="243" t="s">
        <v>91</v>
      </c>
      <c r="AV201" s="13" t="s">
        <v>91</v>
      </c>
      <c r="AW201" s="13" t="s">
        <v>36</v>
      </c>
      <c r="AX201" s="13" t="s">
        <v>89</v>
      </c>
      <c r="AY201" s="243" t="s">
        <v>144</v>
      </c>
    </row>
    <row r="202" s="12" customFormat="1" ht="25.92" customHeight="1">
      <c r="A202" s="12"/>
      <c r="B202" s="202"/>
      <c r="C202" s="203"/>
      <c r="D202" s="204" t="s">
        <v>80</v>
      </c>
      <c r="E202" s="205" t="s">
        <v>887</v>
      </c>
      <c r="F202" s="205" t="s">
        <v>888</v>
      </c>
      <c r="G202" s="203"/>
      <c r="H202" s="203"/>
      <c r="I202" s="206"/>
      <c r="J202" s="207">
        <f>BK202</f>
        <v>0</v>
      </c>
      <c r="K202" s="203"/>
      <c r="L202" s="208"/>
      <c r="M202" s="209"/>
      <c r="N202" s="210"/>
      <c r="O202" s="210"/>
      <c r="P202" s="211">
        <f>P203</f>
        <v>0</v>
      </c>
      <c r="Q202" s="210"/>
      <c r="R202" s="211">
        <f>R203</f>
        <v>0</v>
      </c>
      <c r="S202" s="210"/>
      <c r="T202" s="212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165</v>
      </c>
      <c r="AT202" s="214" t="s">
        <v>80</v>
      </c>
      <c r="AU202" s="214" t="s">
        <v>81</v>
      </c>
      <c r="AY202" s="213" t="s">
        <v>144</v>
      </c>
      <c r="BK202" s="215">
        <f>BK203</f>
        <v>0</v>
      </c>
    </row>
    <row r="203" s="12" customFormat="1" ht="22.8" customHeight="1">
      <c r="A203" s="12"/>
      <c r="B203" s="202"/>
      <c r="C203" s="203"/>
      <c r="D203" s="204" t="s">
        <v>80</v>
      </c>
      <c r="E203" s="216" t="s">
        <v>1537</v>
      </c>
      <c r="F203" s="216" t="s">
        <v>1538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SUM(P204:P205)</f>
        <v>0</v>
      </c>
      <c r="Q203" s="210"/>
      <c r="R203" s="211">
        <f>SUM(R204:R205)</f>
        <v>0</v>
      </c>
      <c r="S203" s="210"/>
      <c r="T203" s="212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165</v>
      </c>
      <c r="AT203" s="214" t="s">
        <v>80</v>
      </c>
      <c r="AU203" s="214" t="s">
        <v>89</v>
      </c>
      <c r="AY203" s="213" t="s">
        <v>144</v>
      </c>
      <c r="BK203" s="215">
        <f>SUM(BK204:BK205)</f>
        <v>0</v>
      </c>
    </row>
    <row r="204" s="2" customFormat="1" ht="16.5" customHeight="1">
      <c r="A204" s="37"/>
      <c r="B204" s="38"/>
      <c r="C204" s="218" t="s">
        <v>312</v>
      </c>
      <c r="D204" s="218" t="s">
        <v>146</v>
      </c>
      <c r="E204" s="219" t="s">
        <v>1539</v>
      </c>
      <c r="F204" s="220" t="s">
        <v>1540</v>
      </c>
      <c r="G204" s="221" t="s">
        <v>1162</v>
      </c>
      <c r="H204" s="222">
        <v>1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46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891</v>
      </c>
      <c r="AT204" s="230" t="s">
        <v>146</v>
      </c>
      <c r="AU204" s="230" t="s">
        <v>91</v>
      </c>
      <c r="AY204" s="16" t="s">
        <v>144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89</v>
      </c>
      <c r="BK204" s="231">
        <f>ROUND(I204*H204,2)</f>
        <v>0</v>
      </c>
      <c r="BL204" s="16" t="s">
        <v>891</v>
      </c>
      <c r="BM204" s="230" t="s">
        <v>1541</v>
      </c>
    </row>
    <row r="205" s="2" customFormat="1">
      <c r="A205" s="37"/>
      <c r="B205" s="38"/>
      <c r="C205" s="39"/>
      <c r="D205" s="234" t="s">
        <v>498</v>
      </c>
      <c r="E205" s="39"/>
      <c r="F205" s="271" t="s">
        <v>1542</v>
      </c>
      <c r="G205" s="39"/>
      <c r="H205" s="39"/>
      <c r="I205" s="272"/>
      <c r="J205" s="39"/>
      <c r="K205" s="39"/>
      <c r="L205" s="43"/>
      <c r="M205" s="280"/>
      <c r="N205" s="281"/>
      <c r="O205" s="268"/>
      <c r="P205" s="268"/>
      <c r="Q205" s="268"/>
      <c r="R205" s="268"/>
      <c r="S205" s="268"/>
      <c r="T205" s="282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498</v>
      </c>
      <c r="AU205" s="16" t="s">
        <v>91</v>
      </c>
    </row>
    <row r="206" s="2" customFormat="1" ht="6.96" customHeight="1">
      <c r="A206" s="37"/>
      <c r="B206" s="65"/>
      <c r="C206" s="66"/>
      <c r="D206" s="66"/>
      <c r="E206" s="66"/>
      <c r="F206" s="66"/>
      <c r="G206" s="66"/>
      <c r="H206" s="66"/>
      <c r="I206" s="66"/>
      <c r="J206" s="66"/>
      <c r="K206" s="66"/>
      <c r="L206" s="43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sheet="1" autoFilter="0" formatColumns="0" formatRows="0" objects="1" scenarios="1" spinCount="100000" saltValue="3Q7JY8G/lw+gmR4KxfXnN7rZvxbIHV4re6OVDmtQq1sRkMqElO838Kq/HPFsBLKP/sLIOEgG5Q9JYVjA0iSWUQ==" hashValue="mRwN96/RWE6icuieZwLYOGSSY6/JDB08PYjpFiP0o7l/35IxtnO6LkI3YJssV9kb63ct+Dj0ryF39WazosX/jA==" algorithmName="SHA-512" password="CC35"/>
  <autoFilter ref="C125:K20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116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Parkoviště na pozemku 205/3, ulice Dolní, Světlá nad Sázavou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1543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8. 11. 2022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ROUND((SUM(BE122:BE156)),  2)</f>
        <v>0</v>
      </c>
      <c r="G33" s="37"/>
      <c r="H33" s="37"/>
      <c r="I33" s="154">
        <v>0.20999999999999999</v>
      </c>
      <c r="J33" s="153">
        <f>ROUND(((SUM(BE122:BE156))*I33),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ROUND((SUM(BF122:BF156)),  2)</f>
        <v>0</v>
      </c>
      <c r="G34" s="37"/>
      <c r="H34" s="37"/>
      <c r="I34" s="154">
        <v>0.14999999999999999</v>
      </c>
      <c r="J34" s="153">
        <f>ROUND(((SUM(BF122:BF156))*I34),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ROUND((SUM(BG122:BG156)),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ROUND((SUM(BH122:BH156)),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ROUND((SUM(BI122:BI156)),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119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Parkoviště na pozemku 205/3, ulice Dolní,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117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902 - Odstranění objektu studny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Světlá nad Sázavou</v>
      </c>
      <c r="G89" s="39"/>
      <c r="H89" s="39"/>
      <c r="I89" s="31" t="s">
        <v>22</v>
      </c>
      <c r="J89" s="78" t="str">
        <f>IF(J12="","",J12)</f>
        <v>8. 11. 2022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32</v>
      </c>
      <c r="J91" s="35" t="str">
        <f>E21</f>
        <v>DMC Havlíčkův Brod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120</v>
      </c>
      <c r="D94" s="175"/>
      <c r="E94" s="175"/>
      <c r="F94" s="175"/>
      <c r="G94" s="175"/>
      <c r="H94" s="175"/>
      <c r="I94" s="175"/>
      <c r="J94" s="176" t="s">
        <v>121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122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123</v>
      </c>
    </row>
    <row r="97" hidden="1" s="9" customFormat="1" ht="24.96" customHeight="1">
      <c r="A97" s="9"/>
      <c r="B97" s="178"/>
      <c r="C97" s="179"/>
      <c r="D97" s="180" t="s">
        <v>124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125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337</v>
      </c>
      <c r="E99" s="187"/>
      <c r="F99" s="187"/>
      <c r="G99" s="187"/>
      <c r="H99" s="187"/>
      <c r="I99" s="187"/>
      <c r="J99" s="188">
        <f>J142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338</v>
      </c>
      <c r="E100" s="187"/>
      <c r="F100" s="187"/>
      <c r="G100" s="187"/>
      <c r="H100" s="187"/>
      <c r="I100" s="187"/>
      <c r="J100" s="188">
        <f>J146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8"/>
      <c r="C101" s="179"/>
      <c r="D101" s="180" t="s">
        <v>1416</v>
      </c>
      <c r="E101" s="181"/>
      <c r="F101" s="181"/>
      <c r="G101" s="181"/>
      <c r="H101" s="181"/>
      <c r="I101" s="181"/>
      <c r="J101" s="182">
        <f>J154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4"/>
      <c r="C102" s="185"/>
      <c r="D102" s="186" t="s">
        <v>1544</v>
      </c>
      <c r="E102" s="187"/>
      <c r="F102" s="187"/>
      <c r="G102" s="187"/>
      <c r="H102" s="187"/>
      <c r="I102" s="187"/>
      <c r="J102" s="188">
        <f>J155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/>
    <row r="106" hidden="1"/>
    <row r="107" hidden="1"/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Parkoviště na pozemku 205/3, ulice Dolní, Světlá nad Sázavou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902 - Odstranění objektu studny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Světlá nad Sázavou</v>
      </c>
      <c r="G116" s="39"/>
      <c r="H116" s="39"/>
      <c r="I116" s="31" t="s">
        <v>22</v>
      </c>
      <c r="J116" s="78" t="str">
        <f>IF(J12="","",J12)</f>
        <v>8. 11. 2022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Světlá nad Sázavou</v>
      </c>
      <c r="G118" s="39"/>
      <c r="H118" s="39"/>
      <c r="I118" s="31" t="s">
        <v>32</v>
      </c>
      <c r="J118" s="35" t="str">
        <f>E21</f>
        <v>DMC Havlíčkův Brod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31" t="s">
        <v>37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130</v>
      </c>
      <c r="D121" s="193" t="s">
        <v>66</v>
      </c>
      <c r="E121" s="193" t="s">
        <v>62</v>
      </c>
      <c r="F121" s="193" t="s">
        <v>63</v>
      </c>
      <c r="G121" s="193" t="s">
        <v>131</v>
      </c>
      <c r="H121" s="193" t="s">
        <v>132</v>
      </c>
      <c r="I121" s="193" t="s">
        <v>133</v>
      </c>
      <c r="J121" s="194" t="s">
        <v>121</v>
      </c>
      <c r="K121" s="195" t="s">
        <v>134</v>
      </c>
      <c r="L121" s="196"/>
      <c r="M121" s="99" t="s">
        <v>1</v>
      </c>
      <c r="N121" s="100" t="s">
        <v>45</v>
      </c>
      <c r="O121" s="100" t="s">
        <v>135</v>
      </c>
      <c r="P121" s="100" t="s">
        <v>136</v>
      </c>
      <c r="Q121" s="100" t="s">
        <v>137</v>
      </c>
      <c r="R121" s="100" t="s">
        <v>138</v>
      </c>
      <c r="S121" s="100" t="s">
        <v>139</v>
      </c>
      <c r="T121" s="101" t="s">
        <v>140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141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P123+P154</f>
        <v>0</v>
      </c>
      <c r="Q122" s="103"/>
      <c r="R122" s="199">
        <f>R123+R154</f>
        <v>21.649999999999999</v>
      </c>
      <c r="S122" s="103"/>
      <c r="T122" s="200">
        <f>T123+T154</f>
        <v>5.6883799999999995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80</v>
      </c>
      <c r="AU122" s="16" t="s">
        <v>123</v>
      </c>
      <c r="BK122" s="201">
        <f>BK123+BK154</f>
        <v>0</v>
      </c>
    </row>
    <row r="123" s="12" customFormat="1" ht="25.92" customHeight="1">
      <c r="A123" s="12"/>
      <c r="B123" s="202"/>
      <c r="C123" s="203"/>
      <c r="D123" s="204" t="s">
        <v>80</v>
      </c>
      <c r="E123" s="205" t="s">
        <v>142</v>
      </c>
      <c r="F123" s="205" t="s">
        <v>143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P124+P142+P146</f>
        <v>0</v>
      </c>
      <c r="Q123" s="210"/>
      <c r="R123" s="211">
        <f>R124+R142+R146</f>
        <v>21.649999999999999</v>
      </c>
      <c r="S123" s="210"/>
      <c r="T123" s="212">
        <f>T124+T142+T146</f>
        <v>5.5929799999999998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89</v>
      </c>
      <c r="AT123" s="214" t="s">
        <v>80</v>
      </c>
      <c r="AU123" s="214" t="s">
        <v>81</v>
      </c>
      <c r="AY123" s="213" t="s">
        <v>144</v>
      </c>
      <c r="BK123" s="215">
        <f>BK124+BK142+BK146</f>
        <v>0</v>
      </c>
    </row>
    <row r="124" s="12" customFormat="1" ht="22.8" customHeight="1">
      <c r="A124" s="12"/>
      <c r="B124" s="202"/>
      <c r="C124" s="203"/>
      <c r="D124" s="204" t="s">
        <v>80</v>
      </c>
      <c r="E124" s="216" t="s">
        <v>89</v>
      </c>
      <c r="F124" s="216" t="s">
        <v>145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SUM(P125:P141)</f>
        <v>0</v>
      </c>
      <c r="Q124" s="210"/>
      <c r="R124" s="211">
        <f>SUM(R125:R141)</f>
        <v>21.649999999999999</v>
      </c>
      <c r="S124" s="210"/>
      <c r="T124" s="212">
        <f>SUM(T125:T141)</f>
        <v>2.9468999999999999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89</v>
      </c>
      <c r="AT124" s="214" t="s">
        <v>80</v>
      </c>
      <c r="AU124" s="214" t="s">
        <v>89</v>
      </c>
      <c r="AY124" s="213" t="s">
        <v>144</v>
      </c>
      <c r="BK124" s="215">
        <f>SUM(BK125:BK141)</f>
        <v>0</v>
      </c>
    </row>
    <row r="125" s="2" customFormat="1" ht="24.15" customHeight="1">
      <c r="A125" s="37"/>
      <c r="B125" s="38"/>
      <c r="C125" s="218" t="s">
        <v>89</v>
      </c>
      <c r="D125" s="218" t="s">
        <v>146</v>
      </c>
      <c r="E125" s="219" t="s">
        <v>1545</v>
      </c>
      <c r="F125" s="220" t="s">
        <v>1546</v>
      </c>
      <c r="G125" s="221" t="s">
        <v>149</v>
      </c>
      <c r="H125" s="222">
        <v>12.539999999999999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46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0.23499999999999999</v>
      </c>
      <c r="T125" s="229">
        <f>S125*H125</f>
        <v>2.9468999999999999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150</v>
      </c>
      <c r="AT125" s="230" t="s">
        <v>146</v>
      </c>
      <c r="AU125" s="230" t="s">
        <v>91</v>
      </c>
      <c r="AY125" s="16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89</v>
      </c>
      <c r="BK125" s="231">
        <f>ROUND(I125*H125,2)</f>
        <v>0</v>
      </c>
      <c r="BL125" s="16" t="s">
        <v>150</v>
      </c>
      <c r="BM125" s="230" t="s">
        <v>1547</v>
      </c>
    </row>
    <row r="126" s="2" customFormat="1" ht="24.15" customHeight="1">
      <c r="A126" s="37"/>
      <c r="B126" s="38"/>
      <c r="C126" s="218" t="s">
        <v>91</v>
      </c>
      <c r="D126" s="218" t="s">
        <v>146</v>
      </c>
      <c r="E126" s="219" t="s">
        <v>1548</v>
      </c>
      <c r="F126" s="220" t="s">
        <v>1549</v>
      </c>
      <c r="G126" s="221" t="s">
        <v>329</v>
      </c>
      <c r="H126" s="222">
        <v>2.121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46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150</v>
      </c>
      <c r="AT126" s="230" t="s">
        <v>146</v>
      </c>
      <c r="AU126" s="230" t="s">
        <v>91</v>
      </c>
      <c r="AY126" s="16" t="s">
        <v>144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89</v>
      </c>
      <c r="BK126" s="231">
        <f>ROUND(I126*H126,2)</f>
        <v>0</v>
      </c>
      <c r="BL126" s="16" t="s">
        <v>150</v>
      </c>
      <c r="BM126" s="230" t="s">
        <v>1550</v>
      </c>
    </row>
    <row r="127" s="13" customFormat="1">
      <c r="A127" s="13"/>
      <c r="B127" s="232"/>
      <c r="C127" s="233"/>
      <c r="D127" s="234" t="s">
        <v>152</v>
      </c>
      <c r="E127" s="235" t="s">
        <v>1</v>
      </c>
      <c r="F127" s="236" t="s">
        <v>1551</v>
      </c>
      <c r="G127" s="233"/>
      <c r="H127" s="237">
        <v>2.121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152</v>
      </c>
      <c r="AU127" s="243" t="s">
        <v>91</v>
      </c>
      <c r="AV127" s="13" t="s">
        <v>91</v>
      </c>
      <c r="AW127" s="13" t="s">
        <v>36</v>
      </c>
      <c r="AX127" s="13" t="s">
        <v>89</v>
      </c>
      <c r="AY127" s="243" t="s">
        <v>144</v>
      </c>
    </row>
    <row r="128" s="2" customFormat="1" ht="33" customHeight="1">
      <c r="A128" s="37"/>
      <c r="B128" s="38"/>
      <c r="C128" s="218" t="s">
        <v>159</v>
      </c>
      <c r="D128" s="218" t="s">
        <v>146</v>
      </c>
      <c r="E128" s="219" t="s">
        <v>402</v>
      </c>
      <c r="F128" s="220" t="s">
        <v>1552</v>
      </c>
      <c r="G128" s="221" t="s">
        <v>329</v>
      </c>
      <c r="H128" s="222">
        <v>2.121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150</v>
      </c>
      <c r="AT128" s="230" t="s">
        <v>146</v>
      </c>
      <c r="AU128" s="230" t="s">
        <v>91</v>
      </c>
      <c r="AY128" s="16" t="s">
        <v>144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150</v>
      </c>
      <c r="BM128" s="230" t="s">
        <v>1553</v>
      </c>
    </row>
    <row r="129" s="2" customFormat="1" ht="37.8" customHeight="1">
      <c r="A129" s="37"/>
      <c r="B129" s="38"/>
      <c r="C129" s="218" t="s">
        <v>150</v>
      </c>
      <c r="D129" s="218" t="s">
        <v>146</v>
      </c>
      <c r="E129" s="219" t="s">
        <v>412</v>
      </c>
      <c r="F129" s="220" t="s">
        <v>413</v>
      </c>
      <c r="G129" s="221" t="s">
        <v>329</v>
      </c>
      <c r="H129" s="222">
        <v>53.024999999999999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150</v>
      </c>
      <c r="AT129" s="230" t="s">
        <v>146</v>
      </c>
      <c r="AU129" s="230" t="s">
        <v>91</v>
      </c>
      <c r="AY129" s="16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150</v>
      </c>
      <c r="BM129" s="230" t="s">
        <v>1554</v>
      </c>
    </row>
    <row r="130" s="13" customFormat="1">
      <c r="A130" s="13"/>
      <c r="B130" s="232"/>
      <c r="C130" s="233"/>
      <c r="D130" s="234" t="s">
        <v>152</v>
      </c>
      <c r="E130" s="235" t="s">
        <v>1</v>
      </c>
      <c r="F130" s="236" t="s">
        <v>1555</v>
      </c>
      <c r="G130" s="233"/>
      <c r="H130" s="237">
        <v>53.024999999999999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152</v>
      </c>
      <c r="AU130" s="243" t="s">
        <v>91</v>
      </c>
      <c r="AV130" s="13" t="s">
        <v>91</v>
      </c>
      <c r="AW130" s="13" t="s">
        <v>36</v>
      </c>
      <c r="AX130" s="13" t="s">
        <v>89</v>
      </c>
      <c r="AY130" s="243" t="s">
        <v>144</v>
      </c>
    </row>
    <row r="131" s="2" customFormat="1" ht="24.15" customHeight="1">
      <c r="A131" s="37"/>
      <c r="B131" s="38"/>
      <c r="C131" s="218" t="s">
        <v>165</v>
      </c>
      <c r="D131" s="218" t="s">
        <v>146</v>
      </c>
      <c r="E131" s="219" t="s">
        <v>788</v>
      </c>
      <c r="F131" s="220" t="s">
        <v>789</v>
      </c>
      <c r="G131" s="221" t="s">
        <v>329</v>
      </c>
      <c r="H131" s="222">
        <v>2.121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46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150</v>
      </c>
      <c r="AT131" s="230" t="s">
        <v>146</v>
      </c>
      <c r="AU131" s="230" t="s">
        <v>91</v>
      </c>
      <c r="AY131" s="16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89</v>
      </c>
      <c r="BK131" s="231">
        <f>ROUND(I131*H131,2)</f>
        <v>0</v>
      </c>
      <c r="BL131" s="16" t="s">
        <v>150</v>
      </c>
      <c r="BM131" s="230" t="s">
        <v>1556</v>
      </c>
    </row>
    <row r="132" s="2" customFormat="1" ht="33" customHeight="1">
      <c r="A132" s="37"/>
      <c r="B132" s="38"/>
      <c r="C132" s="218" t="s">
        <v>168</v>
      </c>
      <c r="D132" s="218" t="s">
        <v>146</v>
      </c>
      <c r="E132" s="219" t="s">
        <v>426</v>
      </c>
      <c r="F132" s="220" t="s">
        <v>427</v>
      </c>
      <c r="G132" s="221" t="s">
        <v>238</v>
      </c>
      <c r="H132" s="222">
        <v>3.8180000000000001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46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150</v>
      </c>
      <c r="AT132" s="230" t="s">
        <v>146</v>
      </c>
      <c r="AU132" s="230" t="s">
        <v>91</v>
      </c>
      <c r="AY132" s="16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150</v>
      </c>
      <c r="BM132" s="230" t="s">
        <v>1557</v>
      </c>
    </row>
    <row r="133" s="13" customFormat="1">
      <c r="A133" s="13"/>
      <c r="B133" s="232"/>
      <c r="C133" s="233"/>
      <c r="D133" s="234" t="s">
        <v>152</v>
      </c>
      <c r="E133" s="235" t="s">
        <v>1</v>
      </c>
      <c r="F133" s="236" t="s">
        <v>1558</v>
      </c>
      <c r="G133" s="233"/>
      <c r="H133" s="237">
        <v>3.8180000000000001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152</v>
      </c>
      <c r="AU133" s="243" t="s">
        <v>91</v>
      </c>
      <c r="AV133" s="13" t="s">
        <v>91</v>
      </c>
      <c r="AW133" s="13" t="s">
        <v>36</v>
      </c>
      <c r="AX133" s="13" t="s">
        <v>89</v>
      </c>
      <c r="AY133" s="243" t="s">
        <v>144</v>
      </c>
    </row>
    <row r="134" s="2" customFormat="1" ht="16.5" customHeight="1">
      <c r="A134" s="37"/>
      <c r="B134" s="38"/>
      <c r="C134" s="218" t="s">
        <v>173</v>
      </c>
      <c r="D134" s="218" t="s">
        <v>146</v>
      </c>
      <c r="E134" s="219" t="s">
        <v>434</v>
      </c>
      <c r="F134" s="220" t="s">
        <v>435</v>
      </c>
      <c r="G134" s="221" t="s">
        <v>329</v>
      </c>
      <c r="H134" s="222">
        <v>2.121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46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150</v>
      </c>
      <c r="AT134" s="230" t="s">
        <v>146</v>
      </c>
      <c r="AU134" s="230" t="s">
        <v>91</v>
      </c>
      <c r="AY134" s="16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150</v>
      </c>
      <c r="BM134" s="230" t="s">
        <v>1559</v>
      </c>
    </row>
    <row r="135" s="2" customFormat="1" ht="24.15" customHeight="1">
      <c r="A135" s="37"/>
      <c r="B135" s="38"/>
      <c r="C135" s="218" t="s">
        <v>177</v>
      </c>
      <c r="D135" s="218" t="s">
        <v>146</v>
      </c>
      <c r="E135" s="219" t="s">
        <v>443</v>
      </c>
      <c r="F135" s="220" t="s">
        <v>444</v>
      </c>
      <c r="G135" s="221" t="s">
        <v>329</v>
      </c>
      <c r="H135" s="222">
        <v>1.2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46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150</v>
      </c>
      <c r="AT135" s="230" t="s">
        <v>146</v>
      </c>
      <c r="AU135" s="230" t="s">
        <v>91</v>
      </c>
      <c r="AY135" s="16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89</v>
      </c>
      <c r="BK135" s="231">
        <f>ROUND(I135*H135,2)</f>
        <v>0</v>
      </c>
      <c r="BL135" s="16" t="s">
        <v>150</v>
      </c>
      <c r="BM135" s="230" t="s">
        <v>1560</v>
      </c>
    </row>
    <row r="136" s="2" customFormat="1">
      <c r="A136" s="37"/>
      <c r="B136" s="38"/>
      <c r="C136" s="39"/>
      <c r="D136" s="234" t="s">
        <v>498</v>
      </c>
      <c r="E136" s="39"/>
      <c r="F136" s="271" t="s">
        <v>1561</v>
      </c>
      <c r="G136" s="39"/>
      <c r="H136" s="39"/>
      <c r="I136" s="272"/>
      <c r="J136" s="39"/>
      <c r="K136" s="39"/>
      <c r="L136" s="43"/>
      <c r="M136" s="273"/>
      <c r="N136" s="27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498</v>
      </c>
      <c r="AU136" s="16" t="s">
        <v>91</v>
      </c>
    </row>
    <row r="137" s="2" customFormat="1" ht="16.5" customHeight="1">
      <c r="A137" s="37"/>
      <c r="B137" s="38"/>
      <c r="C137" s="244" t="s">
        <v>181</v>
      </c>
      <c r="D137" s="244" t="s">
        <v>235</v>
      </c>
      <c r="E137" s="245" t="s">
        <v>1562</v>
      </c>
      <c r="F137" s="246" t="s">
        <v>1563</v>
      </c>
      <c r="G137" s="247" t="s">
        <v>238</v>
      </c>
      <c r="H137" s="248">
        <v>5</v>
      </c>
      <c r="I137" s="249"/>
      <c r="J137" s="250">
        <f>ROUND(I137*H137,2)</f>
        <v>0</v>
      </c>
      <c r="K137" s="251"/>
      <c r="L137" s="252"/>
      <c r="M137" s="253" t="s">
        <v>1</v>
      </c>
      <c r="N137" s="254" t="s">
        <v>46</v>
      </c>
      <c r="O137" s="90"/>
      <c r="P137" s="228">
        <f>O137*H137</f>
        <v>0</v>
      </c>
      <c r="Q137" s="228">
        <v>1</v>
      </c>
      <c r="R137" s="228">
        <f>Q137*H137</f>
        <v>5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177</v>
      </c>
      <c r="AT137" s="230" t="s">
        <v>235</v>
      </c>
      <c r="AU137" s="230" t="s">
        <v>91</v>
      </c>
      <c r="AY137" s="16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150</v>
      </c>
      <c r="BM137" s="230" t="s">
        <v>1564</v>
      </c>
    </row>
    <row r="138" s="2" customFormat="1" ht="24.15" customHeight="1">
      <c r="A138" s="37"/>
      <c r="B138" s="38"/>
      <c r="C138" s="218" t="s">
        <v>184</v>
      </c>
      <c r="D138" s="218" t="s">
        <v>146</v>
      </c>
      <c r="E138" s="219" t="s">
        <v>1427</v>
      </c>
      <c r="F138" s="220" t="s">
        <v>1428</v>
      </c>
      <c r="G138" s="221" t="s">
        <v>329</v>
      </c>
      <c r="H138" s="222">
        <v>8.3249999999999993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46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150</v>
      </c>
      <c r="AT138" s="230" t="s">
        <v>146</v>
      </c>
      <c r="AU138" s="230" t="s">
        <v>91</v>
      </c>
      <c r="AY138" s="16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150</v>
      </c>
      <c r="BM138" s="230" t="s">
        <v>1565</v>
      </c>
    </row>
    <row r="139" s="13" customFormat="1">
      <c r="A139" s="13"/>
      <c r="B139" s="232"/>
      <c r="C139" s="233"/>
      <c r="D139" s="234" t="s">
        <v>152</v>
      </c>
      <c r="E139" s="235" t="s">
        <v>1</v>
      </c>
      <c r="F139" s="236" t="s">
        <v>1566</v>
      </c>
      <c r="G139" s="233"/>
      <c r="H139" s="237">
        <v>8.3249999999999993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152</v>
      </c>
      <c r="AU139" s="243" t="s">
        <v>91</v>
      </c>
      <c r="AV139" s="13" t="s">
        <v>91</v>
      </c>
      <c r="AW139" s="13" t="s">
        <v>36</v>
      </c>
      <c r="AX139" s="13" t="s">
        <v>89</v>
      </c>
      <c r="AY139" s="243" t="s">
        <v>144</v>
      </c>
    </row>
    <row r="140" s="2" customFormat="1" ht="16.5" customHeight="1">
      <c r="A140" s="37"/>
      <c r="B140" s="38"/>
      <c r="C140" s="244" t="s">
        <v>188</v>
      </c>
      <c r="D140" s="244" t="s">
        <v>235</v>
      </c>
      <c r="E140" s="245" t="s">
        <v>1567</v>
      </c>
      <c r="F140" s="246" t="s">
        <v>1568</v>
      </c>
      <c r="G140" s="247" t="s">
        <v>238</v>
      </c>
      <c r="H140" s="248">
        <v>16.649999999999999</v>
      </c>
      <c r="I140" s="249"/>
      <c r="J140" s="250">
        <f>ROUND(I140*H140,2)</f>
        <v>0</v>
      </c>
      <c r="K140" s="251"/>
      <c r="L140" s="252"/>
      <c r="M140" s="253" t="s">
        <v>1</v>
      </c>
      <c r="N140" s="254" t="s">
        <v>46</v>
      </c>
      <c r="O140" s="90"/>
      <c r="P140" s="228">
        <f>O140*H140</f>
        <v>0</v>
      </c>
      <c r="Q140" s="228">
        <v>1</v>
      </c>
      <c r="R140" s="228">
        <f>Q140*H140</f>
        <v>16.649999999999999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177</v>
      </c>
      <c r="AT140" s="230" t="s">
        <v>235</v>
      </c>
      <c r="AU140" s="230" t="s">
        <v>91</v>
      </c>
      <c r="AY140" s="16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89</v>
      </c>
      <c r="BK140" s="231">
        <f>ROUND(I140*H140,2)</f>
        <v>0</v>
      </c>
      <c r="BL140" s="16" t="s">
        <v>150</v>
      </c>
      <c r="BM140" s="230" t="s">
        <v>1569</v>
      </c>
    </row>
    <row r="141" s="13" customFormat="1">
      <c r="A141" s="13"/>
      <c r="B141" s="232"/>
      <c r="C141" s="233"/>
      <c r="D141" s="234" t="s">
        <v>152</v>
      </c>
      <c r="E141" s="235" t="s">
        <v>1</v>
      </c>
      <c r="F141" s="236" t="s">
        <v>1570</v>
      </c>
      <c r="G141" s="233"/>
      <c r="H141" s="237">
        <v>16.649999999999999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152</v>
      </c>
      <c r="AU141" s="243" t="s">
        <v>91</v>
      </c>
      <c r="AV141" s="13" t="s">
        <v>91</v>
      </c>
      <c r="AW141" s="13" t="s">
        <v>36</v>
      </c>
      <c r="AX141" s="13" t="s">
        <v>89</v>
      </c>
      <c r="AY141" s="243" t="s">
        <v>144</v>
      </c>
    </row>
    <row r="142" s="12" customFormat="1" ht="22.8" customHeight="1">
      <c r="A142" s="12"/>
      <c r="B142" s="202"/>
      <c r="C142" s="203"/>
      <c r="D142" s="204" t="s">
        <v>80</v>
      </c>
      <c r="E142" s="216" t="s">
        <v>177</v>
      </c>
      <c r="F142" s="216" t="s">
        <v>548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SUM(P143:P145)</f>
        <v>0</v>
      </c>
      <c r="Q142" s="210"/>
      <c r="R142" s="211">
        <f>SUM(R143:R145)</f>
        <v>0</v>
      </c>
      <c r="S142" s="210"/>
      <c r="T142" s="212">
        <f>SUM(T143:T145)</f>
        <v>2.64608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89</v>
      </c>
      <c r="AT142" s="214" t="s">
        <v>80</v>
      </c>
      <c r="AU142" s="214" t="s">
        <v>89</v>
      </c>
      <c r="AY142" s="213" t="s">
        <v>144</v>
      </c>
      <c r="BK142" s="215">
        <f>SUM(BK143:BK145)</f>
        <v>0</v>
      </c>
    </row>
    <row r="143" s="2" customFormat="1" ht="24.15" customHeight="1">
      <c r="A143" s="37"/>
      <c r="B143" s="38"/>
      <c r="C143" s="218" t="s">
        <v>192</v>
      </c>
      <c r="D143" s="218" t="s">
        <v>146</v>
      </c>
      <c r="E143" s="219" t="s">
        <v>1457</v>
      </c>
      <c r="F143" s="220" t="s">
        <v>1458</v>
      </c>
      <c r="G143" s="221" t="s">
        <v>329</v>
      </c>
      <c r="H143" s="222">
        <v>1.274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46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1.9199999999999999</v>
      </c>
      <c r="T143" s="229">
        <f>S143*H143</f>
        <v>2.4460799999999998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150</v>
      </c>
      <c r="AT143" s="230" t="s">
        <v>146</v>
      </c>
      <c r="AU143" s="230" t="s">
        <v>91</v>
      </c>
      <c r="AY143" s="16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89</v>
      </c>
      <c r="BK143" s="231">
        <f>ROUND(I143*H143,2)</f>
        <v>0</v>
      </c>
      <c r="BL143" s="16" t="s">
        <v>150</v>
      </c>
      <c r="BM143" s="230" t="s">
        <v>1571</v>
      </c>
    </row>
    <row r="144" s="13" customFormat="1">
      <c r="A144" s="13"/>
      <c r="B144" s="232"/>
      <c r="C144" s="233"/>
      <c r="D144" s="234" t="s">
        <v>152</v>
      </c>
      <c r="E144" s="235" t="s">
        <v>1</v>
      </c>
      <c r="F144" s="236" t="s">
        <v>1572</v>
      </c>
      <c r="G144" s="233"/>
      <c r="H144" s="237">
        <v>1.274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152</v>
      </c>
      <c r="AU144" s="243" t="s">
        <v>91</v>
      </c>
      <c r="AV144" s="13" t="s">
        <v>91</v>
      </c>
      <c r="AW144" s="13" t="s">
        <v>36</v>
      </c>
      <c r="AX144" s="13" t="s">
        <v>89</v>
      </c>
      <c r="AY144" s="243" t="s">
        <v>144</v>
      </c>
    </row>
    <row r="145" s="2" customFormat="1" ht="24.15" customHeight="1">
      <c r="A145" s="37"/>
      <c r="B145" s="38"/>
      <c r="C145" s="218" t="s">
        <v>196</v>
      </c>
      <c r="D145" s="218" t="s">
        <v>146</v>
      </c>
      <c r="E145" s="219" t="s">
        <v>1573</v>
      </c>
      <c r="F145" s="220" t="s">
        <v>1574</v>
      </c>
      <c r="G145" s="221" t="s">
        <v>347</v>
      </c>
      <c r="H145" s="222">
        <v>1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46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0.20000000000000001</v>
      </c>
      <c r="T145" s="229">
        <f>S145*H145</f>
        <v>0.20000000000000001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150</v>
      </c>
      <c r="AT145" s="230" t="s">
        <v>146</v>
      </c>
      <c r="AU145" s="230" t="s">
        <v>91</v>
      </c>
      <c r="AY145" s="16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89</v>
      </c>
      <c r="BK145" s="231">
        <f>ROUND(I145*H145,2)</f>
        <v>0</v>
      </c>
      <c r="BL145" s="16" t="s">
        <v>150</v>
      </c>
      <c r="BM145" s="230" t="s">
        <v>1575</v>
      </c>
    </row>
    <row r="146" s="12" customFormat="1" ht="22.8" customHeight="1">
      <c r="A146" s="12"/>
      <c r="B146" s="202"/>
      <c r="C146" s="203"/>
      <c r="D146" s="204" t="s">
        <v>80</v>
      </c>
      <c r="E146" s="216" t="s">
        <v>709</v>
      </c>
      <c r="F146" s="216" t="s">
        <v>710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SUM(P147:P153)</f>
        <v>0</v>
      </c>
      <c r="Q146" s="210"/>
      <c r="R146" s="211">
        <f>SUM(R147:R153)</f>
        <v>0</v>
      </c>
      <c r="S146" s="210"/>
      <c r="T146" s="212">
        <f>SUM(T147:T153)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89</v>
      </c>
      <c r="AT146" s="214" t="s">
        <v>80</v>
      </c>
      <c r="AU146" s="214" t="s">
        <v>89</v>
      </c>
      <c r="AY146" s="213" t="s">
        <v>144</v>
      </c>
      <c r="BK146" s="215">
        <f>SUM(BK147:BK153)</f>
        <v>0</v>
      </c>
    </row>
    <row r="147" s="2" customFormat="1" ht="33" customHeight="1">
      <c r="A147" s="37"/>
      <c r="B147" s="38"/>
      <c r="C147" s="218" t="s">
        <v>200</v>
      </c>
      <c r="D147" s="218" t="s">
        <v>146</v>
      </c>
      <c r="E147" s="219" t="s">
        <v>712</v>
      </c>
      <c r="F147" s="220" t="s">
        <v>713</v>
      </c>
      <c r="G147" s="221" t="s">
        <v>238</v>
      </c>
      <c r="H147" s="222">
        <v>5.5999999999999996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150</v>
      </c>
      <c r="AT147" s="230" t="s">
        <v>146</v>
      </c>
      <c r="AU147" s="230" t="s">
        <v>91</v>
      </c>
      <c r="AY147" s="16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150</v>
      </c>
      <c r="BM147" s="230" t="s">
        <v>1576</v>
      </c>
    </row>
    <row r="148" s="13" customFormat="1">
      <c r="A148" s="13"/>
      <c r="B148" s="232"/>
      <c r="C148" s="233"/>
      <c r="D148" s="234" t="s">
        <v>152</v>
      </c>
      <c r="E148" s="235" t="s">
        <v>1</v>
      </c>
      <c r="F148" s="236" t="s">
        <v>1577</v>
      </c>
      <c r="G148" s="233"/>
      <c r="H148" s="237">
        <v>5.5999999999999996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152</v>
      </c>
      <c r="AU148" s="243" t="s">
        <v>91</v>
      </c>
      <c r="AV148" s="13" t="s">
        <v>91</v>
      </c>
      <c r="AW148" s="13" t="s">
        <v>36</v>
      </c>
      <c r="AX148" s="13" t="s">
        <v>89</v>
      </c>
      <c r="AY148" s="243" t="s">
        <v>144</v>
      </c>
    </row>
    <row r="149" s="2" customFormat="1" ht="21.75" customHeight="1">
      <c r="A149" s="37"/>
      <c r="B149" s="38"/>
      <c r="C149" s="218" t="s">
        <v>8</v>
      </c>
      <c r="D149" s="218" t="s">
        <v>146</v>
      </c>
      <c r="E149" s="219" t="s">
        <v>717</v>
      </c>
      <c r="F149" s="220" t="s">
        <v>718</v>
      </c>
      <c r="G149" s="221" t="s">
        <v>238</v>
      </c>
      <c r="H149" s="222">
        <v>106.40000000000001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46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150</v>
      </c>
      <c r="AT149" s="230" t="s">
        <v>146</v>
      </c>
      <c r="AU149" s="230" t="s">
        <v>91</v>
      </c>
      <c r="AY149" s="16" t="s">
        <v>144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89</v>
      </c>
      <c r="BK149" s="231">
        <f>ROUND(I149*H149,2)</f>
        <v>0</v>
      </c>
      <c r="BL149" s="16" t="s">
        <v>150</v>
      </c>
      <c r="BM149" s="230" t="s">
        <v>1578</v>
      </c>
    </row>
    <row r="150" s="13" customFormat="1">
      <c r="A150" s="13"/>
      <c r="B150" s="232"/>
      <c r="C150" s="233"/>
      <c r="D150" s="234" t="s">
        <v>152</v>
      </c>
      <c r="E150" s="235" t="s">
        <v>1</v>
      </c>
      <c r="F150" s="236" t="s">
        <v>1579</v>
      </c>
      <c r="G150" s="233"/>
      <c r="H150" s="237">
        <v>106.40000000000001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152</v>
      </c>
      <c r="AU150" s="243" t="s">
        <v>91</v>
      </c>
      <c r="AV150" s="13" t="s">
        <v>91</v>
      </c>
      <c r="AW150" s="13" t="s">
        <v>36</v>
      </c>
      <c r="AX150" s="13" t="s">
        <v>89</v>
      </c>
      <c r="AY150" s="243" t="s">
        <v>144</v>
      </c>
    </row>
    <row r="151" s="2" customFormat="1" ht="16.5" customHeight="1">
      <c r="A151" s="37"/>
      <c r="B151" s="38"/>
      <c r="C151" s="218" t="s">
        <v>206</v>
      </c>
      <c r="D151" s="218" t="s">
        <v>146</v>
      </c>
      <c r="E151" s="219" t="s">
        <v>722</v>
      </c>
      <c r="F151" s="220" t="s">
        <v>723</v>
      </c>
      <c r="G151" s="221" t="s">
        <v>238</v>
      </c>
      <c r="H151" s="222">
        <v>5.5999999999999996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46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150</v>
      </c>
      <c r="AT151" s="230" t="s">
        <v>146</v>
      </c>
      <c r="AU151" s="230" t="s">
        <v>91</v>
      </c>
      <c r="AY151" s="16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150</v>
      </c>
      <c r="BM151" s="230" t="s">
        <v>1580</v>
      </c>
    </row>
    <row r="152" s="2" customFormat="1" ht="37.8" customHeight="1">
      <c r="A152" s="37"/>
      <c r="B152" s="38"/>
      <c r="C152" s="218" t="s">
        <v>210</v>
      </c>
      <c r="D152" s="218" t="s">
        <v>146</v>
      </c>
      <c r="E152" s="219" t="s">
        <v>726</v>
      </c>
      <c r="F152" s="220" t="s">
        <v>727</v>
      </c>
      <c r="G152" s="221" t="s">
        <v>238</v>
      </c>
      <c r="H152" s="222">
        <v>5.4000000000000004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150</v>
      </c>
      <c r="AT152" s="230" t="s">
        <v>146</v>
      </c>
      <c r="AU152" s="230" t="s">
        <v>91</v>
      </c>
      <c r="AY152" s="16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150</v>
      </c>
      <c r="BM152" s="230" t="s">
        <v>1581</v>
      </c>
    </row>
    <row r="153" s="2" customFormat="1" ht="37.8" customHeight="1">
      <c r="A153" s="37"/>
      <c r="B153" s="38"/>
      <c r="C153" s="218" t="s">
        <v>214</v>
      </c>
      <c r="D153" s="218" t="s">
        <v>146</v>
      </c>
      <c r="E153" s="219" t="s">
        <v>1582</v>
      </c>
      <c r="F153" s="220" t="s">
        <v>1583</v>
      </c>
      <c r="G153" s="221" t="s">
        <v>238</v>
      </c>
      <c r="H153" s="222">
        <v>0.20000000000000001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46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150</v>
      </c>
      <c r="AT153" s="230" t="s">
        <v>146</v>
      </c>
      <c r="AU153" s="230" t="s">
        <v>91</v>
      </c>
      <c r="AY153" s="16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89</v>
      </c>
      <c r="BK153" s="231">
        <f>ROUND(I153*H153,2)</f>
        <v>0</v>
      </c>
      <c r="BL153" s="16" t="s">
        <v>150</v>
      </c>
      <c r="BM153" s="230" t="s">
        <v>1584</v>
      </c>
    </row>
    <row r="154" s="12" customFormat="1" ht="25.92" customHeight="1">
      <c r="A154" s="12"/>
      <c r="B154" s="202"/>
      <c r="C154" s="203"/>
      <c r="D154" s="204" t="s">
        <v>80</v>
      </c>
      <c r="E154" s="205" t="s">
        <v>739</v>
      </c>
      <c r="F154" s="205" t="s">
        <v>1530</v>
      </c>
      <c r="G154" s="203"/>
      <c r="H154" s="203"/>
      <c r="I154" s="206"/>
      <c r="J154" s="207">
        <f>BK154</f>
        <v>0</v>
      </c>
      <c r="K154" s="203"/>
      <c r="L154" s="208"/>
      <c r="M154" s="209"/>
      <c r="N154" s="210"/>
      <c r="O154" s="210"/>
      <c r="P154" s="211">
        <f>P155</f>
        <v>0</v>
      </c>
      <c r="Q154" s="210"/>
      <c r="R154" s="211">
        <f>R155</f>
        <v>0</v>
      </c>
      <c r="S154" s="210"/>
      <c r="T154" s="212">
        <f>T155</f>
        <v>0.095399999999999999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91</v>
      </c>
      <c r="AT154" s="214" t="s">
        <v>80</v>
      </c>
      <c r="AU154" s="214" t="s">
        <v>81</v>
      </c>
      <c r="AY154" s="213" t="s">
        <v>144</v>
      </c>
      <c r="BK154" s="215">
        <f>BK155</f>
        <v>0</v>
      </c>
    </row>
    <row r="155" s="12" customFormat="1" ht="22.8" customHeight="1">
      <c r="A155" s="12"/>
      <c r="B155" s="202"/>
      <c r="C155" s="203"/>
      <c r="D155" s="204" t="s">
        <v>80</v>
      </c>
      <c r="E155" s="216" t="s">
        <v>1585</v>
      </c>
      <c r="F155" s="216" t="s">
        <v>1586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P156</f>
        <v>0</v>
      </c>
      <c r="Q155" s="210"/>
      <c r="R155" s="211">
        <f>R156</f>
        <v>0</v>
      </c>
      <c r="S155" s="210"/>
      <c r="T155" s="212">
        <f>T156</f>
        <v>0.095399999999999999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91</v>
      </c>
      <c r="AT155" s="214" t="s">
        <v>80</v>
      </c>
      <c r="AU155" s="214" t="s">
        <v>89</v>
      </c>
      <c r="AY155" s="213" t="s">
        <v>144</v>
      </c>
      <c r="BK155" s="215">
        <f>BK156</f>
        <v>0</v>
      </c>
    </row>
    <row r="156" s="2" customFormat="1" ht="37.8" customHeight="1">
      <c r="A156" s="37"/>
      <c r="B156" s="38"/>
      <c r="C156" s="218" t="s">
        <v>219</v>
      </c>
      <c r="D156" s="218" t="s">
        <v>146</v>
      </c>
      <c r="E156" s="219" t="s">
        <v>1587</v>
      </c>
      <c r="F156" s="220" t="s">
        <v>1588</v>
      </c>
      <c r="G156" s="221" t="s">
        <v>1162</v>
      </c>
      <c r="H156" s="222">
        <v>1</v>
      </c>
      <c r="I156" s="223"/>
      <c r="J156" s="224">
        <f>ROUND(I156*H156,2)</f>
        <v>0</v>
      </c>
      <c r="K156" s="225"/>
      <c r="L156" s="43"/>
      <c r="M156" s="266" t="s">
        <v>1</v>
      </c>
      <c r="N156" s="267" t="s">
        <v>46</v>
      </c>
      <c r="O156" s="268"/>
      <c r="P156" s="269">
        <f>O156*H156</f>
        <v>0</v>
      </c>
      <c r="Q156" s="269">
        <v>0</v>
      </c>
      <c r="R156" s="269">
        <f>Q156*H156</f>
        <v>0</v>
      </c>
      <c r="S156" s="269">
        <v>0.095399999999999999</v>
      </c>
      <c r="T156" s="270">
        <f>S156*H156</f>
        <v>0.095399999999999999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206</v>
      </c>
      <c r="AT156" s="230" t="s">
        <v>146</v>
      </c>
      <c r="AU156" s="230" t="s">
        <v>91</v>
      </c>
      <c r="AY156" s="16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89</v>
      </c>
      <c r="BK156" s="231">
        <f>ROUND(I156*H156,2)</f>
        <v>0</v>
      </c>
      <c r="BL156" s="16" t="s">
        <v>206</v>
      </c>
      <c r="BM156" s="230" t="s">
        <v>1589</v>
      </c>
    </row>
    <row r="157" s="2" customFormat="1" ht="6.96" customHeight="1">
      <c r="A157" s="37"/>
      <c r="B157" s="65"/>
      <c r="C157" s="66"/>
      <c r="D157" s="66"/>
      <c r="E157" s="66"/>
      <c r="F157" s="66"/>
      <c r="G157" s="66"/>
      <c r="H157" s="66"/>
      <c r="I157" s="66"/>
      <c r="J157" s="66"/>
      <c r="K157" s="66"/>
      <c r="L157" s="43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sheetProtection sheet="1" autoFilter="0" formatColumns="0" formatRows="0" objects="1" scenarios="1" spinCount="100000" saltValue="9IPrHHhLXXPw/2W+zT0G0Fr/hx/6NFxKuBGfPCr3tj+aq8oCvzs9BAd0IT5oXxfvCuJStoLSRI5e7qKbdSq/3Q==" hashValue="2EBGrYdvaJNfeZWJ6CqZjQ7W/AjTsIjwpMvpgxQYRVEeN/1va7gG6O/dmH+6JuN8nqy2jtFCEjPbZuwESCoVhQ==" algorithmName="SHA-512" password="CC35"/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f37fd-c369-40f2-90d4-e7e46af88bde">
      <Terms xmlns="http://schemas.microsoft.com/office/infopath/2007/PartnerControls"/>
    </lcf76f155ced4ddcb4097134ff3c332f>
    <TaxCatchAll xmlns="3b2a0ea5-291b-4392-ad5f-4a764dc663ac" xsi:nil="true"/>
  </documentManagement>
</p:properties>
</file>

<file path=customXml/itemProps1.xml><?xml version="1.0" encoding="utf-8"?>
<ds:datastoreItem xmlns:ds="http://schemas.openxmlformats.org/officeDocument/2006/customXml" ds:itemID="{59571835-5DEE-42EE-ABD2-0E31FA9BB591}"/>
</file>

<file path=customXml/itemProps2.xml><?xml version="1.0" encoding="utf-8"?>
<ds:datastoreItem xmlns:ds="http://schemas.openxmlformats.org/officeDocument/2006/customXml" ds:itemID="{4FD6DE83-52F0-4801-8A2D-6433652C8BEF}"/>
</file>

<file path=customXml/itemProps3.xml><?xml version="1.0" encoding="utf-8"?>
<ds:datastoreItem xmlns:ds="http://schemas.openxmlformats.org/officeDocument/2006/customXml" ds:itemID="{894A3746-39E4-402D-A5FE-86CF3FD2DC50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2025-02-25T06:18:22Z</dcterms:created>
  <dcterms:modified xsi:type="dcterms:W3CDTF">2025-02-25T06:18:29Z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