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arti\Documents\Rozpočty\Zliv ÚV\"/>
    </mc:Choice>
  </mc:AlternateContent>
  <xr:revisionPtr revIDLastSave="0" documentId="13_ncr:1_{C053E7AA-AC73-4C17-AA61-12EF733EA7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ace stavby" sheetId="1" r:id="rId1"/>
    <sheet name="VRN-00 - Vedlejší rozpočt..." sheetId="2" r:id="rId2"/>
    <sheet name="SO-01 - Obnovy povrchů a ..." sheetId="3" r:id="rId3"/>
    <sheet name="SO-02 - Obnova fasády ÚV ..." sheetId="4" r:id="rId4"/>
    <sheet name="SO-03 - Obnova střešní kr..." sheetId="5" r:id="rId5"/>
    <sheet name="PS-01 - Technologická čás..." sheetId="6" r:id="rId6"/>
    <sheet name="Rekapitulace PS-01" sheetId="10" r:id="rId7"/>
    <sheet name="PS-01" sheetId="9" r:id="rId8"/>
    <sheet name="PS-02 - Elektroinstalace ..." sheetId="7" r:id="rId9"/>
    <sheet name="Rekapitulace" sheetId="13" r:id="rId10"/>
    <sheet name="Dodávky" sheetId="12" r:id="rId11"/>
    <sheet name="Elektromontáže a služby" sheetId="11" r:id="rId12"/>
    <sheet name="Pokyny pro vyplnění" sheetId="8" r:id="rId13"/>
  </sheets>
  <definedNames>
    <definedName name="_xlnm._FilterDatabase" localSheetId="10" hidden="1">Dodávky!$A$3:$H$141</definedName>
    <definedName name="_xlnm._FilterDatabase" localSheetId="11" hidden="1">'Elektromontáže a služby'!$A$3:$H$24</definedName>
    <definedName name="_xlnm._FilterDatabase" localSheetId="5" hidden="1">'PS-01 - Technologická čás...'!$C$80:$K$85</definedName>
    <definedName name="_xlnm._FilterDatabase" localSheetId="8" hidden="1">'PS-02 - Elektroinstalace ...'!$C$80:$K$84</definedName>
    <definedName name="_xlnm._FilterDatabase" localSheetId="9" hidden="1">Rekapitulace!$A$1:$H$47</definedName>
    <definedName name="_xlnm._FilterDatabase" localSheetId="2" hidden="1">'SO-01 - Obnovy povrchů a ...'!$C$94:$K$875</definedName>
    <definedName name="_xlnm._FilterDatabase" localSheetId="3" hidden="1">'SO-02 - Obnova fasády ÚV ...'!$C$90:$K$215</definedName>
    <definedName name="_xlnm._FilterDatabase" localSheetId="4" hidden="1">'SO-03 - Obnova střešní kr...'!$C$87:$K$200</definedName>
    <definedName name="_xlnm._FilterDatabase" localSheetId="1" hidden="1">'VRN-00 - Vedlejší rozpočt...'!$C$82:$K$105</definedName>
    <definedName name="_xlnm.Print_Titles" localSheetId="5">'PS-01 - Technologická čás...'!$80:$80</definedName>
    <definedName name="_xlnm.Print_Titles" localSheetId="8">'PS-02 - Elektroinstalace ...'!$80:$80</definedName>
    <definedName name="_xlnm.Print_Titles" localSheetId="0">'Rekapitulace stavby'!$52:$52</definedName>
    <definedName name="_xlnm.Print_Titles" localSheetId="2">'SO-01 - Obnovy povrchů a ...'!$94:$94</definedName>
    <definedName name="_xlnm.Print_Titles" localSheetId="3">'SO-02 - Obnova fasády ÚV ...'!$90:$90</definedName>
    <definedName name="_xlnm.Print_Titles" localSheetId="4">'SO-03 - Obnova střešní kr...'!$87:$87</definedName>
    <definedName name="_xlnm.Print_Titles" localSheetId="1">'VRN-00 - Vedlejší rozpočt...'!$82:$82</definedName>
    <definedName name="_xlnm.Print_Area" localSheetId="10">Dodávky!$A$1:$H$142</definedName>
    <definedName name="_xlnm.Print_Area" localSheetId="12">'Pokyny pro vyplnění'!$B$2:$K$71,'Pokyny pro vyplnění'!$B$74:$K$118,'Pokyny pro vyplnění'!$B$121:$K$161,'Pokyny pro vyplnění'!$B$164:$K$219</definedName>
    <definedName name="_xlnm.Print_Area" localSheetId="7">'PS-01'!$A$1:$H$185</definedName>
    <definedName name="_xlnm.Print_Area" localSheetId="5">'PS-01 - Technologická čás...'!$C$4:$J$39,'PS-01 - Technologická čás...'!$C$45:$J$62,'PS-01 - Technologická čás...'!$C$68:$K$85</definedName>
    <definedName name="_xlnm.Print_Area" localSheetId="8">'PS-02 - Elektroinstalace ...'!$C$4:$J$39,'PS-02 - Elektroinstalace ...'!$C$45:$J$62,'PS-02 - Elektroinstalace ...'!$C$68:$K$84</definedName>
    <definedName name="_xlnm.Print_Area" localSheetId="0">'Rekapitulace stavby'!$D$4:$AO$36,'Rekapitulace stavby'!$C$42:$AQ$61</definedName>
    <definedName name="_xlnm.Print_Area" localSheetId="2">'SO-01 - Obnovy povrchů a ...'!$C$4:$J$39,'SO-01 - Obnovy povrchů a ...'!$C$45:$J$76,'SO-01 - Obnovy povrchů a ...'!$C$82:$K$875</definedName>
    <definedName name="_xlnm.Print_Area" localSheetId="3">'SO-02 - Obnova fasády ÚV ...'!$C$4:$J$39,'SO-02 - Obnova fasády ÚV ...'!$C$45:$J$72,'SO-02 - Obnova fasády ÚV ...'!$C$78:$K$215</definedName>
    <definedName name="_xlnm.Print_Area" localSheetId="4">'SO-03 - Obnova střešní kr...'!$C$4:$J$39,'SO-03 - Obnova střešní kr...'!$C$45:$J$69,'SO-03 - Obnova střešní kr...'!$C$75:$K$200</definedName>
    <definedName name="_xlnm.Print_Area" localSheetId="1">'VRN-00 - Vedlejší rozpočt...'!$C$4:$J$39,'VRN-00 - Vedlejší rozpočt...'!$C$45:$J$64,'VRN-00 - Vedlejší rozpočt...'!$C$70:$K$105</definedName>
  </definedNames>
  <calcPr calcId="181029"/>
</workbook>
</file>

<file path=xl/calcChain.xml><?xml version="1.0" encoding="utf-8"?>
<calcChain xmlns="http://schemas.openxmlformats.org/spreadsheetml/2006/main">
  <c r="B14" i="13" l="1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B23" i="13"/>
  <c r="A24" i="13"/>
  <c r="B24" i="13"/>
  <c r="A25" i="13"/>
  <c r="B25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41" i="12"/>
  <c r="H42" i="12"/>
  <c r="H43" i="12"/>
  <c r="H46" i="12"/>
  <c r="H45" i="12" s="1"/>
  <c r="H18" i="13" s="1"/>
  <c r="H49" i="12"/>
  <c r="H50" i="12"/>
  <c r="H51" i="12"/>
  <c r="H52" i="12"/>
  <c r="H53" i="12"/>
  <c r="H54" i="12"/>
  <c r="H55" i="12"/>
  <c r="H56" i="12"/>
  <c r="H57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G5" i="11"/>
  <c r="G6" i="11"/>
  <c r="G7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F6" i="10"/>
  <c r="E8" i="9"/>
  <c r="F10" i="9"/>
  <c r="F11" i="9"/>
  <c r="F12" i="9"/>
  <c r="F9" i="10" s="1"/>
  <c r="F27" i="10" s="1"/>
  <c r="I84" i="6" s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8" i="9"/>
  <c r="F29" i="9"/>
  <c r="F30" i="9"/>
  <c r="F31" i="9"/>
  <c r="F32" i="9"/>
  <c r="F33" i="9"/>
  <c r="F35" i="9"/>
  <c r="F36" i="9"/>
  <c r="F37" i="9"/>
  <c r="F38" i="9"/>
  <c r="F39" i="9"/>
  <c r="F40" i="9"/>
  <c r="F41" i="9"/>
  <c r="F42" i="9"/>
  <c r="F43" i="9"/>
  <c r="F44" i="9"/>
  <c r="F45" i="9"/>
  <c r="F46" i="9"/>
  <c r="F48" i="9"/>
  <c r="F49" i="9"/>
  <c r="F50" i="9"/>
  <c r="F51" i="9"/>
  <c r="F52" i="9"/>
  <c r="F53" i="9"/>
  <c r="F55" i="9"/>
  <c r="F56" i="9"/>
  <c r="F57" i="9"/>
  <c r="F58" i="9"/>
  <c r="F59" i="9"/>
  <c r="F60" i="9"/>
  <c r="F61" i="9"/>
  <c r="F62" i="9"/>
  <c r="F63" i="9"/>
  <c r="F65" i="9"/>
  <c r="F66" i="9"/>
  <c r="F67" i="9"/>
  <c r="F68" i="9"/>
  <c r="F69" i="9"/>
  <c r="F70" i="9"/>
  <c r="F71" i="9"/>
  <c r="F72" i="9"/>
  <c r="F73" i="9"/>
  <c r="F74" i="9"/>
  <c r="F75" i="9"/>
  <c r="F77" i="9"/>
  <c r="F78" i="9"/>
  <c r="F79" i="9"/>
  <c r="F80" i="9"/>
  <c r="F81" i="9"/>
  <c r="F82" i="9"/>
  <c r="F84" i="9"/>
  <c r="F85" i="9"/>
  <c r="F86" i="9"/>
  <c r="F87" i="9"/>
  <c r="F88" i="9"/>
  <c r="F89" i="9"/>
  <c r="F90" i="9"/>
  <c r="F91" i="9"/>
  <c r="F93" i="9"/>
  <c r="F94" i="9"/>
  <c r="F95" i="9"/>
  <c r="F96" i="9"/>
  <c r="F97" i="9"/>
  <c r="F98" i="9"/>
  <c r="F99" i="9"/>
  <c r="F100" i="9"/>
  <c r="F101" i="9"/>
  <c r="F102" i="9"/>
  <c r="F103" i="9"/>
  <c r="F105" i="9"/>
  <c r="F106" i="9"/>
  <c r="F107" i="9"/>
  <c r="F108" i="9"/>
  <c r="F109" i="9"/>
  <c r="F110" i="9"/>
  <c r="F112" i="9"/>
  <c r="F113" i="9"/>
  <c r="F114" i="9"/>
  <c r="F115" i="9"/>
  <c r="F116" i="9"/>
  <c r="F117" i="9"/>
  <c r="F118" i="9"/>
  <c r="F119" i="9"/>
  <c r="F120" i="9"/>
  <c r="F121" i="9"/>
  <c r="F123" i="9"/>
  <c r="F124" i="9"/>
  <c r="F125" i="9"/>
  <c r="F126" i="9"/>
  <c r="F127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6" i="9"/>
  <c r="F147" i="9"/>
  <c r="F148" i="9"/>
  <c r="F149" i="9"/>
  <c r="F150" i="9"/>
  <c r="F151" i="9"/>
  <c r="F152" i="9"/>
  <c r="F154" i="9"/>
  <c r="F156" i="9"/>
  <c r="F157" i="9"/>
  <c r="F161" i="9"/>
  <c r="F162" i="9"/>
  <c r="F10" i="10" s="1"/>
  <c r="F163" i="9"/>
  <c r="F164" i="9"/>
  <c r="F165" i="9"/>
  <c r="F166" i="9"/>
  <c r="F170" i="9"/>
  <c r="F11" i="10" s="1"/>
  <c r="F171" i="9"/>
  <c r="F172" i="9"/>
  <c r="F173" i="9"/>
  <c r="F174" i="9"/>
  <c r="F175" i="9"/>
  <c r="F176" i="9"/>
  <c r="F177" i="9"/>
  <c r="F178" i="9"/>
  <c r="F182" i="9"/>
  <c r="F12" i="10" s="1"/>
  <c r="F183" i="9"/>
  <c r="E3120" i="9"/>
  <c r="E3121" i="9"/>
  <c r="E3122" i="9"/>
  <c r="E3123" i="9"/>
  <c r="E3124" i="9"/>
  <c r="E3125" i="9"/>
  <c r="E3126" i="9"/>
  <c r="E3127" i="9"/>
  <c r="E3128" i="9"/>
  <c r="E3129" i="9"/>
  <c r="E3130" i="9"/>
  <c r="E3131" i="9"/>
  <c r="E3132" i="9"/>
  <c r="E3133" i="9"/>
  <c r="E3134" i="9"/>
  <c r="E3135" i="9"/>
  <c r="E3136" i="9"/>
  <c r="E3137" i="9"/>
  <c r="E3138" i="9"/>
  <c r="E3139" i="9"/>
  <c r="E3140" i="9"/>
  <c r="E3141" i="9"/>
  <c r="E3142" i="9"/>
  <c r="E3143" i="9"/>
  <c r="E3144" i="9"/>
  <c r="E3145" i="9"/>
  <c r="E3146" i="9"/>
  <c r="E3147" i="9"/>
  <c r="E3148" i="9"/>
  <c r="E3149" i="9"/>
  <c r="E3150" i="9"/>
  <c r="E3151" i="9"/>
  <c r="E3152" i="9"/>
  <c r="E3153" i="9"/>
  <c r="E3154" i="9"/>
  <c r="E3155" i="9"/>
  <c r="E3156" i="9"/>
  <c r="E3157" i="9"/>
  <c r="E3158" i="9"/>
  <c r="E3159" i="9"/>
  <c r="E3160" i="9"/>
  <c r="E3161" i="9"/>
  <c r="E3162" i="9"/>
  <c r="E3163" i="9"/>
  <c r="E3164" i="9"/>
  <c r="E3165" i="9"/>
  <c r="E3166" i="9"/>
  <c r="E3167" i="9"/>
  <c r="E3168" i="9"/>
  <c r="E3169" i="9"/>
  <c r="E3170" i="9"/>
  <c r="E3171" i="9"/>
  <c r="E3172" i="9"/>
  <c r="E3173" i="9"/>
  <c r="E3174" i="9"/>
  <c r="E3175" i="9"/>
  <c r="E3176" i="9"/>
  <c r="E3177" i="9"/>
  <c r="E3178" i="9"/>
  <c r="E3179" i="9"/>
  <c r="E3180" i="9"/>
  <c r="E3181" i="9"/>
  <c r="E3182" i="9"/>
  <c r="E3183" i="9"/>
  <c r="E3184" i="9"/>
  <c r="E3185" i="9"/>
  <c r="E3186" i="9"/>
  <c r="E3187" i="9"/>
  <c r="E3188" i="9"/>
  <c r="E3189" i="9"/>
  <c r="E3190" i="9"/>
  <c r="E3191" i="9"/>
  <c r="E3192" i="9"/>
  <c r="E3193" i="9"/>
  <c r="E3194" i="9"/>
  <c r="E3195" i="9"/>
  <c r="E3196" i="9"/>
  <c r="E3197" i="9"/>
  <c r="E3198" i="9"/>
  <c r="E3199" i="9"/>
  <c r="E3200" i="9"/>
  <c r="E3201" i="9"/>
  <c r="E3202" i="9"/>
  <c r="E3203" i="9"/>
  <c r="E3204" i="9"/>
  <c r="E3205" i="9"/>
  <c r="E3206" i="9"/>
  <c r="E3207" i="9"/>
  <c r="E3208" i="9"/>
  <c r="E3209" i="9"/>
  <c r="E3210" i="9"/>
  <c r="E3211" i="9"/>
  <c r="E3212" i="9"/>
  <c r="E3213" i="9"/>
  <c r="E3214" i="9"/>
  <c r="E3215" i="9"/>
  <c r="E3216" i="9"/>
  <c r="E3217" i="9"/>
  <c r="E3218" i="9"/>
  <c r="E3219" i="9"/>
  <c r="E3220" i="9"/>
  <c r="E3221" i="9"/>
  <c r="E3222" i="9"/>
  <c r="E3223" i="9"/>
  <c r="E3224" i="9"/>
  <c r="E3225" i="9"/>
  <c r="E3226" i="9"/>
  <c r="E3227" i="9"/>
  <c r="E3228" i="9"/>
  <c r="E3229" i="9"/>
  <c r="E3230" i="9"/>
  <c r="E3231" i="9"/>
  <c r="E3232" i="9"/>
  <c r="E3233" i="9"/>
  <c r="E3234" i="9"/>
  <c r="E3235" i="9"/>
  <c r="E3236" i="9"/>
  <c r="E3237" i="9"/>
  <c r="E3238" i="9"/>
  <c r="E3239" i="9"/>
  <c r="E3240" i="9"/>
  <c r="E3241" i="9"/>
  <c r="E3242" i="9"/>
  <c r="E3243" i="9"/>
  <c r="E3244" i="9"/>
  <c r="E3245" i="9"/>
  <c r="E3246" i="9"/>
  <c r="E3247" i="9"/>
  <c r="E3248" i="9"/>
  <c r="E3249" i="9"/>
  <c r="E3250" i="9"/>
  <c r="E3251" i="9"/>
  <c r="E3252" i="9"/>
  <c r="E3253" i="9"/>
  <c r="E3254" i="9"/>
  <c r="E3255" i="9"/>
  <c r="E3256" i="9"/>
  <c r="E3257" i="9"/>
  <c r="E3258" i="9"/>
  <c r="E3259" i="9"/>
  <c r="E3260" i="9"/>
  <c r="E3261" i="9"/>
  <c r="E3262" i="9"/>
  <c r="E3263" i="9"/>
  <c r="E3264" i="9"/>
  <c r="E3265" i="9"/>
  <c r="E3266" i="9"/>
  <c r="E3267" i="9"/>
  <c r="E3268" i="9"/>
  <c r="E3269" i="9"/>
  <c r="E3270" i="9"/>
  <c r="E3271" i="9"/>
  <c r="E3272" i="9"/>
  <c r="E3273" i="9"/>
  <c r="E3274" i="9"/>
  <c r="E3275" i="9"/>
  <c r="E3276" i="9"/>
  <c r="E3277" i="9"/>
  <c r="E3278" i="9"/>
  <c r="E3279" i="9"/>
  <c r="E3280" i="9"/>
  <c r="E3281" i="9"/>
  <c r="E3282" i="9"/>
  <c r="E3283" i="9"/>
  <c r="E3284" i="9"/>
  <c r="E3285" i="9"/>
  <c r="E3286" i="9"/>
  <c r="E3287" i="9"/>
  <c r="E3288" i="9"/>
  <c r="E3289" i="9"/>
  <c r="E3290" i="9"/>
  <c r="E3291" i="9"/>
  <c r="E3292" i="9"/>
  <c r="E3293" i="9"/>
  <c r="E3294" i="9"/>
  <c r="E3295" i="9"/>
  <c r="E3296" i="9"/>
  <c r="E3297" i="9"/>
  <c r="E3298" i="9"/>
  <c r="E3299" i="9"/>
  <c r="E3300" i="9"/>
  <c r="E3301" i="9"/>
  <c r="E3302" i="9"/>
  <c r="E3303" i="9"/>
  <c r="E3304" i="9"/>
  <c r="E3305" i="9"/>
  <c r="E3306" i="9"/>
  <c r="E3307" i="9"/>
  <c r="E3308" i="9"/>
  <c r="E3309" i="9"/>
  <c r="E3310" i="9"/>
  <c r="E3311" i="9"/>
  <c r="E3312" i="9"/>
  <c r="E3313" i="9"/>
  <c r="E3314" i="9"/>
  <c r="E3315" i="9"/>
  <c r="E3316" i="9"/>
  <c r="E3317" i="9"/>
  <c r="E3318" i="9"/>
  <c r="E3319" i="9"/>
  <c r="E3320" i="9"/>
  <c r="E3321" i="9"/>
  <c r="E3322" i="9"/>
  <c r="E3323" i="9"/>
  <c r="E3324" i="9"/>
  <c r="E3325" i="9"/>
  <c r="E3326" i="9"/>
  <c r="E3327" i="9"/>
  <c r="E3328" i="9"/>
  <c r="E3329" i="9"/>
  <c r="E3330" i="9"/>
  <c r="E3331" i="9"/>
  <c r="E3332" i="9"/>
  <c r="E3333" i="9"/>
  <c r="E3334" i="9"/>
  <c r="E3335" i="9"/>
  <c r="E3336" i="9"/>
  <c r="E3337" i="9"/>
  <c r="E3338" i="9"/>
  <c r="E3339" i="9"/>
  <c r="E3340" i="9"/>
  <c r="E3341" i="9"/>
  <c r="E3342" i="9"/>
  <c r="E3343" i="9"/>
  <c r="E3344" i="9"/>
  <c r="E3345" i="9"/>
  <c r="E3346" i="9"/>
  <c r="E3347" i="9"/>
  <c r="E3348" i="9"/>
  <c r="E3349" i="9"/>
  <c r="E3350" i="9"/>
  <c r="E3351" i="9"/>
  <c r="E3352" i="9"/>
  <c r="E3353" i="9"/>
  <c r="E3354" i="9"/>
  <c r="E3355" i="9"/>
  <c r="E3356" i="9"/>
  <c r="E3357" i="9"/>
  <c r="E3358" i="9"/>
  <c r="E3359" i="9"/>
  <c r="E3360" i="9"/>
  <c r="E3361" i="9"/>
  <c r="E3362" i="9"/>
  <c r="E3363" i="9"/>
  <c r="E3364" i="9"/>
  <c r="E3365" i="9"/>
  <c r="E3366" i="9"/>
  <c r="E3367" i="9"/>
  <c r="E3368" i="9"/>
  <c r="E3369" i="9"/>
  <c r="E3370" i="9"/>
  <c r="E3371" i="9"/>
  <c r="E3372" i="9"/>
  <c r="E3373" i="9"/>
  <c r="E3374" i="9"/>
  <c r="E3375" i="9"/>
  <c r="E3376" i="9"/>
  <c r="E3377" i="9"/>
  <c r="E3378" i="9"/>
  <c r="E3379" i="9"/>
  <c r="E3380" i="9"/>
  <c r="E3381" i="9"/>
  <c r="E3382" i="9"/>
  <c r="E3383" i="9"/>
  <c r="E3384" i="9"/>
  <c r="E3385" i="9"/>
  <c r="E3386" i="9"/>
  <c r="E3387" i="9"/>
  <c r="E3388" i="9"/>
  <c r="E3389" i="9"/>
  <c r="E3390" i="9"/>
  <c r="E3391" i="9"/>
  <c r="E3392" i="9"/>
  <c r="E3393" i="9"/>
  <c r="E3394" i="9"/>
  <c r="E3395" i="9"/>
  <c r="E3396" i="9"/>
  <c r="E3397" i="9"/>
  <c r="E3398" i="9"/>
  <c r="E3399" i="9"/>
  <c r="E3400" i="9"/>
  <c r="E3401" i="9"/>
  <c r="E3402" i="9"/>
  <c r="E3403" i="9"/>
  <c r="E3404" i="9"/>
  <c r="E3405" i="9"/>
  <c r="E3406" i="9"/>
  <c r="E3407" i="9"/>
  <c r="E3408" i="9"/>
  <c r="E3409" i="9"/>
  <c r="E3410" i="9"/>
  <c r="E3411" i="9"/>
  <c r="E3412" i="9"/>
  <c r="E3413" i="9"/>
  <c r="E3414" i="9"/>
  <c r="E3415" i="9"/>
  <c r="E3416" i="9"/>
  <c r="E3417" i="9"/>
  <c r="E3418" i="9"/>
  <c r="E3419" i="9"/>
  <c r="E3420" i="9"/>
  <c r="E3421" i="9"/>
  <c r="E3422" i="9"/>
  <c r="E3423" i="9"/>
  <c r="E3424" i="9"/>
  <c r="E3425" i="9"/>
  <c r="E3426" i="9"/>
  <c r="E3427" i="9"/>
  <c r="E3428" i="9"/>
  <c r="E3429" i="9"/>
  <c r="E3430" i="9"/>
  <c r="E3431" i="9"/>
  <c r="E3432" i="9"/>
  <c r="E3433" i="9"/>
  <c r="E3434" i="9"/>
  <c r="E3435" i="9"/>
  <c r="E3436" i="9"/>
  <c r="E3437" i="9"/>
  <c r="E3438" i="9"/>
  <c r="E3439" i="9"/>
  <c r="E3440" i="9"/>
  <c r="E3441" i="9"/>
  <c r="E3442" i="9"/>
  <c r="E3443" i="9"/>
  <c r="E3444" i="9"/>
  <c r="E3445" i="9"/>
  <c r="E3446" i="9"/>
  <c r="E3447" i="9"/>
  <c r="E3448" i="9"/>
  <c r="E3449" i="9"/>
  <c r="E3450" i="9"/>
  <c r="E3451" i="9"/>
  <c r="E3452" i="9"/>
  <c r="E3453" i="9"/>
  <c r="E3454" i="9"/>
  <c r="E3455" i="9"/>
  <c r="E3456" i="9"/>
  <c r="E3457" i="9"/>
  <c r="E3458" i="9"/>
  <c r="E3459" i="9"/>
  <c r="E3460" i="9"/>
  <c r="E3461" i="9"/>
  <c r="E3462" i="9"/>
  <c r="E3463" i="9"/>
  <c r="E3464" i="9"/>
  <c r="E3465" i="9"/>
  <c r="E3466" i="9"/>
  <c r="E3467" i="9"/>
  <c r="E3468" i="9"/>
  <c r="E3469" i="9"/>
  <c r="E3470" i="9"/>
  <c r="E3471" i="9"/>
  <c r="E3472" i="9"/>
  <c r="E3473" i="9"/>
  <c r="E3474" i="9"/>
  <c r="E3475" i="9"/>
  <c r="E3476" i="9"/>
  <c r="E3477" i="9"/>
  <c r="E3478" i="9"/>
  <c r="E3479" i="9"/>
  <c r="E3480" i="9"/>
  <c r="E3481" i="9"/>
  <c r="E3482" i="9"/>
  <c r="E3483" i="9"/>
  <c r="E3484" i="9"/>
  <c r="E3485" i="9"/>
  <c r="E3486" i="9"/>
  <c r="E3487" i="9"/>
  <c r="E3488" i="9"/>
  <c r="E3489" i="9"/>
  <c r="E3490" i="9"/>
  <c r="E3491" i="9"/>
  <c r="E3492" i="9"/>
  <c r="E3493" i="9"/>
  <c r="E3494" i="9"/>
  <c r="E3495" i="9"/>
  <c r="E3496" i="9"/>
  <c r="E3497" i="9"/>
  <c r="E3498" i="9"/>
  <c r="E3499" i="9"/>
  <c r="E3500" i="9"/>
  <c r="E3501" i="9"/>
  <c r="E3502" i="9"/>
  <c r="E3503" i="9"/>
  <c r="E3504" i="9"/>
  <c r="E3505" i="9"/>
  <c r="E3506" i="9"/>
  <c r="E3507" i="9"/>
  <c r="E3508" i="9"/>
  <c r="E3509" i="9"/>
  <c r="E3510" i="9"/>
  <c r="E3511" i="9"/>
  <c r="E3512" i="9"/>
  <c r="E3513" i="9"/>
  <c r="E3514" i="9"/>
  <c r="E3515" i="9"/>
  <c r="E3516" i="9"/>
  <c r="E3517" i="9"/>
  <c r="E3518" i="9"/>
  <c r="E3519" i="9"/>
  <c r="E3520" i="9"/>
  <c r="E3521" i="9"/>
  <c r="E3522" i="9"/>
  <c r="E3523" i="9"/>
  <c r="E3524" i="9"/>
  <c r="E3525" i="9"/>
  <c r="E3526" i="9"/>
  <c r="E3527" i="9"/>
  <c r="E3528" i="9"/>
  <c r="E3529" i="9"/>
  <c r="E3530" i="9"/>
  <c r="E3531" i="9"/>
  <c r="E3532" i="9"/>
  <c r="E3533" i="9"/>
  <c r="E3534" i="9"/>
  <c r="E3535" i="9"/>
  <c r="E3536" i="9"/>
  <c r="E3537" i="9"/>
  <c r="E3538" i="9"/>
  <c r="E3539" i="9"/>
  <c r="E3540" i="9"/>
  <c r="E3541" i="9"/>
  <c r="E3542" i="9"/>
  <c r="E3543" i="9"/>
  <c r="E3544" i="9"/>
  <c r="E3545" i="9"/>
  <c r="E3546" i="9"/>
  <c r="E3547" i="9"/>
  <c r="E3548" i="9"/>
  <c r="E3549" i="9"/>
  <c r="E3550" i="9"/>
  <c r="E3551" i="9"/>
  <c r="E3552" i="9"/>
  <c r="E3553" i="9"/>
  <c r="E3554" i="9"/>
  <c r="E3555" i="9"/>
  <c r="E3556" i="9"/>
  <c r="E3557" i="9"/>
  <c r="E3558" i="9"/>
  <c r="E3559" i="9"/>
  <c r="E3560" i="9"/>
  <c r="E3561" i="9"/>
  <c r="E3562" i="9"/>
  <c r="E3563" i="9"/>
  <c r="E3564" i="9"/>
  <c r="E3565" i="9"/>
  <c r="E3566" i="9"/>
  <c r="E3567" i="9"/>
  <c r="E3568" i="9"/>
  <c r="E3569" i="9"/>
  <c r="E3570" i="9"/>
  <c r="E3571" i="9"/>
  <c r="E3572" i="9"/>
  <c r="E3573" i="9"/>
  <c r="E3574" i="9"/>
  <c r="E3575" i="9"/>
  <c r="E3576" i="9"/>
  <c r="E3577" i="9"/>
  <c r="E3578" i="9"/>
  <c r="E3579" i="9"/>
  <c r="E3580" i="9"/>
  <c r="E3581" i="9"/>
  <c r="E3582" i="9"/>
  <c r="E3583" i="9"/>
  <c r="E3584" i="9"/>
  <c r="E3585" i="9"/>
  <c r="E3586" i="9"/>
  <c r="E3587" i="9"/>
  <c r="E3588" i="9"/>
  <c r="E3589" i="9"/>
  <c r="E3590" i="9"/>
  <c r="E3591" i="9"/>
  <c r="E3592" i="9"/>
  <c r="E3593" i="9"/>
  <c r="E3594" i="9"/>
  <c r="E3595" i="9"/>
  <c r="E3596" i="9"/>
  <c r="E3597" i="9"/>
  <c r="E3598" i="9"/>
  <c r="E3599" i="9"/>
  <c r="E3600" i="9"/>
  <c r="E3601" i="9"/>
  <c r="E3602" i="9"/>
  <c r="E3603" i="9"/>
  <c r="E3604" i="9"/>
  <c r="E3605" i="9"/>
  <c r="E3606" i="9"/>
  <c r="E3607" i="9"/>
  <c r="E3608" i="9"/>
  <c r="E3609" i="9"/>
  <c r="E3610" i="9"/>
  <c r="E3611" i="9"/>
  <c r="E3612" i="9"/>
  <c r="E3613" i="9"/>
  <c r="E3614" i="9"/>
  <c r="E3615" i="9"/>
  <c r="E3616" i="9"/>
  <c r="E3617" i="9"/>
  <c r="E3618" i="9"/>
  <c r="E3619" i="9"/>
  <c r="E3620" i="9"/>
  <c r="E3621" i="9"/>
  <c r="E3622" i="9"/>
  <c r="E3623" i="9"/>
  <c r="E3624" i="9"/>
  <c r="E3625" i="9"/>
  <c r="E3626" i="9"/>
  <c r="E3627" i="9"/>
  <c r="E3628" i="9"/>
  <c r="E3629" i="9"/>
  <c r="E3630" i="9"/>
  <c r="E3631" i="9"/>
  <c r="E3632" i="9"/>
  <c r="E3633" i="9"/>
  <c r="E3634" i="9"/>
  <c r="E3635" i="9"/>
  <c r="E3636" i="9"/>
  <c r="E3637" i="9"/>
  <c r="E3638" i="9"/>
  <c r="E3639" i="9"/>
  <c r="E3640" i="9"/>
  <c r="E3641" i="9"/>
  <c r="E3642" i="9"/>
  <c r="E3643" i="9"/>
  <c r="E3644" i="9"/>
  <c r="E3645" i="9"/>
  <c r="E3646" i="9"/>
  <c r="E3647" i="9"/>
  <c r="E3648" i="9"/>
  <c r="E3649" i="9"/>
  <c r="E3650" i="9"/>
  <c r="E3651" i="9"/>
  <c r="E3652" i="9"/>
  <c r="E3653" i="9"/>
  <c r="E3654" i="9"/>
  <c r="E3655" i="9"/>
  <c r="E3656" i="9"/>
  <c r="E3657" i="9"/>
  <c r="E3658" i="9"/>
  <c r="E3659" i="9"/>
  <c r="E3660" i="9"/>
  <c r="E3661" i="9"/>
  <c r="E3662" i="9"/>
  <c r="E3663" i="9"/>
  <c r="E3664" i="9"/>
  <c r="E3665" i="9"/>
  <c r="E3666" i="9"/>
  <c r="E3667" i="9"/>
  <c r="E3668" i="9"/>
  <c r="E3669" i="9"/>
  <c r="E3670" i="9"/>
  <c r="E3671" i="9"/>
  <c r="E3672" i="9"/>
  <c r="E3673" i="9"/>
  <c r="E3674" i="9"/>
  <c r="E3675" i="9"/>
  <c r="E3676" i="9"/>
  <c r="E3677" i="9"/>
  <c r="E3678" i="9"/>
  <c r="E3679" i="9"/>
  <c r="E3680" i="9"/>
  <c r="E3681" i="9"/>
  <c r="E3682" i="9"/>
  <c r="E3683" i="9"/>
  <c r="E3684" i="9"/>
  <c r="E3685" i="9"/>
  <c r="E3686" i="9"/>
  <c r="E3687" i="9"/>
  <c r="E3688" i="9"/>
  <c r="E3689" i="9"/>
  <c r="E3690" i="9"/>
  <c r="E3691" i="9"/>
  <c r="E3692" i="9"/>
  <c r="E3693" i="9"/>
  <c r="E3694" i="9"/>
  <c r="E3695" i="9"/>
  <c r="E3696" i="9"/>
  <c r="E3697" i="9"/>
  <c r="E3698" i="9"/>
  <c r="E3699" i="9"/>
  <c r="E3700" i="9"/>
  <c r="E3701" i="9"/>
  <c r="E3702" i="9"/>
  <c r="E3703" i="9"/>
  <c r="E3704" i="9"/>
  <c r="E3705" i="9"/>
  <c r="E3706" i="9"/>
  <c r="E3707" i="9"/>
  <c r="E3708" i="9"/>
  <c r="E3709" i="9"/>
  <c r="E3710" i="9"/>
  <c r="E3711" i="9"/>
  <c r="E3712" i="9"/>
  <c r="E3713" i="9"/>
  <c r="E3714" i="9"/>
  <c r="E3715" i="9"/>
  <c r="E3716" i="9"/>
  <c r="E3717" i="9"/>
  <c r="E3718" i="9"/>
  <c r="E3719" i="9"/>
  <c r="E3720" i="9"/>
  <c r="E3721" i="9"/>
  <c r="E3722" i="9"/>
  <c r="E3723" i="9"/>
  <c r="E3724" i="9"/>
  <c r="E3725" i="9"/>
  <c r="E3726" i="9"/>
  <c r="E3727" i="9"/>
  <c r="E3728" i="9"/>
  <c r="E3729" i="9"/>
  <c r="E3730" i="9"/>
  <c r="E3731" i="9"/>
  <c r="E3732" i="9"/>
  <c r="E3733" i="9"/>
  <c r="E3734" i="9"/>
  <c r="E3735" i="9"/>
  <c r="E3736" i="9"/>
  <c r="E3737" i="9"/>
  <c r="E3738" i="9"/>
  <c r="E3739" i="9"/>
  <c r="E3740" i="9"/>
  <c r="E3741" i="9"/>
  <c r="E3742" i="9"/>
  <c r="E3743" i="9"/>
  <c r="E3744" i="9"/>
  <c r="E3745" i="9"/>
  <c r="E3746" i="9"/>
  <c r="E3747" i="9"/>
  <c r="E3748" i="9"/>
  <c r="E3749" i="9"/>
  <c r="E3750" i="9"/>
  <c r="E3751" i="9"/>
  <c r="E3752" i="9"/>
  <c r="E3753" i="9"/>
  <c r="E3754" i="9"/>
  <c r="E3755" i="9"/>
  <c r="E3756" i="9"/>
  <c r="E3757" i="9"/>
  <c r="E3758" i="9"/>
  <c r="E3759" i="9"/>
  <c r="E3760" i="9"/>
  <c r="E3761" i="9"/>
  <c r="E3762" i="9"/>
  <c r="E3763" i="9"/>
  <c r="E3764" i="9"/>
  <c r="E3765" i="9"/>
  <c r="E3766" i="9"/>
  <c r="E3767" i="9"/>
  <c r="E3768" i="9"/>
  <c r="E3769" i="9"/>
  <c r="E3770" i="9"/>
  <c r="E3771" i="9"/>
  <c r="E3772" i="9"/>
  <c r="E3773" i="9"/>
  <c r="E3774" i="9"/>
  <c r="E3775" i="9"/>
  <c r="E3776" i="9"/>
  <c r="E3777" i="9"/>
  <c r="E3778" i="9"/>
  <c r="E3779" i="9"/>
  <c r="E3780" i="9"/>
  <c r="E3781" i="9"/>
  <c r="E3782" i="9"/>
  <c r="E3783" i="9"/>
  <c r="E3784" i="9"/>
  <c r="E3785" i="9"/>
  <c r="E3786" i="9"/>
  <c r="E3787" i="9"/>
  <c r="E3788" i="9"/>
  <c r="E3789" i="9"/>
  <c r="E3790" i="9"/>
  <c r="E3791" i="9"/>
  <c r="E3792" i="9"/>
  <c r="E3793" i="9"/>
  <c r="E3794" i="9"/>
  <c r="E3795" i="9"/>
  <c r="E3796" i="9"/>
  <c r="E3797" i="9"/>
  <c r="E3798" i="9"/>
  <c r="E3799" i="9"/>
  <c r="E3800" i="9"/>
  <c r="E3801" i="9"/>
  <c r="E3802" i="9"/>
  <c r="E3803" i="9"/>
  <c r="E3804" i="9"/>
  <c r="E3805" i="9"/>
  <c r="E3806" i="9"/>
  <c r="E3807" i="9"/>
  <c r="E3808" i="9"/>
  <c r="E3809" i="9"/>
  <c r="E3810" i="9"/>
  <c r="E3811" i="9"/>
  <c r="E3812" i="9"/>
  <c r="E3813" i="9"/>
  <c r="E3814" i="9"/>
  <c r="E3815" i="9"/>
  <c r="E3816" i="9"/>
  <c r="E3817" i="9"/>
  <c r="E3818" i="9"/>
  <c r="E3819" i="9"/>
  <c r="E3820" i="9"/>
  <c r="E3821" i="9"/>
  <c r="E3822" i="9"/>
  <c r="E3823" i="9"/>
  <c r="E3824" i="9"/>
  <c r="E3825" i="9"/>
  <c r="E3826" i="9"/>
  <c r="E3827" i="9"/>
  <c r="E3828" i="9"/>
  <c r="E3829" i="9"/>
  <c r="E3830" i="9"/>
  <c r="E3831" i="9"/>
  <c r="E3832" i="9"/>
  <c r="E3833" i="9"/>
  <c r="E3834" i="9"/>
  <c r="E3835" i="9"/>
  <c r="E3836" i="9"/>
  <c r="E3837" i="9"/>
  <c r="E3838" i="9"/>
  <c r="E3839" i="9"/>
  <c r="E3840" i="9"/>
  <c r="E3841" i="9"/>
  <c r="E3842" i="9"/>
  <c r="E3843" i="9"/>
  <c r="E3844" i="9"/>
  <c r="E3845" i="9"/>
  <c r="E3846" i="9"/>
  <c r="E3847" i="9"/>
  <c r="E3848" i="9"/>
  <c r="E3849" i="9"/>
  <c r="E3850" i="9"/>
  <c r="E3851" i="9"/>
  <c r="E3852" i="9"/>
  <c r="E3853" i="9"/>
  <c r="E3854" i="9"/>
  <c r="E3855" i="9"/>
  <c r="E3856" i="9"/>
  <c r="E3857" i="9"/>
  <c r="E3858" i="9"/>
  <c r="E3859" i="9"/>
  <c r="E3860" i="9"/>
  <c r="E3861" i="9"/>
  <c r="E3862" i="9"/>
  <c r="E3863" i="9"/>
  <c r="E3864" i="9"/>
  <c r="E3865" i="9"/>
  <c r="E3866" i="9"/>
  <c r="E3867" i="9"/>
  <c r="E3868" i="9"/>
  <c r="E3869" i="9"/>
  <c r="E3870" i="9"/>
  <c r="E3871" i="9"/>
  <c r="E3872" i="9"/>
  <c r="E3873" i="9"/>
  <c r="E3874" i="9"/>
  <c r="E3875" i="9"/>
  <c r="E3876" i="9"/>
  <c r="E3877" i="9"/>
  <c r="E3878" i="9"/>
  <c r="E3879" i="9"/>
  <c r="E3880" i="9"/>
  <c r="E3881" i="9"/>
  <c r="E3882" i="9"/>
  <c r="E3883" i="9"/>
  <c r="E3884" i="9"/>
  <c r="E3885" i="9"/>
  <c r="E3886" i="9"/>
  <c r="E3887" i="9"/>
  <c r="E3888" i="9"/>
  <c r="E3889" i="9"/>
  <c r="E3890" i="9"/>
  <c r="E3891" i="9"/>
  <c r="E3892" i="9"/>
  <c r="E3893" i="9"/>
  <c r="E3894" i="9"/>
  <c r="E3895" i="9"/>
  <c r="E3896" i="9"/>
  <c r="E3897" i="9"/>
  <c r="E3898" i="9"/>
  <c r="E3899" i="9"/>
  <c r="E3900" i="9"/>
  <c r="E3901" i="9"/>
  <c r="E3902" i="9"/>
  <c r="E3903" i="9"/>
  <c r="E3904" i="9"/>
  <c r="E3905" i="9"/>
  <c r="E3906" i="9"/>
  <c r="E3907" i="9"/>
  <c r="E3908" i="9"/>
  <c r="E3909" i="9"/>
  <c r="E3910" i="9"/>
  <c r="E3911" i="9"/>
  <c r="E3912" i="9"/>
  <c r="E3913" i="9"/>
  <c r="E3914" i="9"/>
  <c r="E3915" i="9"/>
  <c r="E3916" i="9"/>
  <c r="E3917" i="9"/>
  <c r="E3918" i="9"/>
  <c r="E3919" i="9"/>
  <c r="E3920" i="9"/>
  <c r="E3921" i="9"/>
  <c r="E3922" i="9"/>
  <c r="E3923" i="9"/>
  <c r="E3924" i="9"/>
  <c r="E3925" i="9"/>
  <c r="E3926" i="9"/>
  <c r="E3927" i="9"/>
  <c r="E3928" i="9"/>
  <c r="E3929" i="9"/>
  <c r="E3930" i="9"/>
  <c r="E3931" i="9"/>
  <c r="E3932" i="9"/>
  <c r="E3933" i="9"/>
  <c r="E3934" i="9"/>
  <c r="E3935" i="9"/>
  <c r="E3936" i="9"/>
  <c r="E3937" i="9"/>
  <c r="E3938" i="9"/>
  <c r="E3939" i="9"/>
  <c r="E3940" i="9"/>
  <c r="E3941" i="9"/>
  <c r="E3942" i="9"/>
  <c r="E3943" i="9"/>
  <c r="E3944" i="9"/>
  <c r="E3945" i="9"/>
  <c r="E3946" i="9"/>
  <c r="E3947" i="9"/>
  <c r="E3948" i="9"/>
  <c r="E3949" i="9"/>
  <c r="E3950" i="9"/>
  <c r="E3951" i="9"/>
  <c r="E3952" i="9"/>
  <c r="E3953" i="9"/>
  <c r="E3954" i="9"/>
  <c r="E3955" i="9"/>
  <c r="E3956" i="9"/>
  <c r="E3957" i="9"/>
  <c r="E3958" i="9"/>
  <c r="E3959" i="9"/>
  <c r="E3960" i="9"/>
  <c r="E3961" i="9"/>
  <c r="E3962" i="9"/>
  <c r="E3963" i="9"/>
  <c r="E3964" i="9"/>
  <c r="E3965" i="9"/>
  <c r="E3966" i="9"/>
  <c r="E3967" i="9"/>
  <c r="E3968" i="9"/>
  <c r="E3969" i="9"/>
  <c r="E3970" i="9"/>
  <c r="E3971" i="9"/>
  <c r="E3972" i="9"/>
  <c r="E3973" i="9"/>
  <c r="E3974" i="9"/>
  <c r="E3975" i="9"/>
  <c r="E3976" i="9"/>
  <c r="E3977" i="9"/>
  <c r="E3978" i="9"/>
  <c r="E3979" i="9"/>
  <c r="E3980" i="9"/>
  <c r="E3981" i="9"/>
  <c r="E3982" i="9"/>
  <c r="E3983" i="9"/>
  <c r="E3984" i="9"/>
  <c r="E3985" i="9"/>
  <c r="E3986" i="9"/>
  <c r="E3987" i="9"/>
  <c r="E3988" i="9"/>
  <c r="E3989" i="9"/>
  <c r="E3990" i="9"/>
  <c r="E3991" i="9"/>
  <c r="E3992" i="9"/>
  <c r="E3993" i="9"/>
  <c r="E3994" i="9"/>
  <c r="E3995" i="9"/>
  <c r="E3996" i="9"/>
  <c r="E3997" i="9"/>
  <c r="E3998" i="9"/>
  <c r="E3999" i="9"/>
  <c r="E4000" i="9"/>
  <c r="E4001" i="9"/>
  <c r="E4002" i="9"/>
  <c r="E4003" i="9"/>
  <c r="E4004" i="9"/>
  <c r="E4005" i="9"/>
  <c r="E4006" i="9"/>
  <c r="E4007" i="9"/>
  <c r="E4008" i="9"/>
  <c r="E4009" i="9"/>
  <c r="E4010" i="9"/>
  <c r="E4011" i="9"/>
  <c r="E4012" i="9"/>
  <c r="E4013" i="9"/>
  <c r="E4014" i="9"/>
  <c r="E4015" i="9"/>
  <c r="E4016" i="9"/>
  <c r="E4017" i="9"/>
  <c r="E4018" i="9"/>
  <c r="E4019" i="9"/>
  <c r="E4020" i="9"/>
  <c r="E4021" i="9"/>
  <c r="E4022" i="9"/>
  <c r="E4023" i="9"/>
  <c r="E4024" i="9"/>
  <c r="E4025" i="9"/>
  <c r="E4026" i="9"/>
  <c r="E4027" i="9"/>
  <c r="E4028" i="9"/>
  <c r="E4029" i="9"/>
  <c r="E4030" i="9"/>
  <c r="E4031" i="9"/>
  <c r="E4032" i="9"/>
  <c r="E4033" i="9"/>
  <c r="E4034" i="9"/>
  <c r="E4035" i="9"/>
  <c r="E4036" i="9"/>
  <c r="E4037" i="9"/>
  <c r="E4038" i="9"/>
  <c r="E4039" i="9"/>
  <c r="E4040" i="9"/>
  <c r="E4041" i="9"/>
  <c r="E4042" i="9"/>
  <c r="E4043" i="9"/>
  <c r="E4044" i="9"/>
  <c r="E4045" i="9"/>
  <c r="E4046" i="9"/>
  <c r="E4047" i="9"/>
  <c r="E4048" i="9"/>
  <c r="E4049" i="9"/>
  <c r="E4050" i="9"/>
  <c r="E4051" i="9"/>
  <c r="E4052" i="9"/>
  <c r="E4053" i="9"/>
  <c r="E4054" i="9"/>
  <c r="E4055" i="9"/>
  <c r="E4056" i="9"/>
  <c r="E4057" i="9"/>
  <c r="E4058" i="9"/>
  <c r="E4059" i="9"/>
  <c r="E4060" i="9"/>
  <c r="E4061" i="9"/>
  <c r="E4062" i="9"/>
  <c r="E4063" i="9"/>
  <c r="E4064" i="9"/>
  <c r="E4065" i="9"/>
  <c r="E4066" i="9"/>
  <c r="E4067" i="9"/>
  <c r="E4068" i="9"/>
  <c r="E4069" i="9"/>
  <c r="E4070" i="9"/>
  <c r="E4071" i="9"/>
  <c r="E4072" i="9"/>
  <c r="E4073" i="9"/>
  <c r="E4074" i="9"/>
  <c r="E4075" i="9"/>
  <c r="E4076" i="9"/>
  <c r="E4077" i="9"/>
  <c r="E4078" i="9"/>
  <c r="E4079" i="9"/>
  <c r="E4080" i="9"/>
  <c r="E4081" i="9"/>
  <c r="E4082" i="9"/>
  <c r="E4083" i="9"/>
  <c r="E4084" i="9"/>
  <c r="E4085" i="9"/>
  <c r="E4086" i="9"/>
  <c r="E4087" i="9"/>
  <c r="E4088" i="9"/>
  <c r="E4089" i="9"/>
  <c r="E4090" i="9"/>
  <c r="E4091" i="9"/>
  <c r="E4092" i="9"/>
  <c r="E4093" i="9"/>
  <c r="E4094" i="9"/>
  <c r="E4095" i="9"/>
  <c r="E4096" i="9"/>
  <c r="E4097" i="9"/>
  <c r="E4098" i="9"/>
  <c r="E4099" i="9"/>
  <c r="E4100" i="9"/>
  <c r="E4101" i="9"/>
  <c r="E4102" i="9"/>
  <c r="E4103" i="9"/>
  <c r="E4104" i="9"/>
  <c r="E4105" i="9"/>
  <c r="E4106" i="9"/>
  <c r="E4107" i="9"/>
  <c r="E4108" i="9"/>
  <c r="E4109" i="9"/>
  <c r="E4110" i="9"/>
  <c r="E4111" i="9"/>
  <c r="E4112" i="9"/>
  <c r="E4113" i="9"/>
  <c r="E4114" i="9"/>
  <c r="E4115" i="9"/>
  <c r="E4116" i="9"/>
  <c r="E4117" i="9"/>
  <c r="E4118" i="9"/>
  <c r="E4119" i="9"/>
  <c r="E4120" i="9"/>
  <c r="E4121" i="9"/>
  <c r="E4122" i="9"/>
  <c r="E4123" i="9"/>
  <c r="E4124" i="9"/>
  <c r="E4125" i="9"/>
  <c r="E4126" i="9"/>
  <c r="E4127" i="9"/>
  <c r="E4128" i="9"/>
  <c r="E4129" i="9"/>
  <c r="E4130" i="9"/>
  <c r="E4131" i="9"/>
  <c r="E4132" i="9"/>
  <c r="E4133" i="9"/>
  <c r="E4134" i="9"/>
  <c r="E4135" i="9"/>
  <c r="E4136" i="9"/>
  <c r="E4137" i="9"/>
  <c r="E4138" i="9"/>
  <c r="E4139" i="9"/>
  <c r="E4140" i="9"/>
  <c r="E4141" i="9"/>
  <c r="E4142" i="9"/>
  <c r="E4143" i="9"/>
  <c r="E4144" i="9"/>
  <c r="E4145" i="9"/>
  <c r="E4146" i="9"/>
  <c r="E4147" i="9"/>
  <c r="E4148" i="9"/>
  <c r="E4149" i="9"/>
  <c r="E4150" i="9"/>
  <c r="E4151" i="9"/>
  <c r="E4152" i="9"/>
  <c r="E4153" i="9"/>
  <c r="E4154" i="9"/>
  <c r="E4155" i="9"/>
  <c r="E4156" i="9"/>
  <c r="E4157" i="9"/>
  <c r="E4158" i="9"/>
  <c r="E4159" i="9"/>
  <c r="E4160" i="9"/>
  <c r="E4161" i="9"/>
  <c r="E4162" i="9"/>
  <c r="E4163" i="9"/>
  <c r="E4164" i="9"/>
  <c r="E4165" i="9"/>
  <c r="E4166" i="9"/>
  <c r="E4167" i="9"/>
  <c r="E4168" i="9"/>
  <c r="E4169" i="9"/>
  <c r="E4170" i="9"/>
  <c r="E4171" i="9"/>
  <c r="E4172" i="9"/>
  <c r="E4173" i="9"/>
  <c r="E4174" i="9"/>
  <c r="E4175" i="9"/>
  <c r="E4176" i="9"/>
  <c r="E4177" i="9"/>
  <c r="E4178" i="9"/>
  <c r="E4179" i="9"/>
  <c r="E4180" i="9"/>
  <c r="E4181" i="9"/>
  <c r="E4182" i="9"/>
  <c r="E4183" i="9"/>
  <c r="E4184" i="9"/>
  <c r="E4185" i="9"/>
  <c r="E4186" i="9"/>
  <c r="E4187" i="9"/>
  <c r="E4188" i="9"/>
  <c r="E4189" i="9"/>
  <c r="E4190" i="9"/>
  <c r="E4191" i="9"/>
  <c r="E4192" i="9"/>
  <c r="E4193" i="9"/>
  <c r="E4194" i="9"/>
  <c r="E4195" i="9"/>
  <c r="E4196" i="9"/>
  <c r="E4197" i="9"/>
  <c r="E4198" i="9"/>
  <c r="E4199" i="9"/>
  <c r="E4200" i="9"/>
  <c r="E4201" i="9"/>
  <c r="E4202" i="9"/>
  <c r="E4203" i="9"/>
  <c r="E4204" i="9"/>
  <c r="E4205" i="9"/>
  <c r="E4206" i="9"/>
  <c r="E4207" i="9"/>
  <c r="E4208" i="9"/>
  <c r="E4209" i="9"/>
  <c r="E4210" i="9"/>
  <c r="E4211" i="9"/>
  <c r="E4212" i="9"/>
  <c r="E4213" i="9"/>
  <c r="E4214" i="9"/>
  <c r="E4215" i="9"/>
  <c r="E4216" i="9"/>
  <c r="E4217" i="9"/>
  <c r="E4218" i="9"/>
  <c r="E4219" i="9"/>
  <c r="E4220" i="9"/>
  <c r="E4221" i="9"/>
  <c r="E4222" i="9"/>
  <c r="E4223" i="9"/>
  <c r="E4224" i="9"/>
  <c r="E4225" i="9"/>
  <c r="E4226" i="9"/>
  <c r="E4227" i="9"/>
  <c r="E4228" i="9"/>
  <c r="E4229" i="9"/>
  <c r="E4230" i="9"/>
  <c r="E4231" i="9"/>
  <c r="E4232" i="9"/>
  <c r="E4233" i="9"/>
  <c r="E4234" i="9"/>
  <c r="E4235" i="9"/>
  <c r="E4236" i="9"/>
  <c r="E4237" i="9"/>
  <c r="E4238" i="9"/>
  <c r="E4239" i="9"/>
  <c r="E4240" i="9"/>
  <c r="E4241" i="9"/>
  <c r="E4242" i="9"/>
  <c r="E4243" i="9"/>
  <c r="E4244" i="9"/>
  <c r="E4245" i="9"/>
  <c r="E4246" i="9"/>
  <c r="E4247" i="9"/>
  <c r="E4248" i="9"/>
  <c r="E4249" i="9"/>
  <c r="E4250" i="9"/>
  <c r="E4251" i="9"/>
  <c r="E4252" i="9"/>
  <c r="E4253" i="9"/>
  <c r="E4254" i="9"/>
  <c r="E4255" i="9"/>
  <c r="E4256" i="9"/>
  <c r="E4257" i="9"/>
  <c r="E4258" i="9"/>
  <c r="E4259" i="9"/>
  <c r="E4260" i="9"/>
  <c r="E4261" i="9"/>
  <c r="E4262" i="9"/>
  <c r="E4263" i="9"/>
  <c r="E4264" i="9"/>
  <c r="E4265" i="9"/>
  <c r="E4266" i="9"/>
  <c r="E4267" i="9"/>
  <c r="E4268" i="9"/>
  <c r="E4269" i="9"/>
  <c r="E4270" i="9"/>
  <c r="E4271" i="9"/>
  <c r="E4272" i="9"/>
  <c r="E4273" i="9"/>
  <c r="E4274" i="9"/>
  <c r="E4275" i="9"/>
  <c r="E4276" i="9"/>
  <c r="E4277" i="9"/>
  <c r="E4278" i="9"/>
  <c r="E4279" i="9"/>
  <c r="E4280" i="9"/>
  <c r="E4281" i="9"/>
  <c r="E4282" i="9"/>
  <c r="E4283" i="9"/>
  <c r="E4284" i="9"/>
  <c r="E4285" i="9"/>
  <c r="E4286" i="9"/>
  <c r="E4287" i="9"/>
  <c r="E4288" i="9"/>
  <c r="E4289" i="9"/>
  <c r="E4290" i="9"/>
  <c r="E4291" i="9"/>
  <c r="E4292" i="9"/>
  <c r="E4293" i="9"/>
  <c r="E4294" i="9"/>
  <c r="E4295" i="9"/>
  <c r="E4296" i="9"/>
  <c r="E4297" i="9"/>
  <c r="E4298" i="9"/>
  <c r="E4299" i="9"/>
  <c r="E4300" i="9"/>
  <c r="E4301" i="9"/>
  <c r="E4302" i="9"/>
  <c r="E4303" i="9"/>
  <c r="E4304" i="9"/>
  <c r="E4305" i="9"/>
  <c r="E4306" i="9"/>
  <c r="E4307" i="9"/>
  <c r="E4308" i="9"/>
  <c r="E4309" i="9"/>
  <c r="E4310" i="9"/>
  <c r="E4311" i="9"/>
  <c r="E4312" i="9"/>
  <c r="E4313" i="9"/>
  <c r="E4314" i="9"/>
  <c r="E4315" i="9"/>
  <c r="E4316" i="9"/>
  <c r="E4317" i="9"/>
  <c r="E4318" i="9"/>
  <c r="E4319" i="9"/>
  <c r="E4320" i="9"/>
  <c r="E4321" i="9"/>
  <c r="E4322" i="9"/>
  <c r="E4323" i="9"/>
  <c r="E4324" i="9"/>
  <c r="E4325" i="9"/>
  <c r="E4326" i="9"/>
  <c r="E4327" i="9"/>
  <c r="E4328" i="9"/>
  <c r="E4329" i="9"/>
  <c r="E4330" i="9"/>
  <c r="E4331" i="9"/>
  <c r="E4332" i="9"/>
  <c r="E4333" i="9"/>
  <c r="E4334" i="9"/>
  <c r="E4335" i="9"/>
  <c r="E4336" i="9"/>
  <c r="E4337" i="9"/>
  <c r="E4338" i="9"/>
  <c r="E4339" i="9"/>
  <c r="E4340" i="9"/>
  <c r="E4341" i="9"/>
  <c r="E4342" i="9"/>
  <c r="E4343" i="9"/>
  <c r="E4344" i="9"/>
  <c r="E4345" i="9"/>
  <c r="E4346" i="9"/>
  <c r="E4347" i="9"/>
  <c r="E4348" i="9"/>
  <c r="E4349" i="9"/>
  <c r="E4350" i="9"/>
  <c r="E4351" i="9"/>
  <c r="E4352" i="9"/>
  <c r="E4353" i="9"/>
  <c r="E4354" i="9"/>
  <c r="E4355" i="9"/>
  <c r="E4356" i="9"/>
  <c r="E4357" i="9"/>
  <c r="E4358" i="9"/>
  <c r="E4359" i="9"/>
  <c r="E4360" i="9"/>
  <c r="E4361" i="9"/>
  <c r="E4362" i="9"/>
  <c r="E4363" i="9"/>
  <c r="E4364" i="9"/>
  <c r="E4365" i="9"/>
  <c r="E4366" i="9"/>
  <c r="E4367" i="9"/>
  <c r="E4368" i="9"/>
  <c r="E4369" i="9"/>
  <c r="E4370" i="9"/>
  <c r="E4371" i="9"/>
  <c r="E4372" i="9"/>
  <c r="E4373" i="9"/>
  <c r="E4374" i="9"/>
  <c r="E4375" i="9"/>
  <c r="E4376" i="9"/>
  <c r="E4377" i="9"/>
  <c r="E4378" i="9"/>
  <c r="E4379" i="9"/>
  <c r="E4380" i="9"/>
  <c r="E4381" i="9"/>
  <c r="E4382" i="9"/>
  <c r="E4383" i="9"/>
  <c r="E4384" i="9"/>
  <c r="E4385" i="9"/>
  <c r="E4386" i="9"/>
  <c r="E4387" i="9"/>
  <c r="E4388" i="9"/>
  <c r="E4389" i="9"/>
  <c r="E4390" i="9"/>
  <c r="E4391" i="9"/>
  <c r="E4392" i="9"/>
  <c r="E4393" i="9"/>
  <c r="E4394" i="9"/>
  <c r="E4395" i="9"/>
  <c r="E4396" i="9"/>
  <c r="E4397" i="9"/>
  <c r="E4398" i="9"/>
  <c r="E4399" i="9"/>
  <c r="E4400" i="9"/>
  <c r="E4401" i="9"/>
  <c r="E4402" i="9"/>
  <c r="E4403" i="9"/>
  <c r="E4404" i="9"/>
  <c r="E4405" i="9"/>
  <c r="E4406" i="9"/>
  <c r="E4407" i="9"/>
  <c r="E4408" i="9"/>
  <c r="E4409" i="9"/>
  <c r="E4410" i="9"/>
  <c r="E4411" i="9"/>
  <c r="E4412" i="9"/>
  <c r="E4413" i="9"/>
  <c r="E4414" i="9"/>
  <c r="E4415" i="9"/>
  <c r="E4416" i="9"/>
  <c r="E4417" i="9"/>
  <c r="E4418" i="9"/>
  <c r="E4419" i="9"/>
  <c r="E4420" i="9"/>
  <c r="E4421" i="9"/>
  <c r="E4422" i="9"/>
  <c r="E4423" i="9"/>
  <c r="E4424" i="9"/>
  <c r="E4425" i="9"/>
  <c r="E4426" i="9"/>
  <c r="E4427" i="9"/>
  <c r="E4428" i="9"/>
  <c r="E4429" i="9"/>
  <c r="E4430" i="9"/>
  <c r="E4431" i="9"/>
  <c r="E4432" i="9"/>
  <c r="E4433" i="9"/>
  <c r="E4434" i="9"/>
  <c r="E4435" i="9"/>
  <c r="E4436" i="9"/>
  <c r="E4437" i="9"/>
  <c r="E4438" i="9"/>
  <c r="E4439" i="9"/>
  <c r="E4440" i="9"/>
  <c r="E4441" i="9"/>
  <c r="E4442" i="9"/>
  <c r="E4443" i="9"/>
  <c r="E4444" i="9"/>
  <c r="E4445" i="9"/>
  <c r="E4446" i="9"/>
  <c r="E4447" i="9"/>
  <c r="E4448" i="9"/>
  <c r="E4449" i="9"/>
  <c r="E4450" i="9"/>
  <c r="E4451" i="9"/>
  <c r="E4452" i="9"/>
  <c r="E4453" i="9"/>
  <c r="E4454" i="9"/>
  <c r="E4455" i="9"/>
  <c r="E4456" i="9"/>
  <c r="E4457" i="9"/>
  <c r="E4458" i="9"/>
  <c r="E4459" i="9"/>
  <c r="E4460" i="9"/>
  <c r="E4461" i="9"/>
  <c r="E4462" i="9"/>
  <c r="E4463" i="9"/>
  <c r="E4464" i="9"/>
  <c r="E4465" i="9"/>
  <c r="E4466" i="9"/>
  <c r="E4467" i="9"/>
  <c r="E4468" i="9"/>
  <c r="E4469" i="9"/>
  <c r="E4470" i="9"/>
  <c r="E4471" i="9"/>
  <c r="E4472" i="9"/>
  <c r="E4473" i="9"/>
  <c r="E4474" i="9"/>
  <c r="E4475" i="9"/>
  <c r="E4476" i="9"/>
  <c r="E4477" i="9"/>
  <c r="E4478" i="9"/>
  <c r="E4479" i="9"/>
  <c r="E4480" i="9"/>
  <c r="E4481" i="9"/>
  <c r="E4482" i="9"/>
  <c r="E4483" i="9"/>
  <c r="E4484" i="9"/>
  <c r="E4485" i="9"/>
  <c r="E4486" i="9"/>
  <c r="E4487" i="9"/>
  <c r="E4488" i="9"/>
  <c r="E4489" i="9"/>
  <c r="E4490" i="9"/>
  <c r="E4491" i="9"/>
  <c r="E4492" i="9"/>
  <c r="E4493" i="9"/>
  <c r="E4494" i="9"/>
  <c r="E4495" i="9"/>
  <c r="E4496" i="9"/>
  <c r="E4497" i="9"/>
  <c r="E4498" i="9"/>
  <c r="E4499" i="9"/>
  <c r="E4500" i="9"/>
  <c r="E4501" i="9"/>
  <c r="E4502" i="9"/>
  <c r="E4503" i="9"/>
  <c r="E4504" i="9"/>
  <c r="E4505" i="9"/>
  <c r="E4506" i="9"/>
  <c r="E4507" i="9"/>
  <c r="E4508" i="9"/>
  <c r="E4509" i="9"/>
  <c r="E4510" i="9"/>
  <c r="E4511" i="9"/>
  <c r="E4512" i="9"/>
  <c r="E4513" i="9"/>
  <c r="E4514" i="9"/>
  <c r="E4515" i="9"/>
  <c r="E4516" i="9"/>
  <c r="E4517" i="9"/>
  <c r="E4518" i="9"/>
  <c r="E4519" i="9"/>
  <c r="E4520" i="9"/>
  <c r="E4521" i="9"/>
  <c r="E4522" i="9"/>
  <c r="E4523" i="9"/>
  <c r="E4524" i="9"/>
  <c r="E4525" i="9"/>
  <c r="E4526" i="9"/>
  <c r="E4527" i="9"/>
  <c r="E4528" i="9"/>
  <c r="E4529" i="9"/>
  <c r="E4530" i="9"/>
  <c r="E4531" i="9"/>
  <c r="E4532" i="9"/>
  <c r="E4533" i="9"/>
  <c r="E4534" i="9"/>
  <c r="E4535" i="9"/>
  <c r="E4536" i="9"/>
  <c r="E4537" i="9"/>
  <c r="E4538" i="9"/>
  <c r="E4539" i="9"/>
  <c r="E4540" i="9"/>
  <c r="E4541" i="9"/>
  <c r="E4542" i="9"/>
  <c r="E4543" i="9"/>
  <c r="E4544" i="9"/>
  <c r="E4545" i="9"/>
  <c r="E4546" i="9"/>
  <c r="E4547" i="9"/>
  <c r="E4548" i="9"/>
  <c r="E4549" i="9"/>
  <c r="E4550" i="9"/>
  <c r="E4551" i="9"/>
  <c r="E4552" i="9"/>
  <c r="E4553" i="9"/>
  <c r="E4554" i="9"/>
  <c r="E4555" i="9"/>
  <c r="E4556" i="9"/>
  <c r="E4557" i="9"/>
  <c r="E4558" i="9"/>
  <c r="E4559" i="9"/>
  <c r="E4560" i="9"/>
  <c r="E4561" i="9"/>
  <c r="E4562" i="9"/>
  <c r="E4563" i="9"/>
  <c r="E4564" i="9"/>
  <c r="E4565" i="9"/>
  <c r="E4566" i="9"/>
  <c r="E4567" i="9"/>
  <c r="E4568" i="9"/>
  <c r="E4569" i="9"/>
  <c r="E4570" i="9"/>
  <c r="E4571" i="9"/>
  <c r="E4572" i="9"/>
  <c r="E4573" i="9"/>
  <c r="E4574" i="9"/>
  <c r="E4575" i="9"/>
  <c r="E4576" i="9"/>
  <c r="E4577" i="9"/>
  <c r="E4578" i="9"/>
  <c r="E4579" i="9"/>
  <c r="E4580" i="9"/>
  <c r="E4581" i="9"/>
  <c r="E4582" i="9"/>
  <c r="E4583" i="9"/>
  <c r="E4584" i="9"/>
  <c r="E4585" i="9"/>
  <c r="E4586" i="9"/>
  <c r="E4587" i="9"/>
  <c r="E4588" i="9"/>
  <c r="E4589" i="9"/>
  <c r="E4590" i="9"/>
  <c r="E4591" i="9"/>
  <c r="E4592" i="9"/>
  <c r="E4593" i="9"/>
  <c r="E4594" i="9"/>
  <c r="E4595" i="9"/>
  <c r="E4596" i="9"/>
  <c r="E4597" i="9"/>
  <c r="E4598" i="9"/>
  <c r="E4599" i="9"/>
  <c r="E4600" i="9"/>
  <c r="E4601" i="9"/>
  <c r="E4602" i="9"/>
  <c r="E4603" i="9"/>
  <c r="E4604" i="9"/>
  <c r="E4605" i="9"/>
  <c r="E4606" i="9"/>
  <c r="E4607" i="9"/>
  <c r="E4608" i="9"/>
  <c r="E4609" i="9"/>
  <c r="E4610" i="9"/>
  <c r="E4611" i="9"/>
  <c r="E4612" i="9"/>
  <c r="E4613" i="9"/>
  <c r="E4614" i="9"/>
  <c r="E4615" i="9"/>
  <c r="E4616" i="9"/>
  <c r="E4617" i="9"/>
  <c r="E4618" i="9"/>
  <c r="E4619" i="9"/>
  <c r="E4620" i="9"/>
  <c r="E4621" i="9"/>
  <c r="E4622" i="9"/>
  <c r="E4623" i="9"/>
  <c r="E4624" i="9"/>
  <c r="E4625" i="9"/>
  <c r="E4626" i="9"/>
  <c r="E4627" i="9"/>
  <c r="E4628" i="9"/>
  <c r="E4629" i="9"/>
  <c r="E4630" i="9"/>
  <c r="E4631" i="9"/>
  <c r="E4632" i="9"/>
  <c r="E4633" i="9"/>
  <c r="E4634" i="9"/>
  <c r="E4635" i="9"/>
  <c r="E4636" i="9"/>
  <c r="E4637" i="9"/>
  <c r="E4638" i="9"/>
  <c r="E4639" i="9"/>
  <c r="E4640" i="9"/>
  <c r="E4641" i="9"/>
  <c r="E4642" i="9"/>
  <c r="E4643" i="9"/>
  <c r="E4644" i="9"/>
  <c r="E4645" i="9"/>
  <c r="E4646" i="9"/>
  <c r="E4647" i="9"/>
  <c r="E4648" i="9"/>
  <c r="E4649" i="9"/>
  <c r="E4650" i="9"/>
  <c r="E4651" i="9"/>
  <c r="E4652" i="9"/>
  <c r="E4653" i="9"/>
  <c r="E4654" i="9"/>
  <c r="E4655" i="9"/>
  <c r="E4656" i="9"/>
  <c r="E4657" i="9"/>
  <c r="E4658" i="9"/>
  <c r="E4659" i="9"/>
  <c r="E4660" i="9"/>
  <c r="E4661" i="9"/>
  <c r="E4662" i="9"/>
  <c r="E4663" i="9"/>
  <c r="E4664" i="9"/>
  <c r="E4665" i="9"/>
  <c r="E4666" i="9"/>
  <c r="E4667" i="9"/>
  <c r="E4668" i="9"/>
  <c r="E4669" i="9"/>
  <c r="E4670" i="9"/>
  <c r="E4671" i="9"/>
  <c r="E4672" i="9"/>
  <c r="E4673" i="9"/>
  <c r="E4674" i="9"/>
  <c r="E4675" i="9"/>
  <c r="E4676" i="9"/>
  <c r="E4677" i="9"/>
  <c r="E4678" i="9"/>
  <c r="E4679" i="9"/>
  <c r="E4680" i="9"/>
  <c r="E4681" i="9"/>
  <c r="E4682" i="9"/>
  <c r="E4683" i="9"/>
  <c r="E4684" i="9"/>
  <c r="E4685" i="9"/>
  <c r="E4686" i="9"/>
  <c r="E4687" i="9"/>
  <c r="E4688" i="9"/>
  <c r="E4689" i="9"/>
  <c r="E4690" i="9"/>
  <c r="E4691" i="9"/>
  <c r="E4692" i="9"/>
  <c r="E4693" i="9"/>
  <c r="E4694" i="9"/>
  <c r="E4695" i="9"/>
  <c r="E4696" i="9"/>
  <c r="E4697" i="9"/>
  <c r="E4698" i="9"/>
  <c r="E4699" i="9"/>
  <c r="E4700" i="9"/>
  <c r="E4701" i="9"/>
  <c r="E4702" i="9"/>
  <c r="E4703" i="9"/>
  <c r="E4704" i="9"/>
  <c r="E4705" i="9"/>
  <c r="E4706" i="9"/>
  <c r="E4707" i="9"/>
  <c r="E4708" i="9"/>
  <c r="E4709" i="9"/>
  <c r="E4710" i="9"/>
  <c r="E4711" i="9"/>
  <c r="E4712" i="9"/>
  <c r="E4713" i="9"/>
  <c r="E4714" i="9"/>
  <c r="E4715" i="9"/>
  <c r="E4716" i="9"/>
  <c r="E4717" i="9"/>
  <c r="E4718" i="9"/>
  <c r="E4719" i="9"/>
  <c r="E4720" i="9"/>
  <c r="E4721" i="9"/>
  <c r="E4722" i="9"/>
  <c r="E4723" i="9"/>
  <c r="E4724" i="9"/>
  <c r="E4725" i="9"/>
  <c r="E4726" i="9"/>
  <c r="E4727" i="9"/>
  <c r="E4728" i="9"/>
  <c r="E4729" i="9"/>
  <c r="E4730" i="9"/>
  <c r="E4731" i="9"/>
  <c r="E4732" i="9"/>
  <c r="E4733" i="9"/>
  <c r="E4734" i="9"/>
  <c r="E4735" i="9"/>
  <c r="E4736" i="9"/>
  <c r="E4737" i="9"/>
  <c r="E4738" i="9"/>
  <c r="E4739" i="9"/>
  <c r="E4740" i="9"/>
  <c r="E4741" i="9"/>
  <c r="E4742" i="9"/>
  <c r="E4743" i="9"/>
  <c r="E4744" i="9"/>
  <c r="E4745" i="9"/>
  <c r="E4746" i="9"/>
  <c r="E4747" i="9"/>
  <c r="E4748" i="9"/>
  <c r="E4749" i="9"/>
  <c r="E4750" i="9"/>
  <c r="E4751" i="9"/>
  <c r="E4752" i="9"/>
  <c r="E4753" i="9"/>
  <c r="E4754" i="9"/>
  <c r="E4755" i="9"/>
  <c r="E4756" i="9"/>
  <c r="E4757" i="9"/>
  <c r="E4758" i="9"/>
  <c r="E4759" i="9"/>
  <c r="E4760" i="9"/>
  <c r="E4761" i="9"/>
  <c r="E4762" i="9"/>
  <c r="E4763" i="9"/>
  <c r="E4764" i="9"/>
  <c r="E4765" i="9"/>
  <c r="E4766" i="9"/>
  <c r="E4767" i="9"/>
  <c r="E4768" i="9"/>
  <c r="E4769" i="9"/>
  <c r="E4770" i="9"/>
  <c r="E4771" i="9"/>
  <c r="E4772" i="9"/>
  <c r="E4773" i="9"/>
  <c r="E4774" i="9"/>
  <c r="E4775" i="9"/>
  <c r="E4776" i="9"/>
  <c r="E4777" i="9"/>
  <c r="E4778" i="9"/>
  <c r="E4779" i="9"/>
  <c r="E4780" i="9"/>
  <c r="E4781" i="9"/>
  <c r="E4782" i="9"/>
  <c r="E4783" i="9"/>
  <c r="E4784" i="9"/>
  <c r="E4785" i="9"/>
  <c r="E4786" i="9"/>
  <c r="E4787" i="9"/>
  <c r="E4788" i="9"/>
  <c r="E4789" i="9"/>
  <c r="E4790" i="9"/>
  <c r="E4791" i="9"/>
  <c r="E4792" i="9"/>
  <c r="E4793" i="9"/>
  <c r="E4794" i="9"/>
  <c r="E4795" i="9"/>
  <c r="E4796" i="9"/>
  <c r="E4797" i="9"/>
  <c r="E4798" i="9"/>
  <c r="E4799" i="9"/>
  <c r="E4800" i="9"/>
  <c r="E4801" i="9"/>
  <c r="E4802" i="9"/>
  <c r="E4803" i="9"/>
  <c r="E4804" i="9"/>
  <c r="E4805" i="9"/>
  <c r="E4806" i="9"/>
  <c r="E4807" i="9"/>
  <c r="E4808" i="9"/>
  <c r="E4809" i="9"/>
  <c r="E4810" i="9"/>
  <c r="E4811" i="9"/>
  <c r="E4812" i="9"/>
  <c r="E4813" i="9"/>
  <c r="E4814" i="9"/>
  <c r="E4815" i="9"/>
  <c r="E4816" i="9"/>
  <c r="E4817" i="9"/>
  <c r="E4818" i="9"/>
  <c r="E4819" i="9"/>
  <c r="E4820" i="9"/>
  <c r="E4821" i="9"/>
  <c r="E4822" i="9"/>
  <c r="E4823" i="9"/>
  <c r="E4824" i="9"/>
  <c r="E4825" i="9"/>
  <c r="E4826" i="9"/>
  <c r="E4827" i="9"/>
  <c r="E4828" i="9"/>
  <c r="E4829" i="9"/>
  <c r="E4830" i="9"/>
  <c r="E4831" i="9"/>
  <c r="E4832" i="9"/>
  <c r="E4833" i="9"/>
  <c r="E4834" i="9"/>
  <c r="E4835" i="9"/>
  <c r="E4836" i="9"/>
  <c r="E4837" i="9"/>
  <c r="E4838" i="9"/>
  <c r="E4839" i="9"/>
  <c r="E4840" i="9"/>
  <c r="E4841" i="9"/>
  <c r="E4842" i="9"/>
  <c r="E4843" i="9"/>
  <c r="E4844" i="9"/>
  <c r="E4845" i="9"/>
  <c r="E4846" i="9"/>
  <c r="E4847" i="9"/>
  <c r="E4848" i="9"/>
  <c r="E4849" i="9"/>
  <c r="E4850" i="9"/>
  <c r="E4851" i="9"/>
  <c r="E4852" i="9"/>
  <c r="E4853" i="9"/>
  <c r="E4854" i="9"/>
  <c r="E4855" i="9"/>
  <c r="E4856" i="9"/>
  <c r="E4857" i="9"/>
  <c r="E4858" i="9"/>
  <c r="E4859" i="9"/>
  <c r="E4860" i="9"/>
  <c r="E4861" i="9"/>
  <c r="E4862" i="9"/>
  <c r="E4863" i="9"/>
  <c r="E4864" i="9"/>
  <c r="E4865" i="9"/>
  <c r="E4866" i="9"/>
  <c r="E4867" i="9"/>
  <c r="E4868" i="9"/>
  <c r="E4869" i="9"/>
  <c r="E4870" i="9"/>
  <c r="E4871" i="9"/>
  <c r="E4872" i="9"/>
  <c r="E4873" i="9"/>
  <c r="E4874" i="9"/>
  <c r="E4875" i="9"/>
  <c r="E4876" i="9"/>
  <c r="E4877" i="9"/>
  <c r="E4878" i="9"/>
  <c r="E4879" i="9"/>
  <c r="E4880" i="9"/>
  <c r="E4881" i="9"/>
  <c r="E4882" i="9"/>
  <c r="E4883" i="9"/>
  <c r="E4884" i="9"/>
  <c r="E4885" i="9"/>
  <c r="E4886" i="9"/>
  <c r="E4887" i="9"/>
  <c r="E4888" i="9"/>
  <c r="E4889" i="9"/>
  <c r="E4890" i="9"/>
  <c r="E4891" i="9"/>
  <c r="E4892" i="9"/>
  <c r="E4893" i="9"/>
  <c r="E4894" i="9"/>
  <c r="E4895" i="9"/>
  <c r="E4896" i="9"/>
  <c r="E4897" i="9"/>
  <c r="E4898" i="9"/>
  <c r="E4899" i="9"/>
  <c r="E4900" i="9"/>
  <c r="E4901" i="9"/>
  <c r="E4902" i="9"/>
  <c r="E4903" i="9"/>
  <c r="E4904" i="9"/>
  <c r="E4905" i="9"/>
  <c r="E4906" i="9"/>
  <c r="E4907" i="9"/>
  <c r="E4908" i="9"/>
  <c r="E4909" i="9"/>
  <c r="E4910" i="9"/>
  <c r="E4911" i="9"/>
  <c r="E4912" i="9"/>
  <c r="E4913" i="9"/>
  <c r="E4914" i="9"/>
  <c r="E4915" i="9"/>
  <c r="E4916" i="9"/>
  <c r="E4917" i="9"/>
  <c r="E4918" i="9"/>
  <c r="E4919" i="9"/>
  <c r="E4920" i="9"/>
  <c r="E4921" i="9"/>
  <c r="E4922" i="9"/>
  <c r="E4923" i="9"/>
  <c r="E4924" i="9"/>
  <c r="E4925" i="9"/>
  <c r="E4926" i="9"/>
  <c r="E4927" i="9"/>
  <c r="E4928" i="9"/>
  <c r="E4929" i="9"/>
  <c r="E4930" i="9"/>
  <c r="E4931" i="9"/>
  <c r="E4932" i="9"/>
  <c r="E4933" i="9"/>
  <c r="E4934" i="9"/>
  <c r="E4935" i="9"/>
  <c r="E4936" i="9"/>
  <c r="E4937" i="9"/>
  <c r="E4938" i="9"/>
  <c r="E4939" i="9"/>
  <c r="E4940" i="9"/>
  <c r="E4941" i="9"/>
  <c r="E4942" i="9"/>
  <c r="E4943" i="9"/>
  <c r="E4944" i="9"/>
  <c r="E4945" i="9"/>
  <c r="E4946" i="9"/>
  <c r="E4947" i="9"/>
  <c r="E4948" i="9"/>
  <c r="E4949" i="9"/>
  <c r="E4950" i="9"/>
  <c r="E4951" i="9"/>
  <c r="E4952" i="9"/>
  <c r="E4953" i="9"/>
  <c r="E4954" i="9"/>
  <c r="E4955" i="9"/>
  <c r="E4956" i="9"/>
  <c r="E4957" i="9"/>
  <c r="E4958" i="9"/>
  <c r="E4959" i="9"/>
  <c r="E4960" i="9"/>
  <c r="E4961" i="9"/>
  <c r="E4962" i="9"/>
  <c r="E4963" i="9"/>
  <c r="E4964" i="9"/>
  <c r="E4965" i="9"/>
  <c r="E4966" i="9"/>
  <c r="E4967" i="9"/>
  <c r="E4968" i="9"/>
  <c r="E4969" i="9"/>
  <c r="E4970" i="9"/>
  <c r="E4971" i="9"/>
  <c r="E4972" i="9"/>
  <c r="E4973" i="9"/>
  <c r="E4974" i="9"/>
  <c r="E4975" i="9"/>
  <c r="E4976" i="9"/>
  <c r="E4977" i="9"/>
  <c r="E4978" i="9"/>
  <c r="E4979" i="9"/>
  <c r="E4980" i="9"/>
  <c r="E4981" i="9"/>
  <c r="E4982" i="9"/>
  <c r="E4983" i="9"/>
  <c r="E4984" i="9"/>
  <c r="E4985" i="9"/>
  <c r="E4986" i="9"/>
  <c r="E4987" i="9"/>
  <c r="E4988" i="9"/>
  <c r="E4989" i="9"/>
  <c r="E4990" i="9"/>
  <c r="E4991" i="9"/>
  <c r="E4992" i="9"/>
  <c r="E4993" i="9"/>
  <c r="E4994" i="9"/>
  <c r="E4995" i="9"/>
  <c r="E4996" i="9"/>
  <c r="E4997" i="9"/>
  <c r="E4998" i="9"/>
  <c r="E4999" i="9"/>
  <c r="E5000" i="9"/>
  <c r="E5001" i="9"/>
  <c r="E5002" i="9"/>
  <c r="E5003" i="9"/>
  <c r="E5004" i="9"/>
  <c r="E5005" i="9"/>
  <c r="E5006" i="9"/>
  <c r="E5007" i="9"/>
  <c r="E5008" i="9"/>
  <c r="E5009" i="9"/>
  <c r="E5010" i="9"/>
  <c r="E5011" i="9"/>
  <c r="E5012" i="9"/>
  <c r="E5013" i="9"/>
  <c r="E5014" i="9"/>
  <c r="E5015" i="9"/>
  <c r="E5016" i="9"/>
  <c r="E5017" i="9"/>
  <c r="E5018" i="9"/>
  <c r="E5019" i="9"/>
  <c r="E5020" i="9"/>
  <c r="E5021" i="9"/>
  <c r="E5022" i="9"/>
  <c r="E5023" i="9"/>
  <c r="E5024" i="9"/>
  <c r="E5025" i="9"/>
  <c r="E5026" i="9"/>
  <c r="E5027" i="9"/>
  <c r="E5028" i="9"/>
  <c r="E5029" i="9"/>
  <c r="E5030" i="9"/>
  <c r="E5031" i="9"/>
  <c r="E5032" i="9"/>
  <c r="E5033" i="9"/>
  <c r="E5034" i="9"/>
  <c r="E5035" i="9"/>
  <c r="E5036" i="9"/>
  <c r="E5037" i="9"/>
  <c r="E5038" i="9"/>
  <c r="E5039" i="9"/>
  <c r="E5040" i="9"/>
  <c r="E5041" i="9"/>
  <c r="E5042" i="9"/>
  <c r="E5043" i="9"/>
  <c r="E5044" i="9"/>
  <c r="E5045" i="9"/>
  <c r="E5046" i="9"/>
  <c r="E5047" i="9"/>
  <c r="E5048" i="9"/>
  <c r="E5049" i="9"/>
  <c r="E5050" i="9"/>
  <c r="E5051" i="9"/>
  <c r="E5052" i="9"/>
  <c r="E5053" i="9"/>
  <c r="E5054" i="9"/>
  <c r="E5055" i="9"/>
  <c r="E5056" i="9"/>
  <c r="E5057" i="9"/>
  <c r="E5058" i="9"/>
  <c r="E5059" i="9"/>
  <c r="E5060" i="9"/>
  <c r="E5061" i="9"/>
  <c r="E5062" i="9"/>
  <c r="E5063" i="9"/>
  <c r="E5064" i="9"/>
  <c r="E5065" i="9"/>
  <c r="E5066" i="9"/>
  <c r="E5067" i="9"/>
  <c r="E5068" i="9"/>
  <c r="E5069" i="9"/>
  <c r="E5070" i="9"/>
  <c r="E5071" i="9"/>
  <c r="E5072" i="9"/>
  <c r="E5073" i="9"/>
  <c r="E5074" i="9"/>
  <c r="E5075" i="9"/>
  <c r="E5076" i="9"/>
  <c r="E5077" i="9"/>
  <c r="E5078" i="9"/>
  <c r="E5079" i="9"/>
  <c r="E5080" i="9"/>
  <c r="E5081" i="9"/>
  <c r="E5082" i="9"/>
  <c r="E5083" i="9"/>
  <c r="E5084" i="9"/>
  <c r="E5085" i="9"/>
  <c r="E5086" i="9"/>
  <c r="E5087" i="9"/>
  <c r="E5088" i="9"/>
  <c r="E5089" i="9"/>
  <c r="E5090" i="9"/>
  <c r="E5091" i="9"/>
  <c r="E5092" i="9"/>
  <c r="E5093" i="9"/>
  <c r="E5094" i="9"/>
  <c r="E5095" i="9"/>
  <c r="E5096" i="9"/>
  <c r="E5097" i="9"/>
  <c r="E5098" i="9"/>
  <c r="E5099" i="9"/>
  <c r="E5100" i="9"/>
  <c r="E5101" i="9"/>
  <c r="E5102" i="9"/>
  <c r="E5103" i="9"/>
  <c r="E5104" i="9"/>
  <c r="E5105" i="9"/>
  <c r="E5106" i="9"/>
  <c r="E5107" i="9"/>
  <c r="E5108" i="9"/>
  <c r="E5109" i="9"/>
  <c r="E5110" i="9"/>
  <c r="E5111" i="9"/>
  <c r="E5112" i="9"/>
  <c r="E5113" i="9"/>
  <c r="E5114" i="9"/>
  <c r="E5115" i="9"/>
  <c r="E5116" i="9"/>
  <c r="E5117" i="9"/>
  <c r="E5118" i="9"/>
  <c r="E5119" i="9"/>
  <c r="E5120" i="9"/>
  <c r="E5121" i="9"/>
  <c r="E5122" i="9"/>
  <c r="E5123" i="9"/>
  <c r="E5124" i="9"/>
  <c r="E5125" i="9"/>
  <c r="E5126" i="9"/>
  <c r="E5127" i="9"/>
  <c r="E5128" i="9"/>
  <c r="E5129" i="9"/>
  <c r="E5130" i="9"/>
  <c r="E5131" i="9"/>
  <c r="E5132" i="9"/>
  <c r="E5133" i="9"/>
  <c r="E5134" i="9"/>
  <c r="E5135" i="9"/>
  <c r="E5136" i="9"/>
  <c r="E5137" i="9"/>
  <c r="E5138" i="9"/>
  <c r="E5139" i="9"/>
  <c r="E5140" i="9"/>
  <c r="E5141" i="9"/>
  <c r="E5142" i="9"/>
  <c r="E5143" i="9"/>
  <c r="E5144" i="9"/>
  <c r="E5145" i="9"/>
  <c r="E5146" i="9"/>
  <c r="E5147" i="9"/>
  <c r="E5148" i="9"/>
  <c r="E5149" i="9"/>
  <c r="E5150" i="9"/>
  <c r="E5151" i="9"/>
  <c r="E5152" i="9"/>
  <c r="E5153" i="9"/>
  <c r="E5154" i="9"/>
  <c r="E5155" i="9"/>
  <c r="E5156" i="9"/>
  <c r="E5157" i="9"/>
  <c r="E5158" i="9"/>
  <c r="E5159" i="9"/>
  <c r="E5160" i="9"/>
  <c r="E5161" i="9"/>
  <c r="E5162" i="9"/>
  <c r="E5163" i="9"/>
  <c r="E5164" i="9"/>
  <c r="E5165" i="9"/>
  <c r="E5166" i="9"/>
  <c r="E5167" i="9"/>
  <c r="E5168" i="9"/>
  <c r="E5169" i="9"/>
  <c r="E5170" i="9"/>
  <c r="E5171" i="9"/>
  <c r="E5172" i="9"/>
  <c r="E5173" i="9"/>
  <c r="E5174" i="9"/>
  <c r="E5175" i="9"/>
  <c r="E5176" i="9"/>
  <c r="E5177" i="9"/>
  <c r="E5178" i="9"/>
  <c r="E5179" i="9"/>
  <c r="E5180" i="9"/>
  <c r="E5181" i="9"/>
  <c r="E5182" i="9"/>
  <c r="E5183" i="9"/>
  <c r="E5184" i="9"/>
  <c r="E5185" i="9"/>
  <c r="E5186" i="9"/>
  <c r="E5187" i="9"/>
  <c r="E5188" i="9"/>
  <c r="E5189" i="9"/>
  <c r="E5190" i="9"/>
  <c r="E5191" i="9"/>
  <c r="E5192" i="9"/>
  <c r="E5193" i="9"/>
  <c r="E5194" i="9"/>
  <c r="E5195" i="9"/>
  <c r="E5196" i="9"/>
  <c r="E5197" i="9"/>
  <c r="E5198" i="9"/>
  <c r="E5199" i="9"/>
  <c r="E5200" i="9"/>
  <c r="E5201" i="9"/>
  <c r="E5202" i="9"/>
  <c r="E5203" i="9"/>
  <c r="E5204" i="9"/>
  <c r="E5205" i="9"/>
  <c r="E5206" i="9"/>
  <c r="E5207" i="9"/>
  <c r="E5208" i="9"/>
  <c r="E5209" i="9"/>
  <c r="E5210" i="9"/>
  <c r="E5211" i="9"/>
  <c r="E5212" i="9"/>
  <c r="E5213" i="9"/>
  <c r="E5214" i="9"/>
  <c r="E5215" i="9"/>
  <c r="E5216" i="9"/>
  <c r="E5217" i="9"/>
  <c r="E5218" i="9"/>
  <c r="E5219" i="9"/>
  <c r="E5220" i="9"/>
  <c r="E5221" i="9"/>
  <c r="E5222" i="9"/>
  <c r="E5223" i="9"/>
  <c r="E5224" i="9"/>
  <c r="E5225" i="9"/>
  <c r="E5226" i="9"/>
  <c r="E5227" i="9"/>
  <c r="E5228" i="9"/>
  <c r="E5229" i="9"/>
  <c r="E5230" i="9"/>
  <c r="E5231" i="9"/>
  <c r="E5232" i="9"/>
  <c r="E5233" i="9"/>
  <c r="E5234" i="9"/>
  <c r="E5235" i="9"/>
  <c r="E5236" i="9"/>
  <c r="E5237" i="9"/>
  <c r="E5238" i="9"/>
  <c r="E5239" i="9"/>
  <c r="E5240" i="9"/>
  <c r="E5241" i="9"/>
  <c r="E5242" i="9"/>
  <c r="E5243" i="9"/>
  <c r="E5244" i="9"/>
  <c r="E5245" i="9"/>
  <c r="E5246" i="9"/>
  <c r="E5247" i="9"/>
  <c r="E5248" i="9"/>
  <c r="E5249" i="9"/>
  <c r="E5250" i="9"/>
  <c r="E5251" i="9"/>
  <c r="E5252" i="9"/>
  <c r="E5253" i="9"/>
  <c r="E5254" i="9"/>
  <c r="E5255" i="9"/>
  <c r="E5256" i="9"/>
  <c r="E5257" i="9"/>
  <c r="E5258" i="9"/>
  <c r="E5259" i="9"/>
  <c r="E5260" i="9"/>
  <c r="E5261" i="9"/>
  <c r="E5262" i="9"/>
  <c r="E5263" i="9"/>
  <c r="E5264" i="9"/>
  <c r="E5265" i="9"/>
  <c r="E5266" i="9"/>
  <c r="E5267" i="9"/>
  <c r="E5268" i="9"/>
  <c r="E5269" i="9"/>
  <c r="E5270" i="9"/>
  <c r="E5271" i="9"/>
  <c r="E5272" i="9"/>
  <c r="E5273" i="9"/>
  <c r="E5274" i="9"/>
  <c r="E5275" i="9"/>
  <c r="E5276" i="9"/>
  <c r="E5277" i="9"/>
  <c r="E5278" i="9"/>
  <c r="E5279" i="9"/>
  <c r="E5280" i="9"/>
  <c r="E5281" i="9"/>
  <c r="E5282" i="9"/>
  <c r="E5283" i="9"/>
  <c r="E5284" i="9"/>
  <c r="E5285" i="9"/>
  <c r="E5286" i="9"/>
  <c r="E5287" i="9"/>
  <c r="E5288" i="9"/>
  <c r="E5289" i="9"/>
  <c r="E5290" i="9"/>
  <c r="E5291" i="9"/>
  <c r="E5292" i="9"/>
  <c r="E5293" i="9"/>
  <c r="E5294" i="9"/>
  <c r="E5295" i="9"/>
  <c r="E5296" i="9"/>
  <c r="E5297" i="9"/>
  <c r="E5298" i="9"/>
  <c r="E5299" i="9"/>
  <c r="E5300" i="9"/>
  <c r="E5301" i="9"/>
  <c r="E5302" i="9"/>
  <c r="E5303" i="9"/>
  <c r="E5304" i="9"/>
  <c r="E5305" i="9"/>
  <c r="E5306" i="9"/>
  <c r="E5307" i="9"/>
  <c r="E5308" i="9"/>
  <c r="E5309" i="9"/>
  <c r="E5310" i="9"/>
  <c r="E5311" i="9"/>
  <c r="E5312" i="9"/>
  <c r="E5313" i="9"/>
  <c r="E5314" i="9"/>
  <c r="E5315" i="9"/>
  <c r="E5316" i="9"/>
  <c r="E5317" i="9"/>
  <c r="E5318" i="9"/>
  <c r="E5319" i="9"/>
  <c r="E5320" i="9"/>
  <c r="E5321" i="9"/>
  <c r="E5322" i="9"/>
  <c r="E5323" i="9"/>
  <c r="E5324" i="9"/>
  <c r="E5325" i="9"/>
  <c r="E5326" i="9"/>
  <c r="E5327" i="9"/>
  <c r="E5328" i="9"/>
  <c r="E5329" i="9"/>
  <c r="E5330" i="9"/>
  <c r="E5331" i="9"/>
  <c r="E5332" i="9"/>
  <c r="E5333" i="9"/>
  <c r="E5334" i="9"/>
  <c r="E5335" i="9"/>
  <c r="E5336" i="9"/>
  <c r="E5337" i="9"/>
  <c r="E5338" i="9"/>
  <c r="E5339" i="9"/>
  <c r="E5340" i="9"/>
  <c r="E5341" i="9"/>
  <c r="E5342" i="9"/>
  <c r="E5343" i="9"/>
  <c r="E5344" i="9"/>
  <c r="E5345" i="9"/>
  <c r="E5346" i="9"/>
  <c r="E5347" i="9"/>
  <c r="E5348" i="9"/>
  <c r="E5349" i="9"/>
  <c r="E5350" i="9"/>
  <c r="E5351" i="9"/>
  <c r="E5352" i="9"/>
  <c r="E5353" i="9"/>
  <c r="E5354" i="9"/>
  <c r="E5355" i="9"/>
  <c r="E5356" i="9"/>
  <c r="E5357" i="9"/>
  <c r="E5358" i="9"/>
  <c r="E5359" i="9"/>
  <c r="E5360" i="9"/>
  <c r="E5361" i="9"/>
  <c r="E5362" i="9"/>
  <c r="E5363" i="9"/>
  <c r="E5364" i="9"/>
  <c r="E5365" i="9"/>
  <c r="E5366" i="9"/>
  <c r="E5367" i="9"/>
  <c r="E5368" i="9"/>
  <c r="E5369" i="9"/>
  <c r="E5370" i="9"/>
  <c r="E5371" i="9"/>
  <c r="E5372" i="9"/>
  <c r="E5373" i="9"/>
  <c r="E5374" i="9"/>
  <c r="E5375" i="9"/>
  <c r="E5376" i="9"/>
  <c r="E5377" i="9"/>
  <c r="E5378" i="9"/>
  <c r="E5379" i="9"/>
  <c r="E5380" i="9"/>
  <c r="E5381" i="9"/>
  <c r="E5382" i="9"/>
  <c r="E5383" i="9"/>
  <c r="E5384" i="9"/>
  <c r="E5385" i="9"/>
  <c r="E5386" i="9"/>
  <c r="E5387" i="9"/>
  <c r="E5388" i="9"/>
  <c r="E5389" i="9"/>
  <c r="E5390" i="9"/>
  <c r="E5391" i="9"/>
  <c r="E5392" i="9"/>
  <c r="E5393" i="9"/>
  <c r="J37" i="7"/>
  <c r="J36" i="7"/>
  <c r="AY60" i="1"/>
  <c r="J35" i="7"/>
  <c r="AX60" i="1"/>
  <c r="BI84" i="7"/>
  <c r="F37" i="7" s="1"/>
  <c r="BD60" i="1" s="1"/>
  <c r="BH84" i="7"/>
  <c r="F36" i="7" s="1"/>
  <c r="BC60" i="1" s="1"/>
  <c r="BG84" i="7"/>
  <c r="BF84" i="7"/>
  <c r="J34" i="7" s="1"/>
  <c r="AW60" i="1" s="1"/>
  <c r="T84" i="7"/>
  <c r="T83" i="7"/>
  <c r="T82" i="7" s="1"/>
  <c r="T81" i="7" s="1"/>
  <c r="R84" i="7"/>
  <c r="R83" i="7"/>
  <c r="R82" i="7" s="1"/>
  <c r="R81" i="7" s="1"/>
  <c r="P84" i="7"/>
  <c r="P83" i="7"/>
  <c r="P82" i="7" s="1"/>
  <c r="P81" i="7" s="1"/>
  <c r="AU60" i="1" s="1"/>
  <c r="J78" i="7"/>
  <c r="J77" i="7"/>
  <c r="F77" i="7"/>
  <c r="F75" i="7"/>
  <c r="E73" i="7"/>
  <c r="J55" i="7"/>
  <c r="J54" i="7"/>
  <c r="F54" i="7"/>
  <c r="F52" i="7"/>
  <c r="E50" i="7"/>
  <c r="J18" i="7"/>
  <c r="E18" i="7"/>
  <c r="F55" i="7" s="1"/>
  <c r="J17" i="7"/>
  <c r="J12" i="7"/>
  <c r="J75" i="7"/>
  <c r="E7" i="7"/>
  <c r="E48" i="7" s="1"/>
  <c r="J37" i="6"/>
  <c r="J36" i="6"/>
  <c r="AY59" i="1" s="1"/>
  <c r="J35" i="6"/>
  <c r="AX59" i="1"/>
  <c r="BI84" i="6"/>
  <c r="F37" i="6" s="1"/>
  <c r="BD59" i="1" s="1"/>
  <c r="BH84" i="6"/>
  <c r="F36" i="6" s="1"/>
  <c r="BC59" i="1" s="1"/>
  <c r="BG84" i="6"/>
  <c r="BF84" i="6"/>
  <c r="J34" i="6" s="1"/>
  <c r="AW59" i="1" s="1"/>
  <c r="T84" i="6"/>
  <c r="T83" i="6"/>
  <c r="T82" i="6" s="1"/>
  <c r="T81" i="6" s="1"/>
  <c r="R84" i="6"/>
  <c r="R83" i="6"/>
  <c r="R82" i="6" s="1"/>
  <c r="R81" i="6" s="1"/>
  <c r="P84" i="6"/>
  <c r="P83" i="6"/>
  <c r="P82" i="6" s="1"/>
  <c r="P81" i="6" s="1"/>
  <c r="AU59" i="1" s="1"/>
  <c r="J78" i="6"/>
  <c r="J77" i="6"/>
  <c r="F77" i="6"/>
  <c r="F75" i="6"/>
  <c r="E73" i="6"/>
  <c r="J55" i="6"/>
  <c r="J54" i="6"/>
  <c r="F54" i="6"/>
  <c r="F52" i="6"/>
  <c r="E50" i="6"/>
  <c r="J18" i="6"/>
  <c r="E18" i="6"/>
  <c r="F78" i="6"/>
  <c r="J17" i="6"/>
  <c r="J12" i="6"/>
  <c r="J75" i="6"/>
  <c r="E7" i="6"/>
  <c r="E71" i="6" s="1"/>
  <c r="J37" i="5"/>
  <c r="J36" i="5"/>
  <c r="AY58" i="1"/>
  <c r="J35" i="5"/>
  <c r="AX58" i="1"/>
  <c r="BI199" i="5"/>
  <c r="BH199" i="5"/>
  <c r="BG199" i="5"/>
  <c r="BF199" i="5"/>
  <c r="T199" i="5"/>
  <c r="R199" i="5"/>
  <c r="P199" i="5"/>
  <c r="BI191" i="5"/>
  <c r="BH191" i="5"/>
  <c r="BG191" i="5"/>
  <c r="BF191" i="5"/>
  <c r="T191" i="5"/>
  <c r="R191" i="5"/>
  <c r="P191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79" i="5"/>
  <c r="BH179" i="5"/>
  <c r="BG179" i="5"/>
  <c r="BF179" i="5"/>
  <c r="T179" i="5"/>
  <c r="R179" i="5"/>
  <c r="P179" i="5"/>
  <c r="BI172" i="5"/>
  <c r="BH172" i="5"/>
  <c r="BG172" i="5"/>
  <c r="BF172" i="5"/>
  <c r="T172" i="5"/>
  <c r="R172" i="5"/>
  <c r="P172" i="5"/>
  <c r="BI167" i="5"/>
  <c r="BH167" i="5"/>
  <c r="BG167" i="5"/>
  <c r="BF167" i="5"/>
  <c r="T167" i="5"/>
  <c r="R167" i="5"/>
  <c r="P167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5" i="5"/>
  <c r="BH105" i="5"/>
  <c r="BG105" i="5"/>
  <c r="BF105" i="5"/>
  <c r="T105" i="5"/>
  <c r="T104" i="5"/>
  <c r="R105" i="5"/>
  <c r="R104" i="5"/>
  <c r="P105" i="5"/>
  <c r="P104" i="5"/>
  <c r="BI102" i="5"/>
  <c r="BH102" i="5"/>
  <c r="BG102" i="5"/>
  <c r="BF102" i="5"/>
  <c r="T102" i="5"/>
  <c r="R102" i="5"/>
  <c r="P102" i="5"/>
  <c r="BI99" i="5"/>
  <c r="BH99" i="5"/>
  <c r="BG99" i="5"/>
  <c r="BF99" i="5"/>
  <c r="T99" i="5"/>
  <c r="R99" i="5"/>
  <c r="P99" i="5"/>
  <c r="BI97" i="5"/>
  <c r="F37" i="5" s="1"/>
  <c r="BH97" i="5"/>
  <c r="BG97" i="5"/>
  <c r="BF97" i="5"/>
  <c r="T97" i="5"/>
  <c r="R97" i="5"/>
  <c r="P97" i="5"/>
  <c r="BI95" i="5"/>
  <c r="BH95" i="5"/>
  <c r="F36" i="5" s="1"/>
  <c r="BG95" i="5"/>
  <c r="BF95" i="5"/>
  <c r="T95" i="5"/>
  <c r="R95" i="5"/>
  <c r="P95" i="5"/>
  <c r="BI91" i="5"/>
  <c r="BH91" i="5"/>
  <c r="BG91" i="5"/>
  <c r="BF91" i="5"/>
  <c r="T91" i="5"/>
  <c r="T90" i="5"/>
  <c r="R91" i="5"/>
  <c r="R90" i="5"/>
  <c r="P91" i="5"/>
  <c r="P90" i="5"/>
  <c r="J85" i="5"/>
  <c r="J84" i="5"/>
  <c r="F84" i="5"/>
  <c r="F82" i="5"/>
  <c r="E80" i="5"/>
  <c r="J55" i="5"/>
  <c r="J54" i="5"/>
  <c r="F54" i="5"/>
  <c r="F52" i="5"/>
  <c r="E50" i="5"/>
  <c r="J18" i="5"/>
  <c r="E18" i="5"/>
  <c r="F85" i="5" s="1"/>
  <c r="J17" i="5"/>
  <c r="J12" i="5"/>
  <c r="J52" i="5"/>
  <c r="E7" i="5"/>
  <c r="E78" i="5"/>
  <c r="J37" i="4"/>
  <c r="J36" i="4"/>
  <c r="AY57" i="1" s="1"/>
  <c r="J35" i="4"/>
  <c r="AX57" i="1" s="1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6" i="4"/>
  <c r="BH166" i="4"/>
  <c r="BG166" i="4"/>
  <c r="BF166" i="4"/>
  <c r="T166" i="4"/>
  <c r="T165" i="4" s="1"/>
  <c r="R166" i="4"/>
  <c r="R165" i="4" s="1"/>
  <c r="P166" i="4"/>
  <c r="P16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2" i="4"/>
  <c r="BH122" i="4"/>
  <c r="BG122" i="4"/>
  <c r="BF122" i="4"/>
  <c r="T122" i="4"/>
  <c r="R122" i="4"/>
  <c r="P122" i="4"/>
  <c r="BI119" i="4"/>
  <c r="BH119" i="4"/>
  <c r="BG119" i="4"/>
  <c r="BF119" i="4"/>
  <c r="T119" i="4"/>
  <c r="R119" i="4"/>
  <c r="P119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09" i="4"/>
  <c r="BH109" i="4"/>
  <c r="BG109" i="4"/>
  <c r="BF109" i="4"/>
  <c r="T109" i="4"/>
  <c r="R109" i="4"/>
  <c r="P109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4" i="4"/>
  <c r="BH94" i="4"/>
  <c r="BG94" i="4"/>
  <c r="BF94" i="4"/>
  <c r="T94" i="4"/>
  <c r="T93" i="4"/>
  <c r="R94" i="4"/>
  <c r="R93" i="4"/>
  <c r="P94" i="4"/>
  <c r="P93" i="4"/>
  <c r="J88" i="4"/>
  <c r="J87" i="4"/>
  <c r="F87" i="4"/>
  <c r="F85" i="4"/>
  <c r="E83" i="4"/>
  <c r="J55" i="4"/>
  <c r="J54" i="4"/>
  <c r="F54" i="4"/>
  <c r="F52" i="4"/>
  <c r="E50" i="4"/>
  <c r="J18" i="4"/>
  <c r="E18" i="4"/>
  <c r="F88" i="4"/>
  <c r="J17" i="4"/>
  <c r="J12" i="4"/>
  <c r="J85" i="4"/>
  <c r="E7" i="4"/>
  <c r="E81" i="4"/>
  <c r="J37" i="3"/>
  <c r="J36" i="3"/>
  <c r="AY56" i="1"/>
  <c r="J35" i="3"/>
  <c r="AX56" i="1" s="1"/>
  <c r="BI853" i="3"/>
  <c r="BH853" i="3"/>
  <c r="BG853" i="3"/>
  <c r="BF853" i="3"/>
  <c r="T853" i="3"/>
  <c r="T852" i="3"/>
  <c r="R853" i="3"/>
  <c r="R852" i="3" s="1"/>
  <c r="P853" i="3"/>
  <c r="P852" i="3" s="1"/>
  <c r="BI847" i="3"/>
  <c r="BH847" i="3"/>
  <c r="BG847" i="3"/>
  <c r="BF847" i="3"/>
  <c r="T847" i="3"/>
  <c r="R847" i="3"/>
  <c r="P847" i="3"/>
  <c r="BI844" i="3"/>
  <c r="BH844" i="3"/>
  <c r="BG844" i="3"/>
  <c r="BF844" i="3"/>
  <c r="T844" i="3"/>
  <c r="R844" i="3"/>
  <c r="P844" i="3"/>
  <c r="BI841" i="3"/>
  <c r="BH841" i="3"/>
  <c r="BG841" i="3"/>
  <c r="BF841" i="3"/>
  <c r="T841" i="3"/>
  <c r="R841" i="3"/>
  <c r="P841" i="3"/>
  <c r="BI838" i="3"/>
  <c r="BH838" i="3"/>
  <c r="BG838" i="3"/>
  <c r="BF838" i="3"/>
  <c r="T838" i="3"/>
  <c r="R838" i="3"/>
  <c r="P838" i="3"/>
  <c r="BI835" i="3"/>
  <c r="BH835" i="3"/>
  <c r="BG835" i="3"/>
  <c r="BF835" i="3"/>
  <c r="T835" i="3"/>
  <c r="R835" i="3"/>
  <c r="P835" i="3"/>
  <c r="BI832" i="3"/>
  <c r="BH832" i="3"/>
  <c r="BG832" i="3"/>
  <c r="BF832" i="3"/>
  <c r="T832" i="3"/>
  <c r="R832" i="3"/>
  <c r="P832" i="3"/>
  <c r="BI829" i="3"/>
  <c r="BH829" i="3"/>
  <c r="BG829" i="3"/>
  <c r="BF829" i="3"/>
  <c r="T829" i="3"/>
  <c r="R829" i="3"/>
  <c r="P829" i="3"/>
  <c r="BI822" i="3"/>
  <c r="BH822" i="3"/>
  <c r="BG822" i="3"/>
  <c r="BF822" i="3"/>
  <c r="T822" i="3"/>
  <c r="T821" i="3"/>
  <c r="R822" i="3"/>
  <c r="R821" i="3"/>
  <c r="P822" i="3"/>
  <c r="P821" i="3"/>
  <c r="BI819" i="3"/>
  <c r="BH819" i="3"/>
  <c r="BG819" i="3"/>
  <c r="BF819" i="3"/>
  <c r="T819" i="3"/>
  <c r="R819" i="3"/>
  <c r="P819" i="3"/>
  <c r="BI813" i="3"/>
  <c r="BH813" i="3"/>
  <c r="BG813" i="3"/>
  <c r="BF813" i="3"/>
  <c r="T813" i="3"/>
  <c r="R813" i="3"/>
  <c r="P813" i="3"/>
  <c r="BI808" i="3"/>
  <c r="BH808" i="3"/>
  <c r="BG808" i="3"/>
  <c r="BF808" i="3"/>
  <c r="T808" i="3"/>
  <c r="R808" i="3"/>
  <c r="P808" i="3"/>
  <c r="BI803" i="3"/>
  <c r="BH803" i="3"/>
  <c r="BG803" i="3"/>
  <c r="BF803" i="3"/>
  <c r="T803" i="3"/>
  <c r="R803" i="3"/>
  <c r="P803" i="3"/>
  <c r="BI801" i="3"/>
  <c r="BH801" i="3"/>
  <c r="BG801" i="3"/>
  <c r="BF801" i="3"/>
  <c r="T801" i="3"/>
  <c r="R801" i="3"/>
  <c r="P801" i="3"/>
  <c r="BI796" i="3"/>
  <c r="BH796" i="3"/>
  <c r="BG796" i="3"/>
  <c r="BF796" i="3"/>
  <c r="T796" i="3"/>
  <c r="R796" i="3"/>
  <c r="P796" i="3"/>
  <c r="BI794" i="3"/>
  <c r="BH794" i="3"/>
  <c r="BG794" i="3"/>
  <c r="BF794" i="3"/>
  <c r="T794" i="3"/>
  <c r="R794" i="3"/>
  <c r="P794" i="3"/>
  <c r="BI789" i="3"/>
  <c r="BH789" i="3"/>
  <c r="BG789" i="3"/>
  <c r="BF789" i="3"/>
  <c r="T789" i="3"/>
  <c r="R789" i="3"/>
  <c r="P789" i="3"/>
  <c r="BI787" i="3"/>
  <c r="BH787" i="3"/>
  <c r="BG787" i="3"/>
  <c r="BF787" i="3"/>
  <c r="T787" i="3"/>
  <c r="R787" i="3"/>
  <c r="P787" i="3"/>
  <c r="BI778" i="3"/>
  <c r="BH778" i="3"/>
  <c r="BG778" i="3"/>
  <c r="BF778" i="3"/>
  <c r="T778" i="3"/>
  <c r="R778" i="3"/>
  <c r="P778" i="3"/>
  <c r="BI773" i="3"/>
  <c r="BH773" i="3"/>
  <c r="BG773" i="3"/>
  <c r="BF773" i="3"/>
  <c r="T773" i="3"/>
  <c r="R773" i="3"/>
  <c r="P773" i="3"/>
  <c r="BI767" i="3"/>
  <c r="BH767" i="3"/>
  <c r="BG767" i="3"/>
  <c r="BF767" i="3"/>
  <c r="T767" i="3"/>
  <c r="R767" i="3"/>
  <c r="P767" i="3"/>
  <c r="BI764" i="3"/>
  <c r="BH764" i="3"/>
  <c r="BG764" i="3"/>
  <c r="BF764" i="3"/>
  <c r="T764" i="3"/>
  <c r="R764" i="3"/>
  <c r="P764" i="3"/>
  <c r="BI761" i="3"/>
  <c r="BH761" i="3"/>
  <c r="BG761" i="3"/>
  <c r="BF761" i="3"/>
  <c r="T761" i="3"/>
  <c r="R761" i="3"/>
  <c r="P761" i="3"/>
  <c r="BI759" i="3"/>
  <c r="BH759" i="3"/>
  <c r="BG759" i="3"/>
  <c r="BF759" i="3"/>
  <c r="T759" i="3"/>
  <c r="R759" i="3"/>
  <c r="P759" i="3"/>
  <c r="BI756" i="3"/>
  <c r="BH756" i="3"/>
  <c r="BG756" i="3"/>
  <c r="BF756" i="3"/>
  <c r="T756" i="3"/>
  <c r="R756" i="3"/>
  <c r="P756" i="3"/>
  <c r="BI754" i="3"/>
  <c r="BH754" i="3"/>
  <c r="BG754" i="3"/>
  <c r="BF754" i="3"/>
  <c r="T754" i="3"/>
  <c r="R754" i="3"/>
  <c r="P754" i="3"/>
  <c r="BI745" i="3"/>
  <c r="BH745" i="3"/>
  <c r="BG745" i="3"/>
  <c r="BF745" i="3"/>
  <c r="T745" i="3"/>
  <c r="R745" i="3"/>
  <c r="P745" i="3"/>
  <c r="BI744" i="3"/>
  <c r="BH744" i="3"/>
  <c r="BG744" i="3"/>
  <c r="BF744" i="3"/>
  <c r="T744" i="3"/>
  <c r="R744" i="3"/>
  <c r="P744" i="3"/>
  <c r="BI743" i="3"/>
  <c r="BH743" i="3"/>
  <c r="BG743" i="3"/>
  <c r="BF743" i="3"/>
  <c r="T743" i="3"/>
  <c r="R743" i="3"/>
  <c r="P743" i="3"/>
  <c r="BI742" i="3"/>
  <c r="BH742" i="3"/>
  <c r="BG742" i="3"/>
  <c r="BF742" i="3"/>
  <c r="T742" i="3"/>
  <c r="R742" i="3"/>
  <c r="P742" i="3"/>
  <c r="BI739" i="3"/>
  <c r="BH739" i="3"/>
  <c r="BG739" i="3"/>
  <c r="BF739" i="3"/>
  <c r="T739" i="3"/>
  <c r="R739" i="3"/>
  <c r="P739" i="3"/>
  <c r="BI738" i="3"/>
  <c r="BH738" i="3"/>
  <c r="BG738" i="3"/>
  <c r="BF738" i="3"/>
  <c r="T738" i="3"/>
  <c r="R738" i="3"/>
  <c r="P738" i="3"/>
  <c r="BI735" i="3"/>
  <c r="BH735" i="3"/>
  <c r="BG735" i="3"/>
  <c r="BF735" i="3"/>
  <c r="T735" i="3"/>
  <c r="R735" i="3"/>
  <c r="P735" i="3"/>
  <c r="BI731" i="3"/>
  <c r="BH731" i="3"/>
  <c r="BG731" i="3"/>
  <c r="BF731" i="3"/>
  <c r="T731" i="3"/>
  <c r="R731" i="3"/>
  <c r="P731" i="3"/>
  <c r="BI724" i="3"/>
  <c r="BH724" i="3"/>
  <c r="BG724" i="3"/>
  <c r="BF724" i="3"/>
  <c r="T724" i="3"/>
  <c r="R724" i="3"/>
  <c r="P724" i="3"/>
  <c r="BI718" i="3"/>
  <c r="BH718" i="3"/>
  <c r="BG718" i="3"/>
  <c r="BF718" i="3"/>
  <c r="T718" i="3"/>
  <c r="R718" i="3"/>
  <c r="P718" i="3"/>
  <c r="BI715" i="3"/>
  <c r="BH715" i="3"/>
  <c r="BG715" i="3"/>
  <c r="BF715" i="3"/>
  <c r="T715" i="3"/>
  <c r="R715" i="3"/>
  <c r="P715" i="3"/>
  <c r="BI709" i="3"/>
  <c r="BH709" i="3"/>
  <c r="BG709" i="3"/>
  <c r="BF709" i="3"/>
  <c r="T709" i="3"/>
  <c r="R709" i="3"/>
  <c r="P709" i="3"/>
  <c r="BI706" i="3"/>
  <c r="BH706" i="3"/>
  <c r="BG706" i="3"/>
  <c r="BF706" i="3"/>
  <c r="T706" i="3"/>
  <c r="R706" i="3"/>
  <c r="P706" i="3"/>
  <c r="BI697" i="3"/>
  <c r="BH697" i="3"/>
  <c r="BG697" i="3"/>
  <c r="BF697" i="3"/>
  <c r="T697" i="3"/>
  <c r="R697" i="3"/>
  <c r="P697" i="3"/>
  <c r="BI696" i="3"/>
  <c r="BH696" i="3"/>
  <c r="BG696" i="3"/>
  <c r="BF696" i="3"/>
  <c r="T696" i="3"/>
  <c r="R696" i="3"/>
  <c r="P696" i="3"/>
  <c r="BI686" i="3"/>
  <c r="BH686" i="3"/>
  <c r="BG686" i="3"/>
  <c r="BF686" i="3"/>
  <c r="T686" i="3"/>
  <c r="R686" i="3"/>
  <c r="P686" i="3"/>
  <c r="BI685" i="3"/>
  <c r="BH685" i="3"/>
  <c r="BG685" i="3"/>
  <c r="BF685" i="3"/>
  <c r="T685" i="3"/>
  <c r="R685" i="3"/>
  <c r="P685" i="3"/>
  <c r="BI683" i="3"/>
  <c r="BH683" i="3"/>
  <c r="BG683" i="3"/>
  <c r="BF683" i="3"/>
  <c r="T683" i="3"/>
  <c r="R683" i="3"/>
  <c r="P683" i="3"/>
  <c r="BI680" i="3"/>
  <c r="BH680" i="3"/>
  <c r="BG680" i="3"/>
  <c r="BF680" i="3"/>
  <c r="T680" i="3"/>
  <c r="R680" i="3"/>
  <c r="P680" i="3"/>
  <c r="BI677" i="3"/>
  <c r="BH677" i="3"/>
  <c r="BG677" i="3"/>
  <c r="BF677" i="3"/>
  <c r="T677" i="3"/>
  <c r="R677" i="3"/>
  <c r="P677" i="3"/>
  <c r="BI672" i="3"/>
  <c r="BH672" i="3"/>
  <c r="BG672" i="3"/>
  <c r="BF672" i="3"/>
  <c r="T672" i="3"/>
  <c r="R672" i="3"/>
  <c r="P672" i="3"/>
  <c r="BI666" i="3"/>
  <c r="BH666" i="3"/>
  <c r="BG666" i="3"/>
  <c r="BF666" i="3"/>
  <c r="T666" i="3"/>
  <c r="R666" i="3"/>
  <c r="P666" i="3"/>
  <c r="BI660" i="3"/>
  <c r="BH660" i="3"/>
  <c r="BG660" i="3"/>
  <c r="BF660" i="3"/>
  <c r="T660" i="3"/>
  <c r="R660" i="3"/>
  <c r="P660" i="3"/>
  <c r="BI657" i="3"/>
  <c r="BH657" i="3"/>
  <c r="BG657" i="3"/>
  <c r="BF657" i="3"/>
  <c r="T657" i="3"/>
  <c r="R657" i="3"/>
  <c r="P657" i="3"/>
  <c r="BI654" i="3"/>
  <c r="BH654" i="3"/>
  <c r="BG654" i="3"/>
  <c r="BF654" i="3"/>
  <c r="T654" i="3"/>
  <c r="R654" i="3"/>
  <c r="P654" i="3"/>
  <c r="BI649" i="3"/>
  <c r="BH649" i="3"/>
  <c r="BG649" i="3"/>
  <c r="BF649" i="3"/>
  <c r="T649" i="3"/>
  <c r="R649" i="3"/>
  <c r="P649" i="3"/>
  <c r="BI644" i="3"/>
  <c r="BH644" i="3"/>
  <c r="BG644" i="3"/>
  <c r="BF644" i="3"/>
  <c r="T644" i="3"/>
  <c r="R644" i="3"/>
  <c r="P644" i="3"/>
  <c r="BI641" i="3"/>
  <c r="BH641" i="3"/>
  <c r="BG641" i="3"/>
  <c r="BF641" i="3"/>
  <c r="T641" i="3"/>
  <c r="R641" i="3"/>
  <c r="P641" i="3"/>
  <c r="BI638" i="3"/>
  <c r="BH638" i="3"/>
  <c r="BG638" i="3"/>
  <c r="BF638" i="3"/>
  <c r="T638" i="3"/>
  <c r="R638" i="3"/>
  <c r="P638" i="3"/>
  <c r="BI636" i="3"/>
  <c r="BH636" i="3"/>
  <c r="BG636" i="3"/>
  <c r="BF636" i="3"/>
  <c r="T636" i="3"/>
  <c r="R636" i="3"/>
  <c r="P636" i="3"/>
  <c r="BI630" i="3"/>
  <c r="BH630" i="3"/>
  <c r="BG630" i="3"/>
  <c r="BF630" i="3"/>
  <c r="T630" i="3"/>
  <c r="R630" i="3"/>
  <c r="P630" i="3"/>
  <c r="BI628" i="3"/>
  <c r="BH628" i="3"/>
  <c r="BG628" i="3"/>
  <c r="BF628" i="3"/>
  <c r="T628" i="3"/>
  <c r="R628" i="3"/>
  <c r="P628" i="3"/>
  <c r="BI622" i="3"/>
  <c r="BH622" i="3"/>
  <c r="BG622" i="3"/>
  <c r="BF622" i="3"/>
  <c r="T622" i="3"/>
  <c r="R622" i="3"/>
  <c r="P622" i="3"/>
  <c r="BI619" i="3"/>
  <c r="BH619" i="3"/>
  <c r="BG619" i="3"/>
  <c r="BF619" i="3"/>
  <c r="T619" i="3"/>
  <c r="R619" i="3"/>
  <c r="P619" i="3"/>
  <c r="BI616" i="3"/>
  <c r="BH616" i="3"/>
  <c r="BG616" i="3"/>
  <c r="BF616" i="3"/>
  <c r="T616" i="3"/>
  <c r="R616" i="3"/>
  <c r="P616" i="3"/>
  <c r="BI605" i="3"/>
  <c r="BH605" i="3"/>
  <c r="BG605" i="3"/>
  <c r="BF605" i="3"/>
  <c r="T605" i="3"/>
  <c r="R605" i="3"/>
  <c r="P605" i="3"/>
  <c r="BI602" i="3"/>
  <c r="BH602" i="3"/>
  <c r="BG602" i="3"/>
  <c r="BF602" i="3"/>
  <c r="T602" i="3"/>
  <c r="R602" i="3"/>
  <c r="P602" i="3"/>
  <c r="BI593" i="3"/>
  <c r="BH593" i="3"/>
  <c r="BG593" i="3"/>
  <c r="BF593" i="3"/>
  <c r="T593" i="3"/>
  <c r="R593" i="3"/>
  <c r="P593" i="3"/>
  <c r="BI591" i="3"/>
  <c r="BH591" i="3"/>
  <c r="BG591" i="3"/>
  <c r="BF591" i="3"/>
  <c r="T591" i="3"/>
  <c r="R591" i="3"/>
  <c r="P591" i="3"/>
  <c r="BI588" i="3"/>
  <c r="BH588" i="3"/>
  <c r="BG588" i="3"/>
  <c r="BF588" i="3"/>
  <c r="T588" i="3"/>
  <c r="R588" i="3"/>
  <c r="P588" i="3"/>
  <c r="BI586" i="3"/>
  <c r="BH586" i="3"/>
  <c r="BG586" i="3"/>
  <c r="BF586" i="3"/>
  <c r="T586" i="3"/>
  <c r="R586" i="3"/>
  <c r="P586" i="3"/>
  <c r="BI572" i="3"/>
  <c r="BH572" i="3"/>
  <c r="BG572" i="3"/>
  <c r="BF572" i="3"/>
  <c r="T572" i="3"/>
  <c r="R572" i="3"/>
  <c r="P572" i="3"/>
  <c r="BI570" i="3"/>
  <c r="BH570" i="3"/>
  <c r="BG570" i="3"/>
  <c r="BF570" i="3"/>
  <c r="T570" i="3"/>
  <c r="R570" i="3"/>
  <c r="P570" i="3"/>
  <c r="BI557" i="3"/>
  <c r="BH557" i="3"/>
  <c r="BG557" i="3"/>
  <c r="BF557" i="3"/>
  <c r="T557" i="3"/>
  <c r="R557" i="3"/>
  <c r="P557" i="3"/>
  <c r="BI555" i="3"/>
  <c r="BH555" i="3"/>
  <c r="BG555" i="3"/>
  <c r="BF555" i="3"/>
  <c r="T555" i="3"/>
  <c r="R555" i="3"/>
  <c r="P555" i="3"/>
  <c r="BI552" i="3"/>
  <c r="BH552" i="3"/>
  <c r="BG552" i="3"/>
  <c r="BF552" i="3"/>
  <c r="T552" i="3"/>
  <c r="R552" i="3"/>
  <c r="P552" i="3"/>
  <c r="BI548" i="3"/>
  <c r="BH548" i="3"/>
  <c r="BG548" i="3"/>
  <c r="BF548" i="3"/>
  <c r="T548" i="3"/>
  <c r="T547" i="3" s="1"/>
  <c r="R548" i="3"/>
  <c r="R547" i="3"/>
  <c r="P548" i="3"/>
  <c r="P547" i="3" s="1"/>
  <c r="BI545" i="3"/>
  <c r="BH545" i="3"/>
  <c r="BG545" i="3"/>
  <c r="BF545" i="3"/>
  <c r="T545" i="3"/>
  <c r="R545" i="3"/>
  <c r="P545" i="3"/>
  <c r="BI542" i="3"/>
  <c r="BH542" i="3"/>
  <c r="BG542" i="3"/>
  <c r="BF542" i="3"/>
  <c r="T542" i="3"/>
  <c r="R542" i="3"/>
  <c r="P542" i="3"/>
  <c r="BI540" i="3"/>
  <c r="BH540" i="3"/>
  <c r="BG540" i="3"/>
  <c r="BF540" i="3"/>
  <c r="T540" i="3"/>
  <c r="R540" i="3"/>
  <c r="P540" i="3"/>
  <c r="BI538" i="3"/>
  <c r="BH538" i="3"/>
  <c r="BG538" i="3"/>
  <c r="BF538" i="3"/>
  <c r="T538" i="3"/>
  <c r="R538" i="3"/>
  <c r="P538" i="3"/>
  <c r="BI534" i="3"/>
  <c r="BH534" i="3"/>
  <c r="BG534" i="3"/>
  <c r="BF534" i="3"/>
  <c r="T534" i="3"/>
  <c r="R534" i="3"/>
  <c r="P534" i="3"/>
  <c r="BI532" i="3"/>
  <c r="BH532" i="3"/>
  <c r="BG532" i="3"/>
  <c r="BF532" i="3"/>
  <c r="T532" i="3"/>
  <c r="R532" i="3"/>
  <c r="P532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6" i="3"/>
  <c r="BH526" i="3"/>
  <c r="BG526" i="3"/>
  <c r="BF526" i="3"/>
  <c r="T526" i="3"/>
  <c r="R526" i="3"/>
  <c r="P526" i="3"/>
  <c r="BI524" i="3"/>
  <c r="BH524" i="3"/>
  <c r="BG524" i="3"/>
  <c r="BF524" i="3"/>
  <c r="T524" i="3"/>
  <c r="R524" i="3"/>
  <c r="P524" i="3"/>
  <c r="BI518" i="3"/>
  <c r="BH518" i="3"/>
  <c r="BG518" i="3"/>
  <c r="BF518" i="3"/>
  <c r="T518" i="3"/>
  <c r="R518" i="3"/>
  <c r="P518" i="3"/>
  <c r="BI504" i="3"/>
  <c r="BH504" i="3"/>
  <c r="BG504" i="3"/>
  <c r="BF504" i="3"/>
  <c r="T504" i="3"/>
  <c r="R504" i="3"/>
  <c r="P504" i="3"/>
  <c r="BI495" i="3"/>
  <c r="BH495" i="3"/>
  <c r="BG495" i="3"/>
  <c r="BF495" i="3"/>
  <c r="T495" i="3"/>
  <c r="R495" i="3"/>
  <c r="P495" i="3"/>
  <c r="BI486" i="3"/>
  <c r="BH486" i="3"/>
  <c r="BG486" i="3"/>
  <c r="BF486" i="3"/>
  <c r="T486" i="3"/>
  <c r="R486" i="3"/>
  <c r="P486" i="3"/>
  <c r="BI474" i="3"/>
  <c r="BH474" i="3"/>
  <c r="BG474" i="3"/>
  <c r="BF474" i="3"/>
  <c r="T474" i="3"/>
  <c r="R474" i="3"/>
  <c r="P474" i="3"/>
  <c r="BI462" i="3"/>
  <c r="BH462" i="3"/>
  <c r="BG462" i="3"/>
  <c r="BF462" i="3"/>
  <c r="T462" i="3"/>
  <c r="R462" i="3"/>
  <c r="P462" i="3"/>
  <c r="BI436" i="3"/>
  <c r="BH436" i="3"/>
  <c r="BG436" i="3"/>
  <c r="BF436" i="3"/>
  <c r="T436" i="3"/>
  <c r="R436" i="3"/>
  <c r="P436" i="3"/>
  <c r="BI428" i="3"/>
  <c r="BH428" i="3"/>
  <c r="BG428" i="3"/>
  <c r="BF428" i="3"/>
  <c r="T428" i="3"/>
  <c r="R428" i="3"/>
  <c r="P428" i="3"/>
  <c r="BI415" i="3"/>
  <c r="BH415" i="3"/>
  <c r="BG415" i="3"/>
  <c r="BF415" i="3"/>
  <c r="T415" i="3"/>
  <c r="R415" i="3"/>
  <c r="P415" i="3"/>
  <c r="BI409" i="3"/>
  <c r="BH409" i="3"/>
  <c r="BG409" i="3"/>
  <c r="BF409" i="3"/>
  <c r="T409" i="3"/>
  <c r="R409" i="3"/>
  <c r="P409" i="3"/>
  <c r="BI395" i="3"/>
  <c r="BH395" i="3"/>
  <c r="BG395" i="3"/>
  <c r="BF395" i="3"/>
  <c r="T395" i="3"/>
  <c r="R395" i="3"/>
  <c r="P395" i="3"/>
  <c r="BI389" i="3"/>
  <c r="BH389" i="3"/>
  <c r="BG389" i="3"/>
  <c r="BF389" i="3"/>
  <c r="T389" i="3"/>
  <c r="R389" i="3"/>
  <c r="P389" i="3"/>
  <c r="BI378" i="3"/>
  <c r="BH378" i="3"/>
  <c r="BG378" i="3"/>
  <c r="BF378" i="3"/>
  <c r="T378" i="3"/>
  <c r="R378" i="3"/>
  <c r="P378" i="3"/>
  <c r="BI373" i="3"/>
  <c r="BH373" i="3"/>
  <c r="BG373" i="3"/>
  <c r="BF373" i="3"/>
  <c r="T373" i="3"/>
  <c r="R373" i="3"/>
  <c r="P373" i="3"/>
  <c r="BI362" i="3"/>
  <c r="BH362" i="3"/>
  <c r="BG362" i="3"/>
  <c r="BF362" i="3"/>
  <c r="T362" i="3"/>
  <c r="R362" i="3"/>
  <c r="P362" i="3"/>
  <c r="BI356" i="3"/>
  <c r="BH356" i="3"/>
  <c r="BG356" i="3"/>
  <c r="BF356" i="3"/>
  <c r="T356" i="3"/>
  <c r="R356" i="3"/>
  <c r="P356" i="3"/>
  <c r="BI353" i="3"/>
  <c r="BH353" i="3"/>
  <c r="BG353" i="3"/>
  <c r="BF353" i="3"/>
  <c r="T353" i="3"/>
  <c r="R353" i="3"/>
  <c r="P353" i="3"/>
  <c r="BI350" i="3"/>
  <c r="BH350" i="3"/>
  <c r="BG350" i="3"/>
  <c r="BF350" i="3"/>
  <c r="T350" i="3"/>
  <c r="R350" i="3"/>
  <c r="P350" i="3"/>
  <c r="BI347" i="3"/>
  <c r="BH347" i="3"/>
  <c r="BG347" i="3"/>
  <c r="BF347" i="3"/>
  <c r="T347" i="3"/>
  <c r="R347" i="3"/>
  <c r="P347" i="3"/>
  <c r="BI342" i="3"/>
  <c r="BH342" i="3"/>
  <c r="BG342" i="3"/>
  <c r="BF342" i="3"/>
  <c r="T342" i="3"/>
  <c r="R342" i="3"/>
  <c r="P342" i="3"/>
  <c r="BI340" i="3"/>
  <c r="BH340" i="3"/>
  <c r="BG340" i="3"/>
  <c r="BF340" i="3"/>
  <c r="T340" i="3"/>
  <c r="R340" i="3"/>
  <c r="P340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16" i="3"/>
  <c r="BH316" i="3"/>
  <c r="BG316" i="3"/>
  <c r="BF316" i="3"/>
  <c r="T316" i="3"/>
  <c r="R316" i="3"/>
  <c r="P316" i="3"/>
  <c r="BI308" i="3"/>
  <c r="BH308" i="3"/>
  <c r="BG308" i="3"/>
  <c r="BF308" i="3"/>
  <c r="T308" i="3"/>
  <c r="R308" i="3"/>
  <c r="P308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6" i="3"/>
  <c r="BH276" i="3"/>
  <c r="BG276" i="3"/>
  <c r="BF276" i="3"/>
  <c r="T276" i="3"/>
  <c r="R276" i="3"/>
  <c r="P276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00" i="3"/>
  <c r="BH200" i="3"/>
  <c r="BG200" i="3"/>
  <c r="BF200" i="3"/>
  <c r="T200" i="3"/>
  <c r="R200" i="3"/>
  <c r="P200" i="3"/>
  <c r="BI176" i="3"/>
  <c r="BH176" i="3"/>
  <c r="BG176" i="3"/>
  <c r="BF176" i="3"/>
  <c r="T176" i="3"/>
  <c r="R176" i="3"/>
  <c r="P176" i="3"/>
  <c r="BI170" i="3"/>
  <c r="BH170" i="3"/>
  <c r="BG170" i="3"/>
  <c r="BF170" i="3"/>
  <c r="T170" i="3"/>
  <c r="R170" i="3"/>
  <c r="P170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7" i="3"/>
  <c r="BH107" i="3"/>
  <c r="BG107" i="3"/>
  <c r="BF107" i="3"/>
  <c r="T107" i="3"/>
  <c r="R107" i="3"/>
  <c r="P107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J92" i="3"/>
  <c r="J91" i="3"/>
  <c r="F91" i="3"/>
  <c r="F89" i="3"/>
  <c r="E87" i="3"/>
  <c r="J55" i="3"/>
  <c r="J54" i="3"/>
  <c r="F54" i="3"/>
  <c r="F52" i="3"/>
  <c r="E50" i="3"/>
  <c r="J18" i="3"/>
  <c r="E18" i="3"/>
  <c r="F92" i="3"/>
  <c r="J17" i="3"/>
  <c r="J12" i="3"/>
  <c r="J52" i="3" s="1"/>
  <c r="E7" i="3"/>
  <c r="E85" i="3"/>
  <c r="J37" i="2"/>
  <c r="J36" i="2"/>
  <c r="AY55" i="1"/>
  <c r="J35" i="2"/>
  <c r="AX55" i="1"/>
  <c r="BI104" i="2"/>
  <c r="BH104" i="2"/>
  <c r="BG104" i="2"/>
  <c r="BF104" i="2"/>
  <c r="T104" i="2"/>
  <c r="T103" i="2"/>
  <c r="R104" i="2"/>
  <c r="R103" i="2"/>
  <c r="P104" i="2"/>
  <c r="P103" i="2"/>
  <c r="BI101" i="2"/>
  <c r="BH101" i="2"/>
  <c r="BG101" i="2"/>
  <c r="BF101" i="2"/>
  <c r="T101" i="2"/>
  <c r="T100" i="2"/>
  <c r="R101" i="2"/>
  <c r="R100" i="2"/>
  <c r="P101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0" i="2"/>
  <c r="BH90" i="2"/>
  <c r="F36" i="2" s="1"/>
  <c r="BG90" i="2"/>
  <c r="BF90" i="2"/>
  <c r="T90" i="2"/>
  <c r="R90" i="2"/>
  <c r="P90" i="2"/>
  <c r="BI89" i="2"/>
  <c r="BH89" i="2"/>
  <c r="BG89" i="2"/>
  <c r="F35" i="2" s="1"/>
  <c r="BF89" i="2"/>
  <c r="F34" i="2" s="1"/>
  <c r="T89" i="2"/>
  <c r="R89" i="2"/>
  <c r="P89" i="2"/>
  <c r="BI88" i="2"/>
  <c r="BH88" i="2"/>
  <c r="BG88" i="2"/>
  <c r="BF88" i="2"/>
  <c r="T88" i="2"/>
  <c r="R88" i="2"/>
  <c r="P88" i="2"/>
  <c r="BI86" i="2"/>
  <c r="F37" i="2" s="1"/>
  <c r="BH86" i="2"/>
  <c r="BG86" i="2"/>
  <c r="BF86" i="2"/>
  <c r="T86" i="2"/>
  <c r="R86" i="2"/>
  <c r="P86" i="2"/>
  <c r="J80" i="2"/>
  <c r="J79" i="2"/>
  <c r="F79" i="2"/>
  <c r="F77" i="2"/>
  <c r="E75" i="2"/>
  <c r="J55" i="2"/>
  <c r="J54" i="2"/>
  <c r="F54" i="2"/>
  <c r="F52" i="2"/>
  <c r="E50" i="2"/>
  <c r="J18" i="2"/>
  <c r="E18" i="2"/>
  <c r="F80" i="2"/>
  <c r="J17" i="2"/>
  <c r="J12" i="2"/>
  <c r="J77" i="2"/>
  <c r="E7" i="2"/>
  <c r="E73" i="2"/>
  <c r="L50" i="1"/>
  <c r="AM50" i="1"/>
  <c r="AM49" i="1"/>
  <c r="L49" i="1"/>
  <c r="AM47" i="1"/>
  <c r="L47" i="1"/>
  <c r="L45" i="1"/>
  <c r="L44" i="1"/>
  <c r="BK96" i="2"/>
  <c r="J761" i="3"/>
  <c r="BK538" i="3"/>
  <c r="J409" i="3"/>
  <c r="J347" i="3"/>
  <c r="J756" i="3"/>
  <c r="J739" i="3"/>
  <c r="J677" i="3"/>
  <c r="BK672" i="3"/>
  <c r="J835" i="3"/>
  <c r="BK666" i="3"/>
  <c r="J302" i="3"/>
  <c r="BK530" i="3"/>
  <c r="J251" i="3"/>
  <c r="J738" i="3"/>
  <c r="J389" i="3"/>
  <c r="J170" i="4"/>
  <c r="BK151" i="4"/>
  <c r="J289" i="3"/>
  <c r="J158" i="4"/>
  <c r="BK109" i="4"/>
  <c r="J159" i="5"/>
  <c r="BK172" i="5"/>
  <c r="J86" i="2"/>
  <c r="BK677" i="3"/>
  <c r="J545" i="3"/>
  <c r="J229" i="3"/>
  <c r="J638" i="3"/>
  <c r="J767" i="3"/>
  <c r="J373" i="3"/>
  <c r="BK534" i="3"/>
  <c r="J362" i="3"/>
  <c r="J238" i="3"/>
  <c r="BK302" i="3"/>
  <c r="BK715" i="3"/>
  <c r="BK268" i="3"/>
  <c r="BK205" i="4"/>
  <c r="J119" i="4"/>
  <c r="BK136" i="5"/>
  <c r="BK145" i="5"/>
  <c r="BK395" i="3"/>
  <c r="J735" i="3"/>
  <c r="BK572" i="3"/>
  <c r="J264" i="3"/>
  <c r="BK745" i="3"/>
  <c r="BK555" i="3"/>
  <c r="J223" i="3"/>
  <c r="BK294" i="3"/>
  <c r="J132" i="3"/>
  <c r="J185" i="4"/>
  <c r="J151" i="5"/>
  <c r="BK105" i="5"/>
  <c r="BK754" i="3"/>
  <c r="BK638" i="3"/>
  <c r="J548" i="3"/>
  <c r="BK743" i="3"/>
  <c r="BK778" i="3"/>
  <c r="J276" i="3"/>
  <c r="BK139" i="3"/>
  <c r="BK685" i="3"/>
  <c r="BK266" i="3"/>
  <c r="J526" i="3"/>
  <c r="BK323" i="3"/>
  <c r="BK436" i="3"/>
  <c r="J841" i="3"/>
  <c r="J641" i="3"/>
  <c r="J284" i="3"/>
  <c r="J151" i="4"/>
  <c r="BK170" i="4"/>
  <c r="J156" i="4"/>
  <c r="J145" i="5"/>
  <c r="BK156" i="3"/>
  <c r="BK284" i="3"/>
  <c r="J685" i="3"/>
  <c r="J220" i="3"/>
  <c r="BK185" i="4"/>
  <c r="J127" i="4"/>
  <c r="J120" i="5"/>
  <c r="BK102" i="5"/>
  <c r="F35" i="6"/>
  <c r="BB59" i="1" s="1"/>
  <c r="BK137" i="4"/>
  <c r="J211" i="4"/>
  <c r="J131" i="5"/>
  <c r="BK167" i="5"/>
  <c r="BK822" i="3"/>
  <c r="J628" i="3"/>
  <c r="J378" i="3"/>
  <c r="J232" i="3"/>
  <c r="J109" i="4"/>
  <c r="BK135" i="3"/>
  <c r="J742" i="3"/>
  <c r="BK241" i="3"/>
  <c r="J356" i="3"/>
  <c r="BK789" i="3"/>
  <c r="J308" i="3"/>
  <c r="J530" i="3"/>
  <c r="BK153" i="4"/>
  <c r="J112" i="4"/>
  <c r="J819" i="3"/>
  <c r="BK217" i="3"/>
  <c r="BK495" i="3"/>
  <c r="J142" i="4"/>
  <c r="BK148" i="4"/>
  <c r="J105" i="5"/>
  <c r="J340" i="3"/>
  <c r="BK829" i="3"/>
  <c r="J591" i="3"/>
  <c r="BK329" i="3"/>
  <c r="J853" i="3"/>
  <c r="J294" i="3"/>
  <c r="J342" i="3"/>
  <c r="J787" i="3"/>
  <c r="BK211" i="4"/>
  <c r="J104" i="4"/>
  <c r="BK184" i="5"/>
  <c r="AS54" i="1"/>
  <c r="BK290" i="3"/>
  <c r="J630" i="3"/>
  <c r="J660" i="3"/>
  <c r="J822" i="3"/>
  <c r="BK299" i="3"/>
  <c r="J226" i="3"/>
  <c r="J256" i="3"/>
  <c r="J524" i="3"/>
  <c r="BK504" i="3"/>
  <c r="J100" i="4"/>
  <c r="J190" i="4"/>
  <c r="BK145" i="4"/>
  <c r="J134" i="5"/>
  <c r="J184" i="5"/>
  <c r="BK486" i="3"/>
  <c r="BK838" i="3"/>
  <c r="BK683" i="3"/>
  <c r="BK761" i="3"/>
  <c r="J605" i="3"/>
  <c r="BK182" i="4"/>
  <c r="J106" i="4"/>
  <c r="J154" i="5"/>
  <c r="BK191" i="5"/>
  <c r="BK115" i="4"/>
  <c r="J162" i="5"/>
  <c r="BK199" i="5"/>
  <c r="BK98" i="2"/>
  <c r="BK739" i="3"/>
  <c r="J268" i="3"/>
  <c r="J555" i="3"/>
  <c r="BK373" i="3"/>
  <c r="J299" i="3"/>
  <c r="BK156" i="4"/>
  <c r="BK190" i="4"/>
  <c r="J683" i="3"/>
  <c r="BK794" i="3"/>
  <c r="J540" i="3"/>
  <c r="J697" i="3"/>
  <c r="BK107" i="3"/>
  <c r="BK199" i="4"/>
  <c r="BK134" i="5"/>
  <c r="J98" i="2"/>
  <c r="J436" i="3"/>
  <c r="BK709" i="3"/>
  <c r="J832" i="3"/>
  <c r="J281" i="3"/>
  <c r="BK540" i="3"/>
  <c r="BK202" i="4"/>
  <c r="F35" i="7"/>
  <c r="BB60" i="1" s="1"/>
  <c r="BK415" i="3"/>
  <c r="BK350" i="3"/>
  <c r="BK801" i="3"/>
  <c r="J552" i="3"/>
  <c r="J132" i="4"/>
  <c r="J199" i="5"/>
  <c r="J773" i="3"/>
  <c r="BK220" i="3"/>
  <c r="BK731" i="3"/>
  <c r="BK124" i="3"/>
  <c r="BK208" i="4"/>
  <c r="J91" i="5"/>
  <c r="J140" i="4"/>
  <c r="J142" i="5"/>
  <c r="BK90" i="2"/>
  <c r="BK552" i="3"/>
  <c r="J495" i="3"/>
  <c r="BK844" i="3"/>
  <c r="J332" i="3"/>
  <c r="J504" i="3"/>
  <c r="J572" i="3"/>
  <c r="J796" i="3"/>
  <c r="BK557" i="3"/>
  <c r="J214" i="3"/>
  <c r="BK353" i="3"/>
  <c r="BK226" i="3"/>
  <c r="BK628" i="3"/>
  <c r="BK176" i="3"/>
  <c r="J122" i="4"/>
  <c r="J160" i="4"/>
  <c r="J90" i="2"/>
  <c r="J139" i="3"/>
  <c r="BK347" i="3"/>
  <c r="BK116" i="3"/>
  <c r="BK616" i="3"/>
  <c r="J778" i="3"/>
  <c r="J290" i="3"/>
  <c r="J731" i="3"/>
  <c r="J415" i="3"/>
  <c r="BK132" i="4"/>
  <c r="BK130" i="4"/>
  <c r="BK104" i="4"/>
  <c r="J109" i="5"/>
  <c r="BK118" i="5"/>
  <c r="BK89" i="2"/>
  <c r="J709" i="3"/>
  <c r="J588" i="3"/>
  <c r="J350" i="3"/>
  <c r="J170" i="3"/>
  <c r="J672" i="3"/>
  <c r="J150" i="3"/>
  <c r="BK316" i="3"/>
  <c r="BK759" i="3"/>
  <c r="J803" i="3"/>
  <c r="J241" i="3"/>
  <c r="BK158" i="4"/>
  <c r="J173" i="4"/>
  <c r="BK100" i="4"/>
  <c r="J528" i="3"/>
  <c r="J156" i="3"/>
  <c r="J462" i="3"/>
  <c r="J208" i="4"/>
  <c r="J182" i="4"/>
  <c r="J148" i="4"/>
  <c r="J680" i="3"/>
  <c r="J557" i="3"/>
  <c r="BK528" i="3"/>
  <c r="J838" i="3"/>
  <c r="J428" i="3"/>
  <c r="J262" i="3"/>
  <c r="BK764" i="3"/>
  <c r="BK332" i="3"/>
  <c r="J200" i="3"/>
  <c r="J744" i="3"/>
  <c r="J743" i="3"/>
  <c r="BK654" i="3"/>
  <c r="J696" i="3"/>
  <c r="J326" i="3"/>
  <c r="J616" i="3"/>
  <c r="BK248" i="3"/>
  <c r="BK127" i="4"/>
  <c r="BK126" i="5"/>
  <c r="J148" i="5"/>
  <c r="J191" i="5"/>
  <c r="J102" i="5"/>
  <c r="BK686" i="3"/>
  <c r="J593" i="3"/>
  <c r="J335" i="3"/>
  <c r="J107" i="3"/>
  <c r="BK813" i="3"/>
  <c r="BK738" i="3"/>
  <c r="BK342" i="3"/>
  <c r="J271" i="3"/>
  <c r="J706" i="3"/>
  <c r="BK462" i="3"/>
  <c r="BK262" i="3"/>
  <c r="BK340" i="3"/>
  <c r="J119" i="3"/>
  <c r="J253" i="3"/>
  <c r="J137" i="4"/>
  <c r="BK112" i="4"/>
  <c r="J136" i="5"/>
  <c r="J179" i="5"/>
  <c r="J195" i="4"/>
  <c r="J163" i="4"/>
  <c r="BK214" i="4"/>
  <c r="BK99" i="5"/>
  <c r="BK179" i="5"/>
  <c r="BK92" i="2"/>
  <c r="J666" i="3"/>
  <c r="BK526" i="3"/>
  <c r="J176" i="3"/>
  <c r="BK548" i="3"/>
  <c r="BK223" i="3"/>
  <c r="J217" i="3"/>
  <c r="J718" i="3"/>
  <c r="J329" i="3"/>
  <c r="J101" i="3"/>
  <c r="BK271" i="3"/>
  <c r="J538" i="3"/>
  <c r="BK195" i="4"/>
  <c r="J187" i="4"/>
  <c r="BK187" i="4"/>
  <c r="BK94" i="2"/>
  <c r="BK88" i="2"/>
  <c r="BK819" i="3"/>
  <c r="BK706" i="3"/>
  <c r="BK602" i="3"/>
  <c r="BK474" i="3"/>
  <c r="J649" i="3"/>
  <c r="J619" i="3"/>
  <c r="BK129" i="3"/>
  <c r="J847" i="3"/>
  <c r="BK744" i="3"/>
  <c r="J323" i="3"/>
  <c r="BK409" i="3"/>
  <c r="BK244" i="3"/>
  <c r="J602" i="3"/>
  <c r="BK214" i="3"/>
  <c r="J192" i="4"/>
  <c r="BK166" i="4"/>
  <c r="BK120" i="5"/>
  <c r="BK139" i="5"/>
  <c r="BK188" i="5"/>
  <c r="BK104" i="2"/>
  <c r="BK335" i="3"/>
  <c r="J244" i="3"/>
  <c r="J844" i="3"/>
  <c r="J715" i="3"/>
  <c r="BK281" i="3"/>
  <c r="BK518" i="3"/>
  <c r="J266" i="3"/>
  <c r="BK619" i="3"/>
  <c r="BK119" i="3"/>
  <c r="J205" i="4"/>
  <c r="J145" i="4"/>
  <c r="J99" i="5"/>
  <c r="J542" i="3"/>
  <c r="BK112" i="3"/>
  <c r="BK660" i="3"/>
  <c r="BK696" i="3"/>
  <c r="BK803" i="3"/>
  <c r="BK835" i="3"/>
  <c r="J644" i="3"/>
  <c r="BK251" i="3"/>
  <c r="BK428" i="3"/>
  <c r="J98" i="3"/>
  <c r="BK229" i="3"/>
  <c r="BK163" i="4"/>
  <c r="J94" i="4"/>
  <c r="BK162" i="5"/>
  <c r="J101" i="2"/>
  <c r="J89" i="2"/>
  <c r="J724" i="3"/>
  <c r="J570" i="3"/>
  <c r="J518" i="3"/>
  <c r="J686" i="3"/>
  <c r="BK641" i="3"/>
  <c r="BK622" i="3"/>
  <c r="BK847" i="3"/>
  <c r="BK593" i="3"/>
  <c r="J764" i="3"/>
  <c r="BK680" i="3"/>
  <c r="J622" i="3"/>
  <c r="BK235" i="3"/>
  <c r="J754" i="3"/>
  <c r="BK718" i="3"/>
  <c r="BK362" i="3"/>
  <c r="BK192" i="4"/>
  <c r="BK98" i="4"/>
  <c r="J172" i="5"/>
  <c r="J118" i="5"/>
  <c r="BK109" i="5"/>
  <c r="BK151" i="5"/>
  <c r="J92" i="2"/>
  <c r="BK86" i="2"/>
  <c r="BK735" i="3"/>
  <c r="BK657" i="3"/>
  <c r="BK232" i="3"/>
  <c r="J657" i="3"/>
  <c r="BK586" i="3"/>
  <c r="BK649" i="3"/>
  <c r="J789" i="3"/>
  <c r="BK308" i="3"/>
  <c r="J112" i="3"/>
  <c r="J474" i="3"/>
  <c r="BK742" i="3"/>
  <c r="BK524" i="3"/>
  <c r="BK94" i="4"/>
  <c r="BK140" i="4"/>
  <c r="J153" i="4"/>
  <c r="BK112" i="5"/>
  <c r="J126" i="5"/>
  <c r="BK159" i="5"/>
  <c r="J166" i="4"/>
  <c r="J202" i="4"/>
  <c r="J98" i="4"/>
  <c r="J112" i="5"/>
  <c r="J188" i="5"/>
  <c r="BK95" i="5"/>
  <c r="J88" i="2"/>
  <c r="BK697" i="3"/>
  <c r="BK389" i="3"/>
  <c r="BK644" i="3"/>
  <c r="BK289" i="3"/>
  <c r="BK841" i="3"/>
  <c r="BK264" i="3"/>
  <c r="BK767" i="3"/>
  <c r="J135" i="3"/>
  <c r="BK291" i="3"/>
  <c r="J829" i="3"/>
  <c r="J654" i="3"/>
  <c r="J532" i="3"/>
  <c r="J636" i="3"/>
  <c r="J801" i="3"/>
  <c r="BK256" i="3"/>
  <c r="BK200" i="3"/>
  <c r="BK177" i="4"/>
  <c r="BK106" i="4"/>
  <c r="BK97" i="5"/>
  <c r="BK756" i="3"/>
  <c r="J353" i="3"/>
  <c r="BK796" i="3"/>
  <c r="BK545" i="3"/>
  <c r="BK132" i="3"/>
  <c r="J124" i="3"/>
  <c r="J180" i="4"/>
  <c r="BK148" i="5"/>
  <c r="J248" i="3"/>
  <c r="J534" i="3"/>
  <c r="BK532" i="3"/>
  <c r="J129" i="3"/>
  <c r="BK253" i="3"/>
  <c r="BK326" i="3"/>
  <c r="BK142" i="4"/>
  <c r="BK128" i="5"/>
  <c r="J395" i="3"/>
  <c r="J235" i="3"/>
  <c r="BK588" i="3"/>
  <c r="J808" i="3"/>
  <c r="BK773" i="3"/>
  <c r="BK150" i="3"/>
  <c r="BK180" i="4"/>
  <c r="BK91" i="5"/>
  <c r="J96" i="2"/>
  <c r="J794" i="3"/>
  <c r="J486" i="3"/>
  <c r="J813" i="3"/>
  <c r="BK170" i="3"/>
  <c r="J586" i="3"/>
  <c r="BK259" i="3"/>
  <c r="BK356" i="3"/>
  <c r="J199" i="4"/>
  <c r="J97" i="5"/>
  <c r="J128" i="5"/>
  <c r="J177" i="4"/>
  <c r="BK142" i="5"/>
  <c r="BK122" i="4"/>
  <c r="J104" i="2"/>
  <c r="J745" i="3"/>
  <c r="BK276" i="3"/>
  <c r="BK724" i="3"/>
  <c r="J116" i="3"/>
  <c r="BK636" i="3"/>
  <c r="J214" i="4"/>
  <c r="BK154" i="5"/>
  <c r="BK605" i="3"/>
  <c r="J291" i="3"/>
  <c r="J259" i="3"/>
  <c r="BK378" i="3"/>
  <c r="J759" i="3"/>
  <c r="J130" i="4"/>
  <c r="BK131" i="5"/>
  <c r="BK787" i="3"/>
  <c r="BK808" i="3"/>
  <c r="BK630" i="3"/>
  <c r="J115" i="4"/>
  <c r="J94" i="2"/>
  <c r="BK591" i="3"/>
  <c r="BK542" i="3"/>
  <c r="BK98" i="3"/>
  <c r="J316" i="3"/>
  <c r="BK101" i="3"/>
  <c r="BK119" i="4"/>
  <c r="J95" i="5"/>
  <c r="BK101" i="2"/>
  <c r="BK832" i="3"/>
  <c r="BK570" i="3"/>
  <c r="BK853" i="3"/>
  <c r="BK238" i="3"/>
  <c r="BK160" i="4"/>
  <c r="J139" i="5"/>
  <c r="BK173" i="4"/>
  <c r="J167" i="5"/>
  <c r="J84" i="6" l="1"/>
  <c r="BK84" i="6"/>
  <c r="G9" i="11"/>
  <c r="H25" i="13" s="1"/>
  <c r="G4" i="11"/>
  <c r="H24" i="13" s="1"/>
  <c r="H48" i="12"/>
  <c r="H19" i="13" s="1"/>
  <c r="H107" i="12"/>
  <c r="H21" i="13" s="1"/>
  <c r="H26" i="12"/>
  <c r="H16" i="13" s="1"/>
  <c r="H40" i="12"/>
  <c r="H17" i="13" s="1"/>
  <c r="H4" i="12"/>
  <c r="H15" i="13" s="1"/>
  <c r="H59" i="12"/>
  <c r="H20" i="13" s="1"/>
  <c r="G2" i="11"/>
  <c r="H23" i="13" s="1"/>
  <c r="F34" i="7"/>
  <c r="BA60" i="1" s="1"/>
  <c r="J34" i="2"/>
  <c r="T97" i="3"/>
  <c r="P258" i="3"/>
  <c r="P537" i="3"/>
  <c r="T551" i="3"/>
  <c r="P708" i="3"/>
  <c r="R766" i="3"/>
  <c r="R828" i="3"/>
  <c r="R97" i="4"/>
  <c r="R103" i="4"/>
  <c r="BK155" i="4"/>
  <c r="J155" i="4"/>
  <c r="J65" i="4"/>
  <c r="T176" i="4"/>
  <c r="BK258" i="3"/>
  <c r="J258" i="3" s="1"/>
  <c r="J65" i="3" s="1"/>
  <c r="P551" i="3"/>
  <c r="R621" i="3"/>
  <c r="P766" i="3"/>
  <c r="P94" i="5"/>
  <c r="P89" i="5"/>
  <c r="BK108" i="5"/>
  <c r="T108" i="5"/>
  <c r="R130" i="5"/>
  <c r="P138" i="5"/>
  <c r="T85" i="2"/>
  <c r="T84" i="2"/>
  <c r="T83" i="2"/>
  <c r="BK97" i="3"/>
  <c r="J97" i="3"/>
  <c r="J61" i="3" s="1"/>
  <c r="R115" i="3"/>
  <c r="BK138" i="3"/>
  <c r="J138" i="3"/>
  <c r="J63" i="3"/>
  <c r="T138" i="3"/>
  <c r="R247" i="3"/>
  <c r="BK551" i="3"/>
  <c r="J551" i="3" s="1"/>
  <c r="J69" i="3" s="1"/>
  <c r="P621" i="3"/>
  <c r="T708" i="3"/>
  <c r="P828" i="3"/>
  <c r="T118" i="4"/>
  <c r="P176" i="4"/>
  <c r="R144" i="5"/>
  <c r="BK85" i="2"/>
  <c r="J85" i="2"/>
  <c r="J61" i="2"/>
  <c r="P103" i="4"/>
  <c r="T103" i="4"/>
  <c r="T155" i="4"/>
  <c r="P169" i="4"/>
  <c r="P168" i="4"/>
  <c r="P198" i="4"/>
  <c r="P197" i="4"/>
  <c r="T144" i="5"/>
  <c r="P144" i="5"/>
  <c r="R85" i="2"/>
  <c r="R84" i="2"/>
  <c r="R83" i="2"/>
  <c r="R97" i="3"/>
  <c r="R96" i="3" s="1"/>
  <c r="R258" i="3"/>
  <c r="T537" i="3"/>
  <c r="T621" i="3"/>
  <c r="BK766" i="3"/>
  <c r="J766" i="3"/>
  <c r="J72" i="3"/>
  <c r="BK97" i="4"/>
  <c r="J97" i="4" s="1"/>
  <c r="J62" i="4" s="1"/>
  <c r="R118" i="4"/>
  <c r="R169" i="4"/>
  <c r="R198" i="4"/>
  <c r="R197" i="4"/>
  <c r="BK144" i="5"/>
  <c r="J144" i="5"/>
  <c r="J68" i="5" s="1"/>
  <c r="P85" i="2"/>
  <c r="P84" i="2"/>
  <c r="P83" i="2"/>
  <c r="AU55" i="1"/>
  <c r="BK115" i="3"/>
  <c r="J115" i="3"/>
  <c r="J62" i="3"/>
  <c r="T115" i="3"/>
  <c r="P138" i="3"/>
  <c r="R138" i="3"/>
  <c r="BK247" i="3"/>
  <c r="J247" i="3"/>
  <c r="J64" i="3"/>
  <c r="P247" i="3"/>
  <c r="T247" i="3"/>
  <c r="BK537" i="3"/>
  <c r="J537" i="3" s="1"/>
  <c r="J66" i="3" s="1"/>
  <c r="R537" i="3"/>
  <c r="BK621" i="3"/>
  <c r="J621" i="3"/>
  <c r="J70" i="3"/>
  <c r="R708" i="3"/>
  <c r="BK828" i="3"/>
  <c r="J828" i="3" s="1"/>
  <c r="J74" i="3" s="1"/>
  <c r="P97" i="4"/>
  <c r="T97" i="4"/>
  <c r="T92" i="4"/>
  <c r="BK118" i="4"/>
  <c r="J118" i="4"/>
  <c r="J64" i="4" s="1"/>
  <c r="P155" i="4"/>
  <c r="BK169" i="4"/>
  <c r="J169" i="4"/>
  <c r="J68" i="4"/>
  <c r="T169" i="4"/>
  <c r="R176" i="4"/>
  <c r="T198" i="4"/>
  <c r="T197" i="4" s="1"/>
  <c r="BK94" i="5"/>
  <c r="J94" i="5"/>
  <c r="J62" i="5"/>
  <c r="R94" i="5"/>
  <c r="R89" i="5"/>
  <c r="R108" i="5"/>
  <c r="P130" i="5"/>
  <c r="P107" i="5" s="1"/>
  <c r="BK138" i="5"/>
  <c r="J138" i="5" s="1"/>
  <c r="J67" i="5" s="1"/>
  <c r="R138" i="5"/>
  <c r="P97" i="3"/>
  <c r="P115" i="3"/>
  <c r="T258" i="3"/>
  <c r="T96" i="3"/>
  <c r="R551" i="3"/>
  <c r="BK708" i="3"/>
  <c r="J708" i="3"/>
  <c r="J71" i="3"/>
  <c r="T766" i="3"/>
  <c r="T828" i="3"/>
  <c r="BK103" i="4"/>
  <c r="J103" i="4"/>
  <c r="J63" i="4" s="1"/>
  <c r="P118" i="4"/>
  <c r="R155" i="4"/>
  <c r="BK176" i="4"/>
  <c r="J176" i="4"/>
  <c r="J69" i="4"/>
  <c r="BK198" i="4"/>
  <c r="J198" i="4" s="1"/>
  <c r="J71" i="4" s="1"/>
  <c r="BK197" i="4"/>
  <c r="J197" i="4" s="1"/>
  <c r="J70" i="4" s="1"/>
  <c r="T94" i="5"/>
  <c r="T89" i="5"/>
  <c r="P108" i="5"/>
  <c r="BK130" i="5"/>
  <c r="J130" i="5"/>
  <c r="J66" i="5" s="1"/>
  <c r="T130" i="5"/>
  <c r="T138" i="5"/>
  <c r="BK93" i="4"/>
  <c r="J93" i="4" s="1"/>
  <c r="J61" i="4" s="1"/>
  <c r="BK103" i="2"/>
  <c r="BK84" i="2" s="1"/>
  <c r="J84" i="2" s="1"/>
  <c r="J60" i="2" s="1"/>
  <c r="J103" i="2"/>
  <c r="J63" i="2"/>
  <c r="BK852" i="3"/>
  <c r="J852" i="3" s="1"/>
  <c r="J75" i="3" s="1"/>
  <c r="BK821" i="3"/>
  <c r="J821" i="3"/>
  <c r="J73" i="3"/>
  <c r="BK547" i="3"/>
  <c r="J547" i="3"/>
  <c r="J67" i="3"/>
  <c r="BK165" i="4"/>
  <c r="J165" i="4" s="1"/>
  <c r="J66" i="4" s="1"/>
  <c r="BK90" i="5"/>
  <c r="J90" i="5"/>
  <c r="J61" i="5"/>
  <c r="BK104" i="5"/>
  <c r="J104" i="5"/>
  <c r="J63" i="5" s="1"/>
  <c r="BK83" i="6"/>
  <c r="BK82" i="6" s="1"/>
  <c r="J82" i="6" s="1"/>
  <c r="J60" i="6" s="1"/>
  <c r="BK100" i="2"/>
  <c r="J100" i="2" s="1"/>
  <c r="J62" i="2" s="1"/>
  <c r="J52" i="7"/>
  <c r="F78" i="7"/>
  <c r="E71" i="7"/>
  <c r="E48" i="6"/>
  <c r="J52" i="6"/>
  <c r="F55" i="6"/>
  <c r="BE84" i="6"/>
  <c r="F33" i="6" s="1"/>
  <c r="AZ59" i="1" s="1"/>
  <c r="BK168" i="4"/>
  <c r="J168" i="4"/>
  <c r="J67" i="4" s="1"/>
  <c r="R92" i="4"/>
  <c r="E48" i="5"/>
  <c r="BE91" i="5"/>
  <c r="BE126" i="5"/>
  <c r="BE136" i="5"/>
  <c r="BE139" i="5"/>
  <c r="BE172" i="5"/>
  <c r="BE179" i="5"/>
  <c r="BE184" i="5"/>
  <c r="BE188" i="5"/>
  <c r="BE191" i="5"/>
  <c r="BE199" i="5"/>
  <c r="J82" i="5"/>
  <c r="BE97" i="5"/>
  <c r="BE112" i="5"/>
  <c r="BE120" i="5"/>
  <c r="BE128" i="5"/>
  <c r="BE131" i="5"/>
  <c r="BE142" i="5"/>
  <c r="BE145" i="5"/>
  <c r="BE154" i="5"/>
  <c r="BE162" i="5"/>
  <c r="BE167" i="5"/>
  <c r="F55" i="5"/>
  <c r="BE95" i="5"/>
  <c r="BE105" i="5"/>
  <c r="BE109" i="5"/>
  <c r="BE159" i="5"/>
  <c r="BC58" i="1"/>
  <c r="BE99" i="5"/>
  <c r="BE102" i="5"/>
  <c r="BE118" i="5"/>
  <c r="BE134" i="5"/>
  <c r="BE148" i="5"/>
  <c r="BE151" i="5"/>
  <c r="BD58" i="1"/>
  <c r="BE106" i="4"/>
  <c r="BE119" i="4"/>
  <c r="BE140" i="4"/>
  <c r="BE166" i="4"/>
  <c r="F55" i="4"/>
  <c r="BE98" i="4"/>
  <c r="BE104" i="4"/>
  <c r="BE130" i="4"/>
  <c r="BE132" i="4"/>
  <c r="BE142" i="4"/>
  <c r="BE158" i="4"/>
  <c r="BE163" i="4"/>
  <c r="E48" i="4"/>
  <c r="BE94" i="4"/>
  <c r="BE202" i="4"/>
  <c r="BE173" i="4"/>
  <c r="BE182" i="4"/>
  <c r="BE122" i="4"/>
  <c r="BE137" i="4"/>
  <c r="BE148" i="4"/>
  <c r="BE208" i="4"/>
  <c r="BE214" i="4"/>
  <c r="J52" i="4"/>
  <c r="BE100" i="4"/>
  <c r="BE127" i="4"/>
  <c r="BE153" i="4"/>
  <c r="BE156" i="4"/>
  <c r="BE160" i="4"/>
  <c r="BE177" i="4"/>
  <c r="BE180" i="4"/>
  <c r="BE185" i="4"/>
  <c r="BE187" i="4"/>
  <c r="BE190" i="4"/>
  <c r="BE192" i="4"/>
  <c r="BE195" i="4"/>
  <c r="BE205" i="4"/>
  <c r="BE211" i="4"/>
  <c r="BE109" i="4"/>
  <c r="BE112" i="4"/>
  <c r="BE115" i="4"/>
  <c r="BE145" i="4"/>
  <c r="BE151" i="4"/>
  <c r="BE170" i="4"/>
  <c r="BE199" i="4"/>
  <c r="BE101" i="3"/>
  <c r="BE129" i="3"/>
  <c r="BE139" i="3"/>
  <c r="BE170" i="3"/>
  <c r="BE217" i="3"/>
  <c r="BE238" i="3"/>
  <c r="BE251" i="3"/>
  <c r="BE316" i="3"/>
  <c r="BE323" i="3"/>
  <c r="BE356" i="3"/>
  <c r="BE378" i="3"/>
  <c r="BE526" i="3"/>
  <c r="BE532" i="3"/>
  <c r="BE540" i="3"/>
  <c r="BE545" i="3"/>
  <c r="BE570" i="3"/>
  <c r="BE572" i="3"/>
  <c r="BE591" i="3"/>
  <c r="BE593" i="3"/>
  <c r="BE630" i="3"/>
  <c r="BE638" i="3"/>
  <c r="BE644" i="3"/>
  <c r="BE724" i="3"/>
  <c r="BE743" i="3"/>
  <c r="BE761" i="3"/>
  <c r="BE796" i="3"/>
  <c r="J89" i="3"/>
  <c r="BE132" i="3"/>
  <c r="BE223" i="3"/>
  <c r="BE256" i="3"/>
  <c r="BE259" i="3"/>
  <c r="BE264" i="3"/>
  <c r="BE266" i="3"/>
  <c r="BE276" i="3"/>
  <c r="BE373" i="3"/>
  <c r="BE389" i="3"/>
  <c r="BE395" i="3"/>
  <c r="BE415" i="3"/>
  <c r="BE462" i="3"/>
  <c r="BE524" i="3"/>
  <c r="BE534" i="3"/>
  <c r="BE756" i="3"/>
  <c r="BE808" i="3"/>
  <c r="BE764" i="3"/>
  <c r="F55" i="3"/>
  <c r="BE107" i="3"/>
  <c r="BE112" i="3"/>
  <c r="BE124" i="3"/>
  <c r="BE150" i="3"/>
  <c r="BE220" i="3"/>
  <c r="BE226" i="3"/>
  <c r="BE268" i="3"/>
  <c r="BE271" i="3"/>
  <c r="BE291" i="3"/>
  <c r="BE335" i="3"/>
  <c r="BE353" i="3"/>
  <c r="BE428" i="3"/>
  <c r="BE495" i="3"/>
  <c r="BE542" i="3"/>
  <c r="BE548" i="3"/>
  <c r="BE555" i="3"/>
  <c r="BE586" i="3"/>
  <c r="BE588" i="3"/>
  <c r="BE605" i="3"/>
  <c r="BE622" i="3"/>
  <c r="BE660" i="3"/>
  <c r="BE677" i="3"/>
  <c r="BE696" i="3"/>
  <c r="BE709" i="3"/>
  <c r="BE715" i="3"/>
  <c r="BE731" i="3"/>
  <c r="BE735" i="3"/>
  <c r="BE742" i="3"/>
  <c r="BE744" i="3"/>
  <c r="BE745" i="3"/>
  <c r="BE759" i="3"/>
  <c r="BE778" i="3"/>
  <c r="BE801" i="3"/>
  <c r="BE819" i="3"/>
  <c r="BE829" i="3"/>
  <c r="BE838" i="3"/>
  <c r="BE841" i="3"/>
  <c r="BE844" i="3"/>
  <c r="BE853" i="3"/>
  <c r="E48" i="3"/>
  <c r="BE98" i="3"/>
  <c r="BE119" i="3"/>
  <c r="BE135" i="3"/>
  <c r="BE232" i="3"/>
  <c r="BE248" i="3"/>
  <c r="BE486" i="3"/>
  <c r="BE530" i="3"/>
  <c r="BE619" i="3"/>
  <c r="BE641" i="3"/>
  <c r="BE787" i="3"/>
  <c r="BE789" i="3"/>
  <c r="BE116" i="3"/>
  <c r="BE176" i="3"/>
  <c r="BE214" i="3"/>
  <c r="BE229" i="3"/>
  <c r="BE299" i="3"/>
  <c r="BE326" i="3"/>
  <c r="BE340" i="3"/>
  <c r="BE350" i="3"/>
  <c r="BE409" i="3"/>
  <c r="BE474" i="3"/>
  <c r="BE518" i="3"/>
  <c r="BE538" i="3"/>
  <c r="BE557" i="3"/>
  <c r="BE616" i="3"/>
  <c r="BE628" i="3"/>
  <c r="BE683" i="3"/>
  <c r="BE754" i="3"/>
  <c r="BE794" i="3"/>
  <c r="BE200" i="3"/>
  <c r="BE281" i="3"/>
  <c r="BE362" i="3"/>
  <c r="BE528" i="3"/>
  <c r="BE602" i="3"/>
  <c r="BE657" i="3"/>
  <c r="BE672" i="3"/>
  <c r="BE680" i="3"/>
  <c r="BE686" i="3"/>
  <c r="BE697" i="3"/>
  <c r="BE706" i="3"/>
  <c r="BE718" i="3"/>
  <c r="BE739" i="3"/>
  <c r="BE773" i="3"/>
  <c r="BE822" i="3"/>
  <c r="BE832" i="3"/>
  <c r="BE847" i="3"/>
  <c r="BE156" i="3"/>
  <c r="BE235" i="3"/>
  <c r="BE241" i="3"/>
  <c r="BE244" i="3"/>
  <c r="BE253" i="3"/>
  <c r="BE262" i="3"/>
  <c r="BE284" i="3"/>
  <c r="BE289" i="3"/>
  <c r="BE290" i="3"/>
  <c r="BE294" i="3"/>
  <c r="BE302" i="3"/>
  <c r="BE308" i="3"/>
  <c r="BE329" i="3"/>
  <c r="BE332" i="3"/>
  <c r="BE342" i="3"/>
  <c r="BE347" i="3"/>
  <c r="BE436" i="3"/>
  <c r="BE504" i="3"/>
  <c r="BE552" i="3"/>
  <c r="BE636" i="3"/>
  <c r="BE649" i="3"/>
  <c r="BE654" i="3"/>
  <c r="BE666" i="3"/>
  <c r="BE685" i="3"/>
  <c r="BE738" i="3"/>
  <c r="BE767" i="3"/>
  <c r="BE803" i="3"/>
  <c r="BE813" i="3"/>
  <c r="BE835" i="3"/>
  <c r="BC55" i="1"/>
  <c r="AW55" i="1"/>
  <c r="BA55" i="1"/>
  <c r="BB55" i="1"/>
  <c r="E48" i="2"/>
  <c r="J52" i="2"/>
  <c r="F55" i="2"/>
  <c r="BE86" i="2"/>
  <c r="BE88" i="2"/>
  <c r="BE89" i="2"/>
  <c r="BE90" i="2"/>
  <c r="BE92" i="2"/>
  <c r="BE94" i="2"/>
  <c r="BE96" i="2"/>
  <c r="BE98" i="2"/>
  <c r="BE101" i="2"/>
  <c r="BE104" i="2"/>
  <c r="BD55" i="1"/>
  <c r="F34" i="5"/>
  <c r="BA58" i="1"/>
  <c r="F34" i="6"/>
  <c r="BA59" i="1" s="1"/>
  <c r="F36" i="4"/>
  <c r="BC57" i="1"/>
  <c r="F35" i="5"/>
  <c r="BB58" i="1"/>
  <c r="J34" i="4"/>
  <c r="AW57" i="1" s="1"/>
  <c r="F35" i="3"/>
  <c r="BB56" i="1"/>
  <c r="F35" i="4"/>
  <c r="BB57" i="1"/>
  <c r="F36" i="3"/>
  <c r="BC56" i="1" s="1"/>
  <c r="F37" i="3"/>
  <c r="BD56" i="1" s="1"/>
  <c r="F34" i="4"/>
  <c r="BA57" i="1"/>
  <c r="J34" i="5"/>
  <c r="AW58" i="1"/>
  <c r="F37" i="4"/>
  <c r="BD57" i="1" s="1"/>
  <c r="J34" i="3"/>
  <c r="AW56" i="1" s="1"/>
  <c r="F34" i="3"/>
  <c r="BA56" i="1"/>
  <c r="H2" i="12" l="1"/>
  <c r="H14" i="13" s="1"/>
  <c r="H12" i="13" s="1"/>
  <c r="I84" i="7" s="1"/>
  <c r="J83" i="6"/>
  <c r="J61" i="6" s="1"/>
  <c r="BK550" i="3"/>
  <c r="J550" i="3" s="1"/>
  <c r="J68" i="3" s="1"/>
  <c r="P92" i="4"/>
  <c r="P91" i="4" s="1"/>
  <c r="AU57" i="1" s="1"/>
  <c r="BK81" i="6"/>
  <c r="J81" i="6" s="1"/>
  <c r="T550" i="3"/>
  <c r="T95" i="3" s="1"/>
  <c r="T107" i="5"/>
  <c r="T88" i="5" s="1"/>
  <c r="P550" i="3"/>
  <c r="P88" i="5"/>
  <c r="AU58" i="1"/>
  <c r="R168" i="4"/>
  <c r="R91" i="4"/>
  <c r="P96" i="3"/>
  <c r="P95" i="3" s="1"/>
  <c r="AU56" i="1" s="1"/>
  <c r="BK92" i="4"/>
  <c r="J92" i="4"/>
  <c r="J60" i="4"/>
  <c r="R107" i="5"/>
  <c r="R88" i="5"/>
  <c r="BK107" i="5"/>
  <c r="J107" i="5" s="1"/>
  <c r="J64" i="5" s="1"/>
  <c r="R550" i="3"/>
  <c r="R95" i="3"/>
  <c r="T168" i="4"/>
  <c r="T91" i="4"/>
  <c r="BK89" i="5"/>
  <c r="J89" i="5" s="1"/>
  <c r="J60" i="5" s="1"/>
  <c r="BK96" i="3"/>
  <c r="J96" i="3"/>
  <c r="J60" i="3"/>
  <c r="J108" i="5"/>
  <c r="J65" i="5"/>
  <c r="BK83" i="2"/>
  <c r="J83" i="2"/>
  <c r="J30" i="2" s="1"/>
  <c r="AG55" i="1" s="1"/>
  <c r="J33" i="6"/>
  <c r="AV59" i="1" s="1"/>
  <c r="AT59" i="1" s="1"/>
  <c r="F33" i="2"/>
  <c r="AZ55" i="1" s="1"/>
  <c r="F33" i="3"/>
  <c r="AZ56" i="1" s="1"/>
  <c r="J33" i="2"/>
  <c r="AV55" i="1"/>
  <c r="AT55" i="1"/>
  <c r="J33" i="5"/>
  <c r="AV58" i="1" s="1"/>
  <c r="AT58" i="1" s="1"/>
  <c r="BA54" i="1"/>
  <c r="W30" i="1" s="1"/>
  <c r="F33" i="4"/>
  <c r="AZ57" i="1"/>
  <c r="J33" i="4"/>
  <c r="AV57" i="1"/>
  <c r="AT57" i="1"/>
  <c r="J33" i="3"/>
  <c r="AV56" i="1" s="1"/>
  <c r="AT56" i="1" s="1"/>
  <c r="BC54" i="1"/>
  <c r="W32" i="1" s="1"/>
  <c r="BD54" i="1"/>
  <c r="W33" i="1" s="1"/>
  <c r="BB54" i="1"/>
  <c r="W31" i="1" s="1"/>
  <c r="F33" i="5"/>
  <c r="AZ58" i="1"/>
  <c r="J30" i="6" l="1"/>
  <c r="AG59" i="1" s="1"/>
  <c r="AN59" i="1" s="1"/>
  <c r="J59" i="6"/>
  <c r="BK84" i="7"/>
  <c r="BK83" i="7" s="1"/>
  <c r="J84" i="7"/>
  <c r="BE84" i="7" s="1"/>
  <c r="BK95" i="3"/>
  <c r="J95" i="3" s="1"/>
  <c r="J30" i="3" s="1"/>
  <c r="AG56" i="1" s="1"/>
  <c r="BK91" i="4"/>
  <c r="J91" i="4"/>
  <c r="J30" i="4" s="1"/>
  <c r="AG57" i="1" s="1"/>
  <c r="BK88" i="5"/>
  <c r="J88" i="5" s="1"/>
  <c r="J59" i="5" s="1"/>
  <c r="J39" i="6"/>
  <c r="AN56" i="1"/>
  <c r="J59" i="3"/>
  <c r="AN55" i="1"/>
  <c r="J39" i="3"/>
  <c r="J59" i="2"/>
  <c r="J39" i="2"/>
  <c r="AX54" i="1"/>
  <c r="AU54" i="1"/>
  <c r="AW54" i="1"/>
  <c r="AK30" i="1" s="1"/>
  <c r="AY54" i="1"/>
  <c r="F33" i="7" l="1"/>
  <c r="AZ60" i="1" s="1"/>
  <c r="AZ54" i="1" s="1"/>
  <c r="W29" i="1" s="1"/>
  <c r="J33" i="7"/>
  <c r="AV60" i="1" s="1"/>
  <c r="AT60" i="1" s="1"/>
  <c r="J83" i="7"/>
  <c r="J61" i="7" s="1"/>
  <c r="BK82" i="7"/>
  <c r="J39" i="4"/>
  <c r="J59" i="4"/>
  <c r="AN57" i="1"/>
  <c r="J30" i="5"/>
  <c r="AG58" i="1" s="1"/>
  <c r="AN58" i="1" s="1"/>
  <c r="AV54" i="1" l="1"/>
  <c r="AK29" i="1" s="1"/>
  <c r="J82" i="7"/>
  <c r="J60" i="7" s="1"/>
  <c r="BK81" i="7"/>
  <c r="J81" i="7" s="1"/>
  <c r="J39" i="5"/>
  <c r="AT54" i="1"/>
  <c r="J30" i="7" l="1"/>
  <c r="J59" i="7"/>
  <c r="AG60" i="1" l="1"/>
  <c r="J39" i="7"/>
  <c r="AN60" i="1" l="1"/>
  <c r="AG54" i="1"/>
  <c r="AK26" i="1" l="1"/>
  <c r="AK35" i="1" s="1"/>
  <c r="AN54" i="1"/>
</calcChain>
</file>

<file path=xl/sharedStrings.xml><?xml version="1.0" encoding="utf-8"?>
<sst xmlns="http://schemas.openxmlformats.org/spreadsheetml/2006/main" count="12040" uniqueCount="2307">
  <si>
    <t>Export Komplet</t>
  </si>
  <si>
    <t>VZ</t>
  </si>
  <si>
    <t>2.0</t>
  </si>
  <si>
    <t>ZAMOK</t>
  </si>
  <si>
    <t>False</t>
  </si>
  <si>
    <t>{5400b343-a087-4139-8167-aaa81635f848}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</si>
  <si>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</si>
  <si>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</si>
  <si>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</si>
  <si>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</si>
  <si>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</si>
  <si>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</si>
  <si>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</si>
  <si>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</si>
  <si>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2024/06/02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</si>
  <si>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</si>
  <si>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</si>
  <si>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Zliv ÚV - stavební úpravy a výměna vystrojení</t>
  </si>
  <si>
    <t>KSO:</t>
  </si>
  <si>
    <t>812 3</t>
  </si>
  <si>
    <t>CC-CZ:</t>
  </si>
  <si>
    <t>12511</t>
  </si>
  <si>
    <t>Místo:</t>
  </si>
  <si>
    <t>Zliv</t>
  </si>
  <si>
    <t>Datum:</t>
  </si>
  <si>
    <t>11. 6. 2024</t>
  </si>
  <si>
    <t>CZ-CPV:</t>
  </si>
  <si>
    <t>45000000-7</t>
  </si>
  <si>
    <t>CZ-CPA:</t>
  </si>
  <si>
    <t>41.0</t>
  </si>
  <si>
    <t>Zadavatel:</t>
  </si>
  <si>
    <t>IČ:</t>
  </si>
  <si>
    <t>00245721</t>
  </si>
  <si>
    <t>Město Zliv</t>
  </si>
  <si>
    <t>DIČ:</t>
  </si>
  <si>
    <t>CZ00245721</t>
  </si>
  <si>
    <t>Uchazeč:</t>
  </si>
  <si>
    <t>Vyplň údaj</t>
  </si>
  <si>
    <t>Projektant:</t>
  </si>
  <si>
    <t>28159721</t>
  </si>
  <si>
    <t>VAK projekt s.r.o.</t>
  </si>
  <si>
    <t>CZ28159721</t>
  </si>
  <si>
    <t>True</t>
  </si>
  <si>
    <t>Zpracovatel:</t>
  </si>
  <si>
    <t/>
  </si>
  <si>
    <t>Ing. Martina Zamlinská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</si>
  <si>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</si>
  <si>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</si>
  <si>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</si>
  <si>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</si>
  <si>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</si>
  <si>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</si>
  <si>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</si>
  <si>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</si>
  <si>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</si>
  <si>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</si>
  <si>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</si>
  <si>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</si>
  <si>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</si>
  <si>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</si>
  <si>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</si>
  <si>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</si>
  <si>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</si>
  <si>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</si>
  <si>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</si>
  <si>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</si>
  <si>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</si>
  <si>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</si>
  <si>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</si>
  <si>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</si>
  <si>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</si>
  <si>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</si>
  <si>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</si>
  <si>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</si>
  <si>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</si>
  <si>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</si>
  <si>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</si>
  <si>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</si>
  <si>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</si>
  <si>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</si>
  <si>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</si>
  <si>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</si>
  <si>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</si>
  <si>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</si>
  <si>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</si>
  <si>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</si>
  <si>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</si>
  <si>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VRN-00</t>
  </si>
  <si>
    <t>Vedlejší rozpočtové náklady</t>
  </si>
  <si>
    <t>VON</t>
  </si>
  <si>
    <t>1</t>
  </si>
  <si>
    <t>{ba1265c9-25fa-42f3-84a9-85f950613cc8}</t>
  </si>
  <si>
    <t>2</t>
  </si>
  <si>
    <t>SO-01</t>
  </si>
  <si>
    <t>Obnovy povrchů a stavební práce uvnitř ÚV</t>
  </si>
  <si>
    <t>STA</t>
  </si>
  <si>
    <t>{3c8cabe4-23d0-4b36-92c6-17a5d921a5a4}</t>
  </si>
  <si>
    <t>SO-02</t>
  </si>
  <si>
    <t>Obnova fasády ÚV a okapní chodníček</t>
  </si>
  <si>
    <t>{7f899954-45b4-4488-8416-ff1bf2d7325d}</t>
  </si>
  <si>
    <t>SO-03</t>
  </si>
  <si>
    <t>Obnova střešní krytiny ÚV</t>
  </si>
  <si>
    <t>{bc4fbf1a-0ba9-4a36-b508-f97e2c4da2f3}</t>
  </si>
  <si>
    <t>PS-01</t>
  </si>
  <si>
    <t>Technologická část strojní</t>
  </si>
  <si>
    <t>PRO</t>
  </si>
  <si>
    <t>{a3e21cdc-ddad-46d9-a951-81ed5d73bca9}</t>
  </si>
  <si>
    <t>PS-02</t>
  </si>
  <si>
    <t>Elektroinstalace a MaR</t>
  </si>
  <si>
    <t>{5bd1e546-c9a6-44a0-840c-cf5574526530}</t>
  </si>
  <si>
    <t>KRYCÍ LIST SOUPISU PRACÍ</t>
  </si>
  <si>
    <t>Objekt:</t>
  </si>
  <si>
    <t>VRN-00 - Vedlejší rozpočtové náklady</t>
  </si>
  <si>
    <t>41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</si>
  <si>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</si>
  <si>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</si>
  <si>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</si>
  <si>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</si>
  <si>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</si>
  <si>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</si>
  <si>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</si>
  <si>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</si>
  <si>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</si>
  <si>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</si>
  <si>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</si>
  <si>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</si>
  <si>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</si>
  <si>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</si>
  <si>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</si>
  <si>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</si>
  <si>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</si>
  <si>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</si>
  <si>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</si>
  <si>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</si>
  <si>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</si>
  <si>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</si>
  <si>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</si>
  <si>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</si>
  <si>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</si>
  <si>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</si>
  <si>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</si>
  <si>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012-1</t>
  </si>
  <si>
    <t>Vytýčení stávajících sítí</t>
  </si>
  <si>
    <t>soubor</t>
  </si>
  <si>
    <t>1024</t>
  </si>
  <si>
    <t>1111017559</t>
  </si>
  <si>
    <t>P</t>
  </si>
  <si>
    <t>Poznámka k položce:_x000D_
Zaměření a vytýčení stávajících inženýrských sítí v místě stavby z hlediska jejich ochrany při provádění stavby.</t>
  </si>
  <si>
    <t>012103000.1</t>
  </si>
  <si>
    <t>Geodetické práce před výstavbou - vytýčení stavby</t>
  </si>
  <si>
    <t>-1509386386</t>
  </si>
  <si>
    <t>3</t>
  </si>
  <si>
    <t>012-2</t>
  </si>
  <si>
    <t>Bezpečnostní opatření dle plánu BOZP</t>
  </si>
  <si>
    <t>-903493864</t>
  </si>
  <si>
    <t>4</t>
  </si>
  <si>
    <t>012-4</t>
  </si>
  <si>
    <t>Fotodokumentace stávajících objektů</t>
  </si>
  <si>
    <t>1939530000</t>
  </si>
  <si>
    <t>Poznámka k položce:_x000D_
Fotodokumentace stávajících přilehlých objektů před zahájením stavby a po dokončení stavby</t>
  </si>
  <si>
    <t>013194000</t>
  </si>
  <si>
    <t>Provozní řád aktualizace stávajícího</t>
  </si>
  <si>
    <t>-760485897</t>
  </si>
  <si>
    <t>VV</t>
  </si>
  <si>
    <t>6</t>
  </si>
  <si>
    <t>013203000</t>
  </si>
  <si>
    <t>Fotodokumentace stavby v průběhu provádění prací</t>
  </si>
  <si>
    <t>754617346</t>
  </si>
  <si>
    <t>7</t>
  </si>
  <si>
    <t>013244000</t>
  </si>
  <si>
    <t>Stavebně technologický průzkum - akustické trasování, odtrhové zkoušky (vyhodnocení - protokol)</t>
  </si>
  <si>
    <t>2114400703</t>
  </si>
  <si>
    <t>8</t>
  </si>
  <si>
    <t>013254000</t>
  </si>
  <si>
    <t>Dokumentace skutečného provedení stavby</t>
  </si>
  <si>
    <t>1208262758</t>
  </si>
  <si>
    <t>VRN3</t>
  </si>
  <si>
    <t>Zařízení staveniště</t>
  </si>
  <si>
    <t>9</t>
  </si>
  <si>
    <t>030001000</t>
  </si>
  <si>
    <t>-713811226</t>
  </si>
  <si>
    <t>VRN4</t>
  </si>
  <si>
    <t>Inženýrská činnost</t>
  </si>
  <si>
    <t>10</t>
  </si>
  <si>
    <t>041903001</t>
  </si>
  <si>
    <t>Dozor jiné osoby - součinnost provozovatele</t>
  </si>
  <si>
    <t>-66448934</t>
  </si>
  <si>
    <t>SO-01 - Obnovy povrchů a stavební práce uvnitř ÚV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</si>
  <si>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</si>
  <si>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</si>
  <si>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</si>
  <si>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</si>
  <si>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</si>
  <si>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</si>
  <si>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</si>
  <si>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</si>
  <si>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</si>
  <si>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</si>
  <si>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</si>
  <si>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</si>
  <si>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</si>
  <si>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</si>
  <si>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</si>
  <si>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</si>
  <si>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</si>
  <si>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</si>
  <si>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Svislé a kompletní konstrukce</t>
  </si>
  <si>
    <t>310232081</t>
  </si>
  <si>
    <t>Zazdívka otvorů ve zdivu nadzákladovém děrovanými broušenými cihlami plochy do 1 m2 na tenkovrstvou maltu, tl. zdiva 500 mm</t>
  </si>
  <si>
    <t>m2</t>
  </si>
  <si>
    <t>CS ÚRS 2024 01</t>
  </si>
  <si>
    <t>1798274147</t>
  </si>
  <si>
    <t>Online PSC</t>
  </si>
  <si>
    <t>https://podminky.urs.cz/item/CS_URS_2024_01/310232081</t>
  </si>
  <si>
    <t>1,4*0,4*3</t>
  </si>
  <si>
    <t>310232085</t>
  </si>
  <si>
    <t>Zazdívka otvorů ve zdivu nadzákladovém děrovanými broušenými cihlami plochy přes 1 m2 do 4 m2 na tenkovrstvou maltu, tl. zdiva 500 mm</t>
  </si>
  <si>
    <t>-803094494</t>
  </si>
  <si>
    <t>https://podminky.urs.cz/item/CS_URS_2024_01/310232085</t>
  </si>
  <si>
    <t>1,4*1,92*5</t>
  </si>
  <si>
    <t>1,4*2,4*3</t>
  </si>
  <si>
    <t>1,4*1,23</t>
  </si>
  <si>
    <t>Součet</t>
  </si>
  <si>
    <t>317944321</t>
  </si>
  <si>
    <t>Válcované nosníky dodatečně osazované do připravených otvorů bez zazdění hlav do č. 12</t>
  </si>
  <si>
    <t>t</t>
  </si>
  <si>
    <t>1784567842</t>
  </si>
  <si>
    <t>https://podminky.urs.cz/item/CS_URS_2024_01/317944321</t>
  </si>
  <si>
    <t>1,8*7,09/1000</t>
  </si>
  <si>
    <t>0,8*10,6/1000</t>
  </si>
  <si>
    <t>317944323</t>
  </si>
  <si>
    <t>Válcované nosníky dodatečně osazované do připravených otvorů bez zazdění hlav č. 14 až 22</t>
  </si>
  <si>
    <t>959290311</t>
  </si>
  <si>
    <t>https://podminky.urs.cz/item/CS_URS_2024_01/317944323</t>
  </si>
  <si>
    <t>1,9*13,4*3/1000</t>
  </si>
  <si>
    <t>Vodorovné konstrukce</t>
  </si>
  <si>
    <t>411321616</t>
  </si>
  <si>
    <t>Stropy z betonu železového (bez výztuže) stropů deskových, plochých střech, desek balkonových, desek hřibových stropů včetně hlavic hřibových sloupů tř. C 30/37</t>
  </si>
  <si>
    <t>m3</t>
  </si>
  <si>
    <t>2049438063</t>
  </si>
  <si>
    <t>https://podminky.urs.cz/item/CS_URS_2024_01/411321616</t>
  </si>
  <si>
    <t>1,925*1,485*0,05</t>
  </si>
  <si>
    <t>411351011</t>
  </si>
  <si>
    <t>Bednění stropních konstrukcí - bez podpěrné konstrukce desek tloušťky stropní desky přes 5 do 25 cm zřízení</t>
  </si>
  <si>
    <t>669288371</t>
  </si>
  <si>
    <t>https://podminky.urs.cz/item/CS_URS_2024_01/411351011</t>
  </si>
  <si>
    <t>1,925*1,485</t>
  </si>
  <si>
    <t>0,05*(1,925+1,485)*2</t>
  </si>
  <si>
    <t>411351012</t>
  </si>
  <si>
    <t>Bednění stropních konstrukcí - bez podpěrné konstrukce desek tloušťky stropní desky přes 5 do 25 cm odstranění</t>
  </si>
  <si>
    <t>-543995389</t>
  </si>
  <si>
    <t>https://podminky.urs.cz/item/CS_URS_2024_01/411351012</t>
  </si>
  <si>
    <t>411354311</t>
  </si>
  <si>
    <t>Podpěrná konstrukce stropů - desek, kleneb a skořepin výška podepření do 4 m tloušťka stropu přes 5 do 15 cm zřízení</t>
  </si>
  <si>
    <t>2114063483</t>
  </si>
  <si>
    <t>https://podminky.urs.cz/item/CS_URS_2024_01/411354311</t>
  </si>
  <si>
    <t>411354312</t>
  </si>
  <si>
    <t>Podpěrná konstrukce stropů - desek, kleneb a skořepin výška podepření do 4 m tloušťka stropu přes 5 do 15 cm odstranění</t>
  </si>
  <si>
    <t>1881187891</t>
  </si>
  <si>
    <t>https://podminky.urs.cz/item/CS_URS_2024_01/411354312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</si>
  <si>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</si>
  <si>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</si>
  <si>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1323107149</t>
  </si>
  <si>
    <t>https://podminky.urs.cz/item/CS_URS_2024_01/411362021</t>
  </si>
  <si>
    <t>12,9/1000</t>
  </si>
  <si>
    <t>Úpravy povrchů, podlahy a osazování výplní</t>
  </si>
  <si>
    <t>11</t>
  </si>
  <si>
    <t>611325421</t>
  </si>
  <si>
    <t>Oprava vápenocementové omítky vnitřních ploch štukové dvouvrstvé, tloušťky do 20 mm a tloušťky štuku do 3 mm stropů, v rozsahu opravované plochy do 10%</t>
  </si>
  <si>
    <t>-696439125</t>
  </si>
  <si>
    <t>https://podminky.urs.cz/item/CS_URS_2024_01/611325421</t>
  </si>
  <si>
    <t>"c"</t>
  </si>
  <si>
    <t>"1"3,8</t>
  </si>
  <si>
    <t>"2"4,1</t>
  </si>
  <si>
    <t>"3"5,7</t>
  </si>
  <si>
    <t>"4"1,7</t>
  </si>
  <si>
    <t>"5"0,7</t>
  </si>
  <si>
    <t>"6"11,3</t>
  </si>
  <si>
    <t>"8"99,2</t>
  </si>
  <si>
    <t>611325422</t>
  </si>
  <si>
    <t>Oprava vápenocementové omítky vnitřních ploch štukové dvouvrstvé, tloušťky do 20 mm a tloušťky štuku do 3 mm stropů, v rozsahu opravované plochy přes 10 do 30%</t>
  </si>
  <si>
    <t>1871079185</t>
  </si>
  <si>
    <t>https://podminky.urs.cz/item/CS_URS_2024_01/611325422</t>
  </si>
  <si>
    <t>"10"13,5</t>
  </si>
  <si>
    <t>"20"75,3</t>
  </si>
  <si>
    <t>13</t>
  </si>
  <si>
    <t>612325422</t>
  </si>
  <si>
    <t>Oprava vápenocementové omítky vnitřních ploch štukové dvouvrstvé, tloušťky do 20 mm a tloušťky štuku do 3 mm stěn, v rozsahu opravované plochy přes 10 do 30%</t>
  </si>
  <si>
    <t>1751999022</t>
  </si>
  <si>
    <t>https://podminky.urs.cz/item/CS_URS_2024_01/612325422</t>
  </si>
  <si>
    <t>"1"21,07</t>
  </si>
  <si>
    <t>"2"19,59</t>
  </si>
  <si>
    <t>"3"25,7</t>
  </si>
  <si>
    <t>"4"5,75</t>
  </si>
  <si>
    <t>"5"10,3</t>
  </si>
  <si>
    <t>"6"26,2</t>
  </si>
  <si>
    <t>"7"25,95</t>
  </si>
  <si>
    <t>"8"112,8</t>
  </si>
  <si>
    <t>"10"50,5</t>
  </si>
  <si>
    <t>"20"88,42</t>
  </si>
  <si>
    <t>14</t>
  </si>
  <si>
    <t>612325423</t>
  </si>
  <si>
    <t>Oprava vápenocementové omítky vnitřních ploch štukové dvouvrstvé, tloušťky do 20 mm a tloušťky štuku do 3 mm stěn, v rozsahu opravované plochy přes 30 do 50%</t>
  </si>
  <si>
    <t>-134944520</t>
  </si>
  <si>
    <t>https://podminky.urs.cz/item/CS_URS_2024_01/612325423</t>
  </si>
  <si>
    <t>"b"</t>
  </si>
  <si>
    <t>"11"59,41</t>
  </si>
  <si>
    <t>"12"5,17</t>
  </si>
  <si>
    <t>15</t>
  </si>
  <si>
    <t>619995001</t>
  </si>
  <si>
    <t>Začištění omítek (s dodáním hmot) kolem oken, dveří, podlah, obkladů apod.</t>
  </si>
  <si>
    <t>m</t>
  </si>
  <si>
    <t>16</t>
  </si>
  <si>
    <t>-1261354617</t>
  </si>
  <si>
    <t>https://podminky.urs.cz/item/CS_URS_2024_01/619995001</t>
  </si>
  <si>
    <t>"prostupy"</t>
  </si>
  <si>
    <t>0,15*pi*2</t>
  </si>
  <si>
    <t>0,05*pi*4</t>
  </si>
  <si>
    <t>0,1*pi*2</t>
  </si>
  <si>
    <t>0,18*pi*2</t>
  </si>
  <si>
    <t>"výpolně otvorů"</t>
  </si>
  <si>
    <t>(0,9+1,8*2)*2</t>
  </si>
  <si>
    <t>(1,4+1,2*2)*2</t>
  </si>
  <si>
    <t>(0,9+1,75*2)*2</t>
  </si>
  <si>
    <t>(0,9*1,8*2)*2</t>
  </si>
  <si>
    <t>(1,46+0,6)*2*2</t>
  </si>
  <si>
    <t>(1,465+0,6)*2*2</t>
  </si>
  <si>
    <t>(1,48+0,6)*2*2</t>
  </si>
  <si>
    <t>(1,455+0,6)*2*2</t>
  </si>
  <si>
    <t>(1,45+1,95*2)*2</t>
  </si>
  <si>
    <t>(1,56+1,95*2)*2*2</t>
  </si>
  <si>
    <t>(0,7+1,95*2)*2</t>
  </si>
  <si>
    <t>(0,885+0,59)*2*2</t>
  </si>
  <si>
    <t>(0,87+0,59)*2*2</t>
  </si>
  <si>
    <t>(0,885+1,45)*2*2</t>
  </si>
  <si>
    <t>644941112</t>
  </si>
  <si>
    <t>Montáž průvětrníků nebo mřížek odvětrávacích velikosti přes 150 x 200 do 300 x 300 mm</t>
  </si>
  <si>
    <t>kus</t>
  </si>
  <si>
    <t>-1300883627</t>
  </si>
  <si>
    <t>https://podminky.urs.cz/item/CS_URS_2024_01/644941112</t>
  </si>
  <si>
    <t>"40"1</t>
  </si>
  <si>
    <t>"41"3</t>
  </si>
  <si>
    <t>"41.1"2</t>
  </si>
  <si>
    <t>"42"1</t>
  </si>
  <si>
    <t>"43"4</t>
  </si>
  <si>
    <t>"44"1</t>
  </si>
  <si>
    <t>"45"1</t>
  </si>
  <si>
    <t>"46"4</t>
  </si>
  <si>
    <t>"47"1</t>
  </si>
  <si>
    <t>"48"2</t>
  </si>
  <si>
    <t>17</t>
  </si>
  <si>
    <t>M</t>
  </si>
  <si>
    <t>55341413-1</t>
  </si>
  <si>
    <t>průvětrník 300x300mm</t>
  </si>
  <si>
    <t>-1642589439</t>
  </si>
  <si>
    <t xml:space="preserve">Poznámka k položce:_x000D_
Exteriérový průvětrník ocelový - provedení se stavitelnými lamelami - ovládané páčkou, s protihmyzovou sítí z ušlechtilé oceli (nerez) očka 1x1mm, s volným průchodem vzduchu min. 75% provedení z Al profilů_x000D_
AlMgSi 0,5 povrchová úprava na základní bezbarvý elox vrchní barva tmavě modrá (ral 5017)_x000D_
V průvětrníku bude vložena filtrační vložka třídy F5_x000D_
Filtr splňující filtrační třídu F5 (1-3 mikrony dle EN779) vhodný do vlhkého prostředí. Filtrační rouno (textilie) z jemných, nelámavých, syntetických vláken. Vlákna jsou na sebe tepelně vázána a postupně zahušťována ke straně čistého vzduchu. Navíc jsou na straně čistého vzduchu (v interiéru) zpevněna fixační mřížkou, která zabraňuje úletům vláken. Předpokládaná životnost min. 1 rok. Prodej cca po 2m2 - uskladnit v objektu a použít pro výměnu (cca 1x ročně). </t>
  </si>
  <si>
    <t>18</t>
  </si>
  <si>
    <t>55341413-2</t>
  </si>
  <si>
    <t>průvětrník 300x200mm</t>
  </si>
  <si>
    <t>-1003012761</t>
  </si>
  <si>
    <t>19</t>
  </si>
  <si>
    <t>55341413-3</t>
  </si>
  <si>
    <t>1791468917</t>
  </si>
  <si>
    <t xml:space="preserve">Poznámka k položce:_x000D_
Exteriérový průvětrník ocelový - provedení se stavitelnými lamelami - ovládané páčkou, ovládání lamel bude prodloužení o cca 1,5m, s protihmyzovou sítí z ušlechtilé oceli (nerez) očka 1x1mm, s volným průchodem vzduchu min. 75% provedení z Al profilů_x000D_
AlMgSi 0,5 povrchová úprava na základní bezbarvý elox vrchní barva tmavě modrá (ral 5017)_x000D_
V průvětrníku bude vložena filtrační vložka třídy F5_x000D_
Filtr splňující filtrační třídu F5 (1-3 mikrony dle EN779) vhodný do vlhkého prostředí. Filtrační rouno (textilie) z jemných, nelámavých, syntetických vláken. Vlákna jsou na sebe tepelně vázána a postupně zahušťována ke straně čistého vzduchu. Navíc jsou na straně čistého vzduchu (v interiéru) zpevněna fixační mřížkou, která zabraňuje úletům vláken. Předpokládaná životnost min. 1 rok. Prodej cca po 2m2 - uskladnit v objektu a použít pro výměnu (cca 1x ročně). </t>
  </si>
  <si>
    <t>20</t>
  </si>
  <si>
    <t>55341413-4</t>
  </si>
  <si>
    <t>průvětrník 250x150mm</t>
  </si>
  <si>
    <t>1111922695</t>
  </si>
  <si>
    <t>55341413-5</t>
  </si>
  <si>
    <t>průvětrník 300x350mm</t>
  </si>
  <si>
    <t>476148854</t>
  </si>
  <si>
    <t xml:space="preserve">Poznámka k položce:_x000D_
Exteriérový průvětrník ocelový - provedení s pevnými lamelami, s protihmyzovou sítí z ušlechtilé oceli (nerez) očka 1x1mm, s volným průchodem vzduchu min. 75% provedení z Al profilů, AlMgSi 0,5 povrchová úprava na základní bezbarvý elox vrchní barva tmavě modrá (ral 5017)_x000D_
</t>
  </si>
  <si>
    <t>22</t>
  </si>
  <si>
    <t>55341413-6</t>
  </si>
  <si>
    <t>-2087798903</t>
  </si>
  <si>
    <t>23</t>
  </si>
  <si>
    <t>55341413-7</t>
  </si>
  <si>
    <t>průvětrník 250x250mm</t>
  </si>
  <si>
    <t>-1882703681</t>
  </si>
  <si>
    <t>24</t>
  </si>
  <si>
    <t>55341413-8</t>
  </si>
  <si>
    <t>průvětrník 500x500mm</t>
  </si>
  <si>
    <t>-1871294170</t>
  </si>
  <si>
    <t>25</t>
  </si>
  <si>
    <t>55341413-9</t>
  </si>
  <si>
    <t>1518376610</t>
  </si>
  <si>
    <t xml:space="preserve">Poznámka k položce:_x000D_
Exteriérový průvětrník ocelový - provedení se stavitelnými lamelami - ovládané páčkou prodlouženou o cca 1m, s protihmyzovou sítí z ušlechtilé oceli (nerez) očka 1x1mm, s volným průchodem vzduchu min. 75% provedení z Al profilů, AlMgSi 0,5 povrchová úprava na základní bezbarvý elox vrchní barva tmavě modrá (ral 5017)_x000D_
V průvětrníku bude vložena filtrační vložka třídy F5_x000D_
Filtr splňující filtrační třídu F5 (1-3 mikrony dle EN779) vhodný do vlhkého prostředí. Filtrační rouno (textilie) z jemných, nelámavých, syntetických vláken. Vlákna jsou na sebe tepelně vázána a postupně zahušťována ke straně čistého vzduchu. Navíc jsou na straně čistého vzduchu (v interiéru) zpevněna fixační mřížkou, která zabraňuje úletům vláken. Předpokládaná životnost min. 1 rok. Prodej cca po 2m2 - uskladnit v objektu a použít pro výměnu (cca 1x ročně). </t>
  </si>
  <si>
    <t>26</t>
  </si>
  <si>
    <t>55341413-10</t>
  </si>
  <si>
    <t>1645281309</t>
  </si>
  <si>
    <t xml:space="preserve">Poznámka k položce:_x000D_
Exteriérový průvětrník plastový - provedení s pohyblivými (samotížnými) lamelami, s protihmyzovou sítí z ušlechtilé oceli (nerez) očka 1x1mm, s volným průchodem vzduchu min. 75%  vzhledem k agresivitě vnitřního prostředí musí být průvětrník plastový_x000D_
Ve vrtaném prostupu bude osazen el. plastový ventolátor, který je součástí elektročásti._x000D_
</t>
  </si>
  <si>
    <t>27</t>
  </si>
  <si>
    <t>55341413-11</t>
  </si>
  <si>
    <t>průvětrník 350x350mm</t>
  </si>
  <si>
    <t>-2089915810</t>
  </si>
  <si>
    <t xml:space="preserve">Poznámka k položce:_x000D_
Exteriérový průvětrník ocelový - provedení se stavitelnými lamelami - ovládané páčkou, s protihmyzovou sítí z ušlechtilé oceli (nerez) očka 1x1mm, s volným průchodem vzduchu min. 75% provedení z Al profilů, AlMgSi 0,5 povrchová úprava na základní bezbarvý elox vrchní barva tmavě modrá (ral 5017)_x000D_
V průvětrníku bude vložena filtrační vložka třídy F5_x000D_
Filtr splňující filtrační třídu F5 (1-3 mikrony dle EN779) vhodný do vlhkého prostředí. Filtrační rouno (textilie) z jemných, nelámavých, syntetických vláken. Vlákna jsou na sebe tepelně vázána a postupně zahušťována ke straně čistého vzduchu. Navíc jsou na straně čistého vzduchu (v interiéru) zpevněna fixační mřížkou, která zabraňuje úletům vláken. Předpokládaná životnost min. 1 rok. Prodej cca po 2m2 - uskladnit v objektu a použít pro výměnu (cca 1x ročně). </t>
  </si>
  <si>
    <t>Trubní vedení</t>
  </si>
  <si>
    <t>28</t>
  </si>
  <si>
    <t>871313122</t>
  </si>
  <si>
    <t>Montáž kanalizačního potrubí z tvrdého PVC-U hladkého plnostěnného tuhost SN 10 DN 160</t>
  </si>
  <si>
    <t>-1041135537</t>
  </si>
  <si>
    <t>https://podminky.urs.cz/item/CS_URS_2024_01/871313122</t>
  </si>
  <si>
    <t>1,6</t>
  </si>
  <si>
    <t>29</t>
  </si>
  <si>
    <t>28611173</t>
  </si>
  <si>
    <t>trubka kanalizační PVC-U plnostěnná jednovrstvá DN 160x1000mm SN10</t>
  </si>
  <si>
    <t>1729498004</t>
  </si>
  <si>
    <t>1,6*1,03 'Přepočtené koeficientem množství</t>
  </si>
  <si>
    <t>30</t>
  </si>
  <si>
    <t>877310330</t>
  </si>
  <si>
    <t>Montáž tvarovek na kanalizačním plastovém potrubí z PP nebo PVC-U hladkého plnostěnného spojek nebo redukcí DN 150</t>
  </si>
  <si>
    <t>1721469855</t>
  </si>
  <si>
    <t>https://podminky.urs.cz/item/CS_URS_2024_01/877310330</t>
  </si>
  <si>
    <t>31</t>
  </si>
  <si>
    <t>28611522</t>
  </si>
  <si>
    <t>přechod kanalizační PVC litina-plast DN 160</t>
  </si>
  <si>
    <t>880804682</t>
  </si>
  <si>
    <t>1*1,03 'Přepočtené koeficientem množství</t>
  </si>
  <si>
    <t>Ostatní konstrukce a práce, bourání</t>
  </si>
  <si>
    <t>32</t>
  </si>
  <si>
    <t>933901111</t>
  </si>
  <si>
    <t>Zkoušky objektů a vymývání provedení zkoušky vodotěsnosti betonové nádrže jakéhokoliv druhu a tvaru, o obsahu do 1000 m3</t>
  </si>
  <si>
    <t>-19738132</t>
  </si>
  <si>
    <t>https://podminky.urs.cz/item/CS_URS_2024_01/933901111</t>
  </si>
  <si>
    <t>45</t>
  </si>
  <si>
    <t>33</t>
  </si>
  <si>
    <t>08231320</t>
  </si>
  <si>
    <t>voda odvedená kanalizací nečištěná od smluvních odběratelů</t>
  </si>
  <si>
    <t>808899839</t>
  </si>
  <si>
    <t>45*1,03 'Přepočtené koeficientem množství</t>
  </si>
  <si>
    <t>34</t>
  </si>
  <si>
    <t>08211321</t>
  </si>
  <si>
    <t>voda pitná pro ostatní odběratele</t>
  </si>
  <si>
    <t>-905303889</t>
  </si>
  <si>
    <t>35</t>
  </si>
  <si>
    <t>933901311</t>
  </si>
  <si>
    <t>Zkoušky objektů a vymývání naplnění a vyprázdnění nádrže pro účely vymývací (proplachovací) o obsahu do 1000 m3</t>
  </si>
  <si>
    <t>-1190724846</t>
  </si>
  <si>
    <t>https://podminky.urs.cz/item/CS_URS_2024_01/933901311</t>
  </si>
  <si>
    <t>36</t>
  </si>
  <si>
    <t>938901411</t>
  </si>
  <si>
    <t>Dezinfekce nádrže roztokem chlornanu sodného</t>
  </si>
  <si>
    <t>-842841330</t>
  </si>
  <si>
    <t>https://podminky.urs.cz/item/CS_URS_2024_01/938901411</t>
  </si>
  <si>
    <t>37</t>
  </si>
  <si>
    <t>949101112</t>
  </si>
  <si>
    <t>Lešení pomocné pracovní pro objekty pozemních staveb pro zatížení do 150 kg/m2, o výšce lešeňové podlahy přes 1,9 do 3,5 m</t>
  </si>
  <si>
    <t>-309275958</t>
  </si>
  <si>
    <t>https://podminky.urs.cz/item/CS_URS_2024_01/949101112</t>
  </si>
  <si>
    <t>14,76*8,72+6,93*13,675</t>
  </si>
  <si>
    <t>11,8+21,7</t>
  </si>
  <si>
    <t>38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</si>
  <si>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</si>
  <si>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</si>
  <si>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1579091150</t>
  </si>
  <si>
    <t>https://podminky.urs.cz/item/CS_URS_2024_01/952901221</t>
  </si>
  <si>
    <t>13,675*6,93</t>
  </si>
  <si>
    <t>39</t>
  </si>
  <si>
    <t>952903112</t>
  </si>
  <si>
    <t>Vyčištění objektů čistíren odpadních vod, nádrží, žlabů nebo kanálů světlé výšky prostoru do 3,5 m</t>
  </si>
  <si>
    <t>1019064788</t>
  </si>
  <si>
    <t>https://podminky.urs.cz/item/CS_URS_2024_01/952903112</t>
  </si>
  <si>
    <t>21,7</t>
  </si>
  <si>
    <t>40</t>
  </si>
  <si>
    <t>953171023</t>
  </si>
  <si>
    <t>Osazování kovových předmětů poklopů litinových nebo ocelových včetně rámů, hmotnosti přes 100 do 150 kg</t>
  </si>
  <si>
    <t>1161973122</t>
  </si>
  <si>
    <t>https://podminky.urs.cz/item/CS_URS_2024_01/953171023</t>
  </si>
  <si>
    <t>"20"1</t>
  </si>
  <si>
    <t>"21"1</t>
  </si>
  <si>
    <t>63126043</t>
  </si>
  <si>
    <t>poklop kompozitní pochůzný hranatý včetně rámů a příslušenství 600/900mm A15</t>
  </si>
  <si>
    <t>-2113992368</t>
  </si>
  <si>
    <t>42</t>
  </si>
  <si>
    <t>63126046</t>
  </si>
  <si>
    <t>poklop kompozitní pochůzný hranatý včetně rámů a příslušenství 800/800mm A15</t>
  </si>
  <si>
    <t>-1417389025</t>
  </si>
  <si>
    <t>43</t>
  </si>
  <si>
    <t>962031133</t>
  </si>
  <si>
    <t>Bourání příček nebo přizdívek z cihel pálených plných nebo dutých, tl. přes 100 do 150 mm</t>
  </si>
  <si>
    <t>188613196</t>
  </si>
  <si>
    <t>https://podminky.urs.cz/item/CS_URS_2024_01/962031133</t>
  </si>
  <si>
    <t>0,575*0,65</t>
  </si>
  <si>
    <t>44</t>
  </si>
  <si>
    <t>962081141</t>
  </si>
  <si>
    <t>Bourání příček nebo přizdívek ze skleněných tvárnic, tl. přes 100 do 150 mm</t>
  </si>
  <si>
    <t>-384156388</t>
  </si>
  <si>
    <t>https://podminky.urs.cz/item/CS_URS_2024_01/962081141</t>
  </si>
  <si>
    <t>1,4*2,4*(5+4)</t>
  </si>
  <si>
    <t>968062354</t>
  </si>
  <si>
    <t>Vybourání dřevěných rámů oken s křídly, dveřních zárubní, vrat, stěn, ostění nebo obkladů rámů oken s křídly dvojitých, plochy do 1 m2</t>
  </si>
  <si>
    <t>-925449197</t>
  </si>
  <si>
    <t>https://podminky.urs.cz/item/CS_URS_2024_01/968062354</t>
  </si>
  <si>
    <t>0,885*0,59*2</t>
  </si>
  <si>
    <t>46</t>
  </si>
  <si>
    <t>968062355</t>
  </si>
  <si>
    <t>Vybourání dřevěných rámů oken s křídly, dveřních zárubní, vrat, stěn, ostění nebo obkladů rámů oken s křídly dvojitých, plochy do 2 m2</t>
  </si>
  <si>
    <t>-472161158</t>
  </si>
  <si>
    <t>https://podminky.urs.cz/item/CS_URS_2024_01/968062355</t>
  </si>
  <si>
    <t>0,62*1,76</t>
  </si>
  <si>
    <t>0,885*1,19*2</t>
  </si>
  <si>
    <t>0,885*1,495</t>
  </si>
  <si>
    <t>47</t>
  </si>
  <si>
    <t>968072455</t>
  </si>
  <si>
    <t>Vybourání kovových rámů oken s křídly, dveřních zárubní, vrat, stěn, ostění nebo obkladů dveřních zárubní, plochy do 2 m2</t>
  </si>
  <si>
    <t>-977283696</t>
  </si>
  <si>
    <t>https://podminky.urs.cz/item/CS_URS_2024_01/968072455</t>
  </si>
  <si>
    <t>0,9*1,75</t>
  </si>
  <si>
    <t>0,9*1,8</t>
  </si>
  <si>
    <t>0,7*1,95</t>
  </si>
  <si>
    <t>0,65*1,95</t>
  </si>
  <si>
    <t>48</t>
  </si>
  <si>
    <t>968072456</t>
  </si>
  <si>
    <t>Vybourání kovových rámů oken s křídly, dveřních zárubní, vrat, stěn, ostění nebo obkladů dveřních zárubní, plochy přes 2 m2</t>
  </si>
  <si>
    <t>1208594845</t>
  </si>
  <si>
    <t>https://podminky.urs.cz/item/CS_URS_2024_01/968072456</t>
  </si>
  <si>
    <t>1,45*1,95</t>
  </si>
  <si>
    <t>1,55*1,95</t>
  </si>
  <si>
    <t>1,4*1,2</t>
  </si>
  <si>
    <t>49</t>
  </si>
  <si>
    <t>974031155</t>
  </si>
  <si>
    <t>Vysekání rýh ve zdivu cihelném na maltu vápennou nebo vápenocementovou do hl. 100 mm a šířky do 200 mm</t>
  </si>
  <si>
    <t>1255689231</t>
  </si>
  <si>
    <t>https://podminky.urs.cz/item/CS_URS_2024_01/974031155</t>
  </si>
  <si>
    <t>0,4</t>
  </si>
  <si>
    <t>50</t>
  </si>
  <si>
    <t>974031253</t>
  </si>
  <si>
    <t>Vysekání rýh ve zdivu cihelném na maltu vápennou nebo vápenocementovou v prostoru přilehlém ke stropní konstrukci do hl. 100 mm a šířky do 100 mm</t>
  </si>
  <si>
    <t>2012160288</t>
  </si>
  <si>
    <t>https://podminky.urs.cz/item/CS_URS_2024_01/974031253</t>
  </si>
  <si>
    <t>0,2*2</t>
  </si>
  <si>
    <t>51</t>
  </si>
  <si>
    <t>974031285</t>
  </si>
  <si>
    <t>Vysekání rýh ve zdivu cihelném na maltu vápennou nebo vápenocementovou v prostoru přilehlém ke stropní konstrukci do hl. 300 mm a šířky do 200 mm</t>
  </si>
  <si>
    <t>2031190428</t>
  </si>
  <si>
    <t>https://podminky.urs.cz/item/CS_URS_2024_01/974031285</t>
  </si>
  <si>
    <t>0,2*4</t>
  </si>
  <si>
    <t>52</t>
  </si>
  <si>
    <t>974042532</t>
  </si>
  <si>
    <t>Vysekání rýh v betonové nebo jiné monolitické dlažbě s betonovým podkladem do hl. 50 mm a šířky do 70 mm</t>
  </si>
  <si>
    <t>1250479901</t>
  </si>
  <si>
    <t>https://podminky.urs.cz/item/CS_URS_2024_01/974042532</t>
  </si>
  <si>
    <t>52+38,5+4,7+3,3+13+12,8</t>
  </si>
  <si>
    <t>53</t>
  </si>
  <si>
    <t>976085211</t>
  </si>
  <si>
    <t>Vybourání drobných zámečnických a jiných konstrukcí kanalizačních rámů litinových, z rýhovaného plechu nebo betonových včetně poklopů nebo mříží, plochy do 0,30 m2</t>
  </si>
  <si>
    <t>-498938461</t>
  </si>
  <si>
    <t>https://podminky.urs.cz/item/CS_URS_2024_01/976085211</t>
  </si>
  <si>
    <t>"stávající mříž"1</t>
  </si>
  <si>
    <t>"stávající poklopy"2</t>
  </si>
  <si>
    <t>54</t>
  </si>
  <si>
    <t>R953-1</t>
  </si>
  <si>
    <t>Samolepicí, alkalicky odolná univerzálně pružná, butylová hydroizolační páska z netkaných vláken + utěsnění lokálního průsaku maltou, hydraulickým pojivem s velmi rychlým průběhem tuhnutí a tvrdnutí pro okamžité utěsnění průsaku vody</t>
  </si>
  <si>
    <t>1351897579</t>
  </si>
  <si>
    <t>5,2</t>
  </si>
  <si>
    <t>55</t>
  </si>
  <si>
    <t>977151113</t>
  </si>
  <si>
    <t>Jádrové vrty diamantovými korunkami do stavebních materiálů (železobetonu, betonu, cihel, obkladů, dlažeb, kamene) průměru přes 40 do 50 mm</t>
  </si>
  <si>
    <t>998762403</t>
  </si>
  <si>
    <t>https://podminky.urs.cz/item/CS_URS_2024_01/977151113</t>
  </si>
  <si>
    <t>"F.1"0,5</t>
  </si>
  <si>
    <t>"F.2"0,1</t>
  </si>
  <si>
    <t>56</t>
  </si>
  <si>
    <t>977151118</t>
  </si>
  <si>
    <t>Jádrové vrty diamantovými korunkami do stavebních materiálů (železobetonu, betonu, cihel, obkladů, dlažeb, kamene) průměru přes 90 do 100 mm</t>
  </si>
  <si>
    <t>-340046857</t>
  </si>
  <si>
    <t>https://podminky.urs.cz/item/CS_URS_2024_01/977151118</t>
  </si>
  <si>
    <t>"G.1"0,12</t>
  </si>
  <si>
    <t>57</t>
  </si>
  <si>
    <t>977151123</t>
  </si>
  <si>
    <t>Jádrové vrty diamantovými korunkami do stavebních materiálů (železobetonu, betonu, cihel, obkladů, dlažeb, kamene) průměru přes 130 do 150 mm</t>
  </si>
  <si>
    <t>1287249033</t>
  </si>
  <si>
    <t>https://podminky.urs.cz/item/CS_URS_2024_01/977151123</t>
  </si>
  <si>
    <t>"E.1"0,5</t>
  </si>
  <si>
    <t>58</t>
  </si>
  <si>
    <t>977151124</t>
  </si>
  <si>
    <t>Jádrové vrty diamantovými korunkami do stavebních materiálů (železobetonu, betonu, cihel, obkladů, dlažeb, kamene) průměru přes 150 do 180 mm</t>
  </si>
  <si>
    <t>725783420</t>
  </si>
  <si>
    <t>https://podminky.urs.cz/item/CS_URS_2024_01/977151124</t>
  </si>
  <si>
    <t>"G.2"0,12</t>
  </si>
  <si>
    <t>59</t>
  </si>
  <si>
    <t>977151126</t>
  </si>
  <si>
    <t>Jádrové vrty diamantovými korunkami do stavebních materiálů (železobetonu, betonu, cihel, obkladů, dlažeb, kamene) průměru přes 200 do 225 mm</t>
  </si>
  <si>
    <t>1760327954</t>
  </si>
  <si>
    <t>https://podminky.urs.cz/item/CS_URS_2024_01/977151126</t>
  </si>
  <si>
    <t>"A.1"0,26</t>
  </si>
  <si>
    <t>"A.2"0,35</t>
  </si>
  <si>
    <t>"A.3"0,26</t>
  </si>
  <si>
    <t>60</t>
  </si>
  <si>
    <t>977151127</t>
  </si>
  <si>
    <t>Jádrové vrty diamantovými korunkami do stavebních materiálů (železobetonu, betonu, cihel, obkladů, dlažeb, kamene) průměru přes 225 do 250 mm</t>
  </si>
  <si>
    <t>1452504726</t>
  </si>
  <si>
    <t>https://podminky.urs.cz/item/CS_URS_2024_01/977151127</t>
  </si>
  <si>
    <t>"B.1"0,35</t>
  </si>
  <si>
    <t>"B.2"0,25</t>
  </si>
  <si>
    <t>"B.3"0,25</t>
  </si>
  <si>
    <t>"B.4"0,25</t>
  </si>
  <si>
    <t>"B.5"0,35</t>
  </si>
  <si>
    <t>"B.6"0,22</t>
  </si>
  <si>
    <t>"D.1"0,26</t>
  </si>
  <si>
    <t>"G.3"0,26</t>
  </si>
  <si>
    <t>61</t>
  </si>
  <si>
    <t>977151128</t>
  </si>
  <si>
    <t>Jádrové vrty diamantovými korunkami do stavebních materiálů (železobetonu, betonu, cihel, obkladů, dlažeb, kamene) průměru přes 250 do 300 mm</t>
  </si>
  <si>
    <t>1260383340</t>
  </si>
  <si>
    <t>https://podminky.urs.cz/item/CS_URS_2024_01/977151128</t>
  </si>
  <si>
    <t>"C.1"0,26</t>
  </si>
  <si>
    <t>"C.2"0,26</t>
  </si>
  <si>
    <t>62</t>
  </si>
  <si>
    <t>978011111</t>
  </si>
  <si>
    <t>Otlučení vápenných nebo vápenocementových omítek vnitřních ploch stropů, v rozsahu do 5 %</t>
  </si>
  <si>
    <t>-5212541</t>
  </si>
  <si>
    <t>https://podminky.urs.cz/item/CS_URS_2024_01/978011111</t>
  </si>
  <si>
    <t>63</t>
  </si>
  <si>
    <t>978011141</t>
  </si>
  <si>
    <t>Otlučení vápenných nebo vápenocementových omítek vnitřních ploch stropů, v rozsahu přes 10 do 30 %</t>
  </si>
  <si>
    <t>363718038</t>
  </si>
  <si>
    <t>https://podminky.urs.cz/item/CS_URS_2024_01/978011141</t>
  </si>
  <si>
    <t>64</t>
  </si>
  <si>
    <t>978013141</t>
  </si>
  <si>
    <t>Otlučení vápenných nebo vápenocementových omítek vnitřních ploch stěn s vyškrabáním spar, s očištěním zdiva, v rozsahu přes 10 do 30 %</t>
  </si>
  <si>
    <t>-1042659901</t>
  </si>
  <si>
    <t>https://podminky.urs.cz/item/CS_URS_2024_01/978013141</t>
  </si>
  <si>
    <t>65</t>
  </si>
  <si>
    <t>978013161</t>
  </si>
  <si>
    <t>Otlučení vápenných nebo vápenocementových omítek vnitřních ploch stěn s vyškrabáním spar, s očištěním zdiva, v rozsahu přes 30 do 50 %</t>
  </si>
  <si>
    <t>2086476628</t>
  </si>
  <si>
    <t>https://podminky.urs.cz/item/CS_URS_2024_01/978013161</t>
  </si>
  <si>
    <t>66</t>
  </si>
  <si>
    <t>985121122</t>
  </si>
  <si>
    <t>Tryskání degradovaného betonu stěn, rubu kleneb a podlah vodou pod tlakem přes 300 do 1 250 barů</t>
  </si>
  <si>
    <t>-397092003</t>
  </si>
  <si>
    <t>https://podminky.urs.cz/item/CS_URS_2024_01/985121122</t>
  </si>
  <si>
    <t>"12"11,8</t>
  </si>
  <si>
    <t>"11"50,65</t>
  </si>
  <si>
    <t>"12"16,25</t>
  </si>
  <si>
    <t>"e"</t>
  </si>
  <si>
    <t>"13"21,7+54,75</t>
  </si>
  <si>
    <t>"22.2"12,8</t>
  </si>
  <si>
    <t>"21.1"10,1</t>
  </si>
  <si>
    <t>"21.3"10,1</t>
  </si>
  <si>
    <t>"22.2"18</t>
  </si>
  <si>
    <t>67</t>
  </si>
  <si>
    <t>985121222</t>
  </si>
  <si>
    <t>Tryskání degradovaného betonu líce kleneb a podhledů vodou pod tlakem přes 300 do 1 250 barů</t>
  </si>
  <si>
    <t>508037671</t>
  </si>
  <si>
    <t>https://podminky.urs.cz/item/CS_URS_2024_01/985121222</t>
  </si>
  <si>
    <t>"11"22,9</t>
  </si>
  <si>
    <t>"13"21,7</t>
  </si>
  <si>
    <t>68</t>
  </si>
  <si>
    <t>985131111</t>
  </si>
  <si>
    <t>Očištění ploch stěn, rubu kleneb a podlah tlakovou vodou</t>
  </si>
  <si>
    <t>1689772584</t>
  </si>
  <si>
    <t>https://podminky.urs.cz/item/CS_URS_2024_01/985131111</t>
  </si>
  <si>
    <t>"a"</t>
  </si>
  <si>
    <t>"08"6,9</t>
  </si>
  <si>
    <t>"10"0,7</t>
  </si>
  <si>
    <t>"11"17,9</t>
  </si>
  <si>
    <t>"20"25,8</t>
  </si>
  <si>
    <t>"d2"</t>
  </si>
  <si>
    <t>"08"37,5</t>
  </si>
  <si>
    <t>"10"11,6</t>
  </si>
  <si>
    <t>69</t>
  </si>
  <si>
    <t>985132111</t>
  </si>
  <si>
    <t>Očištění ploch líce kleneb a podhledů tlakovou vodou</t>
  </si>
  <si>
    <t>-891669155</t>
  </si>
  <si>
    <t>https://podminky.urs.cz/item/CS_URS_2024_01/985132111</t>
  </si>
  <si>
    <t>70</t>
  </si>
  <si>
    <t>985311114</t>
  </si>
  <si>
    <t>Reprofilace betonu sanačními maltami na cementové bázi ručně stěn, tloušťky přes 30 do 40 mm</t>
  </si>
  <si>
    <t>1595795316</t>
  </si>
  <si>
    <t>https://podminky.urs.cz/item/CS_URS_2024_01/985311114</t>
  </si>
  <si>
    <t>Poznámka k položce:_x000D_
reprofilační malta R4 bez spojovacího můstku na bázi nanotechnologie</t>
  </si>
  <si>
    <t>"11"50,65*0,65</t>
  </si>
  <si>
    <t>"12"16,25*0,9</t>
  </si>
  <si>
    <t>"13"54,75*0,5</t>
  </si>
  <si>
    <t>"21.1"10,1*0,1</t>
  </si>
  <si>
    <t>"21.3"10,1*0,1</t>
  </si>
  <si>
    <t>"22.2"18*0,25</t>
  </si>
  <si>
    <t>71</t>
  </si>
  <si>
    <t>985311214</t>
  </si>
  <si>
    <t>Reprofilace betonu sanačními maltami na cementové bázi ručně líce kleneb a podhledů, tloušťky přes 30 do 40 mm</t>
  </si>
  <si>
    <t>-1050052100</t>
  </si>
  <si>
    <t>https://podminky.urs.cz/item/CS_URS_2024_01/985311214</t>
  </si>
  <si>
    <t>"11"22,9*0,45</t>
  </si>
  <si>
    <t>"12"11,8*0,7</t>
  </si>
  <si>
    <t>"13"21,7*0,5</t>
  </si>
  <si>
    <t>72</t>
  </si>
  <si>
    <t>985311314</t>
  </si>
  <si>
    <t>Reprofilace betonu sanačními maltami na cementové bázi ručně rubu kleneb a podlah, tloušťky přes 30 do 40 mm</t>
  </si>
  <si>
    <t>1043907110</t>
  </si>
  <si>
    <t>https://podminky.urs.cz/item/CS_URS_2024_01/985311314</t>
  </si>
  <si>
    <t>"12"11,8*0,75</t>
  </si>
  <si>
    <t>"22.2"12,8*0,6</t>
  </si>
  <si>
    <t>73</t>
  </si>
  <si>
    <t>985321111</t>
  </si>
  <si>
    <t>Ochranný nátěr betonářské výztuže 1 vrstva tloušťky 1 mm na cementové bázi stěn, líce kleneb a podhledů</t>
  </si>
  <si>
    <t>-1306424257</t>
  </si>
  <si>
    <t>https://podminky.urs.cz/item/CS_URS_2024_01/985321111</t>
  </si>
  <si>
    <t>"13"(21,7+54,75)*2</t>
  </si>
  <si>
    <t>"21.1"10,1*2</t>
  </si>
  <si>
    <t>"21.3"10,1*2</t>
  </si>
  <si>
    <t>"22.2"18*2</t>
  </si>
  <si>
    <t>"11"50,65*2</t>
  </si>
  <si>
    <t>"12"16,25*2</t>
  </si>
  <si>
    <t>"11"22,9*2</t>
  </si>
  <si>
    <t>"12"11,8*2</t>
  </si>
  <si>
    <t>74</t>
  </si>
  <si>
    <t>985321112</t>
  </si>
  <si>
    <t>Ochranný nátěr betonářské výztuže 1 vrstva tloušťky 1 mm na cementové bázi rubu kleneb a podlah</t>
  </si>
  <si>
    <t>-767318511</t>
  </si>
  <si>
    <t>https://podminky.urs.cz/item/CS_URS_2024_01/985321112</t>
  </si>
  <si>
    <t>"13"21,7*2</t>
  </si>
  <si>
    <t>"22.2"12,8*2</t>
  </si>
  <si>
    <t>75</t>
  </si>
  <si>
    <t>R97-1</t>
  </si>
  <si>
    <t>D+M systémového prostupového těsnění do otvoru d225 pro potrubí D129</t>
  </si>
  <si>
    <t>-388221982</t>
  </si>
  <si>
    <t>76</t>
  </si>
  <si>
    <t>R97-2</t>
  </si>
  <si>
    <t>D+M systémového prostupového těsnění do otvoru d250 pro potrubí D154</t>
  </si>
  <si>
    <t>-341394908</t>
  </si>
  <si>
    <t>77</t>
  </si>
  <si>
    <t>R97-3</t>
  </si>
  <si>
    <t>D+M systémového prostupového těsnění do otvoru d300 pro potrubí D204</t>
  </si>
  <si>
    <t>787960963</t>
  </si>
  <si>
    <t>78</t>
  </si>
  <si>
    <t>R97-4</t>
  </si>
  <si>
    <t>D+M systémového prostupového těsnění do otvoru d250 pro potrubí D160</t>
  </si>
  <si>
    <t>-310367014</t>
  </si>
  <si>
    <t>79</t>
  </si>
  <si>
    <t>R97-5</t>
  </si>
  <si>
    <t>1206421242</t>
  </si>
  <si>
    <t>80</t>
  </si>
  <si>
    <t>R97-6</t>
  </si>
  <si>
    <t>D+M vodotěsné úpravy stávajícího montážního potrubí</t>
  </si>
  <si>
    <t>268150190</t>
  </si>
  <si>
    <t>Poznámka k položce:_x000D_
popis viz výkres D1-19</t>
  </si>
  <si>
    <t>997</t>
  </si>
  <si>
    <t>Přesun sutě</t>
  </si>
  <si>
    <t>81</t>
  </si>
  <si>
    <t>997013111</t>
  </si>
  <si>
    <t>Vnitrostaveništní doprava suti a vybouraných hmot vodorovně do 50 m s naložením základní pro budovy a haly výšky do 6 m</t>
  </si>
  <si>
    <t>-1742409492</t>
  </si>
  <si>
    <t>https://podminky.urs.cz/item/CS_URS_2024_01/997013111</t>
  </si>
  <si>
    <t>82</t>
  </si>
  <si>
    <t>997013501</t>
  </si>
  <si>
    <t>Odvoz suti a vybouraných hmot na skládku nebo meziskládku se složením, na vzdálenost do 1 km</t>
  </si>
  <si>
    <t>635016922</t>
  </si>
  <si>
    <t>https://podminky.urs.cz/item/CS_URS_2024_01/997013501</t>
  </si>
  <si>
    <t>83</t>
  </si>
  <si>
    <t>997013509</t>
  </si>
  <si>
    <t>Odvoz suti a vybouraných hmot na skládku nebo meziskládku se složením, na vzdálenost Příplatek k ceně za každý další započatý 1 km přes 1 km</t>
  </si>
  <si>
    <t>-132834683</t>
  </si>
  <si>
    <t>https://podminky.urs.cz/item/CS_URS_2024_01/997013509</t>
  </si>
  <si>
    <t>35,794*19 'Přepočtené koeficientem množství</t>
  </si>
  <si>
    <t>84</t>
  </si>
  <si>
    <t>997013871</t>
  </si>
  <si>
    <t>Poplatek za uložení stavebního odpadu na recyklační skládce (skládkovné) směsného stavebního a demoličního zatříděného do Katalogu odpadů pod kódem 17 09 04</t>
  </si>
  <si>
    <t>1866161105</t>
  </si>
  <si>
    <t>https://podminky.urs.cz/item/CS_URS_2024_01/997013871</t>
  </si>
  <si>
    <t>998</t>
  </si>
  <si>
    <t>Přesun hmot</t>
  </si>
  <si>
    <t>85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</si>
  <si>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</si>
  <si>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</si>
  <si>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-1326226100</t>
  </si>
  <si>
    <t>https://podminky.urs.cz/item/CS_URS_2024_01/998011001</t>
  </si>
  <si>
    <t>PSV</t>
  </si>
  <si>
    <t>Práce a dodávky PSV</t>
  </si>
  <si>
    <t>711</t>
  </si>
  <si>
    <t>Izolace proti vodě, vlhkosti a plynům</t>
  </si>
  <si>
    <t>86</t>
  </si>
  <si>
    <t>711111001</t>
  </si>
  <si>
    <t>Provedení izolace proti zemní vlhkosti natěradly a tmely za studena na ploše vodorovné V nátěrem penetračním</t>
  </si>
  <si>
    <t>491972030</t>
  </si>
  <si>
    <t>https://podminky.urs.cz/item/CS_URS_2024_01/711111001</t>
  </si>
  <si>
    <t>2,9</t>
  </si>
  <si>
    <t>87</t>
  </si>
  <si>
    <t>11163150</t>
  </si>
  <si>
    <t>lak penetrační asfaltový</t>
  </si>
  <si>
    <t>1732573759</t>
  </si>
  <si>
    <t>2,9*0,0003 'Přepočtené koeficientem množství</t>
  </si>
  <si>
    <t>88</t>
  </si>
  <si>
    <t>711111051</t>
  </si>
  <si>
    <t>Provedení izolace proti zemní vlhkosti natěradly a tmely za studena na ploše vodorovné V dvojnásobným nátěrem tekutou elastickou hydroizolací</t>
  </si>
  <si>
    <t>-1756324914</t>
  </si>
  <si>
    <t>https://podminky.urs.cz/item/CS_URS_2024_01/711111051</t>
  </si>
  <si>
    <t>89</t>
  </si>
  <si>
    <t>58565115</t>
  </si>
  <si>
    <t>malta hydroizolační cementová osmotická</t>
  </si>
  <si>
    <t>kg</t>
  </si>
  <si>
    <t>366543227</t>
  </si>
  <si>
    <t>215,3*4 'Přepočtené koeficientem množství</t>
  </si>
  <si>
    <t>90</t>
  </si>
  <si>
    <t>711112051</t>
  </si>
  <si>
    <t>Provedení izolace proti zemní vlhkosti natěradly a tmely za studena na ploše svislé S dvojnásobným nátěrem tekutou elastickou hydroizolací</t>
  </si>
  <si>
    <t>944213908</t>
  </si>
  <si>
    <t>https://podminky.urs.cz/item/CS_URS_2024_01/711112051</t>
  </si>
  <si>
    <t>91</t>
  </si>
  <si>
    <t>-1084433949</t>
  </si>
  <si>
    <t>386,28*4 'Přepočtené koeficientem množství</t>
  </si>
  <si>
    <t>92</t>
  </si>
  <si>
    <t>711141559</t>
  </si>
  <si>
    <t>Provedení izolace proti zemní vlhkosti pásy přitavením NAIP na ploše vodorovné V</t>
  </si>
  <si>
    <t>2109072195</t>
  </si>
  <si>
    <t>https://podminky.urs.cz/item/CS_URS_2024_01/711141559</t>
  </si>
  <si>
    <t>93</t>
  </si>
  <si>
    <t>62853004</t>
  </si>
  <si>
    <t>pás asfaltový natavitelný modifikovaný SBS s vložkou ze skleněné tkaniny a spalitelnou PE fólií nebo jemnozrnným minerálním posypem na horním povrchu tl 4,0mm</t>
  </si>
  <si>
    <t>197043926</t>
  </si>
  <si>
    <t>2,9*1,1655 'Přepočtené koeficientem množství</t>
  </si>
  <si>
    <t>94</t>
  </si>
  <si>
    <t>711191201</t>
  </si>
  <si>
    <t>Provedení izolace proti zemní vlhkosti hydroizolační stěrkou na ploše vodorovné V dvouvrstvá na betonu</t>
  </si>
  <si>
    <t>-281120254</t>
  </si>
  <si>
    <t>https://podminky.urs.cz/item/CS_URS_2024_01/711191201</t>
  </si>
  <si>
    <t>95</t>
  </si>
  <si>
    <t>24551030</t>
  </si>
  <si>
    <t>stěrka hydroizolační dvousložková cemento-polymerová vlákny vyztužená proti zemní vlhkosti</t>
  </si>
  <si>
    <t>-572063599</t>
  </si>
  <si>
    <t>Poznámka k položce:_x000D_
dvousložková polymery modifikovaná malta v bílém odstínu_x000D_
certifikovaná podle ČSN EN 1504-2_x000D_
splňuje požadavky na trvalý styk s pitnou vodou_x000D_
podrobnosti viz technická zpráva</t>
  </si>
  <si>
    <t>102,7*3 'Přepočtené koeficientem množství</t>
  </si>
  <si>
    <t>96</t>
  </si>
  <si>
    <t>711192201</t>
  </si>
  <si>
    <t>Provedení izolace proti zemní vlhkosti hydroizolační stěrkou na ploše svislé S dvouvrstvá na betonu</t>
  </si>
  <si>
    <t>1882669605</t>
  </si>
  <si>
    <t>https://podminky.urs.cz/item/CS_URS_2024_01/711192201</t>
  </si>
  <si>
    <t>"11"59,41+50,65</t>
  </si>
  <si>
    <t>"12"5,17+16,25</t>
  </si>
  <si>
    <t>"13"54,75</t>
  </si>
  <si>
    <t>97</t>
  </si>
  <si>
    <t>-1125808321</t>
  </si>
  <si>
    <t>224,43*3 'Přepočtené koeficientem množství</t>
  </si>
  <si>
    <t>98</t>
  </si>
  <si>
    <t>998711101</t>
  </si>
  <si>
    <t>Přesun hmot pro izolace proti vodě, vlhkosti a plynům stanovený z hmotnosti přesunovaného materiálu vodorovná dopravní vzdálenost do 50 m základní v objektech výšky do 6 m</t>
  </si>
  <si>
    <t>-999724463</t>
  </si>
  <si>
    <t>https://podminky.urs.cz/item/CS_URS_2024_01/998711101</t>
  </si>
  <si>
    <t>766</t>
  </si>
  <si>
    <t>Konstrukce truhlářské</t>
  </si>
  <si>
    <t>99</t>
  </si>
  <si>
    <t>766622115</t>
  </si>
  <si>
    <t>Montáž oken plastových včetně montáže rámu plochy přes 1 m2 pevných do zdiva, výšky do 1,5 m</t>
  </si>
  <si>
    <t>-1749384288</t>
  </si>
  <si>
    <t>https://podminky.urs.cz/item/CS_URS_2024_01/766622115</t>
  </si>
  <si>
    <t>"11"0,88*1,19*2</t>
  </si>
  <si>
    <t>"12"1,76*0,62</t>
  </si>
  <si>
    <t>"16"1,455*0,6</t>
  </si>
  <si>
    <t>100</t>
  </si>
  <si>
    <t>61140043</t>
  </si>
  <si>
    <t>okno plastové s fixním zasklením dvojsklo přes plochu 1m2 do v 1,5m</t>
  </si>
  <si>
    <t>-757093470</t>
  </si>
  <si>
    <t>Poznámka k položce:_x000D_
popis viz výkres D1-15</t>
  </si>
  <si>
    <t>101</t>
  </si>
  <si>
    <t>766622131</t>
  </si>
  <si>
    <t>Montáž oken plastových včetně montáže rámu plochy přes 1 m2 otevíravých do zdiva, výšky do 1,5 m</t>
  </si>
  <si>
    <t>1704642220</t>
  </si>
  <si>
    <t>https://podminky.urs.cz/item/CS_URS_2024_01/766622131</t>
  </si>
  <si>
    <t>"13"0,885*1,45</t>
  </si>
  <si>
    <t>"14"0,56*1,335</t>
  </si>
  <si>
    <t>"15"1,465*0,6*4</t>
  </si>
  <si>
    <t>102</t>
  </si>
  <si>
    <t>61140051</t>
  </si>
  <si>
    <t>okno plastové otevíravé/sklopné dvojsklo přes plochu 1m2 do v 1,5m</t>
  </si>
  <si>
    <t>1974449158</t>
  </si>
  <si>
    <t>103</t>
  </si>
  <si>
    <t>766622216</t>
  </si>
  <si>
    <t>Montáž oken plastových plochy do 1 m2 včetně montáže rámu otevíravých do zdiva</t>
  </si>
  <si>
    <t>-513058089</t>
  </si>
  <si>
    <t>https://podminky.urs.cz/item/CS_URS_2024_01/766622216</t>
  </si>
  <si>
    <t>"10"2</t>
  </si>
  <si>
    <t>104</t>
  </si>
  <si>
    <t>61140049</t>
  </si>
  <si>
    <t>okno plastové otevíravé/sklopné dvojsklo do plochy 1m2</t>
  </si>
  <si>
    <t>-1741771966</t>
  </si>
  <si>
    <t>"10"0,88*0,56*2</t>
  </si>
  <si>
    <t>105</t>
  </si>
  <si>
    <t>766660001</t>
  </si>
  <si>
    <t>Montáž dveřních křídel dřevěných nebo plastových otevíravých do ocelové zárubně povrchově upravených jednokřídlových, šířky do 800 mm</t>
  </si>
  <si>
    <t>603343582</t>
  </si>
  <si>
    <t>https://podminky.urs.cz/item/CS_URS_2024_01/766660001</t>
  </si>
  <si>
    <t>"01"1</t>
  </si>
  <si>
    <t>"03"1</t>
  </si>
  <si>
    <t>106</t>
  </si>
  <si>
    <t>61140500</t>
  </si>
  <si>
    <t>dveře jednokřídlé plastové bílé plné max rozměru otvoru 2,42m2 bezpečnostní třídy RC2</t>
  </si>
  <si>
    <t>-533210517</t>
  </si>
  <si>
    <t>"01"0,7*1,95</t>
  </si>
  <si>
    <t>"03"0,65*1,95</t>
  </si>
  <si>
    <t>107</t>
  </si>
  <si>
    <t>766660031</t>
  </si>
  <si>
    <t>Montáž dveřních křídel dřevěných nebo plastových otevíravých do ocelové zárubně protipožárních dvoukřídlových jakékoliv šířky</t>
  </si>
  <si>
    <t>1724967210</t>
  </si>
  <si>
    <t>https://podminky.urs.cz/item/CS_URS_2024_01/766660031</t>
  </si>
  <si>
    <t>"02"1</t>
  </si>
  <si>
    <t>108</t>
  </si>
  <si>
    <t>61140508</t>
  </si>
  <si>
    <t>dveře dvoukřídlé plastové bílé prosklené max rozměru otvoru 4,84m2</t>
  </si>
  <si>
    <t>-1497454750</t>
  </si>
  <si>
    <t>"02"1,55*1,95</t>
  </si>
  <si>
    <t>109</t>
  </si>
  <si>
    <t>766660411</t>
  </si>
  <si>
    <t>Montáž vchodových dveří včetně rámu do zdiva jednokřídlových bez nadsvětlíku</t>
  </si>
  <si>
    <t>-420791837</t>
  </si>
  <si>
    <t>https://podminky.urs.cz/item/CS_URS_2024_01/766660411</t>
  </si>
  <si>
    <t>"05"1</t>
  </si>
  <si>
    <t>"06"1</t>
  </si>
  <si>
    <t>"07"1</t>
  </si>
  <si>
    <t>110</t>
  </si>
  <si>
    <t>1967609408</t>
  </si>
  <si>
    <t>"05"0,9*1,8</t>
  </si>
  <si>
    <t>"06"0,9*1,75</t>
  </si>
  <si>
    <t>"07"0,9*1,8</t>
  </si>
  <si>
    <t>111</t>
  </si>
  <si>
    <t>766660451</t>
  </si>
  <si>
    <t>Montáž vchodových dveří včetně rámu do zdiva dvoukřídlových bez nadsvětlíku</t>
  </si>
  <si>
    <t>1061392274</t>
  </si>
  <si>
    <t>https://podminky.urs.cz/item/CS_URS_2024_01/766660451</t>
  </si>
  <si>
    <t>"04"1</t>
  </si>
  <si>
    <t>"08"1</t>
  </si>
  <si>
    <t>112</t>
  </si>
  <si>
    <t>61140510</t>
  </si>
  <si>
    <t>dveře dvoukřídlé plastové bílé prosklené max rozměru otvoru 4,84m2 bezpečnostní třídy RC2</t>
  </si>
  <si>
    <t>-345601493</t>
  </si>
  <si>
    <t>"04"1,45*1,95</t>
  </si>
  <si>
    <t>113</t>
  </si>
  <si>
    <t>61140506</t>
  </si>
  <si>
    <t>dveře dvoukřídlé plastové bílé plné max rozměru otvoru 4,84m2 bezpečnostní třídy RC2</t>
  </si>
  <si>
    <t>-761902131</t>
  </si>
  <si>
    <t>Poznámka k položce:_x000D_
popis viz výkres D1-15_x000D_
venkovní, zateplené</t>
  </si>
  <si>
    <t>"08"1,4*1,2</t>
  </si>
  <si>
    <t>114</t>
  </si>
  <si>
    <t>766660717R</t>
  </si>
  <si>
    <t>Montáž dveřních doplňků samozavírače na zárubeň plastovou</t>
  </si>
  <si>
    <t>1786353818</t>
  </si>
  <si>
    <t>115</t>
  </si>
  <si>
    <t>54917250</t>
  </si>
  <si>
    <t>samozavírač dveří hydraulický</t>
  </si>
  <si>
    <t>-258207070</t>
  </si>
  <si>
    <t>116</t>
  </si>
  <si>
    <t>766694116</t>
  </si>
  <si>
    <t>Montáž ostatních truhlářských konstrukcí parapetních desek dřevěných nebo plastových šířky do 300 mm</t>
  </si>
  <si>
    <t>577704350</t>
  </si>
  <si>
    <t>https://podminky.urs.cz/item/CS_URS_2024_01/766694116</t>
  </si>
  <si>
    <t>"10"0,88*2*2</t>
  </si>
  <si>
    <t>"11"0,88*2*2</t>
  </si>
  <si>
    <t>"12"1,76*1*2</t>
  </si>
  <si>
    <t>"13"0,885*1*2</t>
  </si>
  <si>
    <t>"14"0,56*1*2</t>
  </si>
  <si>
    <t>"15"1,465*4*2</t>
  </si>
  <si>
    <t>"16"1,455*1*2</t>
  </si>
  <si>
    <t>117</t>
  </si>
  <si>
    <t>61144401</t>
  </si>
  <si>
    <t>parapet plastový vnitřní š 250mm</t>
  </si>
  <si>
    <t>381852162</t>
  </si>
  <si>
    <t>118</t>
  </si>
  <si>
    <t>61144019</t>
  </si>
  <si>
    <t>koncovka k parapetu plastovému vnitřnímu 1 pár</t>
  </si>
  <si>
    <t>sada</t>
  </si>
  <si>
    <t>-849206072</t>
  </si>
  <si>
    <t>"10"2*2*2</t>
  </si>
  <si>
    <t>"11"2*2*2</t>
  </si>
  <si>
    <t>"12"1*2*2</t>
  </si>
  <si>
    <t>"13"1*2*2</t>
  </si>
  <si>
    <t>"14"1*2*2</t>
  </si>
  <si>
    <t>"15"4*2*2</t>
  </si>
  <si>
    <t>"16"1*2*2</t>
  </si>
  <si>
    <t>119</t>
  </si>
  <si>
    <t>998766101</t>
  </si>
  <si>
    <t>Přesun hmot pro konstrukce truhlářské stanovený z hmotnosti přesunovaného materiálu vodorovná dopravní vzdálenost do 50 m základní v objektech výšky do 6 m</t>
  </si>
  <si>
    <t>-1667279655</t>
  </si>
  <si>
    <t>https://podminky.urs.cz/item/CS_URS_2024_01/998766101</t>
  </si>
  <si>
    <t>767</t>
  </si>
  <si>
    <t>Konstrukce zámečnické</t>
  </si>
  <si>
    <t>120</t>
  </si>
  <si>
    <t>767591002</t>
  </si>
  <si>
    <t>Montáž výrobků z kompozitů podlah nebo podest z pochůzných litých roštů hmotnosti přes 15 do 30 kg/m2</t>
  </si>
  <si>
    <t>-2117733463</t>
  </si>
  <si>
    <t>https://podminky.urs.cz/item/CS_URS_2024_01/767591002</t>
  </si>
  <si>
    <t>"22"0,25*0,25</t>
  </si>
  <si>
    <t>"30"6,2</t>
  </si>
  <si>
    <t>"31"6,2</t>
  </si>
  <si>
    <t>121</t>
  </si>
  <si>
    <t>63126003</t>
  </si>
  <si>
    <t>rošt kompozitní pochůzný litý 44x44/50mm A15</t>
  </si>
  <si>
    <t>202415236</t>
  </si>
  <si>
    <t>0,063</t>
  </si>
  <si>
    <t>0,063*1,02 'Přepočtené koeficientem množství</t>
  </si>
  <si>
    <t>122</t>
  </si>
  <si>
    <t>63126002</t>
  </si>
  <si>
    <t xml:space="preserve">rošt kompozitní pochůzný litý </t>
  </si>
  <si>
    <t>519129115</t>
  </si>
  <si>
    <t>Poznámka k položce:_x000D_
pochůzný mřížový litý kompozitní pororošt (mřížka 14x14mm), barva šedá, s protiskluzovou úpravou z křemičitého písku tl. 30mm</t>
  </si>
  <si>
    <t>12,4*1,02 'Přepočtené koeficientem množství</t>
  </si>
  <si>
    <t>123</t>
  </si>
  <si>
    <t>767591003</t>
  </si>
  <si>
    <t>Montáž výrobků z kompozitů podlah nebo podest z pochůzných litých roštů hmotnosti přes 30 do 50 kg/m2</t>
  </si>
  <si>
    <t>460922860</t>
  </si>
  <si>
    <t>https://podminky.urs.cz/item/CS_URS_2024_01/767591003</t>
  </si>
  <si>
    <t>"25"25</t>
  </si>
  <si>
    <t>"26"1,2</t>
  </si>
  <si>
    <t>"28"0,7</t>
  </si>
  <si>
    <t>"27"18</t>
  </si>
  <si>
    <t>124</t>
  </si>
  <si>
    <t>63126022</t>
  </si>
  <si>
    <t xml:space="preserve">kryt kompozitní pochůzný </t>
  </si>
  <si>
    <t>-35187314</t>
  </si>
  <si>
    <t>Poznámka k položce:_x000D_
Pochůzný kompozitní plný pororošt, barva šedá, s protiskluzovou úpravou z křemičitého písku tl. 41mm</t>
  </si>
  <si>
    <t>44,9</t>
  </si>
  <si>
    <t>44,9*1,02 'Přepočtené koeficientem množství</t>
  </si>
  <si>
    <t>125</t>
  </si>
  <si>
    <t>767832122</t>
  </si>
  <si>
    <t>Montáž venkovních požárních žebříků do betonu bez suchovodu</t>
  </si>
  <si>
    <t>-948369932</t>
  </si>
  <si>
    <t>https://podminky.urs.cz/item/CS_URS_2024_01/767832122</t>
  </si>
  <si>
    <t>"35"3,08+1,105</t>
  </si>
  <si>
    <t>126</t>
  </si>
  <si>
    <t>44983049</t>
  </si>
  <si>
    <t>žebřík venkovní s přímým výstupem bez suchovodu z nerezové oceli celkem do dl 6m</t>
  </si>
  <si>
    <t>1567487647</t>
  </si>
  <si>
    <t>127</t>
  </si>
  <si>
    <t>767881112</t>
  </si>
  <si>
    <t>Montáž záchytného systému proti pádu bodů samostatných nebo v systému s poddajným kotvícím vedením do železobetonu chemickou kotvou</t>
  </si>
  <si>
    <t>-1994509244</t>
  </si>
  <si>
    <t>https://podminky.urs.cz/item/CS_URS_2024_01/767881112</t>
  </si>
  <si>
    <t>"36"1</t>
  </si>
  <si>
    <t>128</t>
  </si>
  <si>
    <t>70921326</t>
  </si>
  <si>
    <t>kotvicí bod pro betonové konstrukce pomocí rozpěrné kotvy nebo chemické kotvy dl 200mm</t>
  </si>
  <si>
    <t>1632242186</t>
  </si>
  <si>
    <t>129</t>
  </si>
  <si>
    <t>spm767-1</t>
  </si>
  <si>
    <t>Přípojné lano s tlumičem do hloubky 3,2m</t>
  </si>
  <si>
    <t>-653428523</t>
  </si>
  <si>
    <t>130</t>
  </si>
  <si>
    <t>spm767-2</t>
  </si>
  <si>
    <t>Postroj zachycující pád</t>
  </si>
  <si>
    <t>-872816358</t>
  </si>
  <si>
    <t>131</t>
  </si>
  <si>
    <t>767991001</t>
  </si>
  <si>
    <t>Montáž výrobků z kompozitů pomocné nebo nosné konstrukce z profilů hmotnosti do 1 kg/m</t>
  </si>
  <si>
    <t>-452605076</t>
  </si>
  <si>
    <t>https://podminky.urs.cz/item/CS_URS_2024_01/767991001</t>
  </si>
  <si>
    <t>"25"57</t>
  </si>
  <si>
    <t>"26"5,3</t>
  </si>
  <si>
    <t>"28"3,3</t>
  </si>
  <si>
    <t>"27"41</t>
  </si>
  <si>
    <t>"30"13,4</t>
  </si>
  <si>
    <t>"31"13,45</t>
  </si>
  <si>
    <t>132</t>
  </si>
  <si>
    <t>63126108R</t>
  </si>
  <si>
    <t>profil kompozitní L 40x35/5mm</t>
  </si>
  <si>
    <t>-1195067255</t>
  </si>
  <si>
    <t>133,45*1,02 'Přepočtené koeficientem množství</t>
  </si>
  <si>
    <t>133</t>
  </si>
  <si>
    <t>767991002</t>
  </si>
  <si>
    <t>Montáž výrobků z kompozitů pomocné nebo nosné konstrukce z profilů hmotnosti přes 1 do 2,5 kg/m</t>
  </si>
  <si>
    <t>974635756</t>
  </si>
  <si>
    <t>https://podminky.urs.cz/item/CS_URS_2024_01/767991002</t>
  </si>
  <si>
    <t>"22"0,25*4</t>
  </si>
  <si>
    <t>134</t>
  </si>
  <si>
    <t>63126109</t>
  </si>
  <si>
    <t>profil kompozitní L 51x51/6mm</t>
  </si>
  <si>
    <t>-1584147820</t>
  </si>
  <si>
    <t>1*1,02 'Přepočtené koeficientem množství</t>
  </si>
  <si>
    <t>135</t>
  </si>
  <si>
    <t>767996802</t>
  </si>
  <si>
    <t>Demontáž ostatních zámečnických konstrukcí rozebráním o hmotnosti jednotlivých dílů přes 50 do 100 kg</t>
  </si>
  <si>
    <t>-1175252891</t>
  </si>
  <si>
    <t>https://podminky.urs.cz/item/CS_URS_2024_01/767996802</t>
  </si>
  <si>
    <t>"plechové kryty+válcové L profily"50*(25+18+1,2+0,7+6,2+6,2)</t>
  </si>
  <si>
    <t>136</t>
  </si>
  <si>
    <t>998767101</t>
  </si>
  <si>
    <t>Přesun hmot pro zámečnické konstrukce stanovený z hmotnosti přesunovaného materiálu vodorovná dopravní vzdálenost do 50 m základní v objektech výšky do 6 m</t>
  </si>
  <si>
    <t>1472386560</t>
  </si>
  <si>
    <t>https://podminky.urs.cz/item/CS_URS_2024_01/998767101</t>
  </si>
  <si>
    <t>771</t>
  </si>
  <si>
    <t>Podlahy z dlaždic</t>
  </si>
  <si>
    <t>137</t>
  </si>
  <si>
    <t>771151022</t>
  </si>
  <si>
    <t>Příprava podkladu před provedením dlažby samonivelační stěrka min.pevnosti 30 MPa, tloušťky přes 3 do 5 mm</t>
  </si>
  <si>
    <t>-1405184264</t>
  </si>
  <si>
    <t>https://podminky.urs.cz/item/CS_URS_2024_01/771151022</t>
  </si>
  <si>
    <t>138</t>
  </si>
  <si>
    <t>771471810</t>
  </si>
  <si>
    <t>Demontáž soklíků z dlaždic keramických kladených do malty rovných</t>
  </si>
  <si>
    <t>1597286345</t>
  </si>
  <si>
    <t>https://podminky.urs.cz/item/CS_URS_2024_01/771471810</t>
  </si>
  <si>
    <t>"01"7,63</t>
  </si>
  <si>
    <t>"03"9,74</t>
  </si>
  <si>
    <t>139</t>
  </si>
  <si>
    <t>771474613</t>
  </si>
  <si>
    <t>Montáž soklů z dlaždic keramických lepených hydroizolačním polyuretanovým lepidlem rovných, výšky přes 90 do 120 mm</t>
  </si>
  <si>
    <t>1911582187</t>
  </si>
  <si>
    <t>https://podminky.urs.cz/item/CS_URS_2024_01/771474613</t>
  </si>
  <si>
    <t>"D2"</t>
  </si>
  <si>
    <t>"08"(8,985+7,76)*2+0,99*2</t>
  </si>
  <si>
    <t>"10"(5,165+2,47)*2</t>
  </si>
  <si>
    <t>"D1"</t>
  </si>
  <si>
    <t>140</t>
  </si>
  <si>
    <t>59761175</t>
  </si>
  <si>
    <t>sokl keramický mrazuvzdorný povrch hladký/matný tl do 10mm výšky přes 90 do 120mm</t>
  </si>
  <si>
    <t>-97559795</t>
  </si>
  <si>
    <t>68,11*1,1 'Přepočtené koeficientem množství</t>
  </si>
  <si>
    <t>141</t>
  </si>
  <si>
    <t>771574516</t>
  </si>
  <si>
    <t>Montáž podlah z dlaždic keramických lepených cementovým flexibilním rychletuhnoucím lepidlem hladkých, tloušťky do 10 mm přes 9 do 12 ks/m2</t>
  </si>
  <si>
    <t>-813009477</t>
  </si>
  <si>
    <t>https://podminky.urs.cz/item/CS_URS_2024_01/771574516</t>
  </si>
  <si>
    <t>"01"3,8</t>
  </si>
  <si>
    <t>"03"5,7</t>
  </si>
  <si>
    <t>142</t>
  </si>
  <si>
    <t>59761174</t>
  </si>
  <si>
    <t>dlažba keramická slinutá mrazuvzdorná R11/B povrch reliéfní/matný tl do 10mm přes 9 do 12ks/m2</t>
  </si>
  <si>
    <t>-1855207616</t>
  </si>
  <si>
    <t>9,5*1,1 'Přepočtené koeficientem množství</t>
  </si>
  <si>
    <t>143</t>
  </si>
  <si>
    <t>771575616</t>
  </si>
  <si>
    <t>Montáž podlah z dlaždic keramických lepených hydroizolačním polyuretanovým lepidlem včetně hydroizolační vrstvy hladkých, tloušťky do 10 mm přes 9 do 12 ks/m2</t>
  </si>
  <si>
    <t>1009807408</t>
  </si>
  <si>
    <t>https://podminky.urs.cz/item/CS_URS_2024_01/771575616</t>
  </si>
  <si>
    <t>144</t>
  </si>
  <si>
    <t>822778948</t>
  </si>
  <si>
    <t>49,1*1,1 'Přepočtené koeficientem množství</t>
  </si>
  <si>
    <t>145</t>
  </si>
  <si>
    <t>771577221</t>
  </si>
  <si>
    <t>Montáž podlah z dlaždic keramických lepených cementovým flexibilním rychletuhnoucím lepidlem Příplatek k cenám za plochu do 5 m2 jednotlivě</t>
  </si>
  <si>
    <t>-2108033257</t>
  </si>
  <si>
    <t>https://podminky.urs.cz/item/CS_URS_2024_01/771577221</t>
  </si>
  <si>
    <t>146</t>
  </si>
  <si>
    <t>771591116</t>
  </si>
  <si>
    <t>Podlahy - dokončovací práce spárování epoxidem</t>
  </si>
  <si>
    <t>-547625475</t>
  </si>
  <si>
    <t>https://podminky.urs.cz/item/CS_URS_2024_01/771591116</t>
  </si>
  <si>
    <t>147</t>
  </si>
  <si>
    <t>771592011</t>
  </si>
  <si>
    <t>Čištění vnitřních ploch po položení dlažby podlah nebo schodišť chemickými prostředky</t>
  </si>
  <si>
    <t>-358118098</t>
  </si>
  <si>
    <t>https://podminky.urs.cz/item/CS_URS_2024_01/771592011</t>
  </si>
  <si>
    <t>Poznámka k položce:_x000D_
parní čištění</t>
  </si>
  <si>
    <t>"21"2,4</t>
  </si>
  <si>
    <t>"22"1+1</t>
  </si>
  <si>
    <t>148</t>
  </si>
  <si>
    <t>998771101</t>
  </si>
  <si>
    <t>Přesun hmot pro podlahy z dlaždic stanovený z hmotnosti přesunovaného materiálu vodorovná dopravní vzdálenost do 50 m základní v objektech výšky do 6 m</t>
  </si>
  <si>
    <t>433713837</t>
  </si>
  <si>
    <t>https://podminky.urs.cz/item/CS_URS_2024_01/998771101</t>
  </si>
  <si>
    <t>781</t>
  </si>
  <si>
    <t>Dokončovací práce - obklady</t>
  </si>
  <si>
    <t>149</t>
  </si>
  <si>
    <t>781495211</t>
  </si>
  <si>
    <t>Čištění vnitřních ploch po provedení obkladu stěn chemickými prostředky</t>
  </si>
  <si>
    <t>178315177</t>
  </si>
  <si>
    <t>https://podminky.urs.cz/item/CS_URS_2024_01/781495211</t>
  </si>
  <si>
    <t>"21"16,4+12,4+17</t>
  </si>
  <si>
    <t>"22"6,4+17,2</t>
  </si>
  <si>
    <t>783</t>
  </si>
  <si>
    <t>Dokončovací práce - nátěry</t>
  </si>
  <si>
    <t>150</t>
  </si>
  <si>
    <t>783009421</t>
  </si>
  <si>
    <t>Bezpečnostní šrafování rohových hran stěnových nebo podlahových</t>
  </si>
  <si>
    <t>1719938528</t>
  </si>
  <si>
    <t>https://podminky.urs.cz/item/CS_URS_2024_01/783009421</t>
  </si>
  <si>
    <t>"první a poslední schod"1,13*2</t>
  </si>
  <si>
    <t>151</t>
  </si>
  <si>
    <t>783301303</t>
  </si>
  <si>
    <t>Příprava podkladu zámečnických konstrukcí před provedením nátěru odrezivění odrezovačem bezoplachovým</t>
  </si>
  <si>
    <t>1083947617</t>
  </si>
  <si>
    <t>https://podminky.urs.cz/item/CS_URS_2024_01/783301303</t>
  </si>
  <si>
    <t>"zábradlí"1,2*(0,955+2,585)</t>
  </si>
  <si>
    <t>152</t>
  </si>
  <si>
    <t>783301313</t>
  </si>
  <si>
    <t>Příprava podkladu zámečnických konstrukcí před provedením nátěru odmaštění odmašťovačem ředidlovým</t>
  </si>
  <si>
    <t>-528798982</t>
  </si>
  <si>
    <t>https://podminky.urs.cz/item/CS_URS_2024_01/783301313</t>
  </si>
  <si>
    <t>153</t>
  </si>
  <si>
    <t>783314203</t>
  </si>
  <si>
    <t>Základní antikorozní nátěr zámečnických konstrukcí jednonásobný syntetický samozákladující</t>
  </si>
  <si>
    <t>-1582424778</t>
  </si>
  <si>
    <t>https://podminky.urs.cz/item/CS_URS_2024_01/783314203</t>
  </si>
  <si>
    <t>154</t>
  </si>
  <si>
    <t>783315103</t>
  </si>
  <si>
    <t>Mezinátěr zámečnických konstrukcí jednonásobný syntetický samozákladující</t>
  </si>
  <si>
    <t>-215917314</t>
  </si>
  <si>
    <t>https://podminky.urs.cz/item/CS_URS_2024_01/783315103</t>
  </si>
  <si>
    <t>155</t>
  </si>
  <si>
    <t>783317105</t>
  </si>
  <si>
    <t>Krycí nátěr (email) zámečnických konstrukcí jednonásobný syntetický samozákladující</t>
  </si>
  <si>
    <t>1149807518</t>
  </si>
  <si>
    <t>https://podminky.urs.cz/item/CS_URS_2024_01/783317105</t>
  </si>
  <si>
    <t>156</t>
  </si>
  <si>
    <t>783997151</t>
  </si>
  <si>
    <t>Krycí (uzavírací) nátěr betonových podlah Příplatek k cenám za protiskluznou vrstvu prosypem křemičitým pískem nebo skleněnými kuličkami</t>
  </si>
  <si>
    <t>-2134151249</t>
  </si>
  <si>
    <t>https://podminky.urs.cz/item/CS_URS_2024_01/783997151</t>
  </si>
  <si>
    <t>784</t>
  </si>
  <si>
    <t>Dokončovací práce - malby a tapety</t>
  </si>
  <si>
    <t>157</t>
  </si>
  <si>
    <t>784351061R</t>
  </si>
  <si>
    <t>Postřik antibakteriální s obsahem stříbra v místnostech výšky do 3,80 m</t>
  </si>
  <si>
    <t>1640883406</t>
  </si>
  <si>
    <t>SO-02 - Obnova fasády ÚV a okapní chodníček</t>
  </si>
  <si>
    <t xml:space="preserve">    1 - Zemní práce</t>
  </si>
  <si>
    <t xml:space="preserve">    789 - Povrchové úpravy ocelových konstrukcí a technologických zařízení</t>
  </si>
  <si>
    <t>M - Práce a dodávky M</t>
  </si>
  <si>
    <t xml:space="preserve">    46-M - Zemní práce při extr.mont.pracích</t>
  </si>
  <si>
    <t>Zemní práce</t>
  </si>
  <si>
    <t>113204111</t>
  </si>
  <si>
    <t>Vytrhání obrub s vybouráním lože, s přemístěním hmot na skládku na vzdálenost do 3 m nebo s naložením na dopravní prostředek záhonových</t>
  </si>
  <si>
    <t>2010510063</t>
  </si>
  <si>
    <t>https://podminky.urs.cz/item/CS_URS_2024_01/113204111</t>
  </si>
  <si>
    <t>6+5,34</t>
  </si>
  <si>
    <t>451577877</t>
  </si>
  <si>
    <t>Podklad nebo lože pod dlažbu (přídlažbu) v ploše vodorovné nebo ve sklonu do 1:5, tloušťky od 30 do 100 mm ze štěrkopísku</t>
  </si>
  <si>
    <t>251798299</t>
  </si>
  <si>
    <t>https://podminky.urs.cz/item/CS_URS_2024_01/451577877</t>
  </si>
  <si>
    <t>451579877</t>
  </si>
  <si>
    <t>Podklad nebo lože pod dlažbu (přídlažbu) Příplatek k cenám za každých dalších i započatých 10 mm tloušťky podkladu nebo lože ze štěrkopísku</t>
  </si>
  <si>
    <t>142836388</t>
  </si>
  <si>
    <t>https://podminky.urs.cz/item/CS_URS_2024_01/451579877</t>
  </si>
  <si>
    <t>36,35*5 'Přepočtené koeficientem množství</t>
  </si>
  <si>
    <t>612325111</t>
  </si>
  <si>
    <t>Vápenocementová omítka rýh hladká ve stěnách, šířky rýhy do 150 mm</t>
  </si>
  <si>
    <t>-1894567069</t>
  </si>
  <si>
    <t>https://podminky.urs.cz/item/CS_URS_2024_01/612325111</t>
  </si>
  <si>
    <t>622142001</t>
  </si>
  <si>
    <t>Pletivo vnějších ploch v ploše nebo pruzích, na plném podkladu sklovláknité vtlačené do tmelu stěn</t>
  </si>
  <si>
    <t>-862074652</t>
  </si>
  <si>
    <t>https://podminky.urs.cz/item/CS_URS_2024_01/622142001</t>
  </si>
  <si>
    <t>298</t>
  </si>
  <si>
    <t>622321321</t>
  </si>
  <si>
    <t>Omítka vápenocementová vnějších ploch nanášená strojně jednovrstvá, tloušťky do 15 mm hladká stěn</t>
  </si>
  <si>
    <t>574511895</t>
  </si>
  <si>
    <t>https://podminky.urs.cz/item/CS_URS_2024_01/622321321</t>
  </si>
  <si>
    <t>14,56+10,58</t>
  </si>
  <si>
    <t>622325102</t>
  </si>
  <si>
    <t>Oprava vápenocementové omítky vnějších ploch stupně členitosti 1 hladké stěn, v rozsahu opravované plochy přes 10 do 30%</t>
  </si>
  <si>
    <t>1162881218</t>
  </si>
  <si>
    <t>https://podminky.urs.cz/item/CS_URS_2024_01/622325102</t>
  </si>
  <si>
    <t>289</t>
  </si>
  <si>
    <t>637211124</t>
  </si>
  <si>
    <t>Okapový chodník z dlaždic betonových do písku se zalitím spár cementovou maltou, tl. dlaždic 50 mm</t>
  </si>
  <si>
    <t>843221384</t>
  </si>
  <si>
    <t>https://podminky.urs.cz/item/CS_URS_2024_01/637211124</t>
  </si>
  <si>
    <t>0,5*(4,9+7,93+3,42+15,25+9,22+1,4+4,79+0,9+9,47+1,04+7,43+6,95)</t>
  </si>
  <si>
    <t>941321312</t>
  </si>
  <si>
    <t>Odborná prohlídka lešení řadového modulového těžkého pracovního s podlahami s provozním zatížením tř. 4 do 300 kg/m2 šířky tř. od SW 09 a SW 12 od 0,9 do 1,5 m výšky do 25 m, celkové plochy do 500 m2 zakrytého sítí</t>
  </si>
  <si>
    <t>1913686793</t>
  </si>
  <si>
    <t>https://podminky.urs.cz/item/CS_URS_2024_01/941321312</t>
  </si>
  <si>
    <t>941321111</t>
  </si>
  <si>
    <t>Lešení řadové modulové těžké pracovní s podlahami s provozním zatížením tř. 4 do 300 kg/m2 šířky tř. SW09 od 0,9 do 1,2 m výšky do 10 m montáž</t>
  </si>
  <si>
    <t>-788791256</t>
  </si>
  <si>
    <t>https://podminky.urs.cz/item/CS_URS_2024_01/941321111</t>
  </si>
  <si>
    <t>5,495*15,675*2</t>
  </si>
  <si>
    <t>5,495*8,935*2+4,435*15,76*2</t>
  </si>
  <si>
    <t>941321211</t>
  </si>
  <si>
    <t>Lešení řadové modulové těžké pracovní s podlahami s provozním zatížením tř. 4 do 300 kg/m2 šířky tř. SW09 od 0,9 do 1,2 m výšky do 10 m příplatek k ceně za každý den použití</t>
  </si>
  <si>
    <t>-89302949</t>
  </si>
  <si>
    <t>https://podminky.urs.cz/item/CS_URS_2024_01/941321211</t>
  </si>
  <si>
    <t>410,255*30 'Přepočtené koeficientem množství</t>
  </si>
  <si>
    <t>941321811</t>
  </si>
  <si>
    <t>Lešení řadové modulové těžké pracovní s podlahami s provozním zatížením tř. 4 do 300 kg/m2 šířky tř. SW09 od 0,9 do 1,2 m výšky do 10 m demontáž</t>
  </si>
  <si>
    <t>102284580</t>
  </si>
  <si>
    <t>https://podminky.urs.cz/item/CS_URS_2024_01/941321811</t>
  </si>
  <si>
    <t>944511111</t>
  </si>
  <si>
    <t>Síť ochranná zavěšená na konstrukci lešení z textilie z umělých vláken montáž</t>
  </si>
  <si>
    <t>509717863</t>
  </si>
  <si>
    <t>https://podminky.urs.cz/item/CS_URS_2024_01/944511111</t>
  </si>
  <si>
    <t>944511211</t>
  </si>
  <si>
    <t>Síť ochranná zavěšená na konstrukci lešení z textilie z umělých vláken příplatek k ceně za každý den použití</t>
  </si>
  <si>
    <t>1713351031</t>
  </si>
  <si>
    <t>https://podminky.urs.cz/item/CS_URS_2024_01/944511211</t>
  </si>
  <si>
    <t>944511811</t>
  </si>
  <si>
    <t>Síť ochranná zavěšená na konstrukci lešení z textilie z umělých vláken demontáž</t>
  </si>
  <si>
    <t>-2047672538</t>
  </si>
  <si>
    <t>https://podminky.urs.cz/item/CS_URS_2024_01/944511811</t>
  </si>
  <si>
    <t>974031132</t>
  </si>
  <si>
    <t>Vysekání rýh ve zdivu cihelném na maltu vápennou nebo vápenocementovou do hl. 50 mm a šířky do 70 mm</t>
  </si>
  <si>
    <t>472046139</t>
  </si>
  <si>
    <t>https://podminky.urs.cz/item/CS_URS_2024_01/974031132</t>
  </si>
  <si>
    <t>14,2+0,8</t>
  </si>
  <si>
    <t>978015341</t>
  </si>
  <si>
    <t>Otlučení vápenných nebo vápenocementových omítek vnějších ploch s vyškrabáním spar a s očištěním zdiva stupně členitosti 1 a 2, v rozsahu přes 10 do 30 %</t>
  </si>
  <si>
    <t>1594457004</t>
  </si>
  <si>
    <t>https://podminky.urs.cz/item/CS_URS_2024_01/978015341</t>
  </si>
  <si>
    <t>-1981487681</t>
  </si>
  <si>
    <t>993111111</t>
  </si>
  <si>
    <t>Dovoz a odvoz lešení včetně naložení a složení řadového, na vzdálenost do 10 km</t>
  </si>
  <si>
    <t>1194474933</t>
  </si>
  <si>
    <t>https://podminky.urs.cz/item/CS_URS_2024_01/993111111</t>
  </si>
  <si>
    <t>993111119</t>
  </si>
  <si>
    <t>Dovoz a odvoz lešení včetně naložení a složení řadového, na vzdálenost Příplatek k ceně za každých dalších i započatých 10 km přes 10 km</t>
  </si>
  <si>
    <t>1994253747</t>
  </si>
  <si>
    <t>https://podminky.urs.cz/item/CS_URS_2024_01/993111119</t>
  </si>
  <si>
    <t>484872293</t>
  </si>
  <si>
    <t>121142372</t>
  </si>
  <si>
    <t>1404708834</t>
  </si>
  <si>
    <t>5,168*19 'Přepočtené koeficientem množství</t>
  </si>
  <si>
    <t>-1350670429</t>
  </si>
  <si>
    <t>1397071762</t>
  </si>
  <si>
    <t>783823133</t>
  </si>
  <si>
    <t>Penetrační nátěr omítek hladkých omítek hladkých, zrnitých tenkovrstvých nebo štukových stupně členitosti 1 a 2 silikátový</t>
  </si>
  <si>
    <t>-1135866512</t>
  </si>
  <si>
    <t>https://podminky.urs.cz/item/CS_URS_2024_01/783823133</t>
  </si>
  <si>
    <t>783826313</t>
  </si>
  <si>
    <t>Nátěr omítek se schopností překlenutí trhlin mikroarmovací silikátový</t>
  </si>
  <si>
    <t>220381420</t>
  </si>
  <si>
    <t>https://podminky.urs.cz/item/CS_URS_2024_01/783826313</t>
  </si>
  <si>
    <t>789</t>
  </si>
  <si>
    <t>Povrchové úpravy ocelových konstrukcí a technologických zařízení</t>
  </si>
  <si>
    <t>789221112</t>
  </si>
  <si>
    <t>Provedení otryskání povrchů ocelových konstrukcí suché abrazivní tryskání třídy I stupeň zrezivění A, stupeň přípravy Sa 2½</t>
  </si>
  <si>
    <t>766537162</t>
  </si>
  <si>
    <t>https://podminky.urs.cz/item/CS_URS_2024_01/789221112</t>
  </si>
  <si>
    <t>"U160"(1,79*2+3,965)*0,545</t>
  </si>
  <si>
    <t>15920105</t>
  </si>
  <si>
    <t>materiál tryskací (ocelové broky)</t>
  </si>
  <si>
    <t>-475972368</t>
  </si>
  <si>
    <t>4,112*0,035 'Přepočtené koeficientem množství</t>
  </si>
  <si>
    <t>789321111</t>
  </si>
  <si>
    <t>Zhotovení nátěru ocelových konstrukcí třídy I jednosložkového základního, tloušťky do 80 μm</t>
  </si>
  <si>
    <t>-399019019</t>
  </si>
  <si>
    <t>https://podminky.urs.cz/item/CS_URS_2024_01/789321111</t>
  </si>
  <si>
    <t>"žebřík"0,52*6,8+0,7*3,5</t>
  </si>
  <si>
    <t>24629021</t>
  </si>
  <si>
    <t>hmota nátěrová syntetická základní rychleschnoucí na ocelové konstrukce</t>
  </si>
  <si>
    <t>321549705</t>
  </si>
  <si>
    <t>5,986*0,79 'Přepočtené koeficientem množství</t>
  </si>
  <si>
    <t>789321116</t>
  </si>
  <si>
    <t>Zhotovení nátěru ocelových konstrukcí třídy I jednosložkového mezivrstvy, tloušťky do 80 μm</t>
  </si>
  <si>
    <t>1075107783</t>
  </si>
  <si>
    <t>https://podminky.urs.cz/item/CS_URS_2024_01/789321116</t>
  </si>
  <si>
    <t>24629087</t>
  </si>
  <si>
    <t>hmota nátěrová epoxidová samozákladující na ocelové konstrukce RAL 3020</t>
  </si>
  <si>
    <t>-1821063865</t>
  </si>
  <si>
    <t>5,986*0,456 'Přepočtené koeficientem množství</t>
  </si>
  <si>
    <t>789321121</t>
  </si>
  <si>
    <t>Zhotovení nátěru ocelových konstrukcí třídy I jednosložkového krycího (vrchního), tloušťky do 80 μm</t>
  </si>
  <si>
    <t>2120087728</t>
  </si>
  <si>
    <t>https://podminky.urs.cz/item/CS_URS_2024_01/789321121</t>
  </si>
  <si>
    <t>"žebřík"(0,52*6,8+0,7*3,5)*2</t>
  </si>
  <si>
    <t>24629095</t>
  </si>
  <si>
    <t>hmota nátěrová epoxidová krycí (email) na ocelové konstrukce RAL 3020</t>
  </si>
  <si>
    <t>193470372</t>
  </si>
  <si>
    <t>11,972*0,391 'Přepočtené koeficientem množství</t>
  </si>
  <si>
    <t>Práce a dodávky M</t>
  </si>
  <si>
    <t>46-M</t>
  </si>
  <si>
    <t>Zemní práce při extr.mont.pracích</t>
  </si>
  <si>
    <t>460171152</t>
  </si>
  <si>
    <t>Hloubení nezapažených kabelových rýh strojně včetně urovnání dna s přemístěním výkopku do vzdálenosti 3 m od okraje jámy nebo s naložením na dopravní prostředek šířky 35 cm hloubky 60 cm v hornině třídy těžitelnosti I skupiny 3</t>
  </si>
  <si>
    <t>1277164205</t>
  </si>
  <si>
    <t>https://podminky.urs.cz/item/CS_URS_2024_01/460171152</t>
  </si>
  <si>
    <t>74,5</t>
  </si>
  <si>
    <t>460451162</t>
  </si>
  <si>
    <t>Zásyp kabelových rýh strojně s přemístěním sypaniny ze vzdálenosti do 10 m, s uložením výkopku ve vrstvách včetně zhutnění a urovnání povrchu šířky 35 cm hloubky 60 cm z horniny třídy těžitelnosti I skupiny 3</t>
  </si>
  <si>
    <t>1463825189</t>
  </si>
  <si>
    <t>https://podminky.urs.cz/item/CS_URS_2024_01/460451162</t>
  </si>
  <si>
    <t>460581131</t>
  </si>
  <si>
    <t>Úprava terénu uvedení nezpevněného terénu do původního stavu v místě dočasného uložení výkopku s vyhrabáním, srovnáním a částečným dosetím trávy</t>
  </si>
  <si>
    <t>456173446</t>
  </si>
  <si>
    <t>https://podminky.urs.cz/item/CS_URS_2024_01/460581131</t>
  </si>
  <si>
    <t>74,5*0,3</t>
  </si>
  <si>
    <t>460661111</t>
  </si>
  <si>
    <t>Kabelové lože z písku včetně podsypu, zhutnění a urovnání povrchu pro kabely nn bez zakrytí, šířky do 35 cm</t>
  </si>
  <si>
    <t>-172498947</t>
  </si>
  <si>
    <t>https://podminky.urs.cz/item/CS_URS_2024_01/460661111</t>
  </si>
  <si>
    <t>460671112</t>
  </si>
  <si>
    <t>Výstražné prvky pro krytí kabelů včetně vyrovnání povrchu rýhy, rozvinutí a uložení fólie, šířky přes 20 do 25 cm</t>
  </si>
  <si>
    <t>-215895149</t>
  </si>
  <si>
    <t>https://podminky.urs.cz/item/CS_URS_2024_01/460671112</t>
  </si>
  <si>
    <t>469981111</t>
  </si>
  <si>
    <t>Přesun hmot pro pomocné stavební práce při elektromontážích dopravní vzdálenost do 1 000 m</t>
  </si>
  <si>
    <t>1017163282</t>
  </si>
  <si>
    <t>https://podminky.urs.cz/item/CS_URS_2024_01/469981111</t>
  </si>
  <si>
    <t>SO-03 - Obnova střešní krytiny ÚV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</si>
  <si>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</si>
  <si>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</si>
  <si>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</si>
  <si>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764 - Konstrukce klempířské</t>
  </si>
  <si>
    <t>127162028</t>
  </si>
  <si>
    <t>232,182</t>
  </si>
  <si>
    <t>-1137383251</t>
  </si>
  <si>
    <t>-423781124</t>
  </si>
  <si>
    <t>-1385510521</t>
  </si>
  <si>
    <t>2,934*19 'Přepočtené koeficientem množství</t>
  </si>
  <si>
    <t>-447798167</t>
  </si>
  <si>
    <t>1313727397</t>
  </si>
  <si>
    <t>712</t>
  </si>
  <si>
    <t>Povlakové krytiny</t>
  </si>
  <si>
    <t>712340832</t>
  </si>
  <si>
    <t>Odstranění povlakové krytiny střech plochých do 10° z přitavených pásů NAIP v plné ploše dvouvrstvé</t>
  </si>
  <si>
    <t>-1563666695</t>
  </si>
  <si>
    <t>https://podminky.urs.cz/item/CS_URS_2024_01/712340832</t>
  </si>
  <si>
    <t>712341559</t>
  </si>
  <si>
    <t>Provedení povlakové krytiny střech plochých do 10° pásy přitavením NAIP v plné ploše</t>
  </si>
  <si>
    <t>788520098</t>
  </si>
  <si>
    <t>https://podminky.urs.cz/item/CS_URS_2024_01/712341559</t>
  </si>
  <si>
    <t>7,135*13,675</t>
  </si>
  <si>
    <t>14,760*9,120</t>
  </si>
  <si>
    <t>0,2*(13,675+8,72*2)+1,8*2</t>
  </si>
  <si>
    <t>62855033</t>
  </si>
  <si>
    <t>pás asfaltový natavitelný modifikovaný SBS s vložkou z polyesterové rohože a spalitelnou PE fólií a hrubozrnným břidličným posypem na horním povrchu tl 4,8mm</t>
  </si>
  <si>
    <t>977384735</t>
  </si>
  <si>
    <t>242,005*1,1655 'Přepočtené koeficientem množství</t>
  </si>
  <si>
    <t>712341659</t>
  </si>
  <si>
    <t>Provedení povlakové krytiny střech plochých do 10° pásy přitavením NAIP bodově</t>
  </si>
  <si>
    <t>-732402701</t>
  </si>
  <si>
    <t>https://podminky.urs.cz/item/CS_URS_2024_01/712341659</t>
  </si>
  <si>
    <t>207762222</t>
  </si>
  <si>
    <t>998712101</t>
  </si>
  <si>
    <t>Přesun hmot pro povlakové krytiny stanovený z hmotnosti přesunovaného materiálu vodorovná dopravní vzdálenost do 50 m základní v objektech výšky do 6 m</t>
  </si>
  <si>
    <t>-1471608573</t>
  </si>
  <si>
    <t>https://podminky.urs.cz/item/CS_URS_2024_01/998712101</t>
  </si>
  <si>
    <t>713</t>
  </si>
  <si>
    <t>Izolace tepelné</t>
  </si>
  <si>
    <t>713141212</t>
  </si>
  <si>
    <t>Montáž tepelné izolace střech plochých atikovými klíny přilepenými za studena nízkoexpanzní (PUR) pěnou</t>
  </si>
  <si>
    <t>805546870</t>
  </si>
  <si>
    <t>https://podminky.urs.cz/item/CS_URS_2024_01/713141212</t>
  </si>
  <si>
    <t>7,135*2+13,675+9,12*2</t>
  </si>
  <si>
    <t>63152006</t>
  </si>
  <si>
    <t>klín atikový přechodný minerální plochých střech tl 60x60mm</t>
  </si>
  <si>
    <t>-1639668667</t>
  </si>
  <si>
    <t>46,185*1,05 'Přepočtené koeficientem množství</t>
  </si>
  <si>
    <t>998713101</t>
  </si>
  <si>
    <t>Přesun hmot pro izolace tepelné stanovený z hmotnosti přesunovaného materiálu vodorovná dopravní vzdálenost do 50 m s užitím mechanizace v objektech výšky do 6 m</t>
  </si>
  <si>
    <t>-2006282276</t>
  </si>
  <si>
    <t>https://podminky.urs.cz/item/CS_URS_2024_01/998713101</t>
  </si>
  <si>
    <t>721</t>
  </si>
  <si>
    <t>Zdravotechnika - vnitřní kanalizace</t>
  </si>
  <si>
    <t>721242105</t>
  </si>
  <si>
    <t>Lapače střešních splavenin polypropylenové (PP) se svislým odtokem DN 110</t>
  </si>
  <si>
    <t>1434937306</t>
  </si>
  <si>
    <t>https://podminky.urs.cz/item/CS_URS_2024_01/721242105</t>
  </si>
  <si>
    <t>998721101</t>
  </si>
  <si>
    <t>Přesun hmot pro vnitřní kanalizaci stanovený z hmotnosti přesunovaného materiálu vodorovná dopravní vzdálenost do 50 m základní v objektech výšky do 6 m</t>
  </si>
  <si>
    <t>1534009204</t>
  </si>
  <si>
    <t>https://podminky.urs.cz/item/CS_URS_2024_01/998721101</t>
  </si>
  <si>
    <t>764</t>
  </si>
  <si>
    <t>Konstrukce klempířské</t>
  </si>
  <si>
    <t>764002811</t>
  </si>
  <si>
    <t>Demontáž klempířských konstrukcí okapového plechu do suti, v krytině povlakové</t>
  </si>
  <si>
    <t>-477130999</t>
  </si>
  <si>
    <t>https://podminky.urs.cz/item/CS_URS_2024_01/764002811</t>
  </si>
  <si>
    <t>14,6*2+13,3</t>
  </si>
  <si>
    <t>764002841</t>
  </si>
  <si>
    <t>Demontáž klempířských konstrukcí oplechování horních ploch zdí a nadezdívek do suti</t>
  </si>
  <si>
    <t>423191830</t>
  </si>
  <si>
    <t>https://podminky.urs.cz/item/CS_URS_2024_01/764002841</t>
  </si>
  <si>
    <t>4,6*2+13,74+7,2*2</t>
  </si>
  <si>
    <t>764002871</t>
  </si>
  <si>
    <t>Demontáž klempířských konstrukcí lemování zdí do suti</t>
  </si>
  <si>
    <t>174250618</t>
  </si>
  <si>
    <t>https://podminky.urs.cz/item/CS_URS_2024_01/764002871</t>
  </si>
  <si>
    <t>9,12+0,5*4</t>
  </si>
  <si>
    <t>764004801</t>
  </si>
  <si>
    <t>Demontáž klempířských konstrukcí žlabu podokapního do suti</t>
  </si>
  <si>
    <t>982960415</t>
  </si>
  <si>
    <t>https://podminky.urs.cz/item/CS_URS_2024_01/764004801</t>
  </si>
  <si>
    <t>7,38*4</t>
  </si>
  <si>
    <t>6,84*2</t>
  </si>
  <si>
    <t>764004861</t>
  </si>
  <si>
    <t>Demontáž klempířských konstrukcí svodu do suti</t>
  </si>
  <si>
    <t>-2108361692</t>
  </si>
  <si>
    <t>https://podminky.urs.cz/item/CS_URS_2024_01/764004861</t>
  </si>
  <si>
    <t>3,7+4,1+4,2*2+4,4+5,1</t>
  </si>
  <si>
    <t>764011404</t>
  </si>
  <si>
    <t>Podkladní plech z pozinkovaného plechu tloušťky 0,55 mm rš 330 mm</t>
  </si>
  <si>
    <t>-744542548</t>
  </si>
  <si>
    <t>https://podminky.urs.cz/item/CS_URS_2024_01/764011404</t>
  </si>
  <si>
    <t>"okapnice"14,6*2+13,3</t>
  </si>
  <si>
    <t>"oplechování atiky"4,6*2+13,74+7,2*2</t>
  </si>
  <si>
    <t>764242435</t>
  </si>
  <si>
    <t>Oplechování střešních prvků z titanzinkového předzvětralého plechu okapu okapovým plechem střechy rovné rš 400 mm</t>
  </si>
  <si>
    <t>-1152491286</t>
  </si>
  <si>
    <t>https://podminky.urs.cz/item/CS_URS_2024_01/764242435</t>
  </si>
  <si>
    <t>"52.1"14,6*2</t>
  </si>
  <si>
    <t>"52.2"13,3</t>
  </si>
  <si>
    <t>764244405</t>
  </si>
  <si>
    <t>Oplechování horních ploch zdí a nadezdívek (atik) z titanzinkového předzvětralého plechu mechanicky kotvené rš 400 mm</t>
  </si>
  <si>
    <t>1092570159</t>
  </si>
  <si>
    <t>https://podminky.urs.cz/item/CS_URS_2024_01/764244405</t>
  </si>
  <si>
    <t>"oplechování atiky"</t>
  </si>
  <si>
    <t>"53.1"4,6*2</t>
  </si>
  <si>
    <t>"53.2"13,74</t>
  </si>
  <si>
    <t>"53.3"7,2*2</t>
  </si>
  <si>
    <t>764341403</t>
  </si>
  <si>
    <t>Lemování zdí z titanzinkového předzvětralého plechu boční nebo horní rovných, střech s krytinou prejzovou nebo vlnitou rš 250 mm</t>
  </si>
  <si>
    <t>1363686635</t>
  </si>
  <si>
    <t>https://podminky.urs.cz/item/CS_URS_2024_01/764341403</t>
  </si>
  <si>
    <t>"54.1"9,12</t>
  </si>
  <si>
    <t>"54.2"0,5*4</t>
  </si>
  <si>
    <t>764541405</t>
  </si>
  <si>
    <t>Žlab podokapní z titanzinkového předzvětralého plechu včetně háků a čel půlkruhový rš 330 mm</t>
  </si>
  <si>
    <t>938199794</t>
  </si>
  <si>
    <t>https://podminky.urs.cz/item/CS_URS_2024_01/764541405</t>
  </si>
  <si>
    <t>"50.1"7,38*4</t>
  </si>
  <si>
    <t>"50.2"6,84*2</t>
  </si>
  <si>
    <t>764541446</t>
  </si>
  <si>
    <t>Žlab podokapní z titanzinkového předzvětralého plechu včetně háků a čel kotlík oválný (trychtýřový), rš žlabu/průměr svodu 330/100 mm</t>
  </si>
  <si>
    <t>-1479973332</t>
  </si>
  <si>
    <t>https://podminky.urs.cz/item/CS_URS_2024_01/764541446</t>
  </si>
  <si>
    <t>1+1+2+1+1</t>
  </si>
  <si>
    <t>764548423</t>
  </si>
  <si>
    <t>Svod z titanzinkového předzvětralého plechu včetně objímek, kolen a odskoků kruhový, průměru 100 mm</t>
  </si>
  <si>
    <t>-1955741777</t>
  </si>
  <si>
    <t>https://podminky.urs.cz/item/CS_URS_2024_01/764548423</t>
  </si>
  <si>
    <t>"51.1"3,7*1</t>
  </si>
  <si>
    <t>"51.2"4,1*1</t>
  </si>
  <si>
    <t>"51.3"4,2*2</t>
  </si>
  <si>
    <t>"51.4"4,4*1</t>
  </si>
  <si>
    <t>"51.5"5,1*1</t>
  </si>
  <si>
    <t>998764101</t>
  </si>
  <si>
    <t>Přesun hmot pro konstrukce klempířské stanovený z hmotnosti přesunovaného materiálu vodorovná dopravní vzdálenost do 50 m základní v objektech výšky do 6 m</t>
  </si>
  <si>
    <t>-1205466660</t>
  </si>
  <si>
    <t>https://podminky.urs.cz/item/CS_URS_2024_01/998764101</t>
  </si>
  <si>
    <t>PS-01 - Technologická část strojní</t>
  </si>
  <si>
    <t>51000000-9</t>
  </si>
  <si>
    <t xml:space="preserve">    35-M - Montáž čerpadel, kompr.a vodoh.zař.</t>
  </si>
  <si>
    <t>35-M</t>
  </si>
  <si>
    <t>Montáž čerpadel, kompr.a vodoh.zař.</t>
  </si>
  <si>
    <t>01</t>
  </si>
  <si>
    <t>-662706232</t>
  </si>
  <si>
    <t>PS-02 - Elektroinstalace a MaR</t>
  </si>
  <si>
    <t xml:space="preserve">    21-M - Elektromontáže</t>
  </si>
  <si>
    <t>21-M</t>
  </si>
  <si>
    <t>Elektromontáže</t>
  </si>
  <si>
    <t>-2030466657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</si>
  <si>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</si>
  <si>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</si>
  <si>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</si>
  <si>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</si>
  <si>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</si>
  <si>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</si>
  <si>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</si>
  <si>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</si>
  <si>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</si>
  <si>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</si>
  <si>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</si>
  <si>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</si>
  <si>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</si>
  <si>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</si>
  <si>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</si>
  <si>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</si>
  <si>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</si>
  <si>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</si>
  <si>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</si>
  <si>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</si>
  <si>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</si>
  <si>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</si>
  <si>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</si>
  <si>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</si>
  <si>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</si>
  <si>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</si>
  <si>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</si>
  <si>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</si>
  <si>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</si>
  <si>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</si>
  <si>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</si>
  <si>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</si>
  <si>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</si>
  <si>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</si>
  <si>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</si>
  <si>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</si>
  <si>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</si>
  <si>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</si>
  <si>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</si>
  <si>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</si>
  <si>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</si>
  <si>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</si>
  <si>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</si>
  <si>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</si>
  <si>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</si>
  <si>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</si>
  <si>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</si>
  <si>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</si>
  <si>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</si>
  <si>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</si>
  <si>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</si>
  <si>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</si>
  <si>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</si>
  <si>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</si>
  <si>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</si>
  <si>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</si>
  <si>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</si>
  <si>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</si>
  <si>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</si>
  <si>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</si>
  <si>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</si>
  <si>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</si>
  <si>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</si>
  <si>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</si>
  <si>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</si>
  <si>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</si>
  <si>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</si>
  <si>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</si>
  <si>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</si>
  <si>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</si>
  <si>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</si>
  <si>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</si>
  <si>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</si>
  <si>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</si>
  <si>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</si>
  <si>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</si>
  <si>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</si>
  <si>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</si>
  <si>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</si>
  <si>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</si>
  <si>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</si>
  <si>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</si>
  <si>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</si>
  <si>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</si>
  <si>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</si>
  <si>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</si>
  <si>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</si>
  <si>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</si>
  <si>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</si>
  <si>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</si>
  <si>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</si>
  <si>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</si>
  <si>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</si>
  <si>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</si>
  <si>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</si>
  <si>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</si>
  <si>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</si>
  <si>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</si>
  <si>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</si>
  <si>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</si>
  <si>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</si>
  <si>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</si>
  <si>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</si>
  <si>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</si>
  <si>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</si>
  <si>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</si>
  <si>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</si>
  <si>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</si>
  <si>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</si>
  <si>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</si>
  <si>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</si>
  <si>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</si>
  <si>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</si>
  <si>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</si>
  <si>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</si>
  <si>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</si>
  <si>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</si>
  <si>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</si>
  <si>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</si>
  <si>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</si>
  <si>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</si>
  <si>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</si>
  <si>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</si>
  <si>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</si>
  <si>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</si>
  <si>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</si>
  <si>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</si>
  <si>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</si>
  <si>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</si>
  <si>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</si>
  <si>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</si>
  <si>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</si>
  <si>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</si>
  <si>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</si>
  <si>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</si>
  <si>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</si>
  <si>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</si>
  <si>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</si>
  <si>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</si>
  <si>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</si>
  <si>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</si>
  <si>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</si>
  <si>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</si>
  <si>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</si>
  <si>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</si>
  <si>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</si>
  <si>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</si>
  <si>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</si>
  <si>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</si>
  <si>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</si>
  <si>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</si>
  <si>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</si>
  <si>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</si>
  <si>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</si>
  <si>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</si>
  <si>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</si>
  <si>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</si>
  <si>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</si>
  <si>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</si>
  <si>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</si>
  <si>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</si>
  <si>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</si>
  <si>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</si>
  <si>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</si>
  <si>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</si>
  <si>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</si>
  <si>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</si>
  <si>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</si>
  <si>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</si>
  <si>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</si>
  <si>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</si>
  <si>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</si>
  <si>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</si>
  <si>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</si>
  <si>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</si>
  <si>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</si>
  <si>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</si>
  <si>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</si>
  <si>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</si>
  <si>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</si>
  <si>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</si>
  <si>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</si>
  <si>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</si>
  <si>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</si>
  <si>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</si>
  <si>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</si>
  <si>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kpl</t>
  </si>
  <si>
    <t>Likvidace demontovaného vystrojení - do 2 t</t>
  </si>
  <si>
    <t>04.2</t>
  </si>
  <si>
    <t>Demontáž stávajícího vystrojení - do 2 t</t>
  </si>
  <si>
    <t>04.1</t>
  </si>
  <si>
    <t>04. Demontáže</t>
  </si>
  <si>
    <r>
      <t>m</t>
    </r>
    <r>
      <rPr>
        <sz val="9"/>
        <rFont val="Calibri"/>
        <family val="2"/>
        <charset val="238"/>
      </rPr>
      <t>²</t>
    </r>
  </si>
  <si>
    <r>
      <t>Nátěr současných částí ocelového potrubí tř. 11:
- nátěr musí být odolný povětrnostním vlivům a UV záření, a to ve 2-3 vrstvách - spotřeba 0,35 kg/m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</rPr>
      <t xml:space="preserve"> na 1 vrstvu
- barva - dle protékajícího média a současného nátěru
- očištění povrchu potrubí na St 3 dle DIN 55 928
- očištění a odmaštění povrchu
- antikorozní nátěr pro prostředí C4
- předpokládaná střední životnost (M)</t>
    </r>
  </si>
  <si>
    <t>03.9</t>
  </si>
  <si>
    <t>Projekt skutečného provedení technologie</t>
  </si>
  <si>
    <t>03.8</t>
  </si>
  <si>
    <t>Zaškolení personálu obsluhy a údržby</t>
  </si>
  <si>
    <t>03.7</t>
  </si>
  <si>
    <t>Moření povrchu a pasivace spojů nerezového potrubí a svarů</t>
  </si>
  <si>
    <t>03.6</t>
  </si>
  <si>
    <t>Očištění nerezového potrubí a svarů</t>
  </si>
  <si>
    <t>03.5</t>
  </si>
  <si>
    <t>Funkční zkoušky, uvedení zařízení do provozu</t>
  </si>
  <si>
    <t>03.4</t>
  </si>
  <si>
    <t>Komplexní zkoušky</t>
  </si>
  <si>
    <t>03.3</t>
  </si>
  <si>
    <t>Posunutí a zpětná montáž pracího čerpadla a přilehlých litinových dílů</t>
  </si>
  <si>
    <t>03.2</t>
  </si>
  <si>
    <t>Montáž nového technologického zařízení, včetně dopravy osob</t>
  </si>
  <si>
    <t>03.1</t>
  </si>
  <si>
    <t>03. Služby</t>
  </si>
  <si>
    <r>
      <t>Zakrytí zařízení netkanou textílií 400 g/m</t>
    </r>
    <r>
      <rPr>
        <vertAlign val="superscript"/>
        <sz val="9"/>
        <rFont val="Arial CE"/>
        <family val="2"/>
        <charset val="238"/>
      </rPr>
      <t>2</t>
    </r>
    <r>
      <rPr>
        <sz val="9"/>
        <rFont val="Arial CE"/>
        <family val="2"/>
        <charset val="238"/>
      </rPr>
      <t xml:space="preserve"> včetně upevňovacího mat. - 85 m</t>
    </r>
    <r>
      <rPr>
        <vertAlign val="superscript"/>
        <sz val="9"/>
        <rFont val="Arial CE"/>
        <family val="2"/>
        <charset val="238"/>
      </rPr>
      <t>2</t>
    </r>
  </si>
  <si>
    <t>02.6</t>
  </si>
  <si>
    <t>Bezpečnostní tabulky, žluto-černé pruhy  a ohraničovací žluto-černě šrafovaná páska dle potřeby</t>
  </si>
  <si>
    <t>02.5</t>
  </si>
  <si>
    <t>Drobný montážní materiál</t>
  </si>
  <si>
    <t>02.4</t>
  </si>
  <si>
    <t>Těsnící materiál závitových a přírubových spojů - EPDM</t>
  </si>
  <si>
    <t>02.3</t>
  </si>
  <si>
    <t>Spojovací materiál přírubových spojů 
Materiál: kombinace nerez  A2/A4 - kompletní sada
šroub metrický se šestihrannou hlavou DIN 931/A2, podložka plochá DIN125A/A2, matice šestihranná přesná DIN 934/A4
Při montáži bude používána speciální voduodpudivá pasta proti zadírání</t>
  </si>
  <si>
    <t>02.2</t>
  </si>
  <si>
    <t>Označení potrubí - spotřebiště, medium, směr toku, funkce</t>
  </si>
  <si>
    <t>02.1</t>
  </si>
  <si>
    <t>02. Instalační materiál</t>
  </si>
  <si>
    <t>Provizorní přívod vody do sání čerpadel do vodojemu:
- redukce DN 150/100 PN 10 s přírubami (litina) - 1 ks
- elektrotvarovka s přírubou DN 100 (lemový nákružek s točivou přírubou + objímka) pro potrubí PE 100 SDR 11 Ø 110 mm - 2 kpl,
- trubka Ø 110x6,6 - 10 m,
- elektrokoleno 90° d110 - 2 ks,
- redukce DN 100/65 PN 10 s přírubami (litina) - 1 ks
Materiál: PE</t>
  </si>
  <si>
    <t>01.133</t>
  </si>
  <si>
    <t>Provizorní přívod vody do pracího vodojemu z řadu JVS:
- elektrotvarovka s přírubou DN 100 (lemový nákružek s točivou přírubou + objímka) pro potrubí PE 100 SDR 11 Ø 110 mm - 3 kpl,
- trubka Ø 110x6,6 - 30 m,
- elektrokoleno 90° d110 - 13 ks,
- uzavírací mezipřírubová klapka DN 150 PN 10 s průchozími závitovými dírami s elektropohonem 3x400 V / 50 Hz, IP 68
Materiál: PE</t>
  </si>
  <si>
    <t>01.132</t>
  </si>
  <si>
    <t>provizorní opatření podobu prováděných úprav</t>
  </si>
  <si>
    <r>
      <t xml:space="preserve">Zařízení pro dávkování vápna shodné konstrukce a výkonu se současným zařízením - </t>
    </r>
    <r>
      <rPr>
        <b/>
        <sz val="9"/>
        <rFont val="Arial"/>
        <family val="2"/>
        <charset val="238"/>
      </rPr>
      <t>dílenský výrobek</t>
    </r>
    <r>
      <rPr>
        <sz val="9"/>
        <rFont val="Arial"/>
        <family val="2"/>
      </rPr>
      <t xml:space="preserve">
Zařízení je složeno z kónické zásobní nádrže, rotačního podavače s řemenovým pohonem a elektromotorem
Materiál konstrukcí a násypky: nerez DIN 1.4301</t>
    </r>
  </si>
  <si>
    <t>01.131</t>
  </si>
  <si>
    <t>dávkování vápna</t>
  </si>
  <si>
    <t>Dávkovací čerpadlo chlornanu sodného
Kompaktní objemové membránové dávkovací čerpadlo s krokovým motorem a inteligentní řídící elektronikou, s minimální spotřebou el. energie; s automatickým odvzdušněním v dávkovací hlavě.
Maximální průtok 7,5 l/h, max. tlak 16 bar
El. údaje: P1=67,1 W, 1x100-240 V 50/60 Hz
Materiál: dávkovací hlava-PVC
Včetně: kabel vstupního a výstupního signálu s konektorem 5 m, včetně úpravy pro umístění dávkovacího čerpadla na stěnu</t>
  </si>
  <si>
    <t>01.130</t>
  </si>
  <si>
    <t>ks</t>
  </si>
  <si>
    <t>Výtlačná hadice DN 25 pro odvedení vody mimo studnu, délka hadice 2 m
Materiál: hadice - plast</t>
  </si>
  <si>
    <t>01.129</t>
  </si>
  <si>
    <t>Uložení  potrubí PVCU d32 DN 25 včetně kotevního materiálu, kotvení ke stěně 
Příslušenství: kotevní a spojovací materiál 1.4301
Materiál: nerez DIN 1.4301</t>
  </si>
  <si>
    <t>01.128</t>
  </si>
  <si>
    <t>Koleno 90° d32 DN 25 PN 16
Materiál: PVC-U</t>
  </si>
  <si>
    <t>01.127</t>
  </si>
  <si>
    <t>Trubka tlaková bez nátrubku 32x1,8 mm
Materiál: PVC-U</t>
  </si>
  <si>
    <t>01.126</t>
  </si>
  <si>
    <t>Objímka přímá d32 DN 25 PN 16
Materiál: PVC-U</t>
  </si>
  <si>
    <t>01.125</t>
  </si>
  <si>
    <t>Hadicová přípojka d32 DN 25 PN 16
Materiál: PVC-U</t>
  </si>
  <si>
    <t>01.124</t>
  </si>
  <si>
    <t>přečerpání chlornanu</t>
  </si>
  <si>
    <t>Nerezová svařovaná podpěra pro podepření potrubí DN 100 včetně kotevního materiálu, kotvení k podlaze, vzdálenost osy potrubí od betonového bloku 300 mm
Příslušenství: kotevní a spojovací materiál 1.4301
Materiál: nerez DIN 1.4301</t>
  </si>
  <si>
    <t>01.123</t>
  </si>
  <si>
    <r>
      <t xml:space="preserve">Manometr </t>
    </r>
    <r>
      <rPr>
        <sz val="9"/>
        <rFont val="Arial"/>
        <family val="2"/>
        <charset val="238"/>
      </rPr>
      <t>ø</t>
    </r>
    <r>
      <rPr>
        <sz val="9"/>
        <rFont val="Arial"/>
        <family val="2"/>
      </rPr>
      <t xml:space="preserve"> 100 mm, připojovací rozměry 1/2"
rozsah měření 0 - 16 bar</t>
    </r>
  </si>
  <si>
    <t>01.122</t>
  </si>
  <si>
    <t>Kulový kohout DN 1/2" s pákou a vnitřními závity
Materiál: nerez DIN 1.4404</t>
  </si>
  <si>
    <t>01.121</t>
  </si>
  <si>
    <t>Nipl přivařovací DN 15 s vnějším závitem 1/2"
Materiál: nerez DIN 1.4301</t>
  </si>
  <si>
    <t>01.120</t>
  </si>
  <si>
    <r>
      <t>Šoupátko přírubové z tvárné litiny DN 100 PN 10 s ručním kolem
Stavební délka: krátká EN 558</t>
    </r>
    <r>
      <rPr>
        <sz val="9"/>
        <rFont val="Arial"/>
        <family val="2"/>
      </rPr>
      <t xml:space="preserve">
Povrchová ochrana litinových dílů - epoxidový nástřik v souladu s těžkou protikorozní ochranou dle GSK
Materiál: těleso, víko, klín z tvárné litiny; vřeteno z nerez oceli 1.4057; klín celopogumován antibakteriální pryží EPDM; ucpávkový šroub, vřetenová matice z kované mosazi; spojovací šrouby víka korozivzdorná ocel A2 dle ISO 3506; adaptér plast</t>
    </r>
  </si>
  <si>
    <t>01.119</t>
  </si>
  <si>
    <t>Zpětná měkkotěsnící klapka DN 65, PN 10; umístění v horizontální poloze
Stavební délka: L = 240 mm
Materiál: těleso, víko, disk - tvárná litina EN-GJS-400-15; disk - celopogumován pryží EPDM s atestem pro pitnou vodu; čistící zátka - mosaz
Ochrana proti korozi: těžká protikorozní povrchová ochrana epoxidovým povrstvením dle EN 14901-1+A1</t>
  </si>
  <si>
    <t>01.118</t>
  </si>
  <si>
    <t>Trubka nerezová podélně svařovaná, mořená Ø 70x2 mm
Materiál: nerez DIN 1.4301</t>
  </si>
  <si>
    <t>01.117</t>
  </si>
  <si>
    <t>Koleno 90° nerezové podélně svařované, mořené Ø 70x2 mm, R=1,5 D
Materiál: nerez DIN 1.4301</t>
  </si>
  <si>
    <t>01.116</t>
  </si>
  <si>
    <t>Lemový kroužek DN 65
Napojované potrubí: Ø 70 mm
Materiál: nerez DIN 1.4301</t>
  </si>
  <si>
    <t>01.115</t>
  </si>
  <si>
    <r>
      <t xml:space="preserve">Příruba plochá točivá DN 65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20 mm (ČSN EN 1092-1+A1)
Napojované potrubí: Ø 70 mm
Materiál: nerez DIN 1.4301</t>
    </r>
  </si>
  <si>
    <t>01.114</t>
  </si>
  <si>
    <t>Redukce nerezová svařovaná, mořená Ø 104/70x2 mm
Materiál: nerez DIN 1.4301</t>
  </si>
  <si>
    <t>01.113</t>
  </si>
  <si>
    <t>Koleno 90° nerezové podélně svařované, mořené Ø 104x2 mm, R=1,5 D
Materiál: nerez DIN 1.4301</t>
  </si>
  <si>
    <t>01.112</t>
  </si>
  <si>
    <t>Trubka nerezová podélně svařovaná, mořená Ø 104x2 mm
Materiál: nerez DIN 1.4301</t>
  </si>
  <si>
    <t>01.111</t>
  </si>
  <si>
    <t>Lemový kroužek DN 100
Napojované potrubí: Ø 104 mm
Materiál: nerez DIN 1.4301</t>
  </si>
  <si>
    <t>01.110</t>
  </si>
  <si>
    <r>
      <t xml:space="preserve">Příruba plochá točivá DN 100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22 mm (ČSN EN 1092-1+A1)
Napojované potrubí: Ø 104 mm
Materiál: nerez DIN 1.4301</t>
    </r>
  </si>
  <si>
    <t>01.109</t>
  </si>
  <si>
    <r>
      <t xml:space="preserve">Příruba plochá točivá DN 150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24 mm (ČSN EN 1092-1+A1)
Napojované potrubí: Ø 154 mm
Materiál: nerez DIN 1.4301</t>
    </r>
  </si>
  <si>
    <t>01.108</t>
  </si>
  <si>
    <t>čerpání do vodojemu</t>
  </si>
  <si>
    <t>01.107</t>
  </si>
  <si>
    <t>01.106</t>
  </si>
  <si>
    <t>01.105</t>
  </si>
  <si>
    <t>01.104</t>
  </si>
  <si>
    <t>01.103</t>
  </si>
  <si>
    <t>praní pískového filtru vzduchem</t>
  </si>
  <si>
    <r>
      <t xml:space="preserve">Příruba plochá točivá DN 200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24 mm (ČSN EN 1092-1+A1)
Napojované potrubí: Ø 204 mm
Materiál: nerez DIN 1.4301
- </t>
    </r>
    <r>
      <rPr>
        <b/>
        <sz val="9"/>
        <rFont val="Arial"/>
        <family val="2"/>
        <charset val="238"/>
      </rPr>
      <t>nutno ověřit před objednáním PN příruby</t>
    </r>
  </si>
  <si>
    <t>01.102</t>
  </si>
  <si>
    <t>Koleno 90° nerezové podélně svařované, mořené Ø 204x2 mm, R=1,5 D
Materiál: nerez DIN 1.4301</t>
  </si>
  <si>
    <t>01.101</t>
  </si>
  <si>
    <t>Trubka nerezová podélně svařovaná, mořená Ø 204x2 mm
Materiál: nerez DIN 1.4301</t>
  </si>
  <si>
    <t>01.100</t>
  </si>
  <si>
    <r>
      <t xml:space="preserve">Příruba plochá točivá DN 200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24 mm (ČSN EN 1092-1+A1)
Napojované potrubí: Ø 204 mm
Materiál: nerez DIN 1.4301</t>
    </r>
  </si>
  <si>
    <t>01.99</t>
  </si>
  <si>
    <t>Lemový kroužek DN 200
Napojované potrubí: Ø 204 mm
Materiál: nerez DIN 1.4301</t>
  </si>
  <si>
    <t>01.98</t>
  </si>
  <si>
    <t>Šoupátko přírubové z tvárné litiny DN 150 PN 10 s elektropohonem 3x400 V / 50 Hz, IP 68; tepelná ochrana ve vinutí motoru, 2 momentové spínače pro polohu otevřeno/zavřeno, 2 koncové spínače pro polohu otevřeno/zavřeno, 2 koncové spínače pro signalizaci otevřeno/zavřeno, vytápění ovládacího prostoru 230 V, teplotní odolnost -40 až +80°C, ruční kolo pro nouzové ovládání
Stavební délka: krátká DIN 3202 (F4) EN 558
Povrchová ochrana litinových dílů - epoxidový nástřik v souladu s těžkou protikorozní ochranou dle GSK
Materiál: těleso z tvárné litiny, vřeteno z nerez oceli 1.4021 s válcovaným závitem, klín z tvárné litiny, matice klínu z mosazi, vedení vřetene z mosazi, O-kroužek z elastomeru, kluzné ložisko z POM, svěrný disk z nerez oceli 1.4301, těsnění z elastomeru, krytka z PE</t>
  </si>
  <si>
    <t>01.97</t>
  </si>
  <si>
    <t>Trubka nerezová podélně svařovaná, mořená Ø 154x2 mm
Materiál: nerez DIN 1.4301</t>
  </si>
  <si>
    <t>01.96</t>
  </si>
  <si>
    <t>Koleno 90° nerezové podélně svařované, mořené Ø 154x2 mm, R=1,5 D
Materiál: nerez DIN 1.4301</t>
  </si>
  <si>
    <t>01.95</t>
  </si>
  <si>
    <t>Lemový kroužek DN 150
Napojované potrubí: Ø 154 mm
Materiál: nerez DIN 1.4301</t>
  </si>
  <si>
    <t>01.94</t>
  </si>
  <si>
    <t>01.93</t>
  </si>
  <si>
    <t>praní pískového filtru vodou</t>
  </si>
  <si>
    <t>Nerezová svařovaná konzola pro podepření potrubí DN 150 včetně kotevního materiálu, kotvení ke stěně vzdálenost osy potrubí od stěny cca 980 mm
Příslušenství: kotevní a spojovací materiál 1.4301
Materiál: nerez DIN 1.4301</t>
  </si>
  <si>
    <t>01.92</t>
  </si>
  <si>
    <t>Koleno 90° nerezové podélně svařované, mořené Ø 154x2 mm, R=1,5 D; se sítem s děrováním 1 mm
Materiál: nerez DIN 1.4301</t>
  </si>
  <si>
    <t>01.91</t>
  </si>
  <si>
    <t>Zařízení pro obousměrné odvětrání akumulačních komor - válcový vzduchový filtr- s napojením vzduchového potrubí na obou stranách, z nerezové oceli DIN 1.4307, obloukově svařované, úprava kyselinou v mořící lázni a pasivací; inspekční otvor v plášti.
Včetně filtru ze suspendovaného materiálu třídy H13, separační účinnost 99,995 % v souladu s DIN EN 1822.
Filtr doplněn snímačem tlaku před a za filtrem; el. připojení 230 V.</t>
  </si>
  <si>
    <t>01.90</t>
  </si>
  <si>
    <t>Celonerezová axiálně pevná potrubní spojka pro potrubí o vnějším průměru 152,5 - 155,5 mm, PN 16, těsnící manžeta EPDM, plášť i šroubení spojky - nerez, možnost vyosení 2°
Certifikát pro trvalý styk s pitnou vodou</t>
  </si>
  <si>
    <t>01.89</t>
  </si>
  <si>
    <t>01.88</t>
  </si>
  <si>
    <t>01.87</t>
  </si>
  <si>
    <t>filtrace akumulace</t>
  </si>
  <si>
    <t>01.86</t>
  </si>
  <si>
    <t>Koleno 75° nerezové podélně svařované, mořené Ø 18x1,5 mm, R=1,5 D
Materiál: nerez DIN 1.4301</t>
  </si>
  <si>
    <t>01.85</t>
  </si>
  <si>
    <t>Koleno 90° nerezové podélně svařované, mořené Ø 18x1,5 mm, R=1,5 D
Materiál: nerez DIN 1.4301</t>
  </si>
  <si>
    <t>01.84</t>
  </si>
  <si>
    <t>Trubka nerezová podélně svařovaná, mořená Ø 18x1,5 mm
Materiál: nerez DIN 1.4301</t>
  </si>
  <si>
    <t>01.83</t>
  </si>
  <si>
    <t>01.82</t>
  </si>
  <si>
    <t>Šroubení  DN 32 - kompletní: závitové hrdlo, kuželové hrdlo, matice šroubení, těsnění šroubení
s vnějším a vnitřním závitem
Materiál: nerez DIN 1.4404</t>
  </si>
  <si>
    <t>01.81</t>
  </si>
  <si>
    <r>
      <t xml:space="preserve">Vsuvka DN 5/4"; vnější závity
</t>
    </r>
    <r>
      <rPr>
        <sz val="9"/>
        <rFont val="Arial"/>
        <family val="2"/>
      </rPr>
      <t>Materiál: nerez DIN 1.4404</t>
    </r>
  </si>
  <si>
    <t>01.80</t>
  </si>
  <si>
    <t>T-kus redukovaný 5/4" / 1/2" s vnitřními závity
Materiál: nerez DIN 1.4404</t>
  </si>
  <si>
    <t>01.79</t>
  </si>
  <si>
    <r>
      <t xml:space="preserve">Vodní uzávěra svařená z plechu tl. 3 mm
Rozměry: cca 300 x 300 x 150 mm
</t>
    </r>
    <r>
      <rPr>
        <b/>
        <sz val="9"/>
        <rFont val="Arial"/>
        <family val="2"/>
        <charset val="238"/>
      </rPr>
      <t>montáž současně s potrubím přepadu</t>
    </r>
    <r>
      <rPr>
        <sz val="9"/>
        <rFont val="Arial"/>
        <family val="2"/>
      </rPr>
      <t xml:space="preserve">
Materiál: nerez DIN 1.4301</t>
    </r>
  </si>
  <si>
    <t>01.78</t>
  </si>
  <si>
    <t>01.77</t>
  </si>
  <si>
    <t>01.76</t>
  </si>
  <si>
    <t>bezpečnostní přepad akumulace</t>
  </si>
  <si>
    <t>Závěs potrubí DN 150 včetně kotevního materiálu, kotvení ke stropu, vzdálenost osy potrubí od stropu cca 300 mm
Příslušenství: kotevní a spojovací materiál 1.4301
Materiál: nerez DIN 1.4301</t>
  </si>
  <si>
    <t>01.75</t>
  </si>
  <si>
    <t>Příruba zaslepovací DN 150 PN 10
Materiál: nerez DIN 1.4301</t>
  </si>
  <si>
    <t>01.74</t>
  </si>
  <si>
    <t>01.73</t>
  </si>
  <si>
    <t>Koleno 90° nerezové podélně svařované, mořené Ø154x2 mm, R=1,5 D
Materiál: nerez DIN 1.4301</t>
  </si>
  <si>
    <t>01.72</t>
  </si>
  <si>
    <t>01.71</t>
  </si>
  <si>
    <t>Uzavírací mezipřírubová měkkotěsnící klapka DN 150 PN 10 s průchozími závitovými dírami s elektropohonem 3x400 V / 50 Hz, IP 68; tepelná ochrana ve vinutí motoru, 2 momentové spínače pro polohu otevřeno/zavřeno, 2 koncové spínače pro polohu otevřeno/zavřeno, 2 koncové spínače pro signalizaci otevřeno/zavřeno, vytápění ovládacího prostoru 230 V, teplotní odolnost -40 až +80°C, ruční kolo pro nouzové ovládání
Materiál: Těleso - tvárná litina, disk - nerezová ocel
Ochrana proti korozi: těžká protikorozní ochrana litinových dílů v kvalitě GSK
Stavební délka: Řada 20 EN 558-1
Certifikát pro trvalý styk s pitnou vodou</t>
  </si>
  <si>
    <t>01.70</t>
  </si>
  <si>
    <t>01.69</t>
  </si>
  <si>
    <t>01.68</t>
  </si>
  <si>
    <t>přívod vody z JVS</t>
  </si>
  <si>
    <t>Patkové koleno 90° nerezové podélně svařované, mořené Ø 129x2 mm, R=1,5 D
Materiál: nerez DIN 1.4301</t>
  </si>
  <si>
    <t>01.67</t>
  </si>
  <si>
    <r>
      <t xml:space="preserve">Příruba plochá točivá DN 125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22 mm (ČSN EN 1092-1+A1)
Napojované potrubí: Ø 129 mm
Materiál: nerez DIN 1.4301</t>
    </r>
  </si>
  <si>
    <t>01.66</t>
  </si>
  <si>
    <r>
      <t>Lemový kroužek DN 125</t>
    </r>
    <r>
      <rPr>
        <sz val="9"/>
        <rFont val="Arial"/>
        <family val="2"/>
      </rPr>
      <t xml:space="preserve">
Napojované potrubí: Ø 129 mm
Materiál: nerez DIN 1.4301</t>
    </r>
  </si>
  <si>
    <t>01.65</t>
  </si>
  <si>
    <t>Koleno 90° nerezové podélně svařované, mořené Ø 129x2 mm, R=1,5 D
Materiál: nerez DIN 1.4301</t>
  </si>
  <si>
    <t>01.64</t>
  </si>
  <si>
    <t>Trubka nerezová podélně svařovaná, mořená Ø 129x2 mm
Materiál: nerez DIN 1.4301</t>
  </si>
  <si>
    <t>01.63</t>
  </si>
  <si>
    <t>Redukce nerezová svařovaná, mořená Ø 204/129x2 mm
Materiál: nerez DIN 1.4301</t>
  </si>
  <si>
    <t>01.62</t>
  </si>
  <si>
    <t>bezpečnostní přepad pískového filtru</t>
  </si>
  <si>
    <t>Závěs potrubí DN 125 včetně kotevního materiálu, kotvení ke stropu, vzdálenost osy potrubí od stropu cca 300 mm
Příslušenství: kotevní a spojovací materiál 1.4301
Materiál: nerez DIN 1.4301</t>
  </si>
  <si>
    <t>01.61</t>
  </si>
  <si>
    <t>Kulový kohout DN 1" s pákou a vnitřními závity
Materiál: nerez DIN 1.4404</t>
  </si>
  <si>
    <t>01.60</t>
  </si>
  <si>
    <t>Nipl přivařovací DN 25 s vnějším závitem 1"
Materiál: nerez DIN 1.4301</t>
  </si>
  <si>
    <t>01.59</t>
  </si>
  <si>
    <t>Koleno 90° nerezové podélně svařované, mořené Ø 28x1,5 mm, R=1,5 D
Materiál: nerez DIN 1.4301</t>
  </si>
  <si>
    <t>01.58</t>
  </si>
  <si>
    <t>Trubka nerezová podélně svařovaná, mořená Ø 28x1,5 mm
Materiál: nerez DIN 1.4301</t>
  </si>
  <si>
    <t>01.57</t>
  </si>
  <si>
    <t>Koleno 45° nerezové podélně svařované, mořené Ø 129x2 mm, R=1,5 D
Materiál: nerez DIN 1.4301</t>
  </si>
  <si>
    <t>01.56</t>
  </si>
  <si>
    <t>01.55</t>
  </si>
  <si>
    <t>Uzavírací měkcetěsnící šoupátko přírubové z tvárné litiny DN 125 PN 10 s ručním kolem
Stavební délka: krátká EN 558
Povrchová ochrana litinových dílů - epoxidový nástřik v souladu s těžkou protikorozní ochranou dle GSK
Materiál: těleso, víko, klín z tvárné litiny; vřeteno z nerez oceli 1.4057; klín celopogumován antibakteriální pryží EPDM; ucpávkový šroub, vřetenová matice z kované mosazi; spojovací šrouby víka korozivzdorná ocel A2 dle ISO 3506; adaptér plast</t>
  </si>
  <si>
    <t>01.54</t>
  </si>
  <si>
    <t>01.53</t>
  </si>
  <si>
    <t>01.52</t>
  </si>
  <si>
    <t>01.51</t>
  </si>
  <si>
    <t>odtok pitné vody z pískového filtru do akumulace</t>
  </si>
  <si>
    <r>
      <t xml:space="preserve">Příruba plochá točivá DN 200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22 mm (ČSN EN 1092-1+A1)
Napojované potrubí: Ø 204 mm
Materiál: nerez DIN 1.4301</t>
    </r>
  </si>
  <si>
    <t>01.50</t>
  </si>
  <si>
    <t>01.49</t>
  </si>
  <si>
    <t>01.48</t>
  </si>
  <si>
    <t>Redukce nerezová svařovaná, mořená Ø 154/204x2 mm
Materiál: nerez DIN 1.4301</t>
  </si>
  <si>
    <t>01.47</t>
  </si>
  <si>
    <r>
      <t>Šoupátko přírubové z tvárné litiny DN 150 PN 10 ovládané ze stojanu ručním kolem
Stavební délka: krátká EN 558
Příslušenství: nerezový ovládací stojan s ručním kolem, prodlužovací tyč, nástavec, spojovací materiál - vzdálenost osy potrubí od podlahy ovládání cca 575 mm</t>
    </r>
    <r>
      <rPr>
        <sz val="9"/>
        <rFont val="Arial"/>
        <family val="2"/>
      </rPr>
      <t xml:space="preserve">
Povrchová ochrana litinových dílů - epoxidový nástřik v souladu s těžkou protikorozní ochranou dle GSK
Materiál: těleso, víko, klín z tvárné litiny; vřeteno z nerez oceli 1.4057; klín celopogumován antibakteriální pryží EPDM; ucpávkový šroub, vřetenová matice z kované mosazi; spojovací šrouby víka korozivzdorná ocel A2 dle ISO 3506; adaptér plast</t>
    </r>
  </si>
  <si>
    <t>01.46</t>
  </si>
  <si>
    <t>01.45</t>
  </si>
  <si>
    <t>01.44</t>
  </si>
  <si>
    <t>01.43</t>
  </si>
  <si>
    <t>01.42</t>
  </si>
  <si>
    <t>odtok z usazovací nádrže a nátok na pískový filtr</t>
  </si>
  <si>
    <t>Speciální příruba jištěná proti posunu DN 150 PN 10 pro potrubí PE Ø 160, pro odpadní vodu 
Materiál: příruba a upínací kroužek - tvárná litina s epoxidovou ochrannou vrstvou, těsnící kroužek s chlopněmi - EPDM nastálo mazané, ploché těsnění - EPDM, šrouby - A2</t>
  </si>
  <si>
    <t>01.41</t>
  </si>
  <si>
    <r>
      <t>Šoupátko přírubové z tvárné litiny DN 150 PN 10 s prodloužením ovládáním ručním kolem cca 700 mm nad podlahou
Stavební délka: krátká EN 558
Příslušenství: prodlužovací tyč s ručním kolem, nástavec, konzola uchycení prodlužovací tyče, spojovací materiál - vzdálenost osy potrubí od podlahy ovládání cca 800 mm -</t>
    </r>
    <r>
      <rPr>
        <b/>
        <sz val="9"/>
        <rFont val="Arial"/>
        <family val="2"/>
        <charset val="238"/>
      </rPr>
      <t xml:space="preserve"> nutno ověřit před objednáním</t>
    </r>
    <r>
      <rPr>
        <sz val="9"/>
        <rFont val="Arial"/>
        <family val="2"/>
      </rPr>
      <t xml:space="preserve">
Povrchová ochrana litinových dílů - epoxidový nástřik v souladu s těžkou protikorozní ochranou dle GSK
Materiál: těleso, víko, klín z tvárné litiny; vřeteno z nerez oceli 1.4057; klín celopogumován antibakteriální pryží EPDM; ucpávkový šroub, vřetenová matice z kované mosazi; spojovací šrouby víka korozivzdorná ocel A2 dle ISO 3506; adaptér plast</t>
    </r>
  </si>
  <si>
    <t>01.40</t>
  </si>
  <si>
    <t>01.39</t>
  </si>
  <si>
    <t>01.38</t>
  </si>
  <si>
    <t>01.37</t>
  </si>
  <si>
    <t>01.36</t>
  </si>
  <si>
    <t>odkalení usazovací nádrže</t>
  </si>
  <si>
    <t>Koleno 90° nerezové podélně svařované, mořené Ø54x2 mm, R=1,5 D
Materiál: nerez DIN 1.4301</t>
  </si>
  <si>
    <t>01.35</t>
  </si>
  <si>
    <t>Kulový kohout DN 2" s pákou a vnitřními závity
Materiál: nerez DIN 1.4404</t>
  </si>
  <si>
    <t>01.34</t>
  </si>
  <si>
    <t>Nipl přivařovací DN 50 s vnějším závitem 2"
Materiál: nerez DIN 1.4301</t>
  </si>
  <si>
    <t>01.33</t>
  </si>
  <si>
    <t>Koleno 90° nerezové podélně svařované, mořené Ø84x2 mm, R=1,5 D
Materiál: nerez DIN 1.4301</t>
  </si>
  <si>
    <t>01.32</t>
  </si>
  <si>
    <t>Vodoměr DN 50 PN 10, Qn 40 - vodorovná montáž
pro měření kolísajcích průtoků, certifikace EU pro metrologickou třídu A/B, třída ochrany IP 68
Příslušenství: pulzní čidlo se suchým NO kontaktem a 10 m kabelu - 10 l/imp.</t>
  </si>
  <si>
    <t>01.31</t>
  </si>
  <si>
    <r>
      <t xml:space="preserve">Příruba plochá točivá DN 50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20 mm (ČSN EN 1092-1+A1)
Napojované potrubí: Ø 54 mm
Materiál: nerez DIN 1.4301</t>
    </r>
  </si>
  <si>
    <t>01.30</t>
  </si>
  <si>
    <t>Lemový kroužek DN 50
Napojované potrubí: Ø 54 mm
Materiál: nerez DIN 1.4301</t>
  </si>
  <si>
    <t>01.29</t>
  </si>
  <si>
    <t>Redukce nerezová svařovaná, mořená Ø 84/54x2 mm
Materiál: nerez DIN 1.4301</t>
  </si>
  <si>
    <t>01.28</t>
  </si>
  <si>
    <t>Uzavírací měkcetěsnící šoupátko přírubové z tvárné litiny DN 80 PN 10 s ručním kolem
Stavební délka: krátká EN 558
Povrchová ochrana litinových dílů - epoxidový nástřik v souladu s těžkou protikorozní ochranou dle GSK
Materiál: těleso, víko, klín z tvárné litiny; vřeteno z nerez oceli 1.4057; klín celopogumován antibakteriální pryží EPDM; ucpávkový šroub, vřetenová matice z kované mosazi; spojovací šrouby víka korozivzdorná ocel A2 dle ISO 3506; adaptér plast</t>
  </si>
  <si>
    <t>01.27</t>
  </si>
  <si>
    <t>Trubka nerezová podélně svařovaná, mořená Ø 84x2 mm
Materiál: nerez DIN 1.4301</t>
  </si>
  <si>
    <t>01.26</t>
  </si>
  <si>
    <t>Lemový kroužek DN 80
Napojované potrubí: Ø 84 mm
Materiál: nerez DIN 1.4301</t>
  </si>
  <si>
    <t>01.25</t>
  </si>
  <si>
    <r>
      <t xml:space="preserve">Příruba plochá točivá DN 80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20 mm (ČSN EN 1092-1+A1)
Napojované potrubí: Ø 84 mm
Materiál: nerez DIN 1.4301</t>
    </r>
  </si>
  <si>
    <t>01.24</t>
  </si>
  <si>
    <t>oběr vody z vrtu S5</t>
  </si>
  <si>
    <t>01.23</t>
  </si>
  <si>
    <t>01.22</t>
  </si>
  <si>
    <t>01.21</t>
  </si>
  <si>
    <t>01.20</t>
  </si>
  <si>
    <t>01.19</t>
  </si>
  <si>
    <t>01.18</t>
  </si>
  <si>
    <t>oběr vody z vrtu S2</t>
  </si>
  <si>
    <t>Šroubení  DN 15 - kompletní: závitové hrdlo, kuželové hrdlo, matice šroubení, těsnění šroubení
s vnějším a vnitřním závitem
Materiál: nerez DIN 1.4404</t>
  </si>
  <si>
    <t>01.17</t>
  </si>
  <si>
    <t>01.16</t>
  </si>
  <si>
    <t>Vsuvka DN 1/2"; vnější závity
Materiál: nerez DIN 1.4404</t>
  </si>
  <si>
    <t>01.15</t>
  </si>
  <si>
    <t>Kulový kohout DN 5/4" s pákou a vnitřními závity
Materiál: nerez DIN 1.4404</t>
  </si>
  <si>
    <t>01.14</t>
  </si>
  <si>
    <t>01.13</t>
  </si>
  <si>
    <t>Mokroběžný vodoměr Qn 6 s převlečnými maticemi s vnitřním závitem 5/4" se zabudovaným filtrem, sítkem na vstupní straně
Materiál: tělo měřiče - mosaz, počítadlo - umělá hmota, krycí sklíčko - tvrzené sklo, ostatní použité materiály - nerezová ocel
Příslušenství: 2 matice, 2 nátrubky, 2 těsnící kroužky; pulzní čidlo se suchým NO kontaktem a 10 m kabelu - 10 l/imp.</t>
  </si>
  <si>
    <t>01.12</t>
  </si>
  <si>
    <t xml:space="preserve">ks </t>
  </si>
  <si>
    <t>01.11</t>
  </si>
  <si>
    <t>01.10</t>
  </si>
  <si>
    <t>01.9</t>
  </si>
  <si>
    <t>01.8</t>
  </si>
  <si>
    <r>
      <t xml:space="preserve">Příruba plochá přivařovací DN 80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20 mm (ČSN EN 1092-1+A1)
Napojované potrubí: Ø 104 mm
Materiál: nerez DIN 1.4301</t>
    </r>
  </si>
  <si>
    <t>01.7</t>
  </si>
  <si>
    <r>
      <t xml:space="preserve">Příruba závitová DN 80/5/4" </t>
    </r>
    <r>
      <rPr>
        <sz val="9"/>
        <rFont val="Arial"/>
        <family val="2"/>
        <charset val="238"/>
      </rPr>
      <t>PN 10,</t>
    </r>
    <r>
      <rPr>
        <sz val="9"/>
        <rFont val="Arial"/>
        <family val="2"/>
      </rPr>
      <t xml:space="preserve"> tl. 20 mm (ČSN EN 1092-1+A1)
</t>
    </r>
    <r>
      <rPr>
        <b/>
        <sz val="9"/>
        <rFont val="Arial"/>
        <family val="2"/>
        <charset val="238"/>
      </rPr>
      <t>- před objednáním nutno ověřit dimenzi výstupního hrdla čerpadla</t>
    </r>
    <r>
      <rPr>
        <sz val="9"/>
        <rFont val="Arial"/>
        <family val="2"/>
      </rPr>
      <t xml:space="preserve">
Materiál: nerez DIN 1.4301</t>
    </r>
  </si>
  <si>
    <t>01.6</t>
  </si>
  <si>
    <r>
      <t xml:space="preserve">Vsuvka DN 5/4"; vnější závity
</t>
    </r>
    <r>
      <rPr>
        <b/>
        <sz val="9"/>
        <rFont val="Arial"/>
        <family val="2"/>
        <charset val="238"/>
      </rPr>
      <t xml:space="preserve">- před objednáním nutno ověřit dimenzi výstupního hrdla čerpadla </t>
    </r>
    <r>
      <rPr>
        <sz val="9"/>
        <rFont val="Arial"/>
        <family val="2"/>
      </rPr>
      <t xml:space="preserve">
Materiál: nerez DIN 1.4404</t>
    </r>
  </si>
  <si>
    <t>01.5</t>
  </si>
  <si>
    <t>Výtlačná hadice DN 20 pro odvedení vody mimo studnu, délka hadice 5 m
Materiál: hadice - plast</t>
  </si>
  <si>
    <t>01.4</t>
  </si>
  <si>
    <r>
      <t>Hadicová přípojka DN 20 s vnějším závitem 3/4"</t>
    </r>
    <r>
      <rPr>
        <sz val="9"/>
        <rFont val="Arial"/>
        <family val="2"/>
      </rPr>
      <t xml:space="preserve">
Materiál: nerez 1.4404</t>
    </r>
  </si>
  <si>
    <t>01.3</t>
  </si>
  <si>
    <r>
      <t xml:space="preserve">Kulový kohout DN 3/4" s pákou a vnitřními závity
</t>
    </r>
    <r>
      <rPr>
        <b/>
        <sz val="9"/>
        <rFont val="Arial"/>
        <family val="2"/>
        <charset val="238"/>
      </rPr>
      <t>- nutno ověřit dimenzi před objednáním</t>
    </r>
    <r>
      <rPr>
        <sz val="9"/>
        <rFont val="Arial"/>
        <family val="2"/>
      </rPr>
      <t xml:space="preserve">
Materiál: nerez DIN 1.4404</t>
    </r>
  </si>
  <si>
    <t>01.2</t>
  </si>
  <si>
    <r>
      <t xml:space="preserve">Šoupátko přírubové z tvárné litiny DN 100 PN 10 ovládané ze stojanu ručním kolem
Stavební délka: krátká EN 558
Příslušenství: nerezový ovládací stojan s ručním kolem, prodlužovací tyč, nástavec, spojovací materiál - vzdálenost osy potrubí od podlahy ovládání cca 1400 mm - </t>
    </r>
    <r>
      <rPr>
        <b/>
        <sz val="9"/>
        <rFont val="Arial"/>
        <family val="2"/>
        <charset val="238"/>
      </rPr>
      <t>nutno zaměřit před objednáním</t>
    </r>
    <r>
      <rPr>
        <sz val="9"/>
        <rFont val="Arial"/>
        <family val="2"/>
      </rPr>
      <t xml:space="preserve">
Povrchová ochrana litinových dílů - epoxidový nástřik v souladu s těžkou protikorozní ochranou dle GSK
Materiál: těleso, víko, klín z tvárné litiny; vřeteno z nerez oceli 1.4057; klín celopogumován antibakteriální pryží EPDM; ucpávkový šroub, vřetenová matice z kované mosazi; spojovací šrouby víka korozivzdorná ocel A2 dle ISO 3506; adaptér plast</t>
    </r>
  </si>
  <si>
    <t>01.1</t>
  </si>
  <si>
    <t>Odběr vody z vrtu S1</t>
  </si>
  <si>
    <t>01. Výměna vystrojení</t>
  </si>
  <si>
    <t>Šedě podbarvená pole vyplnit !</t>
  </si>
  <si>
    <t>PS-01 Technologická část strojní</t>
  </si>
  <si>
    <t>Kč (bez DPH)</t>
  </si>
  <si>
    <t>Kč</t>
  </si>
  <si>
    <t>Výrobce</t>
  </si>
  <si>
    <t>Celková cena</t>
  </si>
  <si>
    <t xml:space="preserve">Cena / MJ </t>
  </si>
  <si>
    <t>Popis položky</t>
  </si>
  <si>
    <t>Poz.</t>
  </si>
  <si>
    <t>Celkem bez DPH:</t>
  </si>
  <si>
    <t>Demontáže</t>
  </si>
  <si>
    <t>4.</t>
  </si>
  <si>
    <t>Služby</t>
  </si>
  <si>
    <t>3.</t>
  </si>
  <si>
    <t>Instalační materiál</t>
  </si>
  <si>
    <t>2.</t>
  </si>
  <si>
    <t>Výměna vystrojení</t>
  </si>
  <si>
    <t>1.</t>
  </si>
  <si>
    <t>P.Č.</t>
  </si>
  <si>
    <t xml:space="preserve">Zhotovitel: </t>
  </si>
  <si>
    <t>Město Zliv, Dolní Náměstí 585, 373 44 Zliv</t>
  </si>
  <si>
    <t>Objednatel:</t>
  </si>
  <si>
    <t>Zeman Ludvík</t>
  </si>
  <si>
    <t xml:space="preserve">Část: </t>
  </si>
  <si>
    <t>Zpracoval:</t>
  </si>
  <si>
    <t xml:space="preserve">Objekt: </t>
  </si>
  <si>
    <t xml:space="preserve">Stavba: </t>
  </si>
  <si>
    <t>Seznam strojů a zařízení - rekapitulace</t>
  </si>
  <si>
    <t>Odvoz a likvidace elektroodpadu</t>
  </si>
  <si>
    <t>9.15</t>
  </si>
  <si>
    <t>Vedlejší a ostatní náklady nutné pro realizaci díla</t>
  </si>
  <si>
    <t>9.14</t>
  </si>
  <si>
    <t>Dokumentace skutečného provedení</t>
  </si>
  <si>
    <t>9.13</t>
  </si>
  <si>
    <t>Výchozí revize hromosvodu</t>
  </si>
  <si>
    <t>9.12</t>
  </si>
  <si>
    <t>Výchozí revize elektroinstalace</t>
  </si>
  <si>
    <t>9.11</t>
  </si>
  <si>
    <t>9.10</t>
  </si>
  <si>
    <t>9.9</t>
  </si>
  <si>
    <t>Nastavení, odladění, zkušební provoz zařízení</t>
  </si>
  <si>
    <t>9.8</t>
  </si>
  <si>
    <t>Funkční zkoušky, uvedení do provozu</t>
  </si>
  <si>
    <t>9.7</t>
  </si>
  <si>
    <t>Nastavení a kalibrace přístrojů MaR</t>
  </si>
  <si>
    <t>9.6</t>
  </si>
  <si>
    <t>SW nastavení instalované EZS</t>
  </si>
  <si>
    <t>9.5</t>
  </si>
  <si>
    <t xml:space="preserve">Úpravy SW na dispečinku provozovatele </t>
  </si>
  <si>
    <t>9.4</t>
  </si>
  <si>
    <t>Aplikační SW  telemetrické stanice</t>
  </si>
  <si>
    <t>9.3</t>
  </si>
  <si>
    <t>Aplikační SW pro instalované PLC a datapanel</t>
  </si>
  <si>
    <t>9.2</t>
  </si>
  <si>
    <t>Zhotovení výrobní dokumentace</t>
  </si>
  <si>
    <t>9.1</t>
  </si>
  <si>
    <t>Jádrový průvrt podlahou/stropem/stěnou do DN100 do mocnosti 0,5 m</t>
  </si>
  <si>
    <t>8.3</t>
  </si>
  <si>
    <t>8.2</t>
  </si>
  <si>
    <t>Demontáže včetně provizorního provozu ÚV</t>
  </si>
  <si>
    <t>8.1</t>
  </si>
  <si>
    <t>cena Kč/pol.</t>
  </si>
  <si>
    <t>jedn. cena Kč</t>
  </si>
  <si>
    <t>počet mj</t>
  </si>
  <si>
    <t>mj</t>
  </si>
  <si>
    <t>Dodavatel</t>
  </si>
  <si>
    <t>Položka</t>
  </si>
  <si>
    <t>Součet Kč bez DPH</t>
  </si>
  <si>
    <t>Elektromontáže a služby</t>
  </si>
  <si>
    <t>Ekvipotenciální svorkovnice s krytem</t>
  </si>
  <si>
    <t>7.24</t>
  </si>
  <si>
    <t>Ochranné nátěry zemních spojů</t>
  </si>
  <si>
    <t>7.23</t>
  </si>
  <si>
    <t>Pomocný spojovací a jinde nespecifikovaný materiál</t>
  </si>
  <si>
    <t>7.22</t>
  </si>
  <si>
    <t>Podpěra vedení na ploché střechy, 1 kg, plast/beton</t>
  </si>
  <si>
    <t>7.21</t>
  </si>
  <si>
    <t>Držák ochranného úhelníku do dřeva -- FeZn</t>
  </si>
  <si>
    <t>7.20</t>
  </si>
  <si>
    <t>Svorka na okapové svody</t>
  </si>
  <si>
    <t>7.19</t>
  </si>
  <si>
    <t>Svorka na okapové žlaby -- FeZn</t>
  </si>
  <si>
    <t>7.18</t>
  </si>
  <si>
    <t>Číselný štítek zk. svorky</t>
  </si>
  <si>
    <t>7.17</t>
  </si>
  <si>
    <t>Ochranný úhelník -- FeZn</t>
  </si>
  <si>
    <t>7.16</t>
  </si>
  <si>
    <t>Drát ø8 mm, (0,135 kg/m) -- AlMgSi polotvrdý</t>
  </si>
  <si>
    <t>7.15</t>
  </si>
  <si>
    <t>Izolační tyč pro vodiče délka 680 mm</t>
  </si>
  <si>
    <t>7.14</t>
  </si>
  <si>
    <t>,,T,, držák oddáleného hromosvodu</t>
  </si>
  <si>
    <t>7.13</t>
  </si>
  <si>
    <t>Dilatační propojka dlouhých vedení</t>
  </si>
  <si>
    <t>7.12</t>
  </si>
  <si>
    <t>Jímací tyč, samostatně stojící, délka 2,5 m</t>
  </si>
  <si>
    <t>7.11</t>
  </si>
  <si>
    <t>Podložka velká</t>
  </si>
  <si>
    <t>7.10</t>
  </si>
  <si>
    <t>Podstavec 17kg</t>
  </si>
  <si>
    <t>7.9</t>
  </si>
  <si>
    <t>Jímací tyč, samostatně stojící, délka 1,5 m</t>
  </si>
  <si>
    <t>7.8</t>
  </si>
  <si>
    <t>Svorka páska - drát -- FeZn</t>
  </si>
  <si>
    <t>7.7</t>
  </si>
  <si>
    <t>Svorka páska - páska -- FeZn</t>
  </si>
  <si>
    <t>7.6</t>
  </si>
  <si>
    <t>Svorka univerzální  -- FeZn</t>
  </si>
  <si>
    <t>7.5</t>
  </si>
  <si>
    <t>Svorka zkušební  -- FeZn</t>
  </si>
  <si>
    <t>7.4</t>
  </si>
  <si>
    <t>Drát ø10 mm, (1 kg=1,6 m) -- FeZn</t>
  </si>
  <si>
    <t>7.3</t>
  </si>
  <si>
    <t>Zemnící páska FeZn 30x4 mm, 1kg=1,05 m</t>
  </si>
  <si>
    <t>7.2</t>
  </si>
  <si>
    <t>Teplem smrštitelná trubice na ochranu přechodů uzemnění do Ø10 mm</t>
  </si>
  <si>
    <t>7.1</t>
  </si>
  <si>
    <t>Zemnící síť a hromosvod</t>
  </si>
  <si>
    <t>Dielektrický koberec před rozvaděče</t>
  </si>
  <si>
    <t>6.46</t>
  </si>
  <si>
    <t>Ostatní spojovací materiál, pomocný spojovací a jinde nespecifikovaný materiál</t>
  </si>
  <si>
    <t>6.45</t>
  </si>
  <si>
    <t xml:space="preserve">Pomocné nosné nerezové konstrukce, držáky </t>
  </si>
  <si>
    <t>6.44</t>
  </si>
  <si>
    <t>Průmyslové dvojtrubicové LED svítidlo 230 V AC / 2x14 W krytí IP66, šedá základna, difuzor: čirý polykarbonát, přisazená nebo závěsná montáž včetně zdrojů</t>
  </si>
  <si>
    <t>6.43</t>
  </si>
  <si>
    <t xml:space="preserve">Místní skříň vxšxh 180x254x111 mm včetně 1 ks otočného ovladače 3 polohy s aretací kontakty 2Z, 1 ks silový 4pólový vypínač max 10 A AC3, 2 ks indikační signálky 24 V DC, 3 ks kabelové průchodky do M35x1,5, svorek do 2,5 mm2, vnitřní provedení, včetně kompletace </t>
  </si>
  <si>
    <t>6.42</t>
  </si>
  <si>
    <t xml:space="preserve">Místní skříň vxšxh 180x182x111 mm včetně 2 ks otočného ovladače 3 polohy s aretací kontakty 2Z, 2 ks indikační signálky 24 V DC, 1 ks kabelové průchodky do M35x1,5, svorek do 2,5 mm2, vnitřní provedení, včetně kompletace </t>
  </si>
  <si>
    <t>6.41</t>
  </si>
  <si>
    <t xml:space="preserve">Svorková skříň vxšxh 180x180x111 mm včetně kabelových průchodek do M25x1,5, svorky do 2,5 mm2, vnitřní provedení, včetně kompletace </t>
  </si>
  <si>
    <t>6.40</t>
  </si>
  <si>
    <t xml:space="preserve">Svorková skříň vxšxh 110x110x66 mm včetně kabelových průchodek do M25x1,5, a membránové průchodky, svorky do 2,5 mm2, vnitřní provedení, včetně kompletace </t>
  </si>
  <si>
    <t>6.39</t>
  </si>
  <si>
    <t xml:space="preserve">Svorková skříň vxšxh 110x110x66 mm včetně kabelových průchodek do M25x1,5, svorky do 2,5 mm2, vnitřní provedení, včetně kompletace </t>
  </si>
  <si>
    <t>6.38</t>
  </si>
  <si>
    <t>Rozbočovací krabice šedá, Ui=400V, s vývodkami a záslepkami IP 54, s 5-pólovou bezšroubovou svorkovnicí, jmenovitý průřez 2,5 mm²</t>
  </si>
  <si>
    <t>6.37</t>
  </si>
  <si>
    <t>Datový kabel stíněný, pro vnitřní použití, pevné uložení, s měděnými jádry, FTP, CAT5E, izolace PVC</t>
  </si>
  <si>
    <t>6.36</t>
  </si>
  <si>
    <t>Ovládací skříň se dvěma otočnými ovladači 3 polohy s aretací, kontakty 1Z + 1Z</t>
  </si>
  <si>
    <t>6.35</t>
  </si>
  <si>
    <t>Ovládací skříň s otočným ovladačem 3 polohy s aretací, kontakty 1Z + 1Z</t>
  </si>
  <si>
    <t>6.34</t>
  </si>
  <si>
    <t>Zásuvková skříň, zásuvky: 1x400 V/32 A/5 P, 1x400 V/16 A/5 P, 2x230 V/16 A/3 P, včetně jištění pro každou ze zásuvek, proudový chránič</t>
  </si>
  <si>
    <t>6.33</t>
  </si>
  <si>
    <t>Ovládací kabel stíněný, pro vnitřní použití, pevné uložení, s měděnými jádry do 7x1 mm2</t>
  </si>
  <si>
    <t>6.32</t>
  </si>
  <si>
    <t>Ovládací kabel stíněný, pro vnitřní použití, pevné uložení, s měděnými jádry do 4x1 mm2</t>
  </si>
  <si>
    <t>6.31</t>
  </si>
  <si>
    <t>Ovládací kabel stíněný, pro vnitřní použití, pevné uložení, s měděnými jádry do 14x1 mm2</t>
  </si>
  <si>
    <t>6.30</t>
  </si>
  <si>
    <t>Propojovací jednožilový vodič, jádro měděné lanované, izolace z PVC, 450/750 V, do průřezu 6 mm2</t>
  </si>
  <si>
    <t>6.29</t>
  </si>
  <si>
    <t>Propojovací jednožilový vodič, jádro měděné lanované, izolace z PVC, 450/750 V, do průřezu 35 mm2</t>
  </si>
  <si>
    <t>6.28</t>
  </si>
  <si>
    <t>Silový kabel pro pevné uložení do 1kV, s měděnými jádry do 2x4 mm2</t>
  </si>
  <si>
    <t>6.27</t>
  </si>
  <si>
    <t>Silový kabel pro pevné uložení do 1kV, s měděnými jádry do 7x2,5 mm2</t>
  </si>
  <si>
    <t>6.26</t>
  </si>
  <si>
    <t>Silový kabel pro pevné uložení do 1kV, s měděnými jádry do 7x1,5 mm2</t>
  </si>
  <si>
    <t>6.25</t>
  </si>
  <si>
    <t>Silový kabel pro pevné uložení do 1kV, s měděnými jádry do 5x6 mm2</t>
  </si>
  <si>
    <t>6.24</t>
  </si>
  <si>
    <t>Silový kabel pro pevné uložení do 1kV, s měděnými jádry do 5x16 mm2</t>
  </si>
  <si>
    <t>6.23</t>
  </si>
  <si>
    <t>Silový kabel pro pevné uložení do 1kV, s měděnými jádry do 5x10 mm2</t>
  </si>
  <si>
    <t>6.22</t>
  </si>
  <si>
    <t>Silový kabel pro pevné uložení do 1kV, s měděnými jádry do 4x4 mm2</t>
  </si>
  <si>
    <t>6.21</t>
  </si>
  <si>
    <t>Silový kabel pro pevné uložení do 1kV, s měděnými jádry do 4x1,5 mm2</t>
  </si>
  <si>
    <t>6.20</t>
  </si>
  <si>
    <t>Silový kabel pro pevné uložení do 1kV, s měděnými jádry do 3x2,5 mm2</t>
  </si>
  <si>
    <t>6.19</t>
  </si>
  <si>
    <t>Silový kabel pro pevné uložení do 1kV, s měděnými jádry do 3x1,5 mm2</t>
  </si>
  <si>
    <t>6.18</t>
  </si>
  <si>
    <t>LED reflektor 230 V AC / 50 W, 4000K, krytí IP65, nástěnná montáž, barva: černá, pohybový senzor</t>
  </si>
  <si>
    <t>6.17</t>
  </si>
  <si>
    <t>LED reflektor 230 V AC / 30 W, 4000K, krytí IP65, nástěnná montáž, barva: černá</t>
  </si>
  <si>
    <t>6.16</t>
  </si>
  <si>
    <t>Lišta hranatá vkládací, do 60 x 40 mm, bílá</t>
  </si>
  <si>
    <t>6.15</t>
  </si>
  <si>
    <t xml:space="preserve">Instalační kabel pro páteřní rozvod sběrnice a připojení vzdálených periferií do 1x2x0,5 mm2+1x2x0,2 mm2 </t>
  </si>
  <si>
    <t>6.14</t>
  </si>
  <si>
    <t>Elektroinstalační trubka plastová pevná/ohebná do ø32 mm včetně příchytek, spojek a spojovacího materiálu</t>
  </si>
  <si>
    <t>6.13</t>
  </si>
  <si>
    <t>Žárovkové přisazené svítidlo s mřížkou 1x60W, E27, kruhové, IP40 včetně LED zdroje</t>
  </si>
  <si>
    <t>6.12</t>
  </si>
  <si>
    <t>Axiální stěnový ventilátor průměr 315 mm, 2220 m3/hod, 55 dB, 120 W, 230 VAC</t>
  </si>
  <si>
    <t>6.11</t>
  </si>
  <si>
    <t>Nástěnné průmyslové zářivkové svítidlo nouzového osvětlení, 1x11 W, s vlastním akumulátorem a střídačem, 3h, plastové těleso svítidla, krytí IP65, včetně zdroje a samolepicí fólie s piktogramem označení nouzového východu</t>
  </si>
  <si>
    <t>6.10</t>
  </si>
  <si>
    <t>Ovládací kabel stíněný, párový, flexibilní, PVC kabely dle DIN VDE 0812, pro vnitřní použití, pevné uložení, s měděnými jádry do 20x2x0,25 mm2</t>
  </si>
  <si>
    <t>6.9</t>
  </si>
  <si>
    <t>Drátěný kabelový žlab, hloubka/šířka do 54/50 mm, nerezový, včetně nosných a spojovacích prvků</t>
  </si>
  <si>
    <t>6.8</t>
  </si>
  <si>
    <t>Drátěný kabelový žlab, hloubka/šířka do 105/400 mm, nerezový, včetně nosných a spojovacích prvků</t>
  </si>
  <si>
    <t>6.7</t>
  </si>
  <si>
    <t>Drátěný kabelový žlab, hloubka/šířka do 105/200 mm, nerezový, včetně nosných a spojovacích prvků</t>
  </si>
  <si>
    <t>6.6</t>
  </si>
  <si>
    <t>Drátěný kabelový žlab, hloubka/šířka do 105/100 mm, nerezový, včetně nosných a spojovacích prvků</t>
  </si>
  <si>
    <t>6.5</t>
  </si>
  <si>
    <t>Přímotopný konvektor 230 V AC/500W, montáž na stěnu, vlastní termostat s vypínačem</t>
  </si>
  <si>
    <t>6.4</t>
  </si>
  <si>
    <t>Přímotopný konvektor 230 V AC/2000W, montáž na stěnu, vlastní termostat s vypínačem</t>
  </si>
  <si>
    <t>6.3</t>
  </si>
  <si>
    <t>Zásuvka jednonásobná, na povrch s víčkem, IP 44, 230 V/16 A, šedá</t>
  </si>
  <si>
    <t>6.2</t>
  </si>
  <si>
    <t>Spínač jednopólový na povrch, řazení 1, IP 44, šedá</t>
  </si>
  <si>
    <t>6.1</t>
  </si>
  <si>
    <t>Kabely, kabelové trasy a elektromontážní materiál</t>
  </si>
  <si>
    <t>Odporový snímač teploty venkovní, s výstupem 4-20 mA, rozsah -30 až 60°C, IP 65</t>
  </si>
  <si>
    <t>5.9</t>
  </si>
  <si>
    <t>Ponorná nerezová sonda k měření výšky hladiny, měřená veličina v m (H2O), membrána nerezová, rozsah 0 - 6 m, výstupní signál 4 - 20 mA  třívodič, délka kabelu 10 m</t>
  </si>
  <si>
    <t>5.8</t>
  </si>
  <si>
    <t>Ústředna EZS s vestavěným GSM / GPRS komunikátorem, napájením periferií, BUS sběrnicí, zálohovým akumulátorem 7 Ah a přídavné desky 2x relé - případnou SIM kartu do EZS dodá provozovatel objektu při realizaci díla</t>
  </si>
  <si>
    <t>5.7</t>
  </si>
  <si>
    <t>Sběrnicová siréna venkovní, zálohovaná včetně bílého krytu s LED blikačem</t>
  </si>
  <si>
    <t>5.6</t>
  </si>
  <si>
    <t>Sběrnicová siréna EZS vnitřní</t>
  </si>
  <si>
    <t>5.5</t>
  </si>
  <si>
    <t>Sběrnicový PIR detektor pohybu</t>
  </si>
  <si>
    <t>5.4</t>
  </si>
  <si>
    <t>Sběrnicový přístupový modul EZS s RFID čtečkou ve zvýšeném krytí IP65</t>
  </si>
  <si>
    <t>5.3</t>
  </si>
  <si>
    <t xml:space="preserve">Plovákový spínač s přepínacím kontaktem, IP 68, vč. 10 m kabelu držáku na uchycení  </t>
  </si>
  <si>
    <t>5.2</t>
  </si>
  <si>
    <t>Dvojitá ponorná sonda do vrtu pro snímání dvou hladina s diferencí 1-5 m , délka kabelu 50 m včetně atestu pro pitnou vodu</t>
  </si>
  <si>
    <t>5.1</t>
  </si>
  <si>
    <t>Dodávka polní instrumentace MaR</t>
  </si>
  <si>
    <t>Nástěnný rozvaděč automatické hrazené kompenzace 15,5 kVAr rozdělené do 5-ti stupňů. Panelový grafický regulátor kompenzace. Rozvaděč oceloplechový, nástěnný vxšvh 1200x800x300 mm, krytí IP 40/00, včetně nuceno ventilace a kompletního příslušenství</t>
  </si>
  <si>
    <t>4.1</t>
  </si>
  <si>
    <t>Dodávka rozvaděče RC1</t>
  </si>
  <si>
    <t>Výroba a kompletace rozvaděče, kusová zkouška rozvaděče včetně výstupního protokolu a EU prohlášení o shodě</t>
  </si>
  <si>
    <t>3.3</t>
  </si>
  <si>
    <t xml:space="preserve">Nosný a ranžírovací materiál, pojistkové patrony, svorkovnice, kabelové průchodky, strojně tištěné štítky přístrojů a návlečky jednotlivých vodičů </t>
  </si>
  <si>
    <t>3.2</t>
  </si>
  <si>
    <t xml:space="preserve">Modulový nástěnný rozvaděč v průmyslovém provedení z polykarbonátu vyztuženého skleněnými vlákny, vxšvh 600x300x142 mm, 56 modulů min krytí IP 54/20, jistící prvky min Icn 10 kA, In 3x 40 A,
- 1x hlavní vypínač In 3x 40A,
- 4x jištěný vývod 400 V / 32 A pro zás. skříně,
- 1x vývod 230 V / 16 A s chráničem 0,03 A s nadproudovou ochranou pro zásuvkové okruhy,
- 1x vývod 230 V / 16 A s chráničem 0,03 A s nadproudovou ochranou pro ohřev TUV,
- 4x vývod 230 V / 16 A s chráničem 0,03 A s nadproudovou ochranou pro elektrický konvektor,
- 1x vývod 230 V 1016 A s chráničem 0,03 A s nadproudovou ochranou pro pohon elektrických vrat
- 3x vývod 230 V / 10 A s chráničem 0,03 A s nadproudovou ochranou pro osvětlení,
- 3x motorový vývod 230V / 0,15 kW pro napájení ventilátoru včetně časového řízení, ovládání z MS
</t>
  </si>
  <si>
    <t>3.1</t>
  </si>
  <si>
    <t>Dodávka rozvaděče RS1</t>
  </si>
  <si>
    <t>2.12</t>
  </si>
  <si>
    <t>2.11</t>
  </si>
  <si>
    <t>Ovládací a signálové propoje z technologického rozvaděče do I/O modulů řídicího systému</t>
  </si>
  <si>
    <t>2.10</t>
  </si>
  <si>
    <t>Napájecí analogový proudový obvod s rozsahem 4÷20 mA pro napájení pasivních analogových procesních měřidel se zapojení signálu do řídicího systému</t>
  </si>
  <si>
    <t>2.9</t>
  </si>
  <si>
    <t xml:space="preserve">Jištěný 1f vývod In 2 A pro napájení vyhodnocovací jednotky indukčního průtokoměru včetně obvodů pro vyhodnocení proteklého množství a aktuálního průtoku do řídicího systému </t>
  </si>
  <si>
    <t>2.8</t>
  </si>
  <si>
    <t>Signálový vývod pro zpracování digitálních výstupů proteklého množství z vodoměru s přenosem do řídícího systému</t>
  </si>
  <si>
    <t>2.7</t>
  </si>
  <si>
    <t>Jištěný 1f vývod In 6 A pro rozvaděč EZS včetně signalizace stavů zajištěno a poplach do ŘS</t>
  </si>
  <si>
    <t>2.6</t>
  </si>
  <si>
    <t>Zálohovaný obvod 12 V DC pro napájení stávajícího radiového modemu umístěného ve stávajícím samostatném rozvaděči</t>
  </si>
  <si>
    <t>2.5</t>
  </si>
  <si>
    <t>Kompaktní telemetrická stanice instalovaná v rozvaděči
- napájení 24 V DC,
- digitální vstupy: 20 × aktivní/pasivní s indikací, z toho možno využít 4 × čítač pulsů, 2x monitoring napájení,
- digitální výstupy: 6 × reléový výstup s indikací,
- analogové vstupy: 4 × proudový nebo napěťový vstup, přesnost 0,25%,
- komunikační rozhraní: GSM / GPRS modem (volitelně 3G); Ethernet 4 × 10/100 Base-T; 2 × RS232, 2 × RS485,
- komunikační protokoly: Proteus, Modbus, HTTP/HTTPS (web server)
- kapacita paměti: 100 000 záznamů
- včetně pomocných napájecích a datových propojů do stávajícího radiového modemu - Radiový modem včetně antény a koaxiálního kabelu  - stávající</t>
  </si>
  <si>
    <t>2.4</t>
  </si>
  <si>
    <t xml:space="preserve">Řídicí systém - PLC - instalovaný v rozvaděči
- napájení 24 V DC,
- vlastní volně programovatelné CPU, paměť min 12 MB,
- vestavěné porty komunikace 3x Ethernet - (10/100BaseT) protokol Modbus/TCP (klient, server),
- 8x analogový proudový vstup 4-20 mA,
- 4x analogový proudový výstup 4-20 mA,
- 64x digitální vstup 24 V DC,
- 32x digitální výstup 24 V DC, 
- vstupy a výstupy osazeny včetně 20% rezervy, možnost rozšíření o minimálně 6 ks I/O modulů,
- 15,6“ LCD TFT barevný display (16,2M barev), dotyková obrazovka, rozlišení obrazovky 1920 x 1080, 2x sériový port, 1xEthernet, 1xUSB
- průmyslový ethernet switch 5x 10/100 Base-TX porty, napájení 24 V DC 
- USB flash disk 8GB 
- včetně pomocných napájecích a datových propojů
  </t>
  </si>
  <si>
    <t>2.3</t>
  </si>
  <si>
    <t>Vlastní výbava rozvaděče - hlavní vypínač 1x 20 A, jistící prvky min Icn 10 kA včetně rázových tlumivek a svodiče tř. D s vf. filtrem, zálohovaný zdroj s funkcí UPS 230 V / 24 V DC, 240 W včetně akumulátoru min 42 Ah, hlídání napětí 230 V a 24 V DC řídicího systému včetně dálkové signalizace, signalizace a kvitace sdružené poruchy, vývod 24 V DC do technologického rozvaděče</t>
  </si>
  <si>
    <t>2.2</t>
  </si>
  <si>
    <t>Skříňový rozvaděč jedno dveřový vxšvh 2000x800x400 mm, krytí IP 54/20, včetně montážního panelu, boků, soklu v=100 mm, osvětlení, servisní zásuvky a kompletního příslušenství</t>
  </si>
  <si>
    <t>2.1</t>
  </si>
  <si>
    <t>Dodávka rozvaděče DT1</t>
  </si>
  <si>
    <t>1.20</t>
  </si>
  <si>
    <t>1.19</t>
  </si>
  <si>
    <t>Jištěný 1f vývod In 10 A pro připojení filtru akumulace včetně signalizace zanesení filtru na dveřích rozvaděče a do ŘS</t>
  </si>
  <si>
    <t>1.18</t>
  </si>
  <si>
    <t>Spínaný 3f motorový vývod do 11 kW pro čerpadlo s rozběhem Y/D včetně vyhodnocení teploty vinutí motoru, místní signalizace automatu, chodu a poruchy na dveřích rozvaděče, dálková signalizace chodu a poruchy, ovládání ze dveří rozvaděče, blokace chodu minimální hladinou pracího vodojemu</t>
  </si>
  <si>
    <t>1.17</t>
  </si>
  <si>
    <t>Spínaný 3f motorový vývod do 15 kW pro dmychadlo s rozběhem Y/D včetně vyhodnocení teploty vinutí motoru, místní signalizace chodu a poruchy na dveřích rozvaděče, dálková signalizace chodu a poruchy, ovládání ze dveří rozvaděče</t>
  </si>
  <si>
    <t>1.16</t>
  </si>
  <si>
    <t xml:space="preserve">Ovládací vývod signalizace limitního stavu hladiny snímaného limitním spínačem včetně optické signalizace na dveřích rozvaděče a signalizace do ŘS </t>
  </si>
  <si>
    <t>1.15</t>
  </si>
  <si>
    <t>Spínaný 1f reverzační vývod pro pohon uzávěru do 0,75 kW včetně místní signalizace koncových poloh na dveřích rozvaděče a dálková signalizace poruchy, koncových poloh a automatu, ovládání z ŘS a ze dveří rozvaděče</t>
  </si>
  <si>
    <t>1.14</t>
  </si>
  <si>
    <t>Spínaný 3f motorový vývod do 11 kW pro čerpadlo s rozběhem Y/D včetně vyhodnocení teploty vinutí motoru, místní signalizace automatu, chodu a poruchy na dveřích rozvaděče, dálková signalizace automatu, chodu a poruchy, ovládání z ŘS a ze dveří rozvaděče, blokace chodu minimální hladinou akumulace.</t>
  </si>
  <si>
    <t>1.13</t>
  </si>
  <si>
    <t>Spínaný 3f motorový vývod do 2 kW pro dávkovač vápna  místní signalizace automatu, chodu a poruchy na MS, dálková signalizace automatu, chodu a poruchy, ovládání z ŘS a z místní skříně.</t>
  </si>
  <si>
    <t>1.12</t>
  </si>
  <si>
    <t>Jištěný 1f vývod In 10 A pro připojení dávkovacího čerpadla, ovládání analogovým výstupem 4..20 mA z ŘS a z panelu čerpadla, dálková signalizace poruchy a minimální hladiny</t>
  </si>
  <si>
    <t>1.11</t>
  </si>
  <si>
    <t>Spínaný 3f reverzační vývod pro pohon uzávěru do 0,25 kW včetně  místní signalizace koncových poloh na MS a dálková signalizace poruchy, koncových poloh a automatu, ovládání z ŘS a z místní skříně</t>
  </si>
  <si>
    <t>1.10</t>
  </si>
  <si>
    <t>Ovládací vývod pro dálkové spínání vrtu pomocí stávajícího ovládacího kabelu  včetně místní a dálkové signalizace automatu, chodu, poruchy, ovládání z ŘS a ze dveří rozvaděče včetně volby čerpání "MÁLO - HODNĚ". Stávající ovládací kabel osazen svodiči SPD D1, C2, stupeň 1+2+3, ochrana proti podélnému i příčnému přepětí, napětí 24 V DC, In 20/10 kA, jmenovitý proud 1A, výměnné moduly</t>
  </si>
  <si>
    <t>1.9</t>
  </si>
  <si>
    <t>Ovládací vývod pro dálkové spínání vrtu pomocí telemetrické stanice včetně místní a dálkové signalizace automatu, chodu, poruchy, ovládání z ŘS a ze dveří rozvaděče</t>
  </si>
  <si>
    <t>1.8</t>
  </si>
  <si>
    <t>Spínaný 3f motorový vývod do 1,2 kW pro čerpadlo vrtu včetně ochrany proti chodu na sucho, místní a dálkové signalizace automatu, chodu, poruchy a min. hladiny, ovládání z ŘS a ze dveří rozvaděče</t>
  </si>
  <si>
    <t>1.7</t>
  </si>
  <si>
    <t>Jištěný 3f vývod In 40 A pro napájení rozvaděče stavební elektroinstalace</t>
  </si>
  <si>
    <t>1.6</t>
  </si>
  <si>
    <t>Jištěný 3f vývod In 25 A pro napájení rozvaděče stavební elektroinstalace pracího vodojemu včetně kombinovaného svodiče bleskových proudů typ 1 a 2, čtyřpólový - 12,5 kA/ pól</t>
  </si>
  <si>
    <t>1.5</t>
  </si>
  <si>
    <t>Jištěný 3f vývod In 50 A pro napájení rozvaděče automatické kompenzace včetně proudového transformátoru a měřícího obvodu do  rozvaděče automatické kompenzace</t>
  </si>
  <si>
    <t>1.4</t>
  </si>
  <si>
    <t xml:space="preserve">Multifunkční panelový digitální měřící přístroj - měření:
• Proudy - okamžitý: I1, I2, I3, In, Icelk., - AVG/ AVG maximum: I1, I2, I3, In
• Napětí a frekvence - okamžité: U1, U2, U3, U12, U23,
U31, F, Uf-celk, Us-celk, - AVG/ AVG maximum:U1, U2, U3,
• Výkon - okamžitý: 3P, ΣP, 3Q, ΣQ, 3S, ΣS, - AVG maximum: ΣP, ΣQ, ΣS
• Účiník - okamžitý: 3PF, ΣPF AVG/ AVG maximum: ΣPF
• Elektroměr: Činná energie: +/- kWh, jalová energie: +/- kvarh, Zdánlivá energie: kVA
• Počitadlo provozních hodin:
• Komunikace ethernet MODBUS TCP,
Včetně proudových transformátorů proudu, zkušební svorkovnice a pomocných měřících obvodů.
</t>
  </si>
  <si>
    <t>1.3</t>
  </si>
  <si>
    <t>Vlastní výbava rozvaděče - hlavní jistič rozvaděče 3x 160 A, jistící prvky min Icn 10 kA, nouzové STOP tlačítko, kombinovaný svodič bleskových proudů typ 1 a 2, trojpólový - 25 kA/ pól
- vývod 230V AC do rozvaděče MaR,
- přívod 24 V DC z rozvaděče MaR,
- hlídání napětí 3x 400 V včetně místní a dálkové signalizace.</t>
  </si>
  <si>
    <t>1.2</t>
  </si>
  <si>
    <t>Skříňový dvoudvéřový rozvaděč s rozměry vxšvh 2000x1000x400 mm, krytí IP 54/20, včetně montážního panelu, boků, soklu v=100 mm, osvětlení a kompletního příslušenství</t>
  </si>
  <si>
    <t>1.1</t>
  </si>
  <si>
    <t>Dodávka rozvaděče RM1</t>
  </si>
  <si>
    <t>Dodávky</t>
  </si>
  <si>
    <r>
      <t xml:space="preserve">POZN. - NENÍ PŘEDMĚTEM PROJEKTU ANI TÉTO SPECIFIKACE
</t>
    </r>
    <r>
      <rPr>
        <sz val="8"/>
        <color indexed="8"/>
        <rFont val="Arial"/>
        <family val="2"/>
        <charset val="238"/>
      </rPr>
      <t xml:space="preserve">- zhotovitel stavební části provede veškeré výkopové práce spojené s pokládkou veškerých zemních kabelů včetně NN přípojky a zemnící sítě, usazení elektroměrového pilíře, provede pískové lože 10 cm pod a nad kabely, zásypy kabelů, záhozy a úpravy terénu, vytýčení inženýrských sítí a geodetické zaměření skutečného stavu - součástí dodávky elektro je založení zemnících pásků, chrániček, kabelů a výstražných fólií do stavbou připravených výkopů a dohled na zásypy kabelů,
- dodavatel technologické části dodá podružné rozvaděče česlí a dávkování síranu včetně periferií, kabeláže a kabelových tras, včetně zapojení, revize a uvedení do provozu. Předmětem této části projektu jsou pouze přívodní a ovládací kabely k rozvaděčům,
- dodavatel technologické části dodá podružný rozvaděč česlí vybavený signály CHOD a PORUCHA včetně vstupního signálu externího spuštění beznapěťovým kontaktem,
-  zhotovitel stavební části dodá a namontuje ohřívač TUV, zhotoví montážní otvory pro ventilátory a dodá a nainstaluje venkovní mřížku hlavního ventilátoru dmychány,
- provozovatel ČOV zajistí SIM kartu do telemetrické stanice,
- provozovatel ČOV zajistí SIM kartu do EZS.
</t>
    </r>
  </si>
  <si>
    <t>Technická specifikace - rekapitulace</t>
  </si>
  <si>
    <t>Dne:</t>
  </si>
  <si>
    <t>Vypracoval:</t>
  </si>
  <si>
    <t>Zhotovitel:</t>
  </si>
  <si>
    <t xml:space="preserve">Zliv ÚV - stavební úpravy a výměna vystrojení
PS-02 Elektroinstalace a MaR </t>
  </si>
  <si>
    <t>Název stavby / díla: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</si>
</sst>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#,##0\ &quot;Kč&quot;"/>
    <numFmt numFmtId="169" formatCode="#,##0\ _K_č"/>
    <numFmt numFmtId="170" formatCode="#"/>
  </numFmts>
  <fonts count="104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3"/>
      <charset val="238"/>
    </font>
    <font>
      <sz val="11"/>
      <name val="Times New Roman"/>
      <family val="1"/>
      <charset val="238"/>
    </font>
    <font>
      <b/>
      <sz val="10"/>
      <name val="Arial"/>
      <family val="2"/>
    </font>
    <font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Arial"/>
      <family val="2"/>
    </font>
    <font>
      <sz val="9"/>
      <name val="Arial CE"/>
      <family val="2"/>
      <charset val="238"/>
    </font>
    <font>
      <u/>
      <sz val="9"/>
      <name val="Arial"/>
      <family val="2"/>
    </font>
    <font>
      <sz val="9"/>
      <name val="Calibri"/>
      <family val="2"/>
      <charset val="238"/>
    </font>
    <font>
      <vertAlign val="superscript"/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8"/>
      <color rgb="FFFF0000"/>
      <name val="Calibri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63"/>
      <name val="Arial"/>
      <family val="2"/>
      <charset val="238"/>
    </font>
    <font>
      <b/>
      <sz val="8"/>
      <name val="Arial"/>
      <family val="2"/>
    </font>
    <font>
      <sz val="9"/>
      <color indexed="8"/>
      <name val="Arial"/>
      <family val="2"/>
      <charset val="238"/>
    </font>
    <font>
      <b/>
      <sz val="12"/>
      <name val="Arial"/>
      <family val="2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1" fillId="0" borderId="0" applyNumberFormat="0" applyFill="0" applyBorder="0" applyAlignment="0" applyProtection="0"/>
    <xf numFmtId="0" fontId="53" fillId="0" borderId="1"/>
    <xf numFmtId="0" fontId="70" fillId="0" borderId="1"/>
    <xf numFmtId="0" fontId="70" fillId="0" borderId="1"/>
    <xf numFmtId="0" fontId="53" fillId="0" borderId="1"/>
    <xf numFmtId="0" fontId="55" fillId="0" borderId="1"/>
    <xf numFmtId="0" fontId="55" fillId="0" borderId="1"/>
    <xf numFmtId="0" fontId="1" fillId="0" borderId="1"/>
    <xf numFmtId="44" fontId="100" fillId="0" borderId="1" applyFont="0" applyFill="0" applyBorder="0" applyAlignment="0" applyProtection="0"/>
  </cellStyleXfs>
  <cellXfs count="66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9" fillId="0" borderId="4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5" xfId="0" applyFont="1" applyBorder="1"/>
    <xf numFmtId="166" fontId="9" fillId="0" borderId="0" xfId="0" applyNumberFormat="1" applyFont="1"/>
    <xf numFmtId="166" fontId="9" fillId="0" borderId="16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5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0" fontId="54" fillId="0" borderId="1" xfId="2" applyFont="1" applyAlignment="1">
      <alignment vertical="top" wrapText="1"/>
    </xf>
    <xf numFmtId="168" fontId="54" fillId="0" borderId="1" xfId="2" applyNumberFormat="1" applyFont="1" applyAlignment="1">
      <alignment horizontal="center" vertical="top" wrapText="1"/>
    </xf>
    <xf numFmtId="0" fontId="54" fillId="0" borderId="1" xfId="2" applyFont="1" applyAlignment="1">
      <alignment horizontal="center" vertical="top" wrapText="1"/>
    </xf>
    <xf numFmtId="0" fontId="54" fillId="0" borderId="1" xfId="2" applyFont="1" applyAlignment="1">
      <alignment horizontal="left" vertical="top" wrapText="1"/>
    </xf>
    <xf numFmtId="49" fontId="54" fillId="0" borderId="1" xfId="2" applyNumberFormat="1" applyFont="1" applyAlignment="1">
      <alignment horizontal="left" vertical="top" wrapText="1"/>
    </xf>
    <xf numFmtId="49" fontId="54" fillId="0" borderId="1" xfId="2" applyNumberFormat="1" applyFont="1" applyAlignment="1">
      <alignment horizontal="left" vertical="top"/>
    </xf>
    <xf numFmtId="0" fontId="55" fillId="0" borderId="1" xfId="2" applyFont="1" applyAlignment="1">
      <alignment horizontal="center" vertical="top" wrapText="1"/>
    </xf>
    <xf numFmtId="0" fontId="53" fillId="0" borderId="1" xfId="2" applyAlignment="1">
      <alignment horizontal="center"/>
    </xf>
    <xf numFmtId="0" fontId="54" fillId="0" borderId="1" xfId="2" applyFont="1" applyAlignment="1">
      <alignment horizontal="center" vertical="top"/>
    </xf>
    <xf numFmtId="0" fontId="55" fillId="0" borderId="1" xfId="2" applyFont="1" applyAlignment="1">
      <alignment horizontal="left" vertical="top" wrapText="1"/>
    </xf>
    <xf numFmtId="0" fontId="54" fillId="0" borderId="1" xfId="2" applyFont="1" applyAlignment="1">
      <alignment wrapText="1"/>
    </xf>
    <xf numFmtId="0" fontId="55" fillId="0" borderId="1" xfId="2" applyFont="1" applyAlignment="1">
      <alignment horizontal="left"/>
    </xf>
    <xf numFmtId="0" fontId="53" fillId="0" borderId="1" xfId="2" applyAlignment="1">
      <alignment horizontal="center" vertical="top"/>
    </xf>
    <xf numFmtId="0" fontId="55" fillId="0" borderId="1" xfId="2" applyFont="1" applyAlignment="1" applyProtection="1">
      <alignment horizontal="left" vertical="top" wrapText="1"/>
      <protection locked="0"/>
    </xf>
    <xf numFmtId="0" fontId="56" fillId="0" borderId="1" xfId="2" applyFont="1" applyAlignment="1">
      <alignment horizontal="left" vertical="top" wrapText="1"/>
    </xf>
    <xf numFmtId="0" fontId="57" fillId="0" borderId="1" xfId="2" applyFont="1" applyAlignment="1">
      <alignment horizontal="center" vertical="top" wrapText="1"/>
    </xf>
    <xf numFmtId="0" fontId="54" fillId="0" borderId="1" xfId="2" applyFont="1" applyAlignment="1">
      <alignment horizontal="justify"/>
    </xf>
    <xf numFmtId="0" fontId="58" fillId="0" borderId="1" xfId="2" applyFont="1" applyAlignment="1">
      <alignment horizontal="left" vertical="top" wrapText="1"/>
    </xf>
    <xf numFmtId="49" fontId="55" fillId="0" borderId="1" xfId="2" applyNumberFormat="1" applyFont="1" applyAlignment="1">
      <alignment horizontal="left" vertical="top" wrapText="1"/>
    </xf>
    <xf numFmtId="49" fontId="54" fillId="0" borderId="1" xfId="2" applyNumberFormat="1" applyFont="1" applyAlignment="1">
      <alignment horizontal="left" vertical="center" wrapText="1"/>
    </xf>
    <xf numFmtId="49" fontId="58" fillId="0" borderId="1" xfId="2" applyNumberFormat="1" applyFont="1" applyAlignment="1">
      <alignment horizontal="left" vertical="center" wrapText="1"/>
    </xf>
    <xf numFmtId="49" fontId="59" fillId="0" borderId="1" xfId="2" applyNumberFormat="1" applyFont="1" applyAlignment="1">
      <alignment horizontal="left" vertical="center" wrapText="1"/>
    </xf>
    <xf numFmtId="49" fontId="55" fillId="0" borderId="1" xfId="2" applyNumberFormat="1" applyFont="1" applyAlignment="1">
      <alignment horizontal="left" vertical="center" wrapText="1"/>
    </xf>
    <xf numFmtId="49" fontId="54" fillId="0" borderId="1" xfId="2" applyNumberFormat="1" applyFont="1" applyAlignment="1">
      <alignment horizontal="left" vertical="top" wrapText="1"/>
    </xf>
    <xf numFmtId="0" fontId="54" fillId="0" borderId="1" xfId="2" applyFont="1" applyAlignment="1">
      <alignment horizontal="center"/>
    </xf>
    <xf numFmtId="49" fontId="59" fillId="0" borderId="1" xfId="2" applyNumberFormat="1" applyFont="1" applyAlignment="1">
      <alignment horizontal="left" vertical="center" wrapText="1"/>
    </xf>
    <xf numFmtId="0" fontId="54" fillId="0" borderId="1" xfId="2" applyFont="1" applyAlignment="1" applyProtection="1">
      <alignment horizontal="left" vertical="top" wrapText="1"/>
      <protection locked="0"/>
    </xf>
    <xf numFmtId="0" fontId="60" fillId="0" borderId="1" xfId="2" applyFont="1" applyAlignment="1">
      <alignment horizontal="left" vertical="top" wrapText="1"/>
    </xf>
    <xf numFmtId="0" fontId="53" fillId="0" borderId="1" xfId="2" applyAlignment="1">
      <alignment horizontal="left" vertical="top" wrapText="1"/>
    </xf>
    <xf numFmtId="49" fontId="61" fillId="0" borderId="1" xfId="2" applyNumberFormat="1" applyFont="1" applyAlignment="1">
      <alignment horizontal="left" vertical="top" wrapText="1"/>
    </xf>
    <xf numFmtId="0" fontId="62" fillId="0" borderId="1" xfId="2" applyFont="1" applyAlignment="1">
      <alignment vertical="top" wrapText="1"/>
    </xf>
    <xf numFmtId="168" fontId="62" fillId="0" borderId="1" xfId="2" applyNumberFormat="1" applyFont="1" applyAlignment="1">
      <alignment horizontal="center" vertical="top" wrapText="1"/>
    </xf>
    <xf numFmtId="0" fontId="63" fillId="0" borderId="1" xfId="2" applyFont="1" applyAlignment="1">
      <alignment horizontal="center" vertical="top" wrapText="1"/>
    </xf>
    <xf numFmtId="0" fontId="63" fillId="0" borderId="1" xfId="2" applyFont="1" applyAlignment="1">
      <alignment horizontal="justify" vertical="top" wrapText="1"/>
    </xf>
    <xf numFmtId="49" fontId="62" fillId="0" borderId="1" xfId="2" applyNumberFormat="1" applyFont="1" applyAlignment="1">
      <alignment horizontal="left" vertical="top" wrapText="1"/>
    </xf>
    <xf numFmtId="0" fontId="63" fillId="0" borderId="1" xfId="2" applyFont="1" applyAlignment="1">
      <alignment horizontal="left" vertical="top" wrapText="1"/>
    </xf>
    <xf numFmtId="0" fontId="63" fillId="0" borderId="1" xfId="2" applyFont="1" applyAlignment="1" applyProtection="1">
      <alignment horizontal="left" vertical="top" wrapText="1"/>
      <protection locked="0"/>
    </xf>
    <xf numFmtId="3" fontId="62" fillId="0" borderId="1" xfId="2" applyNumberFormat="1" applyFont="1" applyAlignment="1">
      <alignment horizontal="center" vertical="top" wrapText="1"/>
    </xf>
    <xf numFmtId="0" fontId="62" fillId="0" borderId="1" xfId="2" applyFont="1" applyAlignment="1">
      <alignment horizontal="left" vertical="top" wrapText="1"/>
    </xf>
    <xf numFmtId="3" fontId="62" fillId="0" borderId="1" xfId="2" applyNumberFormat="1" applyFont="1" applyAlignment="1">
      <alignment vertical="top" wrapText="1"/>
    </xf>
    <xf numFmtId="3" fontId="63" fillId="0" borderId="1" xfId="2" applyNumberFormat="1" applyFont="1" applyAlignment="1">
      <alignment horizontal="center" vertical="top" wrapText="1"/>
    </xf>
    <xf numFmtId="0" fontId="62" fillId="0" borderId="1" xfId="2" applyFont="1" applyAlignment="1" applyProtection="1">
      <alignment horizontal="left" vertical="top" wrapText="1"/>
      <protection locked="0"/>
    </xf>
    <xf numFmtId="0" fontId="64" fillId="0" borderId="1" xfId="2" applyFont="1" applyAlignment="1">
      <alignment horizontal="center" vertical="top" wrapText="1"/>
    </xf>
    <xf numFmtId="3" fontId="65" fillId="0" borderId="1" xfId="2" applyNumberFormat="1" applyFont="1" applyAlignment="1">
      <alignment horizontal="center" vertical="top" wrapText="1"/>
    </xf>
    <xf numFmtId="0" fontId="64" fillId="0" borderId="1" xfId="2" applyFont="1" applyAlignment="1">
      <alignment horizontal="left" vertical="top" wrapText="1"/>
    </xf>
    <xf numFmtId="49" fontId="65" fillId="0" borderId="1" xfId="2" applyNumberFormat="1" applyFont="1" applyAlignment="1">
      <alignment horizontal="left" vertical="top" wrapText="1"/>
    </xf>
    <xf numFmtId="0" fontId="66" fillId="0" borderId="1" xfId="2" applyFont="1" applyAlignment="1">
      <alignment horizontal="left" vertical="top" wrapText="1"/>
    </xf>
    <xf numFmtId="0" fontId="64" fillId="0" borderId="32" xfId="2" applyFont="1" applyBorder="1" applyAlignment="1">
      <alignment horizontal="center" vertical="top" wrapText="1"/>
    </xf>
    <xf numFmtId="3" fontId="62" fillId="0" borderId="32" xfId="2" applyNumberFormat="1" applyFont="1" applyBorder="1" applyAlignment="1">
      <alignment horizontal="center" vertical="top" wrapText="1"/>
    </xf>
    <xf numFmtId="3" fontId="62" fillId="5" borderId="32" xfId="2" applyNumberFormat="1" applyFont="1" applyFill="1" applyBorder="1" applyAlignment="1">
      <alignment horizontal="center" vertical="top" wrapText="1"/>
    </xf>
    <xf numFmtId="0" fontId="63" fillId="0" borderId="32" xfId="2" applyFont="1" applyBorder="1" applyAlignment="1">
      <alignment horizontal="center" vertical="top" wrapText="1"/>
    </xf>
    <xf numFmtId="0" fontId="66" fillId="0" borderId="32" xfId="2" applyFont="1" applyBorder="1" applyAlignment="1">
      <alignment horizontal="left" vertical="top" wrapText="1"/>
    </xf>
    <xf numFmtId="49" fontId="62" fillId="0" borderId="32" xfId="2" applyNumberFormat="1" applyFont="1" applyBorder="1" applyAlignment="1">
      <alignment horizontal="left" vertical="top" wrapText="1"/>
    </xf>
    <xf numFmtId="0" fontId="62" fillId="0" borderId="32" xfId="2" applyFont="1" applyBorder="1" applyAlignment="1">
      <alignment horizontal="left" vertical="top" wrapText="1"/>
    </xf>
    <xf numFmtId="49" fontId="67" fillId="0" borderId="1" xfId="2" applyNumberFormat="1" applyFont="1" applyAlignment="1">
      <alignment horizontal="left" vertical="top" wrapText="1"/>
    </xf>
    <xf numFmtId="3" fontId="54" fillId="0" borderId="1" xfId="2" applyNumberFormat="1" applyFont="1" applyAlignment="1">
      <alignment horizontal="left" vertical="top" wrapText="1"/>
    </xf>
    <xf numFmtId="3" fontId="54" fillId="0" borderId="1" xfId="2" applyNumberFormat="1" applyFont="1" applyAlignment="1">
      <alignment vertical="top" wrapText="1"/>
    </xf>
    <xf numFmtId="0" fontId="63" fillId="0" borderId="32" xfId="3" applyFont="1" applyBorder="1" applyAlignment="1">
      <alignment horizontal="left" vertical="top" wrapText="1"/>
    </xf>
    <xf numFmtId="0" fontId="55" fillId="0" borderId="1" xfId="2" applyFont="1" applyAlignment="1" applyProtection="1">
      <alignment wrapText="1"/>
      <protection locked="0"/>
    </xf>
    <xf numFmtId="0" fontId="62" fillId="0" borderId="1" xfId="2" applyFont="1" applyAlignment="1">
      <alignment horizontal="center" vertical="top" wrapText="1"/>
    </xf>
    <xf numFmtId="1" fontId="62" fillId="0" borderId="1" xfId="2" applyNumberFormat="1" applyFont="1" applyAlignment="1">
      <alignment horizontal="center" vertical="top" wrapText="1"/>
    </xf>
    <xf numFmtId="49" fontId="71" fillId="0" borderId="1" xfId="2" applyNumberFormat="1" applyFont="1" applyAlignment="1">
      <alignment horizontal="left" vertical="center" wrapText="1"/>
    </xf>
    <xf numFmtId="0" fontId="62" fillId="0" borderId="32" xfId="2" applyFont="1" applyBorder="1" applyAlignment="1" applyProtection="1">
      <alignment horizontal="left" vertical="top" wrapText="1"/>
      <protection locked="0"/>
    </xf>
    <xf numFmtId="0" fontId="63" fillId="0" borderId="29" xfId="2" applyFont="1" applyBorder="1" applyAlignment="1">
      <alignment horizontal="center" vertical="top" wrapText="1"/>
    </xf>
    <xf numFmtId="3" fontId="62" fillId="0" borderId="29" xfId="2" applyNumberFormat="1" applyFont="1" applyBorder="1" applyAlignment="1">
      <alignment horizontal="center" vertical="top" wrapText="1"/>
    </xf>
    <xf numFmtId="0" fontId="62" fillId="0" borderId="29" xfId="2" applyFont="1" applyBorder="1" applyAlignment="1">
      <alignment horizontal="center" vertical="top" wrapText="1"/>
    </xf>
    <xf numFmtId="0" fontId="72" fillId="0" borderId="29" xfId="2" applyFont="1" applyBorder="1" applyAlignment="1">
      <alignment horizontal="left" vertical="top" wrapText="1"/>
    </xf>
    <xf numFmtId="49" fontId="62" fillId="0" borderId="30" xfId="2" applyNumberFormat="1" applyFont="1" applyBorder="1" applyAlignment="1">
      <alignment horizontal="left" vertical="top" wrapText="1"/>
    </xf>
    <xf numFmtId="0" fontId="62" fillId="0" borderId="32" xfId="3" applyFont="1" applyBorder="1" applyAlignment="1">
      <alignment horizontal="left" vertical="top" wrapText="1"/>
    </xf>
    <xf numFmtId="0" fontId="63" fillId="5" borderId="32" xfId="2" applyFont="1" applyFill="1" applyBorder="1" applyAlignment="1">
      <alignment horizontal="center" vertical="top" wrapText="1"/>
    </xf>
    <xf numFmtId="0" fontId="63" fillId="0" borderId="32" xfId="2" applyFont="1" applyBorder="1" applyAlignment="1">
      <alignment horizontal="left" vertical="top" wrapText="1"/>
    </xf>
    <xf numFmtId="0" fontId="63" fillId="0" borderId="32" xfId="4" applyFont="1" applyBorder="1" applyAlignment="1">
      <alignment horizontal="center" vertical="top" wrapText="1"/>
    </xf>
    <xf numFmtId="0" fontId="62" fillId="0" borderId="32" xfId="4" applyFont="1" applyBorder="1" applyAlignment="1">
      <alignment horizontal="left" vertical="top" wrapText="1"/>
    </xf>
    <xf numFmtId="0" fontId="74" fillId="0" borderId="32" xfId="2" applyFont="1" applyBorder="1" applyAlignment="1">
      <alignment horizontal="center" vertical="top" wrapText="1"/>
    </xf>
    <xf numFmtId="3" fontId="62" fillId="5" borderId="32" xfId="4" applyNumberFormat="1" applyFont="1" applyFill="1" applyBorder="1" applyAlignment="1">
      <alignment horizontal="center" vertical="top" wrapText="1"/>
    </xf>
    <xf numFmtId="3" fontId="62" fillId="0" borderId="32" xfId="4" applyNumberFormat="1" applyFont="1" applyBorder="1" applyAlignment="1">
      <alignment horizontal="center" vertical="top" wrapText="1"/>
    </xf>
    <xf numFmtId="0" fontId="54" fillId="0" borderId="27" xfId="2" applyFont="1" applyBorder="1" applyAlignment="1">
      <alignment vertical="top" wrapText="1"/>
    </xf>
    <xf numFmtId="3" fontId="62" fillId="5" borderId="33" xfId="2" applyNumberFormat="1" applyFont="1" applyFill="1" applyBorder="1" applyAlignment="1">
      <alignment horizontal="center" vertical="top" wrapText="1"/>
    </xf>
    <xf numFmtId="49" fontId="62" fillId="0" borderId="33" xfId="2" applyNumberFormat="1" applyFont="1" applyBorder="1" applyAlignment="1">
      <alignment horizontal="left" vertical="top" wrapText="1"/>
    </xf>
    <xf numFmtId="0" fontId="72" fillId="0" borderId="1" xfId="2" applyFont="1" applyAlignment="1">
      <alignment horizontal="justify" vertical="center"/>
    </xf>
    <xf numFmtId="49" fontId="67" fillId="0" borderId="1" xfId="2" applyNumberFormat="1" applyFont="1" applyAlignment="1">
      <alignment horizontal="left" vertical="top" wrapText="1"/>
    </xf>
    <xf numFmtId="0" fontId="75" fillId="0" borderId="1" xfId="2" applyFont="1" applyAlignment="1">
      <alignment horizontal="left" vertical="top" wrapText="1"/>
    </xf>
    <xf numFmtId="49" fontId="71" fillId="5" borderId="1" xfId="2" applyNumberFormat="1" applyFont="1" applyFill="1" applyAlignment="1">
      <alignment horizontal="left" vertical="center" wrapText="1"/>
    </xf>
    <xf numFmtId="49" fontId="71" fillId="0" borderId="1" xfId="2" applyNumberFormat="1" applyFont="1" applyAlignment="1">
      <alignment horizontal="left" vertical="center" wrapText="1"/>
    </xf>
    <xf numFmtId="0" fontId="62" fillId="0" borderId="1" xfId="2" applyFont="1" applyAlignment="1">
      <alignment horizontal="center" vertical="center" wrapText="1"/>
    </xf>
    <xf numFmtId="169" fontId="62" fillId="0" borderId="1" xfId="2" applyNumberFormat="1" applyFont="1" applyAlignment="1">
      <alignment horizontal="center" vertical="top" wrapText="1"/>
    </xf>
    <xf numFmtId="49" fontId="62" fillId="0" borderId="1" xfId="2" applyNumberFormat="1" applyFont="1" applyAlignment="1">
      <alignment horizontal="center" vertical="center" wrapText="1"/>
    </xf>
    <xf numFmtId="0" fontId="62" fillId="0" borderId="1" xfId="2" applyFont="1" applyAlignment="1">
      <alignment horizontal="center" vertical="center" wrapText="1"/>
    </xf>
    <xf numFmtId="49" fontId="62" fillId="0" borderId="1" xfId="2" applyNumberFormat="1" applyFont="1" applyAlignment="1">
      <alignment horizontal="center" vertical="center" wrapText="1"/>
    </xf>
    <xf numFmtId="0" fontId="55" fillId="0" borderId="1" xfId="2" applyFont="1"/>
    <xf numFmtId="168" fontId="76" fillId="6" borderId="34" xfId="5" applyNumberFormat="1" applyFont="1" applyFill="1" applyBorder="1" applyAlignment="1">
      <alignment vertical="center"/>
    </xf>
    <xf numFmtId="168" fontId="77" fillId="6" borderId="35" xfId="5" applyNumberFormat="1" applyFont="1" applyFill="1" applyBorder="1" applyAlignment="1">
      <alignment vertical="center"/>
    </xf>
    <xf numFmtId="168" fontId="77" fillId="6" borderId="36" xfId="5" applyNumberFormat="1" applyFont="1" applyFill="1" applyBorder="1" applyAlignment="1">
      <alignment vertical="center"/>
    </xf>
    <xf numFmtId="0" fontId="77" fillId="6" borderId="37" xfId="2" applyFont="1" applyFill="1" applyBorder="1"/>
    <xf numFmtId="0" fontId="77" fillId="6" borderId="38" xfId="2" applyFont="1" applyFill="1" applyBorder="1"/>
    <xf numFmtId="0" fontId="76" fillId="6" borderId="39" xfId="5" applyFont="1" applyFill="1" applyBorder="1" applyAlignment="1">
      <alignment vertical="center"/>
    </xf>
    <xf numFmtId="3" fontId="53" fillId="0" borderId="40" xfId="5" applyNumberFormat="1" applyBorder="1" applyAlignment="1">
      <alignment vertical="center"/>
    </xf>
    <xf numFmtId="3" fontId="53" fillId="0" borderId="41" xfId="5" applyNumberFormat="1" applyBorder="1" applyAlignment="1">
      <alignment vertical="center"/>
    </xf>
    <xf numFmtId="49" fontId="0" fillId="0" borderId="42" xfId="5" applyNumberFormat="1" applyFont="1" applyBorder="1" applyAlignment="1">
      <alignment horizontal="left" vertical="center" wrapText="1"/>
    </xf>
    <xf numFmtId="49" fontId="0" fillId="0" borderId="43" xfId="5" applyNumberFormat="1" applyFont="1" applyBorder="1" applyAlignment="1">
      <alignment horizontal="left" vertical="center" wrapText="1"/>
    </xf>
    <xf numFmtId="0" fontId="53" fillId="0" borderId="44" xfId="5" applyBorder="1" applyAlignment="1">
      <alignment vertical="center"/>
    </xf>
    <xf numFmtId="0" fontId="53" fillId="0" borderId="45" xfId="5" applyBorder="1" applyAlignment="1">
      <alignment vertical="center"/>
    </xf>
    <xf numFmtId="3" fontId="53" fillId="0" borderId="46" xfId="5" applyNumberFormat="1" applyBorder="1" applyAlignment="1">
      <alignment vertical="center"/>
    </xf>
    <xf numFmtId="0" fontId="53" fillId="0" borderId="45" xfId="5" applyBorder="1" applyAlignment="1">
      <alignment horizontal="center" vertical="center"/>
    </xf>
    <xf numFmtId="3" fontId="53" fillId="0" borderId="47" xfId="5" applyNumberFormat="1" applyBorder="1" applyAlignment="1">
      <alignment vertical="center"/>
    </xf>
    <xf numFmtId="49" fontId="78" fillId="0" borderId="42" xfId="5" applyNumberFormat="1" applyFont="1" applyBorder="1" applyAlignment="1">
      <alignment horizontal="left" vertical="center" wrapText="1"/>
    </xf>
    <xf numFmtId="49" fontId="78" fillId="0" borderId="43" xfId="5" applyNumberFormat="1" applyFont="1" applyBorder="1" applyAlignment="1">
      <alignment horizontal="left" vertical="center" wrapText="1"/>
    </xf>
    <xf numFmtId="0" fontId="0" fillId="0" borderId="45" xfId="5" applyFont="1" applyBorder="1" applyAlignment="1">
      <alignment horizontal="center" vertical="center"/>
    </xf>
    <xf numFmtId="3" fontId="70" fillId="0" borderId="46" xfId="5" applyNumberFormat="1" applyFont="1" applyBorder="1" applyAlignment="1">
      <alignment vertical="center"/>
    </xf>
    <xf numFmtId="3" fontId="70" fillId="0" borderId="41" xfId="5" applyNumberFormat="1" applyFont="1" applyBorder="1" applyAlignment="1">
      <alignment vertical="center"/>
    </xf>
    <xf numFmtId="49" fontId="70" fillId="0" borderId="42" xfId="5" applyNumberFormat="1" applyFont="1" applyBorder="1" applyAlignment="1">
      <alignment horizontal="left" vertical="center" wrapText="1"/>
    </xf>
    <xf numFmtId="3" fontId="70" fillId="0" borderId="48" xfId="5" applyNumberFormat="1" applyFont="1" applyBorder="1" applyAlignment="1">
      <alignment vertical="center"/>
    </xf>
    <xf numFmtId="3" fontId="70" fillId="0" borderId="47" xfId="5" applyNumberFormat="1" applyFont="1" applyBorder="1" applyAlignment="1">
      <alignment vertical="center"/>
    </xf>
    <xf numFmtId="3" fontId="70" fillId="0" borderId="49" xfId="5" applyNumberFormat="1" applyFont="1" applyBorder="1" applyAlignment="1">
      <alignment vertical="center"/>
    </xf>
    <xf numFmtId="49" fontId="70" fillId="0" borderId="50" xfId="5" applyNumberFormat="1" applyFont="1" applyBorder="1" applyAlignment="1">
      <alignment horizontal="left" vertical="center" wrapText="1"/>
    </xf>
    <xf numFmtId="49" fontId="0" fillId="0" borderId="51" xfId="5" applyNumberFormat="1" applyFont="1" applyBorder="1" applyAlignment="1">
      <alignment horizontal="left" vertical="center" wrapText="1"/>
    </xf>
    <xf numFmtId="0" fontId="53" fillId="0" borderId="52" xfId="5" applyBorder="1" applyAlignment="1">
      <alignment vertical="center"/>
    </xf>
    <xf numFmtId="0" fontId="53" fillId="0" borderId="53" xfId="5" applyBorder="1" applyAlignment="1">
      <alignment horizontal="center" vertical="center"/>
    </xf>
    <xf numFmtId="0" fontId="79" fillId="0" borderId="34" xfId="6" applyFont="1" applyBorder="1" applyAlignment="1">
      <alignment horizontal="center" vertical="center" wrapText="1"/>
    </xf>
    <xf numFmtId="0" fontId="79" fillId="0" borderId="35" xfId="6" applyFont="1" applyBorder="1" applyAlignment="1">
      <alignment horizontal="center" vertical="center" wrapText="1"/>
    </xf>
    <xf numFmtId="0" fontId="79" fillId="0" borderId="36" xfId="6" applyFont="1" applyBorder="1" applyAlignment="1">
      <alignment horizontal="center" vertical="center" wrapText="1"/>
    </xf>
    <xf numFmtId="0" fontId="79" fillId="0" borderId="37" xfId="6" applyFont="1" applyBorder="1" applyAlignment="1">
      <alignment horizontal="center" vertical="center" wrapText="1"/>
    </xf>
    <xf numFmtId="0" fontId="79" fillId="0" borderId="38" xfId="6" applyFont="1" applyBorder="1" applyAlignment="1">
      <alignment horizontal="center" vertical="center" wrapText="1"/>
    </xf>
    <xf numFmtId="0" fontId="79" fillId="0" borderId="39" xfId="6" applyFont="1" applyBorder="1" applyAlignment="1">
      <alignment horizontal="center" vertical="center" wrapText="1"/>
    </xf>
    <xf numFmtId="0" fontId="79" fillId="0" borderId="54" xfId="6" applyFont="1" applyBorder="1" applyAlignment="1">
      <alignment horizontal="center"/>
    </xf>
    <xf numFmtId="0" fontId="79" fillId="0" borderId="55" xfId="6" applyFont="1" applyBorder="1"/>
    <xf numFmtId="0" fontId="79" fillId="0" borderId="1" xfId="6" applyFont="1"/>
    <xf numFmtId="0" fontId="79" fillId="0" borderId="56" xfId="6" applyFont="1" applyBorder="1"/>
    <xf numFmtId="14" fontId="79" fillId="0" borderId="57" xfId="6" applyNumberFormat="1" applyFont="1" applyBorder="1" applyAlignment="1">
      <alignment horizontal="left"/>
    </xf>
    <xf numFmtId="14" fontId="79" fillId="0" borderId="1" xfId="6" applyNumberFormat="1" applyFont="1"/>
    <xf numFmtId="0" fontId="55" fillId="0" borderId="57" xfId="2" applyFont="1" applyBorder="1"/>
    <xf numFmtId="0" fontId="55" fillId="0" borderId="1" xfId="2" applyFont="1"/>
    <xf numFmtId="170" fontId="79" fillId="0" borderId="1" xfId="7" applyNumberFormat="1" applyFont="1" applyAlignment="1" applyProtection="1">
      <alignment vertical="center"/>
      <protection locked="0"/>
    </xf>
    <xf numFmtId="0" fontId="79" fillId="0" borderId="57" xfId="6" applyFont="1" applyBorder="1"/>
    <xf numFmtId="0" fontId="80" fillId="0" borderId="1" xfId="6" applyFont="1"/>
    <xf numFmtId="0" fontId="80" fillId="0" borderId="56" xfId="6" applyFont="1" applyBorder="1"/>
    <xf numFmtId="0" fontId="79" fillId="0" borderId="57" xfId="6" applyFont="1" applyBorder="1" applyAlignment="1">
      <alignment horizontal="center"/>
    </xf>
    <xf numFmtId="0" fontId="81" fillId="0" borderId="58" xfId="6" applyFont="1" applyBorder="1" applyAlignment="1">
      <alignment horizontal="center"/>
    </xf>
    <xf numFmtId="0" fontId="81" fillId="0" borderId="59" xfId="6" applyFont="1" applyBorder="1"/>
    <xf numFmtId="0" fontId="82" fillId="0" borderId="60" xfId="6" applyFont="1" applyBorder="1"/>
    <xf numFmtId="0" fontId="83" fillId="0" borderId="1" xfId="8" applyFont="1" applyAlignment="1">
      <alignment horizontal="left" vertical="center"/>
    </xf>
    <xf numFmtId="4" fontId="83" fillId="0" borderId="1" xfId="8" applyNumberFormat="1" applyFont="1" applyAlignment="1">
      <alignment horizontal="right" vertical="center"/>
    </xf>
    <xf numFmtId="2" fontId="83" fillId="0" borderId="1" xfId="8" applyNumberFormat="1" applyFont="1" applyAlignment="1">
      <alignment horizontal="center" vertical="center"/>
    </xf>
    <xf numFmtId="0" fontId="83" fillId="0" borderId="1" xfId="8" applyFont="1" applyAlignment="1">
      <alignment horizontal="center" vertical="center"/>
    </xf>
    <xf numFmtId="49" fontId="83" fillId="0" borderId="1" xfId="8" applyNumberFormat="1" applyFont="1" applyAlignment="1">
      <alignment horizontal="left" vertical="center"/>
    </xf>
    <xf numFmtId="0" fontId="83" fillId="7" borderId="32" xfId="8" applyFont="1" applyFill="1" applyBorder="1" applyAlignment="1">
      <alignment horizontal="left" vertical="center"/>
    </xf>
    <xf numFmtId="4" fontId="83" fillId="7" borderId="32" xfId="8" applyNumberFormat="1" applyFont="1" applyFill="1" applyBorder="1" applyAlignment="1">
      <alignment horizontal="right" vertical="center"/>
    </xf>
    <xf numFmtId="2" fontId="83" fillId="7" borderId="32" xfId="8" applyNumberFormat="1" applyFont="1" applyFill="1" applyBorder="1" applyAlignment="1">
      <alignment horizontal="center" vertical="center"/>
    </xf>
    <xf numFmtId="0" fontId="83" fillId="7" borderId="32" xfId="8" applyFont="1" applyFill="1" applyBorder="1" applyAlignment="1">
      <alignment horizontal="center" vertical="center"/>
    </xf>
    <xf numFmtId="49" fontId="83" fillId="7" borderId="32" xfId="8" applyNumberFormat="1" applyFont="1" applyFill="1" applyBorder="1" applyAlignment="1">
      <alignment horizontal="left" vertical="center"/>
    </xf>
    <xf numFmtId="4" fontId="84" fillId="0" borderId="32" xfId="8" applyNumberFormat="1" applyFont="1" applyBorder="1" applyAlignment="1">
      <alignment horizontal="right" vertical="center" wrapText="1"/>
    </xf>
    <xf numFmtId="0" fontId="84" fillId="0" borderId="32" xfId="8" applyFont="1" applyBorder="1" applyAlignment="1">
      <alignment horizontal="center" vertical="center"/>
    </xf>
    <xf numFmtId="0" fontId="86" fillId="0" borderId="32" xfId="8" applyFont="1" applyBorder="1" applyAlignment="1">
      <alignment horizontal="center" vertical="center"/>
    </xf>
    <xf numFmtId="0" fontId="83" fillId="0" borderId="32" xfId="8" applyFont="1" applyBorder="1" applyAlignment="1">
      <alignment horizontal="left" vertical="center"/>
    </xf>
    <xf numFmtId="49" fontId="84" fillId="0" borderId="32" xfId="8" applyNumberFormat="1" applyFont="1" applyBorder="1" applyAlignment="1">
      <alignment horizontal="left" vertical="center" wrapText="1"/>
    </xf>
    <xf numFmtId="49" fontId="83" fillId="0" borderId="32" xfId="8" applyNumberFormat="1" applyFont="1" applyBorder="1" applyAlignment="1">
      <alignment horizontal="center" vertical="center"/>
    </xf>
    <xf numFmtId="0" fontId="83" fillId="0" borderId="32" xfId="8" applyFont="1" applyBorder="1" applyAlignment="1">
      <alignment horizontal="left" vertical="center" wrapText="1"/>
    </xf>
    <xf numFmtId="0" fontId="87" fillId="0" borderId="1" xfId="8" applyFont="1" applyAlignment="1">
      <alignment horizontal="left" vertical="center"/>
    </xf>
    <xf numFmtId="4" fontId="88" fillId="8" borderId="32" xfId="8" applyNumberFormat="1" applyFont="1" applyFill="1" applyBorder="1" applyAlignment="1">
      <alignment horizontal="right" vertical="center" wrapText="1"/>
    </xf>
    <xf numFmtId="0" fontId="89" fillId="8" borderId="32" xfId="8" applyFont="1" applyFill="1" applyBorder="1" applyAlignment="1">
      <alignment vertical="center"/>
    </xf>
    <xf numFmtId="49" fontId="89" fillId="8" borderId="32" xfId="8" applyNumberFormat="1" applyFont="1" applyFill="1" applyBorder="1" applyAlignment="1">
      <alignment horizontal="center" vertical="center"/>
    </xf>
    <xf numFmtId="4" fontId="86" fillId="7" borderId="32" xfId="8" applyNumberFormat="1" applyFont="1" applyFill="1" applyBorder="1" applyAlignment="1">
      <alignment horizontal="right" vertical="center" wrapText="1"/>
    </xf>
    <xf numFmtId="4" fontId="79" fillId="7" borderId="32" xfId="8" applyNumberFormat="1" applyFont="1" applyFill="1" applyBorder="1" applyAlignment="1" applyProtection="1">
      <alignment vertical="center" wrapText="1"/>
      <protection hidden="1"/>
    </xf>
    <xf numFmtId="0" fontId="86" fillId="7" borderId="32" xfId="8" applyFont="1" applyFill="1" applyBorder="1" applyAlignment="1">
      <alignment horizontal="center" vertical="center"/>
    </xf>
    <xf numFmtId="0" fontId="86" fillId="7" borderId="32" xfId="8" applyFont="1" applyFill="1" applyBorder="1" applyAlignment="1">
      <alignment horizontal="center" vertical="center" wrapText="1"/>
    </xf>
    <xf numFmtId="49" fontId="84" fillId="7" borderId="32" xfId="8" applyNumberFormat="1" applyFont="1" applyFill="1" applyBorder="1" applyAlignment="1">
      <alignment horizontal="left" vertical="center" wrapText="1"/>
    </xf>
    <xf numFmtId="49" fontId="83" fillId="7" borderId="32" xfId="8" applyNumberFormat="1" applyFont="1" applyFill="1" applyBorder="1" applyAlignment="1">
      <alignment horizontal="center" vertical="center"/>
    </xf>
    <xf numFmtId="49" fontId="86" fillId="0" borderId="32" xfId="8" applyNumberFormat="1" applyFont="1" applyBorder="1" applyAlignment="1">
      <alignment horizontal="center" vertical="center"/>
    </xf>
    <xf numFmtId="4" fontId="88" fillId="8" borderId="61" xfId="8" applyNumberFormat="1" applyFont="1" applyFill="1" applyBorder="1" applyAlignment="1">
      <alignment horizontal="right" vertical="center" wrapText="1"/>
    </xf>
    <xf numFmtId="4" fontId="90" fillId="0" borderId="32" xfId="8" applyNumberFormat="1" applyFont="1" applyBorder="1" applyAlignment="1">
      <alignment horizontal="center" vertical="center" wrapText="1"/>
    </xf>
    <xf numFmtId="4" fontId="90" fillId="0" borderId="62" xfId="8" applyNumberFormat="1" applyFont="1" applyBorder="1" applyAlignment="1">
      <alignment horizontal="center" vertical="center" wrapText="1"/>
    </xf>
    <xf numFmtId="0" fontId="90" fillId="0" borderId="62" xfId="8" applyFont="1" applyBorder="1" applyAlignment="1">
      <alignment horizontal="center" vertical="center"/>
    </xf>
    <xf numFmtId="49" fontId="90" fillId="0" borderId="62" xfId="8" applyNumberFormat="1" applyFont="1" applyBorder="1" applyAlignment="1">
      <alignment horizontal="center" vertical="center"/>
    </xf>
    <xf numFmtId="4" fontId="91" fillId="0" borderId="31" xfId="8" applyNumberFormat="1" applyFont="1" applyBorder="1" applyAlignment="1">
      <alignment horizontal="right" vertical="center"/>
    </xf>
    <xf numFmtId="0" fontId="92" fillId="0" borderId="63" xfId="8" applyFont="1" applyBorder="1" applyAlignment="1">
      <alignment horizontal="right" vertical="center"/>
    </xf>
    <xf numFmtId="0" fontId="92" fillId="0" borderId="64" xfId="8" applyFont="1" applyBorder="1" applyAlignment="1">
      <alignment horizontal="right" vertical="center"/>
    </xf>
    <xf numFmtId="0" fontId="92" fillId="0" borderId="61" xfId="8" applyFont="1" applyBorder="1" applyAlignment="1">
      <alignment horizontal="right" vertical="center"/>
    </xf>
    <xf numFmtId="0" fontId="92" fillId="8" borderId="63" xfId="8" applyFont="1" applyFill="1" applyBorder="1" applyAlignment="1">
      <alignment horizontal="center" vertical="center"/>
    </xf>
    <xf numFmtId="0" fontId="92" fillId="8" borderId="25" xfId="8" applyFont="1" applyFill="1" applyBorder="1" applyAlignment="1">
      <alignment horizontal="center" vertical="center"/>
    </xf>
    <xf numFmtId="0" fontId="92" fillId="8" borderId="24" xfId="8" applyFont="1" applyFill="1" applyBorder="1" applyAlignment="1">
      <alignment horizontal="center" vertical="center"/>
    </xf>
    <xf numFmtId="4" fontId="86" fillId="0" borderId="1" xfId="8" applyNumberFormat="1" applyFont="1" applyAlignment="1">
      <alignment vertical="center"/>
    </xf>
    <xf numFmtId="0" fontId="86" fillId="0" borderId="1" xfId="8" applyFont="1" applyAlignment="1">
      <alignment horizontal="center" vertical="center"/>
    </xf>
    <xf numFmtId="0" fontId="84" fillId="0" borderId="1" xfId="8" applyFont="1" applyAlignment="1">
      <alignment horizontal="center" vertical="center"/>
    </xf>
    <xf numFmtId="49" fontId="86" fillId="0" borderId="1" xfId="8" applyNumberFormat="1" applyFont="1" applyAlignment="1">
      <alignment horizontal="center" vertical="center"/>
    </xf>
    <xf numFmtId="49" fontId="86" fillId="0" borderId="1" xfId="8" applyNumberFormat="1" applyFont="1" applyAlignment="1">
      <alignment horizontal="left" vertical="center"/>
    </xf>
    <xf numFmtId="4" fontId="86" fillId="7" borderId="32" xfId="8" applyNumberFormat="1" applyFont="1" applyFill="1" applyBorder="1" applyAlignment="1" applyProtection="1">
      <alignment horizontal="right" vertical="center" wrapText="1"/>
      <protection locked="0"/>
    </xf>
    <xf numFmtId="4" fontId="86" fillId="7" borderId="32" xfId="8" applyNumberFormat="1" applyFont="1" applyFill="1" applyBorder="1" applyAlignment="1" applyProtection="1">
      <alignment vertical="center"/>
      <protection locked="0"/>
    </xf>
    <xf numFmtId="0" fontId="86" fillId="7" borderId="32" xfId="8" applyFont="1" applyFill="1" applyBorder="1" applyAlignment="1" applyProtection="1">
      <alignment horizontal="center" vertical="center"/>
      <protection locked="0"/>
    </xf>
    <xf numFmtId="0" fontId="84" fillId="7" borderId="32" xfId="8" applyFont="1" applyFill="1" applyBorder="1" applyAlignment="1" applyProtection="1">
      <alignment horizontal="center" vertical="center" wrapText="1"/>
      <protection locked="0"/>
    </xf>
    <xf numFmtId="49" fontId="84" fillId="7" borderId="32" xfId="8" applyNumberFormat="1" applyFont="1" applyFill="1" applyBorder="1" applyAlignment="1" applyProtection="1">
      <alignment horizontal="center" vertical="center" wrapText="1"/>
      <protection locked="0"/>
    </xf>
    <xf numFmtId="49" fontId="84" fillId="7" borderId="32" xfId="8" applyNumberFormat="1" applyFont="1" applyFill="1" applyBorder="1" applyAlignment="1" applyProtection="1">
      <alignment horizontal="left" vertical="center" wrapText="1"/>
      <protection locked="0"/>
    </xf>
    <xf numFmtId="49" fontId="84" fillId="7" borderId="32" xfId="8" applyNumberFormat="1" applyFont="1" applyFill="1" applyBorder="1" applyAlignment="1" applyProtection="1">
      <alignment horizontal="center" vertical="center"/>
      <protection locked="0"/>
    </xf>
    <xf numFmtId="4" fontId="86" fillId="0" borderId="32" xfId="8" applyNumberFormat="1" applyFont="1" applyBorder="1" applyAlignment="1" applyProtection="1">
      <alignment horizontal="right" vertical="center" wrapText="1"/>
      <protection locked="0"/>
    </xf>
    <xf numFmtId="4" fontId="86" fillId="0" borderId="32" xfId="8" applyNumberFormat="1" applyFont="1" applyBorder="1" applyAlignment="1" applyProtection="1">
      <alignment vertical="center" wrapText="1"/>
      <protection locked="0"/>
    </xf>
    <xf numFmtId="0" fontId="86" fillId="0" borderId="32" xfId="8" applyFont="1" applyBorder="1" applyAlignment="1" applyProtection="1">
      <alignment horizontal="center" vertical="center" wrapText="1"/>
      <protection locked="0"/>
    </xf>
    <xf numFmtId="0" fontId="86" fillId="0" borderId="32" xfId="8" applyFont="1" applyBorder="1" applyAlignment="1" applyProtection="1">
      <alignment horizontal="center" vertical="center" wrapText="1"/>
      <protection hidden="1"/>
    </xf>
    <xf numFmtId="0" fontId="86" fillId="0" borderId="32" xfId="8" applyFont="1" applyBorder="1" applyAlignment="1" applyProtection="1">
      <alignment horizontal="left" vertical="center" wrapText="1"/>
      <protection hidden="1"/>
    </xf>
    <xf numFmtId="49" fontId="86" fillId="0" borderId="32" xfId="8" applyNumberFormat="1" applyFont="1" applyBorder="1" applyAlignment="1" applyProtection="1">
      <alignment horizontal="center" vertical="center"/>
      <protection locked="0"/>
    </xf>
    <xf numFmtId="0" fontId="86" fillId="0" borderId="32" xfId="8" applyFont="1" applyBorder="1" applyAlignment="1" applyProtection="1">
      <alignment horizontal="center" vertical="center"/>
      <protection locked="0"/>
    </xf>
    <xf numFmtId="0" fontId="86" fillId="0" borderId="32" xfId="8" applyFont="1" applyBorder="1" applyAlignment="1" applyProtection="1">
      <alignment horizontal="center" vertical="center"/>
      <protection hidden="1"/>
    </xf>
    <xf numFmtId="0" fontId="86" fillId="0" borderId="32" xfId="8" quotePrefix="1" applyFont="1" applyBorder="1" applyAlignment="1" applyProtection="1">
      <alignment horizontal="center" vertical="center" wrapText="1"/>
      <protection hidden="1"/>
    </xf>
    <xf numFmtId="0" fontId="84" fillId="0" borderId="32" xfId="8" applyFont="1" applyBorder="1" applyAlignment="1" applyProtection="1">
      <alignment horizontal="center" vertical="center"/>
      <protection locked="0"/>
    </xf>
    <xf numFmtId="0" fontId="84" fillId="0" borderId="32" xfId="8" applyFont="1" applyBorder="1" applyAlignment="1" applyProtection="1">
      <alignment horizontal="center" vertical="center" wrapText="1"/>
      <protection locked="0"/>
    </xf>
    <xf numFmtId="0" fontId="93" fillId="0" borderId="32" xfId="8" applyFont="1" applyBorder="1" applyAlignment="1" applyProtection="1">
      <alignment horizontal="center" vertical="center" wrapText="1"/>
      <protection hidden="1"/>
    </xf>
    <xf numFmtId="0" fontId="83" fillId="0" borderId="32" xfId="8" applyFont="1" applyBorder="1" applyAlignment="1" applyProtection="1">
      <alignment horizontal="center" vertical="center"/>
      <protection hidden="1"/>
    </xf>
    <xf numFmtId="49" fontId="86" fillId="0" borderId="32" xfId="8" applyNumberFormat="1" applyFont="1" applyBorder="1" applyAlignment="1" applyProtection="1">
      <alignment horizontal="left" vertical="center"/>
      <protection locked="0"/>
    </xf>
    <xf numFmtId="0" fontId="86" fillId="0" borderId="62" xfId="8" applyFont="1" applyBorder="1" applyAlignment="1" applyProtection="1">
      <alignment horizontal="center" vertical="center" wrapText="1"/>
      <protection hidden="1"/>
    </xf>
    <xf numFmtId="0" fontId="86" fillId="0" borderId="63" xfId="8" applyFont="1" applyBorder="1" applyAlignment="1" applyProtection="1">
      <alignment horizontal="center" vertical="center"/>
      <protection locked="0"/>
    </xf>
    <xf numFmtId="0" fontId="86" fillId="0" borderId="61" xfId="8" applyFont="1" applyBorder="1" applyAlignment="1" applyProtection="1">
      <alignment horizontal="left" vertical="center" wrapText="1"/>
      <protection hidden="1"/>
    </xf>
    <xf numFmtId="0" fontId="84" fillId="0" borderId="63" xfId="8" applyFont="1" applyBorder="1" applyAlignment="1" applyProtection="1">
      <alignment horizontal="center" vertical="center"/>
      <protection locked="0"/>
    </xf>
    <xf numFmtId="49" fontId="86" fillId="0" borderId="32" xfId="8" applyNumberFormat="1" applyFont="1" applyBorder="1" applyAlignment="1" applyProtection="1">
      <alignment horizontal="center" vertical="center" wrapText="1"/>
      <protection hidden="1"/>
    </xf>
    <xf numFmtId="49" fontId="84" fillId="0" borderId="61" xfId="8" applyNumberFormat="1" applyFont="1" applyBorder="1" applyAlignment="1" applyProtection="1">
      <alignment horizontal="left" vertical="center" wrapText="1"/>
      <protection locked="0"/>
    </xf>
    <xf numFmtId="0" fontId="86" fillId="0" borderId="63" xfId="8" applyFont="1" applyBorder="1" applyAlignment="1">
      <alignment horizontal="center" vertical="center"/>
    </xf>
    <xf numFmtId="0" fontId="83" fillId="0" borderId="61" xfId="8" applyFont="1" applyBorder="1" applyAlignment="1" applyProtection="1">
      <alignment horizontal="left" vertical="center" wrapText="1"/>
      <protection locked="0"/>
    </xf>
    <xf numFmtId="49" fontId="86" fillId="0" borderId="61" xfId="8" applyNumberFormat="1" applyFont="1" applyBorder="1" applyAlignment="1" applyProtection="1">
      <alignment horizontal="left" vertical="center" wrapText="1"/>
      <protection hidden="1"/>
    </xf>
    <xf numFmtId="0" fontId="86" fillId="0" borderId="63" xfId="8" applyFont="1" applyBorder="1" applyAlignment="1" applyProtection="1">
      <alignment horizontal="center" vertical="center"/>
      <protection hidden="1"/>
    </xf>
    <xf numFmtId="49" fontId="86" fillId="0" borderId="61" xfId="8" applyNumberFormat="1" applyFont="1" applyBorder="1" applyAlignment="1" applyProtection="1">
      <alignment horizontal="left" vertical="center"/>
      <protection locked="0"/>
    </xf>
    <xf numFmtId="4" fontId="88" fillId="9" borderId="32" xfId="8" applyNumberFormat="1" applyFont="1" applyFill="1" applyBorder="1" applyAlignment="1" applyProtection="1">
      <alignment horizontal="right" vertical="center"/>
      <protection locked="0"/>
    </xf>
    <xf numFmtId="0" fontId="88" fillId="8" borderId="63" xfId="8" applyFont="1" applyFill="1" applyBorder="1" applyAlignment="1" applyProtection="1">
      <alignment vertical="center"/>
      <protection locked="0"/>
    </xf>
    <xf numFmtId="0" fontId="88" fillId="8" borderId="64" xfId="8" applyFont="1" applyFill="1" applyBorder="1" applyAlignment="1" applyProtection="1">
      <alignment vertical="center"/>
      <protection locked="0"/>
    </xf>
    <xf numFmtId="0" fontId="88" fillId="8" borderId="32" xfId="8" applyFont="1" applyFill="1" applyBorder="1" applyAlignment="1" applyProtection="1">
      <alignment vertical="center"/>
      <protection locked="0"/>
    </xf>
    <xf numFmtId="0" fontId="88" fillId="8" borderId="61" xfId="8" applyFont="1" applyFill="1" applyBorder="1" applyAlignment="1" applyProtection="1">
      <alignment vertical="center"/>
      <protection locked="0"/>
    </xf>
    <xf numFmtId="49" fontId="88" fillId="8" borderId="61" xfId="8" applyNumberFormat="1" applyFont="1" applyFill="1" applyBorder="1" applyAlignment="1" applyProtection="1">
      <alignment horizontal="center" vertical="center"/>
      <protection locked="0"/>
    </xf>
    <xf numFmtId="0" fontId="86" fillId="7" borderId="63" xfId="8" applyFont="1" applyFill="1" applyBorder="1" applyAlignment="1" applyProtection="1">
      <alignment horizontal="center" vertical="center"/>
      <protection locked="0"/>
    </xf>
    <xf numFmtId="0" fontId="86" fillId="7" borderId="32" xfId="8" applyFont="1" applyFill="1" applyBorder="1" applyAlignment="1" applyProtection="1">
      <alignment horizontal="center" vertical="center" wrapText="1"/>
      <protection locked="0"/>
    </xf>
    <xf numFmtId="49" fontId="86" fillId="7" borderId="32" xfId="8" applyNumberFormat="1" applyFont="1" applyFill="1" applyBorder="1" applyAlignment="1" applyProtection="1">
      <alignment horizontal="center" vertical="center" wrapText="1"/>
      <protection locked="0"/>
    </xf>
    <xf numFmtId="49" fontId="86" fillId="7" borderId="61" xfId="8" applyNumberFormat="1" applyFont="1" applyFill="1" applyBorder="1" applyAlignment="1" applyProtection="1">
      <alignment horizontal="left" vertical="center" wrapText="1"/>
      <protection locked="0"/>
    </xf>
    <xf numFmtId="49" fontId="86" fillId="7" borderId="32" xfId="8" applyNumberFormat="1" applyFont="1" applyFill="1" applyBorder="1" applyAlignment="1" applyProtection="1">
      <alignment horizontal="center" vertical="center"/>
      <protection locked="0"/>
    </xf>
    <xf numFmtId="0" fontId="86" fillId="0" borderId="61" xfId="8" applyFont="1" applyBorder="1" applyAlignment="1" applyProtection="1">
      <alignment horizontal="left" vertical="center" wrapText="1"/>
      <protection locked="0"/>
    </xf>
    <xf numFmtId="49" fontId="86" fillId="0" borderId="32" xfId="8" applyNumberFormat="1" applyFont="1" applyBorder="1" applyAlignment="1" applyProtection="1">
      <alignment horizontal="center" vertical="center" wrapText="1"/>
      <protection locked="0"/>
    </xf>
    <xf numFmtId="4" fontId="84" fillId="0" borderId="32" xfId="8" applyNumberFormat="1" applyFont="1" applyBorder="1" applyAlignment="1" applyProtection="1">
      <alignment horizontal="right" vertical="center" wrapText="1"/>
      <protection locked="0"/>
    </xf>
    <xf numFmtId="0" fontId="84" fillId="0" borderId="32" xfId="8" applyFont="1" applyBorder="1" applyAlignment="1" applyProtection="1">
      <alignment horizontal="center" vertical="center"/>
      <protection hidden="1"/>
    </xf>
    <xf numFmtId="0" fontId="84" fillId="0" borderId="32" xfId="8" applyFont="1" applyBorder="1" applyAlignment="1" applyProtection="1">
      <alignment horizontal="center" vertical="center" wrapText="1"/>
      <protection hidden="1"/>
    </xf>
    <xf numFmtId="0" fontId="84" fillId="0" borderId="61" xfId="8" applyFont="1" applyBorder="1" applyAlignment="1" applyProtection="1">
      <alignment horizontal="left" vertical="center" wrapText="1"/>
      <protection hidden="1"/>
    </xf>
    <xf numFmtId="4" fontId="84" fillId="0" borderId="32" xfId="8" applyNumberFormat="1" applyFont="1" applyBorder="1" applyAlignment="1" applyProtection="1">
      <alignment vertical="center" wrapText="1"/>
      <protection locked="0"/>
    </xf>
    <xf numFmtId="0" fontId="84" fillId="0" borderId="32" xfId="8" applyFont="1" applyBorder="1" applyAlignment="1" applyProtection="1">
      <alignment horizontal="left" vertical="center" wrapText="1"/>
      <protection hidden="1"/>
    </xf>
    <xf numFmtId="0" fontId="84" fillId="0" borderId="62" xfId="8" applyFont="1" applyBorder="1" applyAlignment="1" applyProtection="1">
      <alignment horizontal="center" vertical="center" wrapText="1"/>
      <protection hidden="1"/>
    </xf>
    <xf numFmtId="49" fontId="84" fillId="0" borderId="32" xfId="8" applyNumberFormat="1" applyFont="1" applyBorder="1" applyAlignment="1" applyProtection="1">
      <alignment horizontal="center" vertical="center" wrapText="1"/>
      <protection locked="0"/>
    </xf>
    <xf numFmtId="49" fontId="84" fillId="0" borderId="32" xfId="8" applyNumberFormat="1" applyFont="1" applyBorder="1" applyAlignment="1" applyProtection="1">
      <alignment horizontal="left" vertical="center" wrapText="1"/>
      <protection hidden="1"/>
    </xf>
    <xf numFmtId="0" fontId="84" fillId="0" borderId="32" xfId="8" applyFont="1" applyBorder="1" applyAlignment="1" applyProtection="1">
      <alignment horizontal="left" vertical="center" wrapText="1"/>
      <protection locked="0"/>
    </xf>
    <xf numFmtId="0" fontId="86" fillId="0" borderId="32" xfId="8" applyFont="1" applyBorder="1" applyAlignment="1" applyProtection="1">
      <alignment horizontal="center" vertical="center"/>
      <protection locked="0" hidden="1"/>
    </xf>
    <xf numFmtId="49" fontId="86" fillId="0" borderId="32" xfId="8" applyNumberFormat="1" applyFont="1" applyBorder="1" applyAlignment="1" applyProtection="1">
      <alignment horizontal="center" vertical="center"/>
      <protection hidden="1"/>
    </xf>
    <xf numFmtId="0" fontId="86" fillId="0" borderId="32" xfId="8" applyFont="1" applyBorder="1" applyAlignment="1" applyProtection="1">
      <alignment vertical="center" wrapText="1"/>
      <protection hidden="1"/>
    </xf>
    <xf numFmtId="4" fontId="88" fillId="9" borderId="32" xfId="8" applyNumberFormat="1" applyFont="1" applyFill="1" applyBorder="1" applyAlignment="1">
      <alignment vertical="center" wrapText="1"/>
    </xf>
    <xf numFmtId="49" fontId="88" fillId="8" borderId="32" xfId="8" applyNumberFormat="1" applyFont="1" applyFill="1" applyBorder="1" applyAlignment="1" applyProtection="1">
      <alignment horizontal="center" vertical="center"/>
      <protection locked="0"/>
    </xf>
    <xf numFmtId="49" fontId="86" fillId="7" borderId="32" xfId="8" applyNumberFormat="1" applyFont="1" applyFill="1" applyBorder="1" applyAlignment="1" applyProtection="1">
      <alignment horizontal="left" vertical="center" wrapText="1"/>
      <protection locked="0"/>
    </xf>
    <xf numFmtId="4" fontId="86" fillId="0" borderId="32" xfId="8" applyNumberFormat="1" applyFont="1" applyBorder="1" applyAlignment="1" applyProtection="1">
      <alignment horizontal="right" vertical="center" wrapText="1"/>
      <protection hidden="1"/>
    </xf>
    <xf numFmtId="49" fontId="84" fillId="0" borderId="32" xfId="8" applyNumberFormat="1" applyFont="1" applyBorder="1" applyAlignment="1">
      <alignment horizontal="center" vertical="center" wrapText="1"/>
    </xf>
    <xf numFmtId="49" fontId="84" fillId="0" borderId="32" xfId="8" applyNumberFormat="1" applyFont="1" applyBorder="1" applyAlignment="1" applyProtection="1">
      <alignment horizontal="center" vertical="center" wrapText="1"/>
      <protection hidden="1"/>
    </xf>
    <xf numFmtId="0" fontId="84" fillId="0" borderId="32" xfId="8" applyFont="1" applyBorder="1" applyAlignment="1">
      <alignment horizontal="left" vertical="center" wrapText="1"/>
    </xf>
    <xf numFmtId="49" fontId="86" fillId="0" borderId="32" xfId="8" applyNumberFormat="1" applyFont="1" applyBorder="1" applyAlignment="1">
      <alignment horizontal="left" vertical="center" wrapText="1"/>
    </xf>
    <xf numFmtId="4" fontId="86" fillId="0" borderId="32" xfId="8" applyNumberFormat="1" applyFont="1" applyBorder="1" applyAlignment="1" applyProtection="1">
      <alignment vertical="center"/>
      <protection locked="0"/>
    </xf>
    <xf numFmtId="49" fontId="86" fillId="0" borderId="32" xfId="8" applyNumberFormat="1" applyFont="1" applyBorder="1" applyAlignment="1" applyProtection="1">
      <alignment horizontal="left" vertical="center" wrapText="1"/>
      <protection hidden="1"/>
    </xf>
    <xf numFmtId="49" fontId="83" fillId="0" borderId="32" xfId="8" applyNumberFormat="1" applyFont="1" applyBorder="1" applyAlignment="1" applyProtection="1">
      <alignment horizontal="center" vertical="center" wrapText="1"/>
      <protection locked="0"/>
    </xf>
    <xf numFmtId="4" fontId="84" fillId="7" borderId="32" xfId="8" applyNumberFormat="1" applyFont="1" applyFill="1" applyBorder="1" applyAlignment="1" applyProtection="1">
      <alignment horizontal="right" vertical="center" wrapText="1"/>
      <protection locked="0"/>
    </xf>
    <xf numFmtId="4" fontId="84" fillId="7" borderId="32" xfId="8" applyNumberFormat="1" applyFont="1" applyFill="1" applyBorder="1" applyAlignment="1" applyProtection="1">
      <alignment vertical="center"/>
      <protection locked="0"/>
    </xf>
    <xf numFmtId="0" fontId="84" fillId="7" borderId="32" xfId="8" applyFont="1" applyFill="1" applyBorder="1" applyAlignment="1" applyProtection="1">
      <alignment horizontal="center" vertical="center"/>
      <protection locked="0"/>
    </xf>
    <xf numFmtId="49" fontId="84" fillId="0" borderId="32" xfId="8" applyNumberFormat="1" applyFont="1" applyBorder="1" applyAlignment="1" applyProtection="1">
      <alignment horizontal="left" vertical="center" wrapText="1"/>
      <protection locked="0"/>
    </xf>
    <xf numFmtId="49" fontId="84" fillId="0" borderId="32" xfId="8" applyNumberFormat="1" applyFont="1" applyBorder="1" applyAlignment="1" applyProtection="1">
      <alignment horizontal="center" vertical="center"/>
      <protection locked="0"/>
    </xf>
    <xf numFmtId="4" fontId="94" fillId="9" borderId="32" xfId="8" applyNumberFormat="1" applyFont="1" applyFill="1" applyBorder="1" applyAlignment="1" applyProtection="1">
      <alignment vertical="center" wrapText="1"/>
      <protection locked="0"/>
    </xf>
    <xf numFmtId="0" fontId="94" fillId="8" borderId="63" xfId="8" applyFont="1" applyFill="1" applyBorder="1" applyAlignment="1" applyProtection="1">
      <alignment vertical="center"/>
      <protection locked="0"/>
    </xf>
    <xf numFmtId="0" fontId="94" fillId="8" borderId="64" xfId="8" applyFont="1" applyFill="1" applyBorder="1" applyAlignment="1" applyProtection="1">
      <alignment vertical="center"/>
      <protection locked="0"/>
    </xf>
    <xf numFmtId="0" fontId="94" fillId="8" borderId="61" xfId="8" applyFont="1" applyFill="1" applyBorder="1" applyAlignment="1" applyProtection="1">
      <alignment vertical="center"/>
      <protection locked="0"/>
    </xf>
    <xf numFmtId="49" fontId="94" fillId="8" borderId="32" xfId="8" applyNumberFormat="1" applyFont="1" applyFill="1" applyBorder="1" applyAlignment="1" applyProtection="1">
      <alignment horizontal="center" vertical="center"/>
      <protection locked="0"/>
    </xf>
    <xf numFmtId="4" fontId="88" fillId="9" borderId="32" xfId="8" applyNumberFormat="1" applyFont="1" applyFill="1" applyBorder="1" applyAlignment="1" applyProtection="1">
      <alignment vertical="center" wrapText="1"/>
      <protection locked="0"/>
    </xf>
    <xf numFmtId="0" fontId="83" fillId="0" borderId="32" xfId="8" applyFont="1" applyBorder="1" applyAlignment="1" applyProtection="1">
      <alignment horizontal="center" vertical="center" wrapText="1"/>
      <protection hidden="1"/>
    </xf>
    <xf numFmtId="0" fontId="83" fillId="0" borderId="32" xfId="8" applyFont="1" applyBorder="1" applyAlignment="1" applyProtection="1">
      <alignment horizontal="left" vertical="center" wrapText="1"/>
      <protection hidden="1"/>
    </xf>
    <xf numFmtId="4" fontId="88" fillId="8" borderId="32" xfId="8" applyNumberFormat="1" applyFont="1" applyFill="1" applyBorder="1" applyAlignment="1" applyProtection="1">
      <alignment vertical="center" wrapText="1"/>
      <protection locked="0"/>
    </xf>
    <xf numFmtId="4" fontId="73" fillId="0" borderId="32" xfId="8" applyNumberFormat="1" applyFont="1" applyBorder="1" applyAlignment="1">
      <alignment horizontal="center" vertical="center"/>
    </xf>
    <xf numFmtId="4" fontId="73" fillId="0" borderId="62" xfId="8" applyNumberFormat="1" applyFont="1" applyBorder="1" applyAlignment="1">
      <alignment horizontal="center" vertical="center"/>
    </xf>
    <xf numFmtId="0" fontId="73" fillId="0" borderId="62" xfId="8" applyFont="1" applyBorder="1" applyAlignment="1">
      <alignment horizontal="center" vertical="center"/>
    </xf>
    <xf numFmtId="0" fontId="71" fillId="0" borderId="62" xfId="8" applyFont="1" applyBorder="1" applyAlignment="1">
      <alignment horizontal="center" vertical="center"/>
    </xf>
    <xf numFmtId="49" fontId="73" fillId="0" borderId="62" xfId="8" applyNumberFormat="1" applyFont="1" applyBorder="1" applyAlignment="1">
      <alignment horizontal="center" vertical="center"/>
    </xf>
    <xf numFmtId="0" fontId="95" fillId="0" borderId="1" xfId="8" applyFont="1" applyAlignment="1">
      <alignment horizontal="left" vertical="center"/>
    </xf>
    <xf numFmtId="4" fontId="91" fillId="0" borderId="31" xfId="8" applyNumberFormat="1" applyFont="1" applyBorder="1" applyAlignment="1">
      <alignment vertical="center"/>
    </xf>
    <xf numFmtId="0" fontId="96" fillId="0" borderId="64" xfId="8" applyFont="1" applyBorder="1" applyAlignment="1">
      <alignment horizontal="right" vertical="center"/>
    </xf>
    <xf numFmtId="0" fontId="96" fillId="8" borderId="25" xfId="8" applyFont="1" applyFill="1" applyBorder="1" applyAlignment="1">
      <alignment horizontal="center" vertical="center"/>
    </xf>
    <xf numFmtId="0" fontId="83" fillId="0" borderId="1" xfId="8" applyFont="1"/>
    <xf numFmtId="0" fontId="89" fillId="0" borderId="1" xfId="8" applyFont="1"/>
    <xf numFmtId="0" fontId="83" fillId="0" borderId="1" xfId="8" applyFont="1" applyProtection="1">
      <protection locked="0"/>
    </xf>
    <xf numFmtId="0" fontId="89" fillId="0" borderId="1" xfId="8" applyFont="1" applyProtection="1">
      <protection locked="0"/>
    </xf>
    <xf numFmtId="0" fontId="89" fillId="0" borderId="1" xfId="8" applyFont="1" applyAlignment="1" applyProtection="1">
      <alignment horizontal="left" vertical="top"/>
      <protection locked="0"/>
    </xf>
    <xf numFmtId="0" fontId="89" fillId="0" borderId="1" xfId="8" applyFont="1" applyAlignment="1" applyProtection="1">
      <alignment horizontal="left" vertical="top" wrapText="1"/>
      <protection locked="0"/>
    </xf>
    <xf numFmtId="0" fontId="97" fillId="0" borderId="1" xfId="8" applyFont="1"/>
    <xf numFmtId="0" fontId="98" fillId="0" borderId="1" xfId="8" applyFont="1"/>
    <xf numFmtId="0" fontId="99" fillId="0" borderId="1" xfId="8" applyFont="1"/>
    <xf numFmtId="0" fontId="83" fillId="0" borderId="32" xfId="8" applyFont="1" applyBorder="1" applyProtection="1">
      <protection locked="0"/>
    </xf>
    <xf numFmtId="0" fontId="83" fillId="0" borderId="63" xfId="8" applyFont="1" applyBorder="1" applyProtection="1">
      <protection locked="0"/>
    </xf>
    <xf numFmtId="0" fontId="83" fillId="0" borderId="64" xfId="8" applyFont="1" applyBorder="1" applyProtection="1">
      <protection locked="0"/>
    </xf>
    <xf numFmtId="0" fontId="83" fillId="0" borderId="61" xfId="8" applyFont="1" applyBorder="1" applyProtection="1">
      <protection locked="0"/>
    </xf>
    <xf numFmtId="0" fontId="89" fillId="0" borderId="32" xfId="8" applyFont="1" applyBorder="1" applyProtection="1">
      <protection locked="0"/>
    </xf>
    <xf numFmtId="4" fontId="83" fillId="0" borderId="32" xfId="9" applyNumberFormat="1" applyFont="1" applyBorder="1" applyAlignment="1" applyProtection="1">
      <alignment horizontal="right" vertical="center"/>
      <protection locked="0"/>
    </xf>
    <xf numFmtId="0" fontId="86" fillId="0" borderId="32" xfId="8" applyFont="1" applyBorder="1" applyAlignment="1" applyProtection="1">
      <alignment horizontal="left" vertical="center"/>
      <protection locked="0"/>
    </xf>
    <xf numFmtId="4" fontId="89" fillId="8" borderId="32" xfId="9" applyNumberFormat="1" applyFont="1" applyFill="1" applyBorder="1" applyAlignment="1" applyProtection="1">
      <alignment horizontal="right" vertical="center"/>
      <protection locked="0"/>
    </xf>
    <xf numFmtId="0" fontId="89" fillId="8" borderId="32" xfId="8" applyFont="1" applyFill="1" applyBorder="1" applyAlignment="1" applyProtection="1">
      <alignment horizontal="center" vertical="center"/>
      <protection locked="0"/>
    </xf>
    <xf numFmtId="0" fontId="89" fillId="8" borderId="32" xfId="8" applyFont="1" applyFill="1" applyBorder="1" applyAlignment="1" applyProtection="1">
      <alignment horizontal="center" vertical="center"/>
      <protection locked="0"/>
    </xf>
    <xf numFmtId="0" fontId="86" fillId="0" borderId="63" xfId="8" applyFont="1" applyBorder="1" applyAlignment="1" applyProtection="1">
      <alignment horizontal="left" vertical="center"/>
      <protection locked="0"/>
    </xf>
    <xf numFmtId="0" fontId="86" fillId="0" borderId="64" xfId="8" applyFont="1" applyBorder="1" applyAlignment="1" applyProtection="1">
      <alignment horizontal="left" vertical="center"/>
      <protection locked="0"/>
    </xf>
    <xf numFmtId="0" fontId="86" fillId="0" borderId="61" xfId="8" applyFont="1" applyBorder="1" applyAlignment="1" applyProtection="1">
      <alignment horizontal="left" vertical="center"/>
      <protection locked="0"/>
    </xf>
    <xf numFmtId="0" fontId="89" fillId="8" borderId="63" xfId="8" applyFont="1" applyFill="1" applyBorder="1" applyAlignment="1" applyProtection="1">
      <alignment horizontal="center" vertical="center"/>
      <protection locked="0"/>
    </xf>
    <xf numFmtId="0" fontId="89" fillId="8" borderId="64" xfId="8" applyFont="1" applyFill="1" applyBorder="1" applyAlignment="1" applyProtection="1">
      <alignment horizontal="center" vertical="center"/>
      <protection locked="0"/>
    </xf>
    <xf numFmtId="0" fontId="89" fillId="8" borderId="61" xfId="8" applyFont="1" applyFill="1" applyBorder="1" applyAlignment="1" applyProtection="1">
      <alignment horizontal="center" vertical="center"/>
      <protection locked="0"/>
    </xf>
    <xf numFmtId="49" fontId="90" fillId="0" borderId="32" xfId="9" applyNumberFormat="1" applyFont="1" applyBorder="1" applyAlignment="1" applyProtection="1">
      <alignment horizontal="right" vertical="center"/>
    </xf>
    <xf numFmtId="49" fontId="90" fillId="0" borderId="32" xfId="8" applyNumberFormat="1" applyFont="1" applyBorder="1" applyAlignment="1">
      <alignment horizontal="center" vertical="center"/>
    </xf>
    <xf numFmtId="0" fontId="101" fillId="0" borderId="1" xfId="8" applyFont="1"/>
    <xf numFmtId="4" fontId="102" fillId="0" borderId="32" xfId="9" applyNumberFormat="1" applyFont="1" applyBorder="1" applyAlignment="1" applyProtection="1">
      <alignment horizontal="right" vertical="center"/>
      <protection locked="0"/>
    </xf>
    <xf numFmtId="49" fontId="103" fillId="0" borderId="63" xfId="8" applyNumberFormat="1" applyFont="1" applyBorder="1" applyAlignment="1">
      <alignment horizontal="right" vertical="center"/>
    </xf>
    <xf numFmtId="49" fontId="103" fillId="0" borderId="64" xfId="8" applyNumberFormat="1" applyFont="1" applyBorder="1" applyAlignment="1">
      <alignment horizontal="right" vertical="center"/>
    </xf>
    <xf numFmtId="49" fontId="102" fillId="0" borderId="61" xfId="8" applyNumberFormat="1" applyFont="1" applyBorder="1" applyAlignment="1">
      <alignment horizontal="right" vertical="center"/>
    </xf>
    <xf numFmtId="49" fontId="92" fillId="8" borderId="31" xfId="8" applyNumberFormat="1" applyFont="1" applyFill="1" applyBorder="1" applyAlignment="1">
      <alignment horizontal="center" vertical="center"/>
    </xf>
    <xf numFmtId="49" fontId="92" fillId="8" borderId="29" xfId="8" applyNumberFormat="1" applyFont="1" applyFill="1" applyBorder="1" applyAlignment="1">
      <alignment horizontal="center" vertical="center"/>
    </xf>
    <xf numFmtId="49" fontId="92" fillId="8" borderId="30" xfId="8" applyNumberFormat="1" applyFont="1" applyFill="1" applyBorder="1" applyAlignment="1">
      <alignment horizontal="center" vertical="center"/>
    </xf>
    <xf numFmtId="49" fontId="83" fillId="0" borderId="64" xfId="8" applyNumberFormat="1" applyFont="1" applyBorder="1" applyAlignment="1">
      <alignment horizontal="center"/>
    </xf>
    <xf numFmtId="49" fontId="83" fillId="0" borderId="28" xfId="8" applyNumberFormat="1" applyFont="1" applyBorder="1" applyAlignment="1">
      <alignment horizontal="center"/>
    </xf>
    <xf numFmtId="49" fontId="83" fillId="0" borderId="1" xfId="8" applyNumberFormat="1" applyFont="1" applyAlignment="1">
      <alignment horizontal="center"/>
    </xf>
    <xf numFmtId="49" fontId="83" fillId="0" borderId="27" xfId="8" applyNumberFormat="1" applyFont="1" applyBorder="1" applyAlignment="1">
      <alignment horizontal="center"/>
    </xf>
    <xf numFmtId="14" fontId="83" fillId="0" borderId="28" xfId="8" applyNumberFormat="1" applyFont="1" applyBorder="1" applyAlignment="1" applyProtection="1">
      <alignment horizontal="left"/>
      <protection locked="0"/>
    </xf>
    <xf numFmtId="14" fontId="83" fillId="0" borderId="1" xfId="8" applyNumberFormat="1" applyFont="1" applyAlignment="1" applyProtection="1">
      <alignment horizontal="left"/>
      <protection locked="0"/>
    </xf>
    <xf numFmtId="49" fontId="83" fillId="0" borderId="1" xfId="8" applyNumberFormat="1" applyFont="1" applyAlignment="1">
      <alignment horizontal="left"/>
    </xf>
    <xf numFmtId="49" fontId="83" fillId="0" borderId="27" xfId="8" applyNumberFormat="1" applyFont="1" applyBorder="1" applyAlignment="1">
      <alignment horizontal="left"/>
    </xf>
    <xf numFmtId="49" fontId="83" fillId="0" borderId="28" xfId="8" applyNumberFormat="1" applyFont="1" applyBorder="1" applyAlignment="1" applyProtection="1">
      <alignment horizontal="left"/>
      <protection locked="0"/>
    </xf>
    <xf numFmtId="49" fontId="83" fillId="0" borderId="1" xfId="8" applyNumberFormat="1" applyFont="1" applyAlignment="1" applyProtection="1">
      <alignment horizontal="left"/>
      <protection locked="0"/>
    </xf>
    <xf numFmtId="49" fontId="83" fillId="0" borderId="28" xfId="8" applyNumberFormat="1" applyFont="1" applyBorder="1" applyAlignment="1">
      <alignment horizontal="left"/>
    </xf>
    <xf numFmtId="49" fontId="83" fillId="0" borderId="26" xfId="8" applyNumberFormat="1" applyFont="1" applyBorder="1" applyAlignment="1">
      <alignment horizontal="center"/>
    </xf>
    <xf numFmtId="49" fontId="83" fillId="0" borderId="25" xfId="8" applyNumberFormat="1" applyFont="1" applyBorder="1" applyAlignment="1">
      <alignment horizontal="center"/>
    </xf>
    <xf numFmtId="49" fontId="83" fillId="0" borderId="24" xfId="8" applyNumberFormat="1" applyFont="1" applyBorder="1" applyAlignment="1">
      <alignment horizontal="center"/>
    </xf>
    <xf numFmtId="49" fontId="92" fillId="8" borderId="31" xfId="8" applyNumberFormat="1" applyFont="1" applyFill="1" applyBorder="1" applyAlignment="1" applyProtection="1">
      <alignment horizontal="center" vertical="center"/>
      <protection locked="0"/>
    </xf>
    <xf numFmtId="49" fontId="92" fillId="8" borderId="29" xfId="8" applyNumberFormat="1" applyFont="1" applyFill="1" applyBorder="1" applyAlignment="1" applyProtection="1">
      <alignment horizontal="center" vertical="center"/>
      <protection locked="0"/>
    </xf>
    <xf numFmtId="49" fontId="92" fillId="8" borderId="30" xfId="8" applyNumberFormat="1" applyFont="1" applyFill="1" applyBorder="1" applyAlignment="1" applyProtection="1">
      <alignment horizontal="center" vertical="center" wrapText="1"/>
      <protection locked="0"/>
    </xf>
    <xf numFmtId="49" fontId="83" fillId="8" borderId="28" xfId="8" applyNumberFormat="1" applyFont="1" applyFill="1" applyBorder="1" applyAlignment="1">
      <alignment horizontal="center"/>
    </xf>
    <xf numFmtId="49" fontId="83" fillId="8" borderId="1" xfId="8" applyNumberFormat="1" applyFont="1" applyFill="1" applyAlignment="1">
      <alignment horizontal="center"/>
    </xf>
    <xf numFmtId="49" fontId="83" fillId="8" borderId="27" xfId="8" applyNumberFormat="1" applyFont="1" applyFill="1" applyBorder="1" applyAlignment="1">
      <alignment horizontal="center"/>
    </xf>
    <xf numFmtId="49" fontId="83" fillId="8" borderId="26" xfId="8" applyNumberFormat="1" applyFont="1" applyFill="1" applyBorder="1" applyAlignment="1">
      <alignment horizontal="left"/>
    </xf>
    <xf numFmtId="49" fontId="83" fillId="8" borderId="25" xfId="8" applyNumberFormat="1" applyFont="1" applyFill="1" applyBorder="1" applyAlignment="1">
      <alignment horizontal="left"/>
    </xf>
    <xf numFmtId="49" fontId="83" fillId="8" borderId="24" xfId="8" applyNumberFormat="1" applyFont="1" applyFill="1" applyBorder="1" applyAlignment="1">
      <alignment horizontal="left"/>
    </xf>
    <xf numFmtId="4" fontId="84" fillId="10" borderId="32" xfId="8" applyNumberFormat="1" applyFont="1" applyFill="1" applyBorder="1" applyAlignment="1" applyProtection="1">
      <alignment vertical="center"/>
      <protection hidden="1"/>
    </xf>
    <xf numFmtId="4" fontId="86" fillId="10" borderId="32" xfId="8" applyNumberFormat="1" applyFont="1" applyFill="1" applyBorder="1" applyAlignment="1">
      <alignment vertical="center"/>
    </xf>
    <xf numFmtId="4" fontId="85" fillId="10" borderId="32" xfId="8" applyNumberFormat="1" applyFont="1" applyFill="1" applyBorder="1" applyAlignment="1">
      <alignment vertical="center"/>
    </xf>
    <xf numFmtId="0" fontId="84" fillId="0" borderId="32" xfId="8" applyFont="1" applyFill="1" applyBorder="1" applyAlignment="1">
      <alignment horizontal="center" vertical="center"/>
    </xf>
    <xf numFmtId="4" fontId="86" fillId="10" borderId="32" xfId="8" applyNumberFormat="1" applyFont="1" applyFill="1" applyBorder="1" applyAlignment="1" applyProtection="1">
      <alignment vertical="center"/>
      <protection hidden="1"/>
    </xf>
    <xf numFmtId="4" fontId="84" fillId="10" borderId="32" xfId="8" applyNumberFormat="1" applyFont="1" applyFill="1" applyBorder="1" applyAlignment="1" applyProtection="1">
      <alignment vertical="center" wrapText="1"/>
      <protection hidden="1"/>
    </xf>
    <xf numFmtId="4" fontId="86" fillId="10" borderId="32" xfId="8" applyNumberFormat="1" applyFont="1" applyFill="1" applyBorder="1" applyAlignment="1" applyProtection="1">
      <alignment vertical="center" wrapText="1"/>
      <protection hidden="1"/>
    </xf>
    <xf numFmtId="4" fontId="86" fillId="10" borderId="32" xfId="8" applyNumberFormat="1" applyFont="1" applyFill="1" applyBorder="1" applyAlignment="1" applyProtection="1">
      <alignment horizontal="right" vertical="center"/>
      <protection locked="0"/>
    </xf>
    <xf numFmtId="4" fontId="86" fillId="10" borderId="32" xfId="8" applyNumberFormat="1" applyFont="1" applyFill="1" applyBorder="1" applyAlignment="1" applyProtection="1">
      <alignment vertical="center" wrapText="1"/>
      <protection locked="0"/>
    </xf>
    <xf numFmtId="4" fontId="84" fillId="10" borderId="32" xfId="8" applyNumberFormat="1" applyFont="1" applyFill="1" applyBorder="1" applyAlignment="1" applyProtection="1">
      <alignment vertical="center" wrapText="1"/>
      <protection locked="0"/>
    </xf>
  </cellXfs>
  <cellStyles count="10">
    <cellStyle name="Hypertextový odkaz" xfId="1" builtinId="8"/>
    <cellStyle name="Měna 2" xfId="9" xr:uid="{40DD0261-49A2-4A03-A49C-10036D719225}"/>
    <cellStyle name="Normální" xfId="0" builtinId="0" customBuiltin="1"/>
    <cellStyle name="Normální 2" xfId="2" xr:uid="{BF731A2C-7409-4414-AAEA-6B1B6C8CFBD4}"/>
    <cellStyle name="normální 2 2" xfId="3" xr:uid="{6505F975-64D5-4E90-B644-4C77F6128FF6}"/>
    <cellStyle name="Normální 3" xfId="4" xr:uid="{D5974FA9-276B-47E9-944B-271C51238FC9}"/>
    <cellStyle name="Normální 4" xfId="8" xr:uid="{A89FEED5-39F9-49A2-AC04-41CB2A8EA93E}"/>
    <cellStyle name="normální_krycí list_soupis výkonů_vzt_stavební úpravy učiliště v Jh 306A" xfId="7" xr:uid="{D5988FCF-49A5-4893-A14B-8E088663F124}"/>
    <cellStyle name="normální_soupis vykonu MaR- BOSCH III - Jh 306 Zvýšení výkonu chlazení" xfId="5" xr:uid="{861B021B-D669-4E24-A24C-F9061FE2D14C}"/>
    <cellStyle name="normální_soupis výkonů_vzt_stavební úpravy učiliště v Jh 306A" xfId="6" xr:uid="{6260BD9B-FB39-4F6D-ACFA-CD963E6D91BA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962031133" TargetMode="External"/><Relationship Id="rId21" Type="http://schemas.openxmlformats.org/officeDocument/2006/relationships/hyperlink" Target="https://podminky.urs.cz/item/CS_URS_2024_01/938901411" TargetMode="External"/><Relationship Id="rId42" Type="http://schemas.openxmlformats.org/officeDocument/2006/relationships/hyperlink" Target="https://podminky.urs.cz/item/CS_URS_2024_01/977151127" TargetMode="External"/><Relationship Id="rId47" Type="http://schemas.openxmlformats.org/officeDocument/2006/relationships/hyperlink" Target="https://podminky.urs.cz/item/CS_URS_2024_01/978013161" TargetMode="External"/><Relationship Id="rId63" Type="http://schemas.openxmlformats.org/officeDocument/2006/relationships/hyperlink" Target="https://podminky.urs.cz/item/CS_URS_2024_01/711111051" TargetMode="External"/><Relationship Id="rId68" Type="http://schemas.openxmlformats.org/officeDocument/2006/relationships/hyperlink" Target="https://podminky.urs.cz/item/CS_URS_2024_01/998711101" TargetMode="External"/><Relationship Id="rId84" Type="http://schemas.openxmlformats.org/officeDocument/2006/relationships/hyperlink" Target="https://podminky.urs.cz/item/CS_URS_2024_01/767996802" TargetMode="External"/><Relationship Id="rId89" Type="http://schemas.openxmlformats.org/officeDocument/2006/relationships/hyperlink" Target="https://podminky.urs.cz/item/CS_URS_2024_01/771574516" TargetMode="External"/><Relationship Id="rId7" Type="http://schemas.openxmlformats.org/officeDocument/2006/relationships/hyperlink" Target="https://podminky.urs.cz/item/CS_URS_2024_01/411351012" TargetMode="External"/><Relationship Id="rId71" Type="http://schemas.openxmlformats.org/officeDocument/2006/relationships/hyperlink" Target="https://podminky.urs.cz/item/CS_URS_2024_01/766622216" TargetMode="External"/><Relationship Id="rId92" Type="http://schemas.openxmlformats.org/officeDocument/2006/relationships/hyperlink" Target="https://podminky.urs.cz/item/CS_URS_2024_01/771591116" TargetMode="External"/><Relationship Id="rId2" Type="http://schemas.openxmlformats.org/officeDocument/2006/relationships/hyperlink" Target="https://podminky.urs.cz/item/CS_URS_2024_01/310232085" TargetMode="External"/><Relationship Id="rId16" Type="http://schemas.openxmlformats.org/officeDocument/2006/relationships/hyperlink" Target="https://podminky.urs.cz/item/CS_URS_2024_01/644941112" TargetMode="External"/><Relationship Id="rId29" Type="http://schemas.openxmlformats.org/officeDocument/2006/relationships/hyperlink" Target="https://podminky.urs.cz/item/CS_URS_2024_01/968062355" TargetMode="External"/><Relationship Id="rId11" Type="http://schemas.openxmlformats.org/officeDocument/2006/relationships/hyperlink" Target="https://podminky.urs.cz/item/CS_URS_2024_01/611325421" TargetMode="External"/><Relationship Id="rId24" Type="http://schemas.openxmlformats.org/officeDocument/2006/relationships/hyperlink" Target="https://podminky.urs.cz/item/CS_URS_2024_01/952903112" TargetMode="External"/><Relationship Id="rId32" Type="http://schemas.openxmlformats.org/officeDocument/2006/relationships/hyperlink" Target="https://podminky.urs.cz/item/CS_URS_2024_01/974031155" TargetMode="External"/><Relationship Id="rId37" Type="http://schemas.openxmlformats.org/officeDocument/2006/relationships/hyperlink" Target="https://podminky.urs.cz/item/CS_URS_2024_01/977151113" TargetMode="External"/><Relationship Id="rId40" Type="http://schemas.openxmlformats.org/officeDocument/2006/relationships/hyperlink" Target="https://podminky.urs.cz/item/CS_URS_2024_01/977151124" TargetMode="External"/><Relationship Id="rId45" Type="http://schemas.openxmlformats.org/officeDocument/2006/relationships/hyperlink" Target="https://podminky.urs.cz/item/CS_URS_2024_01/978011141" TargetMode="External"/><Relationship Id="rId53" Type="http://schemas.openxmlformats.org/officeDocument/2006/relationships/hyperlink" Target="https://podminky.urs.cz/item/CS_URS_2024_01/985311214" TargetMode="External"/><Relationship Id="rId58" Type="http://schemas.openxmlformats.org/officeDocument/2006/relationships/hyperlink" Target="https://podminky.urs.cz/item/CS_URS_2024_01/997013501" TargetMode="External"/><Relationship Id="rId66" Type="http://schemas.openxmlformats.org/officeDocument/2006/relationships/hyperlink" Target="https://podminky.urs.cz/item/CS_URS_2024_01/711191201" TargetMode="External"/><Relationship Id="rId74" Type="http://schemas.openxmlformats.org/officeDocument/2006/relationships/hyperlink" Target="https://podminky.urs.cz/item/CS_URS_2024_01/766660411" TargetMode="External"/><Relationship Id="rId79" Type="http://schemas.openxmlformats.org/officeDocument/2006/relationships/hyperlink" Target="https://podminky.urs.cz/item/CS_URS_2024_01/767591003" TargetMode="External"/><Relationship Id="rId87" Type="http://schemas.openxmlformats.org/officeDocument/2006/relationships/hyperlink" Target="https://podminky.urs.cz/item/CS_URS_2024_01/771471810" TargetMode="External"/><Relationship Id="rId102" Type="http://schemas.openxmlformats.org/officeDocument/2006/relationships/hyperlink" Target="https://podminky.urs.cz/item/CS_URS_2024_01/783997151" TargetMode="External"/><Relationship Id="rId5" Type="http://schemas.openxmlformats.org/officeDocument/2006/relationships/hyperlink" Target="https://podminky.urs.cz/item/CS_URS_2024_01/411321616" TargetMode="External"/><Relationship Id="rId61" Type="http://schemas.openxmlformats.org/officeDocument/2006/relationships/hyperlink" Target="https://podminky.urs.cz/item/CS_URS_2024_01/998011001" TargetMode="External"/><Relationship Id="rId82" Type="http://schemas.openxmlformats.org/officeDocument/2006/relationships/hyperlink" Target="https://podminky.urs.cz/item/CS_URS_2024_01/767991001" TargetMode="External"/><Relationship Id="rId90" Type="http://schemas.openxmlformats.org/officeDocument/2006/relationships/hyperlink" Target="https://podminky.urs.cz/item/CS_URS_2024_01/771575616" TargetMode="External"/><Relationship Id="rId95" Type="http://schemas.openxmlformats.org/officeDocument/2006/relationships/hyperlink" Target="https://podminky.urs.cz/item/CS_URS_2024_01/781495211" TargetMode="External"/><Relationship Id="rId19" Type="http://schemas.openxmlformats.org/officeDocument/2006/relationships/hyperlink" Target="https://podminky.urs.cz/item/CS_URS_2024_01/933901111" TargetMode="External"/><Relationship Id="rId14" Type="http://schemas.openxmlformats.org/officeDocument/2006/relationships/hyperlink" Target="https://podminky.urs.cz/item/CS_URS_2024_01/612325423" TargetMode="External"/><Relationship Id="rId22" Type="http://schemas.openxmlformats.org/officeDocument/2006/relationships/hyperlink" Target="https://podminky.urs.cz/item/CS_URS_2024_01/949101112" TargetMode="External"/><Relationship Id="rId27" Type="http://schemas.openxmlformats.org/officeDocument/2006/relationships/hyperlink" Target="https://podminky.urs.cz/item/CS_URS_2024_01/962081141" TargetMode="External"/><Relationship Id="rId30" Type="http://schemas.openxmlformats.org/officeDocument/2006/relationships/hyperlink" Target="https://podminky.urs.cz/item/CS_URS_2024_01/968072455" TargetMode="External"/><Relationship Id="rId35" Type="http://schemas.openxmlformats.org/officeDocument/2006/relationships/hyperlink" Target="https://podminky.urs.cz/item/CS_URS_2024_01/974042532" TargetMode="External"/><Relationship Id="rId43" Type="http://schemas.openxmlformats.org/officeDocument/2006/relationships/hyperlink" Target="https://podminky.urs.cz/item/CS_URS_2024_01/977151128" TargetMode="External"/><Relationship Id="rId48" Type="http://schemas.openxmlformats.org/officeDocument/2006/relationships/hyperlink" Target="https://podminky.urs.cz/item/CS_URS_2024_01/985121122" TargetMode="External"/><Relationship Id="rId56" Type="http://schemas.openxmlformats.org/officeDocument/2006/relationships/hyperlink" Target="https://podminky.urs.cz/item/CS_URS_2024_01/985321112" TargetMode="External"/><Relationship Id="rId64" Type="http://schemas.openxmlformats.org/officeDocument/2006/relationships/hyperlink" Target="https://podminky.urs.cz/item/CS_URS_2024_01/711112051" TargetMode="External"/><Relationship Id="rId69" Type="http://schemas.openxmlformats.org/officeDocument/2006/relationships/hyperlink" Target="https://podminky.urs.cz/item/CS_URS_2024_01/766622115" TargetMode="External"/><Relationship Id="rId77" Type="http://schemas.openxmlformats.org/officeDocument/2006/relationships/hyperlink" Target="https://podminky.urs.cz/item/CS_URS_2024_01/998766101" TargetMode="External"/><Relationship Id="rId100" Type="http://schemas.openxmlformats.org/officeDocument/2006/relationships/hyperlink" Target="https://podminky.urs.cz/item/CS_URS_2024_01/783315103" TargetMode="External"/><Relationship Id="rId8" Type="http://schemas.openxmlformats.org/officeDocument/2006/relationships/hyperlink" Target="https://podminky.urs.cz/item/CS_URS_2024_01/411354311" TargetMode="External"/><Relationship Id="rId51" Type="http://schemas.openxmlformats.org/officeDocument/2006/relationships/hyperlink" Target="https://podminky.urs.cz/item/CS_URS_2024_01/985132111" TargetMode="External"/><Relationship Id="rId72" Type="http://schemas.openxmlformats.org/officeDocument/2006/relationships/hyperlink" Target="https://podminky.urs.cz/item/CS_URS_2024_01/766660001" TargetMode="External"/><Relationship Id="rId80" Type="http://schemas.openxmlformats.org/officeDocument/2006/relationships/hyperlink" Target="https://podminky.urs.cz/item/CS_URS_2024_01/767832122" TargetMode="External"/><Relationship Id="rId85" Type="http://schemas.openxmlformats.org/officeDocument/2006/relationships/hyperlink" Target="https://podminky.urs.cz/item/CS_URS_2024_01/998767101" TargetMode="External"/><Relationship Id="rId93" Type="http://schemas.openxmlformats.org/officeDocument/2006/relationships/hyperlink" Target="https://podminky.urs.cz/item/CS_URS_2024_01/771592011" TargetMode="External"/><Relationship Id="rId98" Type="http://schemas.openxmlformats.org/officeDocument/2006/relationships/hyperlink" Target="https://podminky.urs.cz/item/CS_URS_2024_01/783301313" TargetMode="External"/><Relationship Id="rId3" Type="http://schemas.openxmlformats.org/officeDocument/2006/relationships/hyperlink" Target="https://podminky.urs.cz/item/CS_URS_2024_01/317944321" TargetMode="External"/><Relationship Id="rId12" Type="http://schemas.openxmlformats.org/officeDocument/2006/relationships/hyperlink" Target="https://podminky.urs.cz/item/CS_URS_2024_01/611325422" TargetMode="External"/><Relationship Id="rId17" Type="http://schemas.openxmlformats.org/officeDocument/2006/relationships/hyperlink" Target="https://podminky.urs.cz/item/CS_URS_2024_01/871313122" TargetMode="External"/><Relationship Id="rId25" Type="http://schemas.openxmlformats.org/officeDocument/2006/relationships/hyperlink" Target="https://podminky.urs.cz/item/CS_URS_2024_01/953171023" TargetMode="External"/><Relationship Id="rId33" Type="http://schemas.openxmlformats.org/officeDocument/2006/relationships/hyperlink" Target="https://podminky.urs.cz/item/CS_URS_2024_01/974031253" TargetMode="External"/><Relationship Id="rId38" Type="http://schemas.openxmlformats.org/officeDocument/2006/relationships/hyperlink" Target="https://podminky.urs.cz/item/CS_URS_2024_01/977151118" TargetMode="External"/><Relationship Id="rId46" Type="http://schemas.openxmlformats.org/officeDocument/2006/relationships/hyperlink" Target="https://podminky.urs.cz/item/CS_URS_2024_01/978013141" TargetMode="External"/><Relationship Id="rId59" Type="http://schemas.openxmlformats.org/officeDocument/2006/relationships/hyperlink" Target="https://podminky.urs.cz/item/CS_URS_2024_01/997013509" TargetMode="External"/><Relationship Id="rId67" Type="http://schemas.openxmlformats.org/officeDocument/2006/relationships/hyperlink" Target="https://podminky.urs.cz/item/CS_URS_2024_01/711192201" TargetMode="External"/><Relationship Id="rId103" Type="http://schemas.openxmlformats.org/officeDocument/2006/relationships/drawing" Target="../drawings/drawing3.xml"/><Relationship Id="rId20" Type="http://schemas.openxmlformats.org/officeDocument/2006/relationships/hyperlink" Target="https://podminky.urs.cz/item/CS_URS_2024_01/933901311" TargetMode="External"/><Relationship Id="rId41" Type="http://schemas.openxmlformats.org/officeDocument/2006/relationships/hyperlink" Target="https://podminky.urs.cz/item/CS_URS_2024_01/977151126" TargetMode="External"/><Relationship Id="rId54" Type="http://schemas.openxmlformats.org/officeDocument/2006/relationships/hyperlink" Target="https://podminky.urs.cz/item/CS_URS_2024_01/985311314" TargetMode="External"/><Relationship Id="rId62" Type="http://schemas.openxmlformats.org/officeDocument/2006/relationships/hyperlink" Target="https://podminky.urs.cz/item/CS_URS_2024_01/711111001" TargetMode="External"/><Relationship Id="rId70" Type="http://schemas.openxmlformats.org/officeDocument/2006/relationships/hyperlink" Target="https://podminky.urs.cz/item/CS_URS_2024_01/766622131" TargetMode="External"/><Relationship Id="rId75" Type="http://schemas.openxmlformats.org/officeDocument/2006/relationships/hyperlink" Target="https://podminky.urs.cz/item/CS_URS_2024_01/766660451" TargetMode="External"/><Relationship Id="rId83" Type="http://schemas.openxmlformats.org/officeDocument/2006/relationships/hyperlink" Target="https://podminky.urs.cz/item/CS_URS_2024_01/767991002" TargetMode="External"/><Relationship Id="rId88" Type="http://schemas.openxmlformats.org/officeDocument/2006/relationships/hyperlink" Target="https://podminky.urs.cz/item/CS_URS_2024_01/771474613" TargetMode="External"/><Relationship Id="rId91" Type="http://schemas.openxmlformats.org/officeDocument/2006/relationships/hyperlink" Target="https://podminky.urs.cz/item/CS_URS_2024_01/771577221" TargetMode="External"/><Relationship Id="rId96" Type="http://schemas.openxmlformats.org/officeDocument/2006/relationships/hyperlink" Target="https://podminky.urs.cz/item/CS_URS_2024_01/783009421" TargetMode="External"/><Relationship Id="rId1" Type="http://schemas.openxmlformats.org/officeDocument/2006/relationships/hyperlink" Target="https://podminky.urs.cz/item/CS_URS_2024_01/310232081" TargetMode="External"/><Relationship Id="rId6" Type="http://schemas.openxmlformats.org/officeDocument/2006/relationships/hyperlink" Target="https://podminky.urs.cz/item/CS_URS_2024_01/411351011" TargetMode="External"/><Relationship Id="rId15" Type="http://schemas.openxmlformats.org/officeDocument/2006/relationships/hyperlink" Target="https://podminky.urs.cz/item/CS_URS_2024_01/619995001" TargetMode="External"/><Relationship Id="rId23" Type="http://schemas.openxmlformats.org/officeDocument/2006/relationships/hyperlink" Target="https://podminky.urs.cz/item/CS_URS_2024_01/952901221" TargetMode="External"/><Relationship Id="rId28" Type="http://schemas.openxmlformats.org/officeDocument/2006/relationships/hyperlink" Target="https://podminky.urs.cz/item/CS_URS_2024_01/968062354" TargetMode="External"/><Relationship Id="rId36" Type="http://schemas.openxmlformats.org/officeDocument/2006/relationships/hyperlink" Target="https://podminky.urs.cz/item/CS_URS_2024_01/976085211" TargetMode="External"/><Relationship Id="rId49" Type="http://schemas.openxmlformats.org/officeDocument/2006/relationships/hyperlink" Target="https://podminky.urs.cz/item/CS_URS_2024_01/985121222" TargetMode="External"/><Relationship Id="rId57" Type="http://schemas.openxmlformats.org/officeDocument/2006/relationships/hyperlink" Target="https://podminky.urs.cz/item/CS_URS_2024_01/997013111" TargetMode="External"/><Relationship Id="rId10" Type="http://schemas.openxmlformats.org/officeDocument/2006/relationships/hyperlink" Target="https://podminky.urs.cz/item/CS_URS_2024_01/411362021" TargetMode="External"/><Relationship Id="rId31" Type="http://schemas.openxmlformats.org/officeDocument/2006/relationships/hyperlink" Target="https://podminky.urs.cz/item/CS_URS_2024_01/968072456" TargetMode="External"/><Relationship Id="rId44" Type="http://schemas.openxmlformats.org/officeDocument/2006/relationships/hyperlink" Target="https://podminky.urs.cz/item/CS_URS_2024_01/978011111" TargetMode="External"/><Relationship Id="rId52" Type="http://schemas.openxmlformats.org/officeDocument/2006/relationships/hyperlink" Target="https://podminky.urs.cz/item/CS_URS_2024_01/985311114" TargetMode="External"/><Relationship Id="rId60" Type="http://schemas.openxmlformats.org/officeDocument/2006/relationships/hyperlink" Target="https://podminky.urs.cz/item/CS_URS_2024_01/997013871" TargetMode="External"/><Relationship Id="rId65" Type="http://schemas.openxmlformats.org/officeDocument/2006/relationships/hyperlink" Target="https://podminky.urs.cz/item/CS_URS_2024_01/711141559" TargetMode="External"/><Relationship Id="rId73" Type="http://schemas.openxmlformats.org/officeDocument/2006/relationships/hyperlink" Target="https://podminky.urs.cz/item/CS_URS_2024_01/766660031" TargetMode="External"/><Relationship Id="rId78" Type="http://schemas.openxmlformats.org/officeDocument/2006/relationships/hyperlink" Target="https://podminky.urs.cz/item/CS_URS_2024_01/767591002" TargetMode="External"/><Relationship Id="rId81" Type="http://schemas.openxmlformats.org/officeDocument/2006/relationships/hyperlink" Target="https://podminky.urs.cz/item/CS_URS_2024_01/767881112" TargetMode="External"/><Relationship Id="rId86" Type="http://schemas.openxmlformats.org/officeDocument/2006/relationships/hyperlink" Target="https://podminky.urs.cz/item/CS_URS_2024_01/771151022" TargetMode="External"/><Relationship Id="rId94" Type="http://schemas.openxmlformats.org/officeDocument/2006/relationships/hyperlink" Target="https://podminky.urs.cz/item/CS_URS_2024_01/998771101" TargetMode="External"/><Relationship Id="rId99" Type="http://schemas.openxmlformats.org/officeDocument/2006/relationships/hyperlink" Target="https://podminky.urs.cz/item/CS_URS_2024_01/783314203" TargetMode="External"/><Relationship Id="rId101" Type="http://schemas.openxmlformats.org/officeDocument/2006/relationships/hyperlink" Target="https://podminky.urs.cz/item/CS_URS_2024_01/783317105" TargetMode="External"/><Relationship Id="rId4" Type="http://schemas.openxmlformats.org/officeDocument/2006/relationships/hyperlink" Target="https://podminky.urs.cz/item/CS_URS_2024_01/317944323" TargetMode="External"/><Relationship Id="rId9" Type="http://schemas.openxmlformats.org/officeDocument/2006/relationships/hyperlink" Target="https://podminky.urs.cz/item/CS_URS_2024_01/411354312" TargetMode="External"/><Relationship Id="rId13" Type="http://schemas.openxmlformats.org/officeDocument/2006/relationships/hyperlink" Target="https://podminky.urs.cz/item/CS_URS_2024_01/612325422" TargetMode="External"/><Relationship Id="rId18" Type="http://schemas.openxmlformats.org/officeDocument/2006/relationships/hyperlink" Target="https://podminky.urs.cz/item/CS_URS_2024_01/877310330" TargetMode="External"/><Relationship Id="rId39" Type="http://schemas.openxmlformats.org/officeDocument/2006/relationships/hyperlink" Target="https://podminky.urs.cz/item/CS_URS_2024_01/977151123" TargetMode="External"/><Relationship Id="rId34" Type="http://schemas.openxmlformats.org/officeDocument/2006/relationships/hyperlink" Target="https://podminky.urs.cz/item/CS_URS_2024_01/974031285" TargetMode="External"/><Relationship Id="rId50" Type="http://schemas.openxmlformats.org/officeDocument/2006/relationships/hyperlink" Target="https://podminky.urs.cz/item/CS_URS_2024_01/985131111" TargetMode="External"/><Relationship Id="rId55" Type="http://schemas.openxmlformats.org/officeDocument/2006/relationships/hyperlink" Target="https://podminky.urs.cz/item/CS_URS_2024_01/985321111" TargetMode="External"/><Relationship Id="rId76" Type="http://schemas.openxmlformats.org/officeDocument/2006/relationships/hyperlink" Target="https://podminky.urs.cz/item/CS_URS_2024_01/766694116" TargetMode="External"/><Relationship Id="rId97" Type="http://schemas.openxmlformats.org/officeDocument/2006/relationships/hyperlink" Target="https://podminky.urs.cz/item/CS_URS_2024_01/78330130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637211124" TargetMode="External"/><Relationship Id="rId13" Type="http://schemas.openxmlformats.org/officeDocument/2006/relationships/hyperlink" Target="https://podminky.urs.cz/item/CS_URS_2024_01/944511111" TargetMode="External"/><Relationship Id="rId18" Type="http://schemas.openxmlformats.org/officeDocument/2006/relationships/hyperlink" Target="https://podminky.urs.cz/item/CS_URS_2024_01/985131111" TargetMode="External"/><Relationship Id="rId26" Type="http://schemas.openxmlformats.org/officeDocument/2006/relationships/hyperlink" Target="https://podminky.urs.cz/item/CS_URS_2024_01/783823133" TargetMode="External"/><Relationship Id="rId3" Type="http://schemas.openxmlformats.org/officeDocument/2006/relationships/hyperlink" Target="https://podminky.urs.cz/item/CS_URS_2024_01/451579877" TargetMode="External"/><Relationship Id="rId21" Type="http://schemas.openxmlformats.org/officeDocument/2006/relationships/hyperlink" Target="https://podminky.urs.cz/item/CS_URS_2024_01/997013111" TargetMode="External"/><Relationship Id="rId34" Type="http://schemas.openxmlformats.org/officeDocument/2006/relationships/hyperlink" Target="https://podminky.urs.cz/item/CS_URS_2024_01/460581131" TargetMode="External"/><Relationship Id="rId7" Type="http://schemas.openxmlformats.org/officeDocument/2006/relationships/hyperlink" Target="https://podminky.urs.cz/item/CS_URS_2024_01/622325102" TargetMode="External"/><Relationship Id="rId12" Type="http://schemas.openxmlformats.org/officeDocument/2006/relationships/hyperlink" Target="https://podminky.urs.cz/item/CS_URS_2024_01/941321811" TargetMode="External"/><Relationship Id="rId17" Type="http://schemas.openxmlformats.org/officeDocument/2006/relationships/hyperlink" Target="https://podminky.urs.cz/item/CS_URS_2024_01/978015341" TargetMode="External"/><Relationship Id="rId25" Type="http://schemas.openxmlformats.org/officeDocument/2006/relationships/hyperlink" Target="https://podminky.urs.cz/item/CS_URS_2024_01/998011001" TargetMode="External"/><Relationship Id="rId33" Type="http://schemas.openxmlformats.org/officeDocument/2006/relationships/hyperlink" Target="https://podminky.urs.cz/item/CS_URS_2024_01/460451162" TargetMode="External"/><Relationship Id="rId38" Type="http://schemas.openxmlformats.org/officeDocument/2006/relationships/drawing" Target="../drawings/drawing4.xml"/><Relationship Id="rId2" Type="http://schemas.openxmlformats.org/officeDocument/2006/relationships/hyperlink" Target="https://podminky.urs.cz/item/CS_URS_2024_01/451577877" TargetMode="External"/><Relationship Id="rId16" Type="http://schemas.openxmlformats.org/officeDocument/2006/relationships/hyperlink" Target="https://podminky.urs.cz/item/CS_URS_2024_01/974031132" TargetMode="External"/><Relationship Id="rId20" Type="http://schemas.openxmlformats.org/officeDocument/2006/relationships/hyperlink" Target="https://podminky.urs.cz/item/CS_URS_2024_01/993111119" TargetMode="External"/><Relationship Id="rId29" Type="http://schemas.openxmlformats.org/officeDocument/2006/relationships/hyperlink" Target="https://podminky.urs.cz/item/CS_URS_2024_01/789321111" TargetMode="External"/><Relationship Id="rId1" Type="http://schemas.openxmlformats.org/officeDocument/2006/relationships/hyperlink" Target="https://podminky.urs.cz/item/CS_URS_2024_01/113204111" TargetMode="External"/><Relationship Id="rId6" Type="http://schemas.openxmlformats.org/officeDocument/2006/relationships/hyperlink" Target="https://podminky.urs.cz/item/CS_URS_2024_01/622321321" TargetMode="External"/><Relationship Id="rId11" Type="http://schemas.openxmlformats.org/officeDocument/2006/relationships/hyperlink" Target="https://podminky.urs.cz/item/CS_URS_2024_01/941321211" TargetMode="External"/><Relationship Id="rId24" Type="http://schemas.openxmlformats.org/officeDocument/2006/relationships/hyperlink" Target="https://podminky.urs.cz/item/CS_URS_2024_01/997013871" TargetMode="External"/><Relationship Id="rId32" Type="http://schemas.openxmlformats.org/officeDocument/2006/relationships/hyperlink" Target="https://podminky.urs.cz/item/CS_URS_2024_01/460171152" TargetMode="External"/><Relationship Id="rId37" Type="http://schemas.openxmlformats.org/officeDocument/2006/relationships/hyperlink" Target="https://podminky.urs.cz/item/CS_URS_2024_01/469981111" TargetMode="External"/><Relationship Id="rId5" Type="http://schemas.openxmlformats.org/officeDocument/2006/relationships/hyperlink" Target="https://podminky.urs.cz/item/CS_URS_2024_01/622142001" TargetMode="External"/><Relationship Id="rId15" Type="http://schemas.openxmlformats.org/officeDocument/2006/relationships/hyperlink" Target="https://podminky.urs.cz/item/CS_URS_2024_01/944511811" TargetMode="External"/><Relationship Id="rId23" Type="http://schemas.openxmlformats.org/officeDocument/2006/relationships/hyperlink" Target="https://podminky.urs.cz/item/CS_URS_2024_01/997013509" TargetMode="External"/><Relationship Id="rId28" Type="http://schemas.openxmlformats.org/officeDocument/2006/relationships/hyperlink" Target="https://podminky.urs.cz/item/CS_URS_2024_01/789221112" TargetMode="External"/><Relationship Id="rId36" Type="http://schemas.openxmlformats.org/officeDocument/2006/relationships/hyperlink" Target="https://podminky.urs.cz/item/CS_URS_2024_01/460671112" TargetMode="External"/><Relationship Id="rId10" Type="http://schemas.openxmlformats.org/officeDocument/2006/relationships/hyperlink" Target="https://podminky.urs.cz/item/CS_URS_2024_01/941321111" TargetMode="External"/><Relationship Id="rId19" Type="http://schemas.openxmlformats.org/officeDocument/2006/relationships/hyperlink" Target="https://podminky.urs.cz/item/CS_URS_2024_01/993111111" TargetMode="External"/><Relationship Id="rId31" Type="http://schemas.openxmlformats.org/officeDocument/2006/relationships/hyperlink" Target="https://podminky.urs.cz/item/CS_URS_2024_01/789321121" TargetMode="External"/><Relationship Id="rId4" Type="http://schemas.openxmlformats.org/officeDocument/2006/relationships/hyperlink" Target="https://podminky.urs.cz/item/CS_URS_2024_01/612325111" TargetMode="External"/><Relationship Id="rId9" Type="http://schemas.openxmlformats.org/officeDocument/2006/relationships/hyperlink" Target="https://podminky.urs.cz/item/CS_URS_2024_01/941321312" TargetMode="External"/><Relationship Id="rId14" Type="http://schemas.openxmlformats.org/officeDocument/2006/relationships/hyperlink" Target="https://podminky.urs.cz/item/CS_URS_2024_01/944511211" TargetMode="External"/><Relationship Id="rId22" Type="http://schemas.openxmlformats.org/officeDocument/2006/relationships/hyperlink" Target="https://podminky.urs.cz/item/CS_URS_2024_01/997013501" TargetMode="External"/><Relationship Id="rId27" Type="http://schemas.openxmlformats.org/officeDocument/2006/relationships/hyperlink" Target="https://podminky.urs.cz/item/CS_URS_2024_01/783826313" TargetMode="External"/><Relationship Id="rId30" Type="http://schemas.openxmlformats.org/officeDocument/2006/relationships/hyperlink" Target="https://podminky.urs.cz/item/CS_URS_2024_01/789321116" TargetMode="External"/><Relationship Id="rId35" Type="http://schemas.openxmlformats.org/officeDocument/2006/relationships/hyperlink" Target="https://podminky.urs.cz/item/CS_URS_2024_01/4606611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12341559" TargetMode="External"/><Relationship Id="rId13" Type="http://schemas.openxmlformats.org/officeDocument/2006/relationships/hyperlink" Target="https://podminky.urs.cz/item/CS_URS_2024_01/721242105" TargetMode="External"/><Relationship Id="rId18" Type="http://schemas.openxmlformats.org/officeDocument/2006/relationships/hyperlink" Target="https://podminky.urs.cz/item/CS_URS_2024_01/764004801" TargetMode="External"/><Relationship Id="rId26" Type="http://schemas.openxmlformats.org/officeDocument/2006/relationships/hyperlink" Target="https://podminky.urs.cz/item/CS_URS_2024_01/764548423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64242435" TargetMode="External"/><Relationship Id="rId7" Type="http://schemas.openxmlformats.org/officeDocument/2006/relationships/hyperlink" Target="https://podminky.urs.cz/item/CS_URS_2024_01/712340832" TargetMode="External"/><Relationship Id="rId12" Type="http://schemas.openxmlformats.org/officeDocument/2006/relationships/hyperlink" Target="https://podminky.urs.cz/item/CS_URS_2024_01/998713101" TargetMode="External"/><Relationship Id="rId17" Type="http://schemas.openxmlformats.org/officeDocument/2006/relationships/hyperlink" Target="https://podminky.urs.cz/item/CS_URS_2024_01/764002871" TargetMode="External"/><Relationship Id="rId25" Type="http://schemas.openxmlformats.org/officeDocument/2006/relationships/hyperlink" Target="https://podminky.urs.cz/item/CS_URS_2024_01/764541446" TargetMode="External"/><Relationship Id="rId2" Type="http://schemas.openxmlformats.org/officeDocument/2006/relationships/hyperlink" Target="https://podminky.urs.cz/item/CS_URS_2024_01/997013111" TargetMode="External"/><Relationship Id="rId16" Type="http://schemas.openxmlformats.org/officeDocument/2006/relationships/hyperlink" Target="https://podminky.urs.cz/item/CS_URS_2024_01/764002841" TargetMode="External"/><Relationship Id="rId20" Type="http://schemas.openxmlformats.org/officeDocument/2006/relationships/hyperlink" Target="https://podminky.urs.cz/item/CS_URS_2024_01/764011404" TargetMode="External"/><Relationship Id="rId1" Type="http://schemas.openxmlformats.org/officeDocument/2006/relationships/hyperlink" Target="https://podminky.urs.cz/item/CS_URS_2024_01/985131111" TargetMode="External"/><Relationship Id="rId6" Type="http://schemas.openxmlformats.org/officeDocument/2006/relationships/hyperlink" Target="https://podminky.urs.cz/item/CS_URS_2024_01/998011001" TargetMode="External"/><Relationship Id="rId11" Type="http://schemas.openxmlformats.org/officeDocument/2006/relationships/hyperlink" Target="https://podminky.urs.cz/item/CS_URS_2024_01/713141212" TargetMode="External"/><Relationship Id="rId24" Type="http://schemas.openxmlformats.org/officeDocument/2006/relationships/hyperlink" Target="https://podminky.urs.cz/item/CS_URS_2024_01/764541405" TargetMode="External"/><Relationship Id="rId5" Type="http://schemas.openxmlformats.org/officeDocument/2006/relationships/hyperlink" Target="https://podminky.urs.cz/item/CS_URS_2024_01/997013871" TargetMode="External"/><Relationship Id="rId15" Type="http://schemas.openxmlformats.org/officeDocument/2006/relationships/hyperlink" Target="https://podminky.urs.cz/item/CS_URS_2024_01/764002811" TargetMode="External"/><Relationship Id="rId23" Type="http://schemas.openxmlformats.org/officeDocument/2006/relationships/hyperlink" Target="https://podminky.urs.cz/item/CS_URS_2024_01/764341403" TargetMode="External"/><Relationship Id="rId28" Type="http://schemas.openxmlformats.org/officeDocument/2006/relationships/drawing" Target="../drawings/drawing5.xml"/><Relationship Id="rId10" Type="http://schemas.openxmlformats.org/officeDocument/2006/relationships/hyperlink" Target="https://podminky.urs.cz/item/CS_URS_2024_01/998712101" TargetMode="External"/><Relationship Id="rId19" Type="http://schemas.openxmlformats.org/officeDocument/2006/relationships/hyperlink" Target="https://podminky.urs.cz/item/CS_URS_2024_01/76400486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12341659" TargetMode="External"/><Relationship Id="rId14" Type="http://schemas.openxmlformats.org/officeDocument/2006/relationships/hyperlink" Target="https://podminky.urs.cz/item/CS_URS_2024_01/998721101" TargetMode="External"/><Relationship Id="rId22" Type="http://schemas.openxmlformats.org/officeDocument/2006/relationships/hyperlink" Target="https://podminky.urs.cz/item/CS_URS_2024_01/764244405" TargetMode="External"/><Relationship Id="rId27" Type="http://schemas.openxmlformats.org/officeDocument/2006/relationships/hyperlink" Target="https://podminky.urs.cz/item/CS_URS_2024_01/9987641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topLeftCell="A25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6" t="s">
        <v>14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R5" s="20"/>
      <c r="BE5" s="293" t="s">
        <v>15</v>
      </c>
      <c r="BS5" s="17" t="s">
        <v>6</v>
      </c>
    </row>
    <row r="6" spans="1:74" ht="36.9" customHeight="1">
      <c r="B6" s="20"/>
      <c r="D6" s="26" t="s">
        <v>16</v>
      </c>
      <c r="K6" s="298" t="s">
        <v>17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R6" s="20"/>
      <c r="BE6" s="294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94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94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94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32</v>
      </c>
      <c r="AR10" s="20"/>
      <c r="BE10" s="294"/>
      <c r="BS10" s="17" t="s">
        <v>6</v>
      </c>
    </row>
    <row r="11" spans="1:74" ht="18.45" customHeight="1">
      <c r="B11" s="20"/>
      <c r="E11" s="25" t="s">
        <v>33</v>
      </c>
      <c r="AK11" s="27" t="s">
        <v>34</v>
      </c>
      <c r="AN11" s="25" t="s">
        <v>35</v>
      </c>
      <c r="AR11" s="20"/>
      <c r="BE11" s="294"/>
      <c r="BS11" s="17" t="s">
        <v>6</v>
      </c>
    </row>
    <row r="12" spans="1:74" ht="6.9" customHeight="1">
      <c r="B12" s="20"/>
      <c r="AR12" s="20"/>
      <c r="BE12" s="294"/>
      <c r="BS12" s="17" t="s">
        <v>6</v>
      </c>
    </row>
    <row r="13" spans="1:74" ht="12" customHeight="1">
      <c r="B13" s="20"/>
      <c r="D13" s="27" t="s">
        <v>36</v>
      </c>
      <c r="AK13" s="27" t="s">
        <v>31</v>
      </c>
      <c r="AN13" s="30" t="s">
        <v>37</v>
      </c>
      <c r="AR13" s="20"/>
      <c r="BE13" s="294"/>
      <c r="BS13" s="17" t="s">
        <v>6</v>
      </c>
    </row>
    <row r="14" spans="1:74" ht="13.2">
      <c r="B14" s="20"/>
      <c r="E14" s="299" t="s">
        <v>37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7" t="s">
        <v>34</v>
      </c>
      <c r="AN14" s="30" t="s">
        <v>37</v>
      </c>
      <c r="AR14" s="20"/>
      <c r="BE14" s="294"/>
      <c r="BS14" s="17" t="s">
        <v>6</v>
      </c>
    </row>
    <row r="15" spans="1:74" ht="6.9" customHeight="1">
      <c r="B15" s="20"/>
      <c r="AR15" s="20"/>
      <c r="BE15" s="294"/>
      <c r="BS15" s="17" t="s">
        <v>4</v>
      </c>
    </row>
    <row r="16" spans="1:74" ht="12" customHeight="1">
      <c r="B16" s="20"/>
      <c r="D16" s="27" t="s">
        <v>38</v>
      </c>
      <c r="AK16" s="27" t="s">
        <v>31</v>
      </c>
      <c r="AN16" s="25" t="s">
        <v>39</v>
      </c>
      <c r="AR16" s="20"/>
      <c r="BE16" s="294"/>
      <c r="BS16" s="17" t="s">
        <v>4</v>
      </c>
    </row>
    <row r="17" spans="2:71" ht="18.45" customHeight="1">
      <c r="B17" s="20"/>
      <c r="E17" s="25" t="s">
        <v>40</v>
      </c>
      <c r="AK17" s="27" t="s">
        <v>34</v>
      </c>
      <c r="AN17" s="25" t="s">
        <v>41</v>
      </c>
      <c r="AR17" s="20"/>
      <c r="BE17" s="294"/>
      <c r="BS17" s="17" t="s">
        <v>42</v>
      </c>
    </row>
    <row r="18" spans="2:71" ht="6.9" customHeight="1">
      <c r="B18" s="20"/>
      <c r="AR18" s="20"/>
      <c r="BE18" s="294"/>
      <c r="BS18" s="17" t="s">
        <v>6</v>
      </c>
    </row>
    <row r="19" spans="2:71" ht="12" customHeight="1">
      <c r="B19" s="20"/>
      <c r="D19" s="27" t="s">
        <v>43</v>
      </c>
      <c r="AK19" s="27" t="s">
        <v>31</v>
      </c>
      <c r="AN19" s="25" t="s">
        <v>44</v>
      </c>
      <c r="AR19" s="20"/>
      <c r="BE19" s="294"/>
      <c r="BS19" s="17" t="s">
        <v>6</v>
      </c>
    </row>
    <row r="20" spans="2:71" ht="18.45" customHeight="1">
      <c r="B20" s="20"/>
      <c r="E20" s="25" t="s">
        <v>45</v>
      </c>
      <c r="AK20" s="27" t="s">
        <v>34</v>
      </c>
      <c r="AN20" s="25" t="s">
        <v>44</v>
      </c>
      <c r="AR20" s="20"/>
      <c r="BE20" s="294"/>
      <c r="BS20" s="17" t="s">
        <v>4</v>
      </c>
    </row>
    <row r="21" spans="2:71" ht="6.9" customHeight="1">
      <c r="B21" s="20"/>
      <c r="AR21" s="20"/>
      <c r="BE21" s="294"/>
    </row>
    <row r="22" spans="2:71" ht="12" customHeight="1">
      <c r="B22" s="20"/>
      <c r="D22" s="27" t="s">
        <v>46</v>
      </c>
      <c r="AR22" s="20"/>
      <c r="BE22" s="294"/>
    </row>
    <row r="23" spans="2:71" ht="47.25" customHeight="1">
      <c r="B23" s="20"/>
      <c r="E23" s="301" t="s">
        <v>47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0"/>
      <c r="BE23" s="294"/>
    </row>
    <row r="24" spans="2:71" ht="6.9" customHeight="1">
      <c r="B24" s="20"/>
      <c r="AR24" s="20"/>
      <c r="BE24" s="294"/>
    </row>
    <row r="25" spans="2:71" ht="6.9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94"/>
    </row>
    <row r="26" spans="2:71" s="1" customFormat="1" ht="25.95" customHeight="1">
      <c r="B26" s="33"/>
      <c r="D26" s="34" t="s">
        <v>48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2">
        <f>ROUND(AG54,2)</f>
        <v>0</v>
      </c>
      <c r="AL26" s="303"/>
      <c r="AM26" s="303"/>
      <c r="AN26" s="303"/>
      <c r="AO26" s="303"/>
      <c r="AR26" s="33"/>
      <c r="BE26" s="294"/>
    </row>
    <row r="27" spans="2:71" s="1" customFormat="1" ht="6.9" customHeight="1">
      <c r="B27" s="33"/>
      <c r="AR27" s="33"/>
      <c r="BE27" s="294"/>
    </row>
    <row r="28" spans="2:71" s="1" customFormat="1" ht="13.2">
      <c r="B28" s="33"/>
      <c r="L28" s="304" t="s">
        <v>49</v>
      </c>
      <c r="M28" s="304"/>
      <c r="N28" s="304"/>
      <c r="O28" s="304"/>
      <c r="P28" s="304"/>
      <c r="W28" s="304" t="s">
        <v>50</v>
      </c>
      <c r="X28" s="304"/>
      <c r="Y28" s="304"/>
      <c r="Z28" s="304"/>
      <c r="AA28" s="304"/>
      <c r="AB28" s="304"/>
      <c r="AC28" s="304"/>
      <c r="AD28" s="304"/>
      <c r="AE28" s="304"/>
      <c r="AK28" s="304" t="s">
        <v>51</v>
      </c>
      <c r="AL28" s="304"/>
      <c r="AM28" s="304"/>
      <c r="AN28" s="304"/>
      <c r="AO28" s="304"/>
      <c r="AR28" s="33"/>
      <c r="BE28" s="294"/>
    </row>
    <row r="29" spans="2:71" s="2" customFormat="1" ht="14.4" customHeight="1">
      <c r="B29" s="37"/>
      <c r="D29" s="27" t="s">
        <v>52</v>
      </c>
      <c r="F29" s="27" t="s">
        <v>53</v>
      </c>
      <c r="L29" s="307">
        <v>0.21</v>
      </c>
      <c r="M29" s="306"/>
      <c r="N29" s="306"/>
      <c r="O29" s="306"/>
      <c r="P29" s="306"/>
      <c r="W29" s="305">
        <f>ROUND(AZ54, 2)</f>
        <v>0</v>
      </c>
      <c r="X29" s="306"/>
      <c r="Y29" s="306"/>
      <c r="Z29" s="306"/>
      <c r="AA29" s="306"/>
      <c r="AB29" s="306"/>
      <c r="AC29" s="306"/>
      <c r="AD29" s="306"/>
      <c r="AE29" s="306"/>
      <c r="AK29" s="305">
        <f>ROUND(AV54, 2)</f>
        <v>0</v>
      </c>
      <c r="AL29" s="306"/>
      <c r="AM29" s="306"/>
      <c r="AN29" s="306"/>
      <c r="AO29" s="306"/>
      <c r="AR29" s="37"/>
      <c r="BE29" s="295"/>
    </row>
    <row r="30" spans="2:71" s="2" customFormat="1" ht="14.4" customHeight="1">
      <c r="B30" s="37"/>
      <c r="F30" s="27" t="s">
        <v>54</v>
      </c>
      <c r="L30" s="307">
        <v>0.12</v>
      </c>
      <c r="M30" s="306"/>
      <c r="N30" s="306"/>
      <c r="O30" s="306"/>
      <c r="P30" s="306"/>
      <c r="W30" s="305">
        <f>ROUND(BA54, 2)</f>
        <v>0</v>
      </c>
      <c r="X30" s="306"/>
      <c r="Y30" s="306"/>
      <c r="Z30" s="306"/>
      <c r="AA30" s="306"/>
      <c r="AB30" s="306"/>
      <c r="AC30" s="306"/>
      <c r="AD30" s="306"/>
      <c r="AE30" s="306"/>
      <c r="AK30" s="305">
        <f>ROUND(AW54, 2)</f>
        <v>0</v>
      </c>
      <c r="AL30" s="306"/>
      <c r="AM30" s="306"/>
      <c r="AN30" s="306"/>
      <c r="AO30" s="306"/>
      <c r="AR30" s="37"/>
      <c r="BE30" s="295"/>
    </row>
    <row r="31" spans="2:71" s="2" customFormat="1" ht="14.4" hidden="1" customHeight="1">
      <c r="B31" s="37"/>
      <c r="F31" s="27" t="s">
        <v>55</v>
      </c>
      <c r="L31" s="307">
        <v>0.21</v>
      </c>
      <c r="M31" s="306"/>
      <c r="N31" s="306"/>
      <c r="O31" s="306"/>
      <c r="P31" s="306"/>
      <c r="W31" s="305">
        <f>ROUND(BB54, 2)</f>
        <v>0</v>
      </c>
      <c r="X31" s="306"/>
      <c r="Y31" s="306"/>
      <c r="Z31" s="306"/>
      <c r="AA31" s="306"/>
      <c r="AB31" s="306"/>
      <c r="AC31" s="306"/>
      <c r="AD31" s="306"/>
      <c r="AE31" s="306"/>
      <c r="AK31" s="305">
        <v>0</v>
      </c>
      <c r="AL31" s="306"/>
      <c r="AM31" s="306"/>
      <c r="AN31" s="306"/>
      <c r="AO31" s="306"/>
      <c r="AR31" s="37"/>
      <c r="BE31" s="295"/>
    </row>
    <row r="32" spans="2:71" s="2" customFormat="1" ht="14.4" hidden="1" customHeight="1">
      <c r="B32" s="37"/>
      <c r="F32" s="27" t="s">
        <v>56</v>
      </c>
      <c r="L32" s="307">
        <v>0.12</v>
      </c>
      <c r="M32" s="306"/>
      <c r="N32" s="306"/>
      <c r="O32" s="306"/>
      <c r="P32" s="306"/>
      <c r="W32" s="305">
        <f>ROUND(BC54, 2)</f>
        <v>0</v>
      </c>
      <c r="X32" s="306"/>
      <c r="Y32" s="306"/>
      <c r="Z32" s="306"/>
      <c r="AA32" s="306"/>
      <c r="AB32" s="306"/>
      <c r="AC32" s="306"/>
      <c r="AD32" s="306"/>
      <c r="AE32" s="306"/>
      <c r="AK32" s="305">
        <v>0</v>
      </c>
      <c r="AL32" s="306"/>
      <c r="AM32" s="306"/>
      <c r="AN32" s="306"/>
      <c r="AO32" s="306"/>
      <c r="AR32" s="37"/>
      <c r="BE32" s="295"/>
    </row>
    <row r="33" spans="2:44" s="2" customFormat="1" ht="14.4" hidden="1" customHeight="1">
      <c r="B33" s="37"/>
      <c r="F33" s="27" t="s">
        <v>57</v>
      </c>
      <c r="L33" s="307">
        <v>0</v>
      </c>
      <c r="M33" s="306"/>
      <c r="N33" s="306"/>
      <c r="O33" s="306"/>
      <c r="P33" s="306"/>
      <c r="W33" s="305">
        <f>ROUND(BD54, 2)</f>
        <v>0</v>
      </c>
      <c r="X33" s="306"/>
      <c r="Y33" s="306"/>
      <c r="Z33" s="306"/>
      <c r="AA33" s="306"/>
      <c r="AB33" s="306"/>
      <c r="AC33" s="306"/>
      <c r="AD33" s="306"/>
      <c r="AE33" s="306"/>
      <c r="AK33" s="305">
        <v>0</v>
      </c>
      <c r="AL33" s="306"/>
      <c r="AM33" s="306"/>
      <c r="AN33" s="306"/>
      <c r="AO33" s="306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58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59</v>
      </c>
      <c r="U35" s="40"/>
      <c r="V35" s="40"/>
      <c r="W35" s="40"/>
      <c r="X35" s="311" t="s">
        <v>60</v>
      </c>
      <c r="Y35" s="309"/>
      <c r="Z35" s="309"/>
      <c r="AA35" s="309"/>
      <c r="AB35" s="309"/>
      <c r="AC35" s="40"/>
      <c r="AD35" s="40"/>
      <c r="AE35" s="40"/>
      <c r="AF35" s="40"/>
      <c r="AG35" s="40"/>
      <c r="AH35" s="40"/>
      <c r="AI35" s="40"/>
      <c r="AJ35" s="40"/>
      <c r="AK35" s="308">
        <f>SUM(AK26:AK33)</f>
        <v>0</v>
      </c>
      <c r="AL35" s="309"/>
      <c r="AM35" s="309"/>
      <c r="AN35" s="309"/>
      <c r="AO35" s="310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1" t="s">
        <v>61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2024/06/02</v>
      </c>
      <c r="AR44" s="46"/>
    </row>
    <row r="45" spans="2:44" s="4" customFormat="1" ht="36.9" customHeight="1">
      <c r="B45" s="47"/>
      <c r="C45" s="48" t="s">
        <v>16</v>
      </c>
      <c r="L45" s="275" t="str">
        <f>K6</f>
        <v>Zliv ÚV - stavební úpravy a výměna vystrojení</v>
      </c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Zliv</v>
      </c>
      <c r="AI47" s="27" t="s">
        <v>24</v>
      </c>
      <c r="AM47" s="277" t="str">
        <f>IF(AN8= "","",AN8)</f>
        <v>11. 6. 2024</v>
      </c>
      <c r="AN47" s="277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7" t="s">
        <v>30</v>
      </c>
      <c r="L49" s="3" t="str">
        <f>IF(E11= "","",E11)</f>
        <v>Město Zliv</v>
      </c>
      <c r="AI49" s="27" t="s">
        <v>38</v>
      </c>
      <c r="AM49" s="278" t="str">
        <f>IF(E17="","",E17)</f>
        <v>VAK projekt s.r.o.</v>
      </c>
      <c r="AN49" s="279"/>
      <c r="AO49" s="279"/>
      <c r="AP49" s="279"/>
      <c r="AR49" s="33"/>
      <c r="AS49" s="280" t="s">
        <v>62</v>
      </c>
      <c r="AT49" s="28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7" t="s">
        <v>36</v>
      </c>
      <c r="L50" s="3" t="str">
        <f>IF(E14= "Vyplň údaj","",E14)</f>
        <v/>
      </c>
      <c r="AI50" s="27" t="s">
        <v>43</v>
      </c>
      <c r="AM50" s="278" t="str">
        <f>IF(E20="","",E20)</f>
        <v>Ing. Martina Zamlinská</v>
      </c>
      <c r="AN50" s="279"/>
      <c r="AO50" s="279"/>
      <c r="AP50" s="279"/>
      <c r="AR50" s="33"/>
      <c r="AS50" s="282"/>
      <c r="AT50" s="283"/>
      <c r="BD50" s="54"/>
    </row>
    <row r="51" spans="1:91" s="1" customFormat="1" ht="10.8" customHeight="1">
      <c r="B51" s="33"/>
      <c r="AR51" s="33"/>
      <c r="AS51" s="282"/>
      <c r="AT51" s="283"/>
      <c r="BD51" s="54"/>
    </row>
    <row r="52" spans="1:91" s="1" customFormat="1" ht="29.25" customHeight="1">
      <c r="B52" s="33"/>
      <c r="C52" s="284" t="s">
        <v>63</v>
      </c>
      <c r="D52" s="285"/>
      <c r="E52" s="285"/>
      <c r="F52" s="285"/>
      <c r="G52" s="285"/>
      <c r="H52" s="55"/>
      <c r="I52" s="287" t="s">
        <v>64</v>
      </c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6" t="s">
        <v>65</v>
      </c>
      <c r="AH52" s="285"/>
      <c r="AI52" s="285"/>
      <c r="AJ52" s="285"/>
      <c r="AK52" s="285"/>
      <c r="AL52" s="285"/>
      <c r="AM52" s="285"/>
      <c r="AN52" s="287" t="s">
        <v>66</v>
      </c>
      <c r="AO52" s="285"/>
      <c r="AP52" s="285"/>
      <c r="AQ52" s="56" t="s">
        <v>67</v>
      </c>
      <c r="AR52" s="33"/>
      <c r="AS52" s="57" t="s">
        <v>68</v>
      </c>
      <c r="AT52" s="58" t="s">
        <v>69</v>
      </c>
      <c r="AU52" s="58" t="s">
        <v>70</v>
      </c>
      <c r="AV52" s="58" t="s">
        <v>71</v>
      </c>
      <c r="AW52" s="58" t="s">
        <v>72</v>
      </c>
      <c r="AX52" s="58" t="s">
        <v>73</v>
      </c>
      <c r="AY52" s="58" t="s">
        <v>74</v>
      </c>
      <c r="AZ52" s="58" t="s">
        <v>75</v>
      </c>
      <c r="BA52" s="58" t="s">
        <v>76</v>
      </c>
      <c r="BB52" s="58" t="s">
        <v>77</v>
      </c>
      <c r="BC52" s="58" t="s">
        <v>78</v>
      </c>
      <c r="BD52" s="59" t="s">
        <v>79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80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1">
        <f>ROUND(SUM(AG55:AG60),2)</f>
        <v>0</v>
      </c>
      <c r="AH54" s="291"/>
      <c r="AI54" s="291"/>
      <c r="AJ54" s="291"/>
      <c r="AK54" s="291"/>
      <c r="AL54" s="291"/>
      <c r="AM54" s="291"/>
      <c r="AN54" s="292">
        <f t="shared" ref="AN54:AN60" si="0">SUM(AG54,AT54)</f>
        <v>0</v>
      </c>
      <c r="AO54" s="292"/>
      <c r="AP54" s="292"/>
      <c r="AQ54" s="65" t="s">
        <v>44</v>
      </c>
      <c r="AR54" s="61"/>
      <c r="AS54" s="66">
        <f>ROUND(SUM(AS55:AS60),2)</f>
        <v>0</v>
      </c>
      <c r="AT54" s="67">
        <f t="shared" ref="AT54:AT60" si="1">ROUND(SUM(AV54:AW54),2)</f>
        <v>0</v>
      </c>
      <c r="AU54" s="68">
        <f>ROUND(SUM(AU55:AU60),5)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ROUND(SUM(AZ55:AZ60),2)</f>
        <v>0</v>
      </c>
      <c r="BA54" s="67">
        <f>ROUND(SUM(BA55:BA60),2)</f>
        <v>0</v>
      </c>
      <c r="BB54" s="67">
        <f>ROUND(SUM(BB55:BB60),2)</f>
        <v>0</v>
      </c>
      <c r="BC54" s="67">
        <f>ROUND(SUM(BC55:BC60),2)</f>
        <v>0</v>
      </c>
      <c r="BD54" s="69">
        <f>ROUND(SUM(BD55:BD60),2)</f>
        <v>0</v>
      </c>
      <c r="BS54" s="70" t="s">
        <v>81</v>
      </c>
      <c r="BT54" s="70" t="s">
        <v>82</v>
      </c>
      <c r="BU54" s="71" t="s">
        <v>83</v>
      </c>
      <c r="BV54" s="70" t="s">
        <v>84</v>
      </c>
      <c r="BW54" s="70" t="s">
        <v>5</v>
      </c>
      <c r="BX54" s="70" t="s">
        <v>85</v>
      </c>
      <c r="CL54" s="70" t="s">
        <v>19</v>
      </c>
    </row>
    <row r="55" spans="1:91" s="6" customFormat="1" ht="16.5" customHeight="1">
      <c r="A55" s="72" t="s">
        <v>86</v>
      </c>
      <c r="B55" s="73"/>
      <c r="C55" s="74"/>
      <c r="D55" s="288" t="s">
        <v>87</v>
      </c>
      <c r="E55" s="288"/>
      <c r="F55" s="288"/>
      <c r="G55" s="288"/>
      <c r="H55" s="288"/>
      <c r="I55" s="75"/>
      <c r="J55" s="288" t="s">
        <v>88</v>
      </c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9">
        <f>'VRN-00 - Vedlejší rozpočt...'!J30</f>
        <v>0</v>
      </c>
      <c r="AH55" s="290"/>
      <c r="AI55" s="290"/>
      <c r="AJ55" s="290"/>
      <c r="AK55" s="290"/>
      <c r="AL55" s="290"/>
      <c r="AM55" s="290"/>
      <c r="AN55" s="289">
        <f t="shared" si="0"/>
        <v>0</v>
      </c>
      <c r="AO55" s="290"/>
      <c r="AP55" s="290"/>
      <c r="AQ55" s="76" t="s">
        <v>89</v>
      </c>
      <c r="AR55" s="73"/>
      <c r="AS55" s="77">
        <v>0</v>
      </c>
      <c r="AT55" s="78">
        <f t="shared" si="1"/>
        <v>0</v>
      </c>
      <c r="AU55" s="79">
        <f>'VRN-00 - Vedlejší rozpočt...'!P83</f>
        <v>0</v>
      </c>
      <c r="AV55" s="78">
        <f>'VRN-00 - Vedlejší rozpočt...'!J33</f>
        <v>0</v>
      </c>
      <c r="AW55" s="78">
        <f>'VRN-00 - Vedlejší rozpočt...'!J34</f>
        <v>0</v>
      </c>
      <c r="AX55" s="78">
        <f>'VRN-00 - Vedlejší rozpočt...'!J35</f>
        <v>0</v>
      </c>
      <c r="AY55" s="78">
        <f>'VRN-00 - Vedlejší rozpočt...'!J36</f>
        <v>0</v>
      </c>
      <c r="AZ55" s="78">
        <f>'VRN-00 - Vedlejší rozpočt...'!F33</f>
        <v>0</v>
      </c>
      <c r="BA55" s="78">
        <f>'VRN-00 - Vedlejší rozpočt...'!F34</f>
        <v>0</v>
      </c>
      <c r="BB55" s="78">
        <f>'VRN-00 - Vedlejší rozpočt...'!F35</f>
        <v>0</v>
      </c>
      <c r="BC55" s="78">
        <f>'VRN-00 - Vedlejší rozpočt...'!F36</f>
        <v>0</v>
      </c>
      <c r="BD55" s="80">
        <f>'VRN-00 - Vedlejší rozpočt...'!F37</f>
        <v>0</v>
      </c>
      <c r="BT55" s="81" t="s">
        <v>90</v>
      </c>
      <c r="BV55" s="81" t="s">
        <v>84</v>
      </c>
      <c r="BW55" s="81" t="s">
        <v>91</v>
      </c>
      <c r="BX55" s="81" t="s">
        <v>5</v>
      </c>
      <c r="CL55" s="81" t="s">
        <v>19</v>
      </c>
      <c r="CM55" s="81" t="s">
        <v>92</v>
      </c>
    </row>
    <row r="56" spans="1:91" s="6" customFormat="1" ht="24.75" customHeight="1">
      <c r="A56" s="72" t="s">
        <v>86</v>
      </c>
      <c r="B56" s="73"/>
      <c r="C56" s="74"/>
      <c r="D56" s="288" t="s">
        <v>93</v>
      </c>
      <c r="E56" s="288"/>
      <c r="F56" s="288"/>
      <c r="G56" s="288"/>
      <c r="H56" s="288"/>
      <c r="I56" s="75"/>
      <c r="J56" s="288" t="s">
        <v>94</v>
      </c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9">
        <f>'SO-01 - Obnovy povrchů a ...'!J30</f>
        <v>0</v>
      </c>
      <c r="AH56" s="290"/>
      <c r="AI56" s="290"/>
      <c r="AJ56" s="290"/>
      <c r="AK56" s="290"/>
      <c r="AL56" s="290"/>
      <c r="AM56" s="290"/>
      <c r="AN56" s="289">
        <f t="shared" si="0"/>
        <v>0</v>
      </c>
      <c r="AO56" s="290"/>
      <c r="AP56" s="290"/>
      <c r="AQ56" s="76" t="s">
        <v>95</v>
      </c>
      <c r="AR56" s="73"/>
      <c r="AS56" s="77">
        <v>0</v>
      </c>
      <c r="AT56" s="78">
        <f t="shared" si="1"/>
        <v>0</v>
      </c>
      <c r="AU56" s="79">
        <f>'SO-01 - Obnovy povrchů a ...'!P95</f>
        <v>0</v>
      </c>
      <c r="AV56" s="78">
        <f>'SO-01 - Obnovy povrchů a ...'!J33</f>
        <v>0</v>
      </c>
      <c r="AW56" s="78">
        <f>'SO-01 - Obnovy povrchů a ...'!J34</f>
        <v>0</v>
      </c>
      <c r="AX56" s="78">
        <f>'SO-01 - Obnovy povrchů a ...'!J35</f>
        <v>0</v>
      </c>
      <c r="AY56" s="78">
        <f>'SO-01 - Obnovy povrchů a ...'!J36</f>
        <v>0</v>
      </c>
      <c r="AZ56" s="78">
        <f>'SO-01 - Obnovy povrchů a ...'!F33</f>
        <v>0</v>
      </c>
      <c r="BA56" s="78">
        <f>'SO-01 - Obnovy povrchů a ...'!F34</f>
        <v>0</v>
      </c>
      <c r="BB56" s="78">
        <f>'SO-01 - Obnovy povrchů a ...'!F35</f>
        <v>0</v>
      </c>
      <c r="BC56" s="78">
        <f>'SO-01 - Obnovy povrchů a ...'!F36</f>
        <v>0</v>
      </c>
      <c r="BD56" s="80">
        <f>'SO-01 - Obnovy povrchů a ...'!F37</f>
        <v>0</v>
      </c>
      <c r="BT56" s="81" t="s">
        <v>90</v>
      </c>
      <c r="BV56" s="81" t="s">
        <v>84</v>
      </c>
      <c r="BW56" s="81" t="s">
        <v>96</v>
      </c>
      <c r="BX56" s="81" t="s">
        <v>5</v>
      </c>
      <c r="CL56" s="81" t="s">
        <v>19</v>
      </c>
      <c r="CM56" s="81" t="s">
        <v>92</v>
      </c>
    </row>
    <row r="57" spans="1:91" s="6" customFormat="1" ht="16.5" customHeight="1">
      <c r="A57" s="72" t="s">
        <v>86</v>
      </c>
      <c r="B57" s="73"/>
      <c r="C57" s="74"/>
      <c r="D57" s="288" t="s">
        <v>97</v>
      </c>
      <c r="E57" s="288"/>
      <c r="F57" s="288"/>
      <c r="G57" s="288"/>
      <c r="H57" s="288"/>
      <c r="I57" s="75"/>
      <c r="J57" s="288" t="s">
        <v>98</v>
      </c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9">
        <f>'SO-02 - Obnova fasády ÚV ...'!J30</f>
        <v>0</v>
      </c>
      <c r="AH57" s="290"/>
      <c r="AI57" s="290"/>
      <c r="AJ57" s="290"/>
      <c r="AK57" s="290"/>
      <c r="AL57" s="290"/>
      <c r="AM57" s="290"/>
      <c r="AN57" s="289">
        <f t="shared" si="0"/>
        <v>0</v>
      </c>
      <c r="AO57" s="290"/>
      <c r="AP57" s="290"/>
      <c r="AQ57" s="76" t="s">
        <v>95</v>
      </c>
      <c r="AR57" s="73"/>
      <c r="AS57" s="77">
        <v>0</v>
      </c>
      <c r="AT57" s="78">
        <f t="shared" si="1"/>
        <v>0</v>
      </c>
      <c r="AU57" s="79">
        <f>'SO-02 - Obnova fasády ÚV ...'!P91</f>
        <v>0</v>
      </c>
      <c r="AV57" s="78">
        <f>'SO-02 - Obnova fasády ÚV ...'!J33</f>
        <v>0</v>
      </c>
      <c r="AW57" s="78">
        <f>'SO-02 - Obnova fasády ÚV ...'!J34</f>
        <v>0</v>
      </c>
      <c r="AX57" s="78">
        <f>'SO-02 - Obnova fasády ÚV ...'!J35</f>
        <v>0</v>
      </c>
      <c r="AY57" s="78">
        <f>'SO-02 - Obnova fasády ÚV ...'!J36</f>
        <v>0</v>
      </c>
      <c r="AZ57" s="78">
        <f>'SO-02 - Obnova fasády ÚV ...'!F33</f>
        <v>0</v>
      </c>
      <c r="BA57" s="78">
        <f>'SO-02 - Obnova fasády ÚV ...'!F34</f>
        <v>0</v>
      </c>
      <c r="BB57" s="78">
        <f>'SO-02 - Obnova fasády ÚV ...'!F35</f>
        <v>0</v>
      </c>
      <c r="BC57" s="78">
        <f>'SO-02 - Obnova fasády ÚV ...'!F36</f>
        <v>0</v>
      </c>
      <c r="BD57" s="80">
        <f>'SO-02 - Obnova fasády ÚV ...'!F37</f>
        <v>0</v>
      </c>
      <c r="BT57" s="81" t="s">
        <v>90</v>
      </c>
      <c r="BV57" s="81" t="s">
        <v>84</v>
      </c>
      <c r="BW57" s="81" t="s">
        <v>99</v>
      </c>
      <c r="BX57" s="81" t="s">
        <v>5</v>
      </c>
      <c r="CL57" s="81" t="s">
        <v>19</v>
      </c>
      <c r="CM57" s="81" t="s">
        <v>92</v>
      </c>
    </row>
    <row r="58" spans="1:91" s="6" customFormat="1" ht="16.5" customHeight="1">
      <c r="A58" s="72" t="s">
        <v>86</v>
      </c>
      <c r="B58" s="73"/>
      <c r="C58" s="74"/>
      <c r="D58" s="288" t="s">
        <v>100</v>
      </c>
      <c r="E58" s="288"/>
      <c r="F58" s="288"/>
      <c r="G58" s="288"/>
      <c r="H58" s="288"/>
      <c r="I58" s="75"/>
      <c r="J58" s="288" t="s">
        <v>101</v>
      </c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9">
        <f>'SO-03 - Obnova střešní kr...'!J30</f>
        <v>0</v>
      </c>
      <c r="AH58" s="290"/>
      <c r="AI58" s="290"/>
      <c r="AJ58" s="290"/>
      <c r="AK58" s="290"/>
      <c r="AL58" s="290"/>
      <c r="AM58" s="290"/>
      <c r="AN58" s="289">
        <f t="shared" si="0"/>
        <v>0</v>
      </c>
      <c r="AO58" s="290"/>
      <c r="AP58" s="290"/>
      <c r="AQ58" s="76" t="s">
        <v>95</v>
      </c>
      <c r="AR58" s="73"/>
      <c r="AS58" s="77">
        <v>0</v>
      </c>
      <c r="AT58" s="78">
        <f t="shared" si="1"/>
        <v>0</v>
      </c>
      <c r="AU58" s="79">
        <f>'SO-03 - Obnova střešní kr...'!P88</f>
        <v>0</v>
      </c>
      <c r="AV58" s="78">
        <f>'SO-03 - Obnova střešní kr...'!J33</f>
        <v>0</v>
      </c>
      <c r="AW58" s="78">
        <f>'SO-03 - Obnova střešní kr...'!J34</f>
        <v>0</v>
      </c>
      <c r="AX58" s="78">
        <f>'SO-03 - Obnova střešní kr...'!J35</f>
        <v>0</v>
      </c>
      <c r="AY58" s="78">
        <f>'SO-03 - Obnova střešní kr...'!J36</f>
        <v>0</v>
      </c>
      <c r="AZ58" s="78">
        <f>'SO-03 - Obnova střešní kr...'!F33</f>
        <v>0</v>
      </c>
      <c r="BA58" s="78">
        <f>'SO-03 - Obnova střešní kr...'!F34</f>
        <v>0</v>
      </c>
      <c r="BB58" s="78">
        <f>'SO-03 - Obnova střešní kr...'!F35</f>
        <v>0</v>
      </c>
      <c r="BC58" s="78">
        <f>'SO-03 - Obnova střešní kr...'!F36</f>
        <v>0</v>
      </c>
      <c r="BD58" s="80">
        <f>'SO-03 - Obnova střešní kr...'!F37</f>
        <v>0</v>
      </c>
      <c r="BT58" s="81" t="s">
        <v>90</v>
      </c>
      <c r="BV58" s="81" t="s">
        <v>84</v>
      </c>
      <c r="BW58" s="81" t="s">
        <v>102</v>
      </c>
      <c r="BX58" s="81" t="s">
        <v>5</v>
      </c>
      <c r="CL58" s="81" t="s">
        <v>19</v>
      </c>
      <c r="CM58" s="81" t="s">
        <v>92</v>
      </c>
    </row>
    <row r="59" spans="1:91" s="6" customFormat="1" ht="16.5" customHeight="1">
      <c r="A59" s="72" t="s">
        <v>86</v>
      </c>
      <c r="B59" s="73"/>
      <c r="C59" s="74"/>
      <c r="D59" s="288" t="s">
        <v>103</v>
      </c>
      <c r="E59" s="288"/>
      <c r="F59" s="288"/>
      <c r="G59" s="288"/>
      <c r="H59" s="288"/>
      <c r="I59" s="75"/>
      <c r="J59" s="288" t="s">
        <v>104</v>
      </c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9">
        <f>'PS-01 - Technologická čás...'!J30</f>
        <v>0</v>
      </c>
      <c r="AH59" s="290"/>
      <c r="AI59" s="290"/>
      <c r="AJ59" s="290"/>
      <c r="AK59" s="290"/>
      <c r="AL59" s="290"/>
      <c r="AM59" s="290"/>
      <c r="AN59" s="289">
        <f t="shared" si="0"/>
        <v>0</v>
      </c>
      <c r="AO59" s="290"/>
      <c r="AP59" s="290"/>
      <c r="AQ59" s="76" t="s">
        <v>105</v>
      </c>
      <c r="AR59" s="73"/>
      <c r="AS59" s="77">
        <v>0</v>
      </c>
      <c r="AT59" s="78">
        <f t="shared" si="1"/>
        <v>0</v>
      </c>
      <c r="AU59" s="79">
        <f>'PS-01 - Technologická čás...'!P81</f>
        <v>0</v>
      </c>
      <c r="AV59" s="78">
        <f>'PS-01 - Technologická čás...'!J33</f>
        <v>0</v>
      </c>
      <c r="AW59" s="78">
        <f>'PS-01 - Technologická čás...'!J34</f>
        <v>0</v>
      </c>
      <c r="AX59" s="78">
        <f>'PS-01 - Technologická čás...'!J35</f>
        <v>0</v>
      </c>
      <c r="AY59" s="78">
        <f>'PS-01 - Technologická čás...'!J36</f>
        <v>0</v>
      </c>
      <c r="AZ59" s="78">
        <f>'PS-01 - Technologická čás...'!F33</f>
        <v>0</v>
      </c>
      <c r="BA59" s="78">
        <f>'PS-01 - Technologická čás...'!F34</f>
        <v>0</v>
      </c>
      <c r="BB59" s="78">
        <f>'PS-01 - Technologická čás...'!F35</f>
        <v>0</v>
      </c>
      <c r="BC59" s="78">
        <f>'PS-01 - Technologická čás...'!F36</f>
        <v>0</v>
      </c>
      <c r="BD59" s="80">
        <f>'PS-01 - Technologická čás...'!F37</f>
        <v>0</v>
      </c>
      <c r="BT59" s="81" t="s">
        <v>90</v>
      </c>
      <c r="BV59" s="81" t="s">
        <v>84</v>
      </c>
      <c r="BW59" s="81" t="s">
        <v>106</v>
      </c>
      <c r="BX59" s="81" t="s">
        <v>5</v>
      </c>
      <c r="CL59" s="81" t="s">
        <v>19</v>
      </c>
      <c r="CM59" s="81" t="s">
        <v>92</v>
      </c>
    </row>
    <row r="60" spans="1:91" s="6" customFormat="1" ht="16.5" customHeight="1">
      <c r="A60" s="72" t="s">
        <v>86</v>
      </c>
      <c r="B60" s="73"/>
      <c r="C60" s="74"/>
      <c r="D60" s="288" t="s">
        <v>107</v>
      </c>
      <c r="E60" s="288"/>
      <c r="F60" s="288"/>
      <c r="G60" s="288"/>
      <c r="H60" s="288"/>
      <c r="I60" s="75"/>
      <c r="J60" s="288" t="s">
        <v>108</v>
      </c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9">
        <f>'PS-02 - Elektroinstalace ...'!J30</f>
        <v>0</v>
      </c>
      <c r="AH60" s="290"/>
      <c r="AI60" s="290"/>
      <c r="AJ60" s="290"/>
      <c r="AK60" s="290"/>
      <c r="AL60" s="290"/>
      <c r="AM60" s="290"/>
      <c r="AN60" s="289">
        <f t="shared" si="0"/>
        <v>0</v>
      </c>
      <c r="AO60" s="290"/>
      <c r="AP60" s="290"/>
      <c r="AQ60" s="76" t="s">
        <v>105</v>
      </c>
      <c r="AR60" s="73"/>
      <c r="AS60" s="82">
        <v>0</v>
      </c>
      <c r="AT60" s="83">
        <f t="shared" si="1"/>
        <v>0</v>
      </c>
      <c r="AU60" s="84">
        <f>'PS-02 - Elektroinstalace ...'!P81</f>
        <v>0</v>
      </c>
      <c r="AV60" s="83">
        <f>'PS-02 - Elektroinstalace ...'!J33</f>
        <v>0</v>
      </c>
      <c r="AW60" s="83">
        <f>'PS-02 - Elektroinstalace ...'!J34</f>
        <v>0</v>
      </c>
      <c r="AX60" s="83">
        <f>'PS-02 - Elektroinstalace ...'!J35</f>
        <v>0</v>
      </c>
      <c r="AY60" s="83">
        <f>'PS-02 - Elektroinstalace ...'!J36</f>
        <v>0</v>
      </c>
      <c r="AZ60" s="83">
        <f>'PS-02 - Elektroinstalace ...'!F33</f>
        <v>0</v>
      </c>
      <c r="BA60" s="83">
        <f>'PS-02 - Elektroinstalace ...'!F34</f>
        <v>0</v>
      </c>
      <c r="BB60" s="83">
        <f>'PS-02 - Elektroinstalace ...'!F35</f>
        <v>0</v>
      </c>
      <c r="BC60" s="83">
        <f>'PS-02 - Elektroinstalace ...'!F36</f>
        <v>0</v>
      </c>
      <c r="BD60" s="85">
        <f>'PS-02 - Elektroinstalace ...'!F37</f>
        <v>0</v>
      </c>
      <c r="BT60" s="81" t="s">
        <v>90</v>
      </c>
      <c r="BV60" s="81" t="s">
        <v>84</v>
      </c>
      <c r="BW60" s="81" t="s">
        <v>109</v>
      </c>
      <c r="BX60" s="81" t="s">
        <v>5</v>
      </c>
      <c r="CL60" s="81" t="s">
        <v>19</v>
      </c>
      <c r="CM60" s="81" t="s">
        <v>92</v>
      </c>
    </row>
    <row r="61" spans="1:91" s="1" customFormat="1" ht="30" customHeight="1">
      <c r="B61" s="33"/>
      <c r="AR61" s="33"/>
    </row>
    <row r="62" spans="1:91" s="1" customFormat="1" ht="6.9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sheetProtection algorithmName="SHA-512" hashValue="m3VJz8/r4Bq4hqw1wqoD1vKPBQ7P1CXdh9GhGbT9lUYkD63gUy7D4HiLMkwxyRpTUaqZk040GHYFFuKIv+yZow==" saltValue="vFrC1u3wxJuFI16dZRxmzsxCtm0W7SPLdliOB1uNWtVJ6bZAwJAKeL1ruDWbN014UVMe8fZVxn7oJD29dECArg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VRN-00 - Vedlejší rozpočt...'!C2" display="/" xr:uid="{00000000-0004-0000-0000-000000000000}"/>
    <hyperlink ref="A56" location="'SO-01 - Obnovy povrchů a ...'!C2" display="/" xr:uid="{00000000-0004-0000-0000-000001000000}"/>
    <hyperlink ref="A57" location="'SO-02 - Obnova fasády ÚV ...'!C2" display="/" xr:uid="{00000000-0004-0000-0000-000002000000}"/>
    <hyperlink ref="A58" location="'SO-03 - Obnova střešní kr...'!C2" display="/" xr:uid="{00000000-0004-0000-0000-000003000000}"/>
    <hyperlink ref="A59" location="'PS-01 - Technologická čás...'!C2" display="/" xr:uid="{00000000-0004-0000-0000-000004000000}"/>
    <hyperlink ref="A60" location="'PS-02 - Elektroinstalace 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5D2B-5799-49AD-81F3-2EE52F8DBA59}">
  <sheetPr codeName="List1"/>
  <dimension ref="A1:H49"/>
  <sheetViews>
    <sheetView zoomScale="130" zoomScaleNormal="130" workbookViewId="0">
      <selection activeCell="H24" sqref="H24"/>
    </sheetView>
  </sheetViews>
  <sheetFormatPr defaultColWidth="11.7109375" defaultRowHeight="12.75" customHeight="1"/>
  <cols>
    <col min="1" max="1" width="12.140625" style="602" customWidth="1"/>
    <col min="2" max="7" width="12.140625" style="601" customWidth="1"/>
    <col min="8" max="8" width="26.85546875" style="601" customWidth="1"/>
    <col min="9" max="241" width="11.7109375" style="601" customWidth="1"/>
    <col min="242" max="16384" width="11.7109375" style="601"/>
  </cols>
  <sheetData>
    <row r="1" spans="1:8" ht="12.75" customHeight="1">
      <c r="A1" s="658" t="s">
        <v>2306</v>
      </c>
      <c r="B1" s="657"/>
      <c r="C1" s="657"/>
      <c r="D1" s="657"/>
      <c r="E1" s="657"/>
      <c r="F1" s="657"/>
      <c r="G1" s="657"/>
      <c r="H1" s="656"/>
    </row>
    <row r="2" spans="1:8" ht="6.75" customHeight="1">
      <c r="A2" s="655"/>
      <c r="B2" s="654"/>
      <c r="C2" s="654"/>
      <c r="D2" s="654"/>
      <c r="E2" s="654"/>
      <c r="F2" s="654"/>
      <c r="G2" s="654"/>
      <c r="H2" s="653"/>
    </row>
    <row r="3" spans="1:8" s="628" customFormat="1" ht="32.4" customHeight="1">
      <c r="A3" s="652" t="s">
        <v>2305</v>
      </c>
      <c r="B3" s="651"/>
      <c r="C3" s="651"/>
      <c r="D3" s="651"/>
      <c r="E3" s="651"/>
      <c r="F3" s="651"/>
      <c r="G3" s="651"/>
      <c r="H3" s="650"/>
    </row>
    <row r="4" spans="1:8" ht="6.75" customHeight="1">
      <c r="A4" s="649"/>
      <c r="B4" s="648"/>
      <c r="C4" s="648"/>
      <c r="D4" s="648"/>
      <c r="E4" s="648"/>
      <c r="F4" s="648"/>
      <c r="G4" s="648"/>
      <c r="H4" s="647"/>
    </row>
    <row r="5" spans="1:8" ht="12.75" customHeight="1">
      <c r="A5" s="643" t="s">
        <v>2018</v>
      </c>
      <c r="B5" s="642"/>
      <c r="C5" s="645"/>
      <c r="D5" s="645"/>
      <c r="E5" s="645"/>
      <c r="F5" s="645"/>
      <c r="G5" s="645"/>
      <c r="H5" s="644"/>
    </row>
    <row r="6" spans="1:8" ht="12.75" customHeight="1">
      <c r="A6" s="643" t="s">
        <v>2304</v>
      </c>
      <c r="B6" s="642"/>
      <c r="C6" s="642"/>
      <c r="D6" s="642"/>
      <c r="E6" s="642"/>
      <c r="F6" s="642"/>
      <c r="G6" s="642"/>
      <c r="H6" s="646"/>
    </row>
    <row r="7" spans="1:8" ht="12.75" customHeight="1">
      <c r="A7" s="643" t="s">
        <v>2303</v>
      </c>
      <c r="B7" s="642"/>
      <c r="C7" s="645"/>
      <c r="D7" s="645"/>
      <c r="E7" s="645"/>
      <c r="F7" s="645"/>
      <c r="G7" s="645"/>
      <c r="H7" s="644"/>
    </row>
    <row r="8" spans="1:8" ht="12.75" customHeight="1">
      <c r="A8" s="643" t="s">
        <v>2302</v>
      </c>
      <c r="B8" s="642"/>
      <c r="C8" s="641"/>
      <c r="D8" s="641"/>
      <c r="E8" s="641"/>
      <c r="F8" s="641"/>
      <c r="G8" s="641"/>
      <c r="H8" s="640"/>
    </row>
    <row r="9" spans="1:8" ht="6.75" customHeight="1">
      <c r="A9" s="639"/>
      <c r="B9" s="638"/>
      <c r="C9" s="638"/>
      <c r="D9" s="638"/>
      <c r="E9" s="638"/>
      <c r="F9" s="638"/>
      <c r="G9" s="638"/>
      <c r="H9" s="637"/>
    </row>
    <row r="10" spans="1:8" ht="13.5" customHeight="1">
      <c r="A10" s="636"/>
      <c r="B10" s="636"/>
      <c r="C10" s="636"/>
      <c r="D10" s="636"/>
      <c r="E10" s="636"/>
      <c r="F10" s="636"/>
      <c r="G10" s="636"/>
      <c r="H10" s="636"/>
    </row>
    <row r="11" spans="1:8" s="464" customFormat="1" ht="21.9" customHeight="1">
      <c r="A11" s="635" t="s">
        <v>2301</v>
      </c>
      <c r="B11" s="634"/>
      <c r="C11" s="634"/>
      <c r="D11" s="634"/>
      <c r="E11" s="634"/>
      <c r="F11" s="634"/>
      <c r="G11" s="634"/>
      <c r="H11" s="633"/>
    </row>
    <row r="12" spans="1:8" s="628" customFormat="1" ht="21.9" customHeight="1">
      <c r="A12" s="632" t="s">
        <v>2064</v>
      </c>
      <c r="B12" s="631"/>
      <c r="C12" s="631"/>
      <c r="D12" s="631"/>
      <c r="E12" s="631"/>
      <c r="F12" s="631"/>
      <c r="G12" s="630"/>
      <c r="H12" s="629">
        <f>H14+H23</f>
        <v>0</v>
      </c>
    </row>
    <row r="13" spans="1:8" ht="16.350000000000001" customHeight="1">
      <c r="A13" s="627" t="s">
        <v>64</v>
      </c>
      <c r="B13" s="627"/>
      <c r="C13" s="627"/>
      <c r="D13" s="627"/>
      <c r="E13" s="627"/>
      <c r="F13" s="627"/>
      <c r="G13" s="627"/>
      <c r="H13" s="626" t="s">
        <v>2058</v>
      </c>
    </row>
    <row r="14" spans="1:8" ht="11.25" customHeight="1">
      <c r="A14" s="619" t="s">
        <v>2063</v>
      </c>
      <c r="B14" s="625" t="str">
        <f>Dodávky!A1</f>
        <v>Dodávky</v>
      </c>
      <c r="C14" s="624"/>
      <c r="D14" s="624"/>
      <c r="E14" s="624"/>
      <c r="F14" s="624"/>
      <c r="G14" s="623"/>
      <c r="H14" s="617">
        <f>Dodávky!H2</f>
        <v>0</v>
      </c>
    </row>
    <row r="15" spans="1:8" ht="11.25" customHeight="1">
      <c r="A15" s="521" t="str">
        <f>Dodávky!A4</f>
        <v>1</v>
      </c>
      <c r="B15" s="622" t="str">
        <f>Dodávky!B4</f>
        <v>Dodávka rozvaděče RM1</v>
      </c>
      <c r="C15" s="621"/>
      <c r="D15" s="621"/>
      <c r="E15" s="621"/>
      <c r="F15" s="621"/>
      <c r="G15" s="620"/>
      <c r="H15" s="615">
        <f>Dodávky!H4</f>
        <v>0</v>
      </c>
    </row>
    <row r="16" spans="1:8" ht="11.25" customHeight="1">
      <c r="A16" s="521" t="str">
        <f>Dodávky!A26</f>
        <v>2</v>
      </c>
      <c r="B16" s="622" t="str">
        <f>Dodávky!B26</f>
        <v>Dodávka rozvaděče DT1</v>
      </c>
      <c r="C16" s="621"/>
      <c r="D16" s="621"/>
      <c r="E16" s="621"/>
      <c r="F16" s="621"/>
      <c r="G16" s="620"/>
      <c r="H16" s="615">
        <f>Dodávky!H26</f>
        <v>0</v>
      </c>
    </row>
    <row r="17" spans="1:8" ht="11.25" customHeight="1">
      <c r="A17" s="521" t="str">
        <f>Dodávky!A40</f>
        <v>3</v>
      </c>
      <c r="B17" s="622" t="str">
        <f>Dodávky!B40</f>
        <v>Dodávka rozvaděče RS1</v>
      </c>
      <c r="C17" s="621"/>
      <c r="D17" s="621"/>
      <c r="E17" s="621"/>
      <c r="F17" s="621"/>
      <c r="G17" s="620"/>
      <c r="H17" s="615">
        <f>Dodávky!H40</f>
        <v>0</v>
      </c>
    </row>
    <row r="18" spans="1:8" ht="11.25" customHeight="1">
      <c r="A18" s="521" t="str">
        <f>Dodávky!A45</f>
        <v>4</v>
      </c>
      <c r="B18" s="622" t="str">
        <f>Dodávky!B45</f>
        <v>Dodávka rozvaděče RC1</v>
      </c>
      <c r="C18" s="621"/>
      <c r="D18" s="621"/>
      <c r="E18" s="621"/>
      <c r="F18" s="621"/>
      <c r="G18" s="620"/>
      <c r="H18" s="615">
        <f>Dodávky!H45</f>
        <v>0</v>
      </c>
    </row>
    <row r="19" spans="1:8" ht="11.25" customHeight="1">
      <c r="A19" s="521" t="str">
        <f>Dodávky!A48</f>
        <v>5</v>
      </c>
      <c r="B19" s="622" t="str">
        <f>Dodávky!B48</f>
        <v>Dodávka polní instrumentace MaR</v>
      </c>
      <c r="C19" s="621"/>
      <c r="D19" s="621"/>
      <c r="E19" s="621"/>
      <c r="F19" s="621"/>
      <c r="G19" s="620"/>
      <c r="H19" s="615">
        <f>Dodávky!H48</f>
        <v>0</v>
      </c>
    </row>
    <row r="20" spans="1:8" ht="11.25" customHeight="1">
      <c r="A20" s="521" t="str">
        <f>Dodávky!A59</f>
        <v>6</v>
      </c>
      <c r="B20" s="622" t="str">
        <f>Dodávky!B59</f>
        <v>Kabely, kabelové trasy a elektromontážní materiál</v>
      </c>
      <c r="C20" s="621"/>
      <c r="D20" s="621"/>
      <c r="E20" s="621"/>
      <c r="F20" s="621"/>
      <c r="G20" s="620"/>
      <c r="H20" s="615">
        <f>Dodávky!H59</f>
        <v>0</v>
      </c>
    </row>
    <row r="21" spans="1:8" ht="11.25" customHeight="1">
      <c r="A21" s="521" t="str">
        <f>Dodávky!A107</f>
        <v>7</v>
      </c>
      <c r="B21" s="622" t="str">
        <f>Dodávky!B107</f>
        <v>Zemnící síť a hromosvod</v>
      </c>
      <c r="C21" s="621"/>
      <c r="D21" s="621"/>
      <c r="E21" s="621"/>
      <c r="F21" s="621"/>
      <c r="G21" s="620"/>
      <c r="H21" s="615">
        <f>Dodávky!H107</f>
        <v>0</v>
      </c>
    </row>
    <row r="22" spans="1:8" ht="11.25" customHeight="1">
      <c r="A22" s="521"/>
      <c r="B22" s="622"/>
      <c r="C22" s="621"/>
      <c r="D22" s="621"/>
      <c r="E22" s="621"/>
      <c r="F22" s="621"/>
      <c r="G22" s="620"/>
      <c r="H22" s="615"/>
    </row>
    <row r="23" spans="1:8" ht="11.25" customHeight="1">
      <c r="A23" s="619" t="s">
        <v>2063</v>
      </c>
      <c r="B23" s="618" t="str">
        <f>'Elektromontáže a služby'!A1</f>
        <v>Elektromontáže a služby</v>
      </c>
      <c r="C23" s="618"/>
      <c r="D23" s="618"/>
      <c r="E23" s="618"/>
      <c r="F23" s="618"/>
      <c r="G23" s="618"/>
      <c r="H23" s="617">
        <f>'Elektromontáže a služby'!G2</f>
        <v>0</v>
      </c>
    </row>
    <row r="24" spans="1:8" ht="11.25" customHeight="1">
      <c r="A24" s="521" t="str">
        <f>'Elektromontáže a služby'!A4</f>
        <v>8</v>
      </c>
      <c r="B24" s="616" t="str">
        <f>'Elektromontáže a služby'!B4:F4</f>
        <v>Elektromontáže</v>
      </c>
      <c r="C24" s="616"/>
      <c r="D24" s="616"/>
      <c r="E24" s="616"/>
      <c r="F24" s="616"/>
      <c r="G24" s="616"/>
      <c r="H24" s="615">
        <f>'Elektromontáže a služby'!G4</f>
        <v>0</v>
      </c>
    </row>
    <row r="25" spans="1:8" ht="11.25" customHeight="1">
      <c r="A25" s="521" t="str">
        <f>'Elektromontáže a služby'!A9</f>
        <v>9</v>
      </c>
      <c r="B25" s="616" t="str">
        <f>'Elektromontáže a služby'!B9:F9</f>
        <v>Služby</v>
      </c>
      <c r="C25" s="616"/>
      <c r="D25" s="616"/>
      <c r="E25" s="616"/>
      <c r="F25" s="616"/>
      <c r="G25" s="616"/>
      <c r="H25" s="615">
        <f>'Elektromontáže a služby'!G9</f>
        <v>0</v>
      </c>
    </row>
    <row r="26" spans="1:8" ht="11.25" customHeight="1">
      <c r="A26" s="614"/>
      <c r="B26" s="613"/>
      <c r="C26" s="612"/>
      <c r="D26" s="612"/>
      <c r="E26" s="612"/>
      <c r="F26" s="612"/>
      <c r="G26" s="611"/>
      <c r="H26" s="610"/>
    </row>
    <row r="27" spans="1:8" ht="11.25" customHeight="1">
      <c r="A27" s="603"/>
      <c r="B27" s="603"/>
      <c r="C27" s="603"/>
    </row>
    <row r="28" spans="1:8" ht="11.25" customHeight="1">
      <c r="A28" s="603"/>
      <c r="B28" s="603"/>
      <c r="C28" s="603"/>
      <c r="E28" s="609"/>
    </row>
    <row r="29" spans="1:8" ht="11.25" customHeight="1">
      <c r="A29" s="603"/>
      <c r="B29" s="603"/>
      <c r="C29" s="603"/>
    </row>
    <row r="30" spans="1:8" ht="10.199999999999999">
      <c r="A30" s="603"/>
      <c r="B30" s="603"/>
      <c r="C30" s="603"/>
    </row>
    <row r="31" spans="1:8" ht="15.6">
      <c r="A31" s="601"/>
      <c r="B31" s="608"/>
      <c r="C31" s="608"/>
      <c r="E31" s="607"/>
    </row>
    <row r="32" spans="1:8" ht="10.199999999999999">
      <c r="A32" s="601"/>
    </row>
    <row r="33" spans="1:8" ht="148.5" customHeight="1">
      <c r="A33" s="606" t="s">
        <v>2300</v>
      </c>
      <c r="B33" s="605"/>
      <c r="C33" s="605"/>
      <c r="D33" s="605"/>
      <c r="E33" s="605"/>
      <c r="F33" s="605"/>
      <c r="G33" s="605"/>
      <c r="H33" s="605"/>
    </row>
    <row r="34" spans="1:8" ht="12.75" customHeight="1">
      <c r="A34" s="604"/>
      <c r="B34" s="603"/>
      <c r="C34" s="603"/>
      <c r="D34" s="603"/>
      <c r="E34" s="603"/>
      <c r="F34" s="603"/>
      <c r="G34" s="603"/>
      <c r="H34" s="603"/>
    </row>
    <row r="35" spans="1:8" ht="12.75" customHeight="1">
      <c r="A35" s="604"/>
      <c r="B35" s="603"/>
      <c r="C35" s="603"/>
      <c r="D35" s="603"/>
      <c r="E35" s="603"/>
      <c r="F35" s="603"/>
      <c r="G35" s="603"/>
      <c r="H35" s="603"/>
    </row>
    <row r="36" spans="1:8" ht="12.75" customHeight="1">
      <c r="A36" s="604"/>
      <c r="B36" s="603"/>
      <c r="C36" s="603"/>
      <c r="D36" s="603"/>
      <c r="E36" s="603"/>
      <c r="F36" s="603"/>
      <c r="G36" s="603"/>
      <c r="H36" s="603"/>
    </row>
    <row r="37" spans="1:8" ht="12.75" customHeight="1">
      <c r="A37" s="604"/>
      <c r="B37" s="603"/>
      <c r="C37" s="603"/>
      <c r="D37" s="603"/>
      <c r="E37" s="603"/>
      <c r="F37" s="603"/>
      <c r="G37" s="603"/>
      <c r="H37" s="603"/>
    </row>
    <row r="38" spans="1:8" ht="12.75" customHeight="1">
      <c r="A38" s="604"/>
      <c r="B38" s="603"/>
      <c r="C38" s="603"/>
      <c r="D38" s="603"/>
      <c r="E38" s="603"/>
      <c r="F38" s="603"/>
      <c r="G38" s="603"/>
      <c r="H38" s="603"/>
    </row>
    <row r="39" spans="1:8" ht="12.75" customHeight="1">
      <c r="A39" s="604"/>
      <c r="B39" s="603"/>
      <c r="C39" s="603"/>
      <c r="D39" s="603"/>
      <c r="E39" s="603"/>
      <c r="F39" s="603"/>
      <c r="G39" s="603"/>
      <c r="H39" s="603"/>
    </row>
    <row r="40" spans="1:8" ht="12.75" customHeight="1">
      <c r="A40" s="604"/>
      <c r="B40" s="603"/>
      <c r="C40" s="603"/>
      <c r="D40" s="603"/>
      <c r="E40" s="603"/>
      <c r="F40" s="603"/>
      <c r="G40" s="603"/>
      <c r="H40" s="603"/>
    </row>
    <row r="41" spans="1:8" ht="12.75" customHeight="1">
      <c r="A41" s="604"/>
      <c r="B41" s="603"/>
      <c r="C41" s="603"/>
      <c r="D41" s="603"/>
      <c r="E41" s="603"/>
      <c r="F41" s="603"/>
      <c r="G41" s="603"/>
      <c r="H41" s="603"/>
    </row>
    <row r="42" spans="1:8" ht="12.75" customHeight="1">
      <c r="A42" s="604"/>
      <c r="B42" s="603"/>
      <c r="C42" s="603"/>
      <c r="D42" s="603"/>
      <c r="E42" s="603"/>
      <c r="F42" s="603"/>
      <c r="G42" s="603"/>
      <c r="H42" s="603"/>
    </row>
    <row r="43" spans="1:8" ht="12.75" customHeight="1">
      <c r="A43" s="604"/>
      <c r="B43" s="603"/>
      <c r="C43" s="603"/>
      <c r="D43" s="603"/>
      <c r="E43" s="603"/>
      <c r="F43" s="603"/>
      <c r="G43" s="603"/>
      <c r="H43" s="603"/>
    </row>
    <row r="44" spans="1:8" ht="12.75" customHeight="1">
      <c r="A44" s="604"/>
      <c r="B44" s="603"/>
      <c r="C44" s="603"/>
      <c r="D44" s="603"/>
      <c r="E44" s="603"/>
      <c r="F44" s="603"/>
      <c r="G44" s="603"/>
      <c r="H44" s="603"/>
    </row>
    <row r="45" spans="1:8" ht="12.75" customHeight="1">
      <c r="A45" s="604"/>
      <c r="B45" s="603"/>
      <c r="C45" s="603"/>
      <c r="D45" s="603"/>
      <c r="E45" s="603"/>
      <c r="F45" s="603"/>
      <c r="G45" s="603"/>
      <c r="H45" s="603"/>
    </row>
    <row r="46" spans="1:8" ht="12.75" customHeight="1">
      <c r="A46" s="604"/>
      <c r="B46" s="603"/>
      <c r="C46" s="603"/>
      <c r="D46" s="603"/>
      <c r="E46" s="603"/>
      <c r="F46" s="603"/>
      <c r="G46" s="603"/>
      <c r="H46" s="603"/>
    </row>
    <row r="47" spans="1:8" ht="12.75" customHeight="1">
      <c r="A47" s="604"/>
      <c r="B47" s="603"/>
      <c r="C47" s="603"/>
      <c r="D47" s="603"/>
      <c r="E47" s="603"/>
      <c r="F47" s="603"/>
      <c r="G47" s="603"/>
      <c r="H47" s="603"/>
    </row>
    <row r="48" spans="1:8" ht="12.75" customHeight="1">
      <c r="A48" s="604"/>
      <c r="B48" s="603"/>
      <c r="C48" s="603"/>
      <c r="D48" s="603"/>
      <c r="E48" s="603"/>
      <c r="F48" s="603"/>
      <c r="G48" s="603"/>
      <c r="H48" s="603"/>
    </row>
    <row r="49" spans="1:8" ht="12.75" customHeight="1">
      <c r="A49" s="604"/>
      <c r="B49" s="603"/>
      <c r="C49" s="603"/>
      <c r="D49" s="603"/>
      <c r="E49" s="603"/>
      <c r="F49" s="603"/>
      <c r="G49" s="603"/>
      <c r="H49" s="603"/>
    </row>
  </sheetData>
  <sheetProtection insertRows="0" selectLockedCells="1"/>
  <mergeCells count="32">
    <mergeCell ref="B23:G23"/>
    <mergeCell ref="B20:G20"/>
    <mergeCell ref="B21:G21"/>
    <mergeCell ref="B19:G19"/>
    <mergeCell ref="A12:G12"/>
    <mergeCell ref="B25:G25"/>
    <mergeCell ref="A33:H33"/>
    <mergeCell ref="A6:B6"/>
    <mergeCell ref="B24:G24"/>
    <mergeCell ref="B14:G14"/>
    <mergeCell ref="B15:G15"/>
    <mergeCell ref="A8:B8"/>
    <mergeCell ref="B18:G18"/>
    <mergeCell ref="B17:G17"/>
    <mergeCell ref="B16:G16"/>
    <mergeCell ref="B26:G26"/>
    <mergeCell ref="A1:B1"/>
    <mergeCell ref="C1:H1"/>
    <mergeCell ref="C6:H6"/>
    <mergeCell ref="C7:H7"/>
    <mergeCell ref="A7:B7"/>
    <mergeCell ref="B22:G22"/>
    <mergeCell ref="A3:H3"/>
    <mergeCell ref="C8:H8"/>
    <mergeCell ref="A4:H4"/>
    <mergeCell ref="A2:H2"/>
    <mergeCell ref="A5:B5"/>
    <mergeCell ref="A13:G13"/>
    <mergeCell ref="A10:H10"/>
    <mergeCell ref="A9:H9"/>
    <mergeCell ref="C5:H5"/>
    <mergeCell ref="A11:H11"/>
  </mergeCells>
  <printOptions horizontalCentered="1"/>
  <pageMargins left="0.70866141732283472" right="0.70866141732283472" top="0.94166666666666665" bottom="0.78740157480314965" header="0.31496062992125984" footer="0.31496062992125984"/>
  <pageSetup paperSize="9" orientation="portrait" r:id="rId1"/>
  <headerFooter>
    <oddHeader xml:space="preserve">&amp;R&amp;"Arial,Kurzíva"&amp;8Zliv ÚV - stavební úpravy a výměna vystrojení
PS-02 Elektroinstalace a MaR </oddHeader>
    <oddFooter xml:space="preserve">&amp;L&amp;"Arial,Kurzíva"&amp;8Technická specifikace - &amp;A
&amp;R&amp;"Arial,Kurzíva"&amp;8Strana &amp;P z &amp;N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7CC8-25E8-41A6-97DB-18332BB1D919}">
  <sheetPr codeName="List2"/>
  <dimension ref="A1:H132"/>
  <sheetViews>
    <sheetView zoomScale="120" zoomScaleNormal="120" zoomScalePageLayoutView="115" workbookViewId="0">
      <selection activeCell="G7" sqref="G7"/>
    </sheetView>
  </sheetViews>
  <sheetFormatPr defaultColWidth="11.7109375" defaultRowHeight="10.199999999999999"/>
  <cols>
    <col min="1" max="1" width="9.5703125" style="507" customWidth="1"/>
    <col min="2" max="2" width="67.7109375" style="508" customWidth="1"/>
    <col min="3" max="3" width="15.28515625" style="507" customWidth="1"/>
    <col min="4" max="4" width="24.5703125" style="507" customWidth="1"/>
    <col min="5" max="5" width="6.28515625" style="506" customWidth="1"/>
    <col min="6" max="6" width="10.7109375" style="505" customWidth="1"/>
    <col min="7" max="7" width="16" style="504" customWidth="1"/>
    <col min="8" max="8" width="18" style="504" customWidth="1"/>
    <col min="9" max="9" width="11.7109375" style="464"/>
    <col min="10" max="10" width="54" style="464" customWidth="1"/>
    <col min="11" max="16384" width="11.7109375" style="464"/>
  </cols>
  <sheetData>
    <row r="1" spans="1:8" ht="15.6">
      <c r="A1" s="503" t="s">
        <v>2299</v>
      </c>
      <c r="B1" s="502"/>
      <c r="C1" s="502"/>
      <c r="D1" s="502"/>
      <c r="E1" s="600"/>
      <c r="F1" s="502"/>
      <c r="G1" s="502"/>
      <c r="H1" s="501"/>
    </row>
    <row r="2" spans="1:8" s="597" customFormat="1" ht="15.6">
      <c r="A2" s="500" t="s">
        <v>2064</v>
      </c>
      <c r="B2" s="499"/>
      <c r="C2" s="499"/>
      <c r="D2" s="499"/>
      <c r="E2" s="599"/>
      <c r="F2" s="499"/>
      <c r="G2" s="498"/>
      <c r="H2" s="598">
        <f>ROUND(H4+H26+H40+H45+H48+H59+H107,2)</f>
        <v>0</v>
      </c>
    </row>
    <row r="3" spans="1:8" ht="12">
      <c r="A3" s="596"/>
      <c r="B3" s="596" t="s">
        <v>2063</v>
      </c>
      <c r="C3" s="596" t="s">
        <v>2001</v>
      </c>
      <c r="D3" s="596" t="s">
        <v>67</v>
      </c>
      <c r="E3" s="595" t="s">
        <v>2061</v>
      </c>
      <c r="F3" s="594" t="s">
        <v>2060</v>
      </c>
      <c r="G3" s="593" t="s">
        <v>2059</v>
      </c>
      <c r="H3" s="592" t="s">
        <v>2058</v>
      </c>
    </row>
    <row r="4" spans="1:8">
      <c r="A4" s="568" t="s">
        <v>90</v>
      </c>
      <c r="B4" s="545" t="s">
        <v>2298</v>
      </c>
      <c r="C4" s="543"/>
      <c r="D4" s="543"/>
      <c r="E4" s="543"/>
      <c r="F4" s="543"/>
      <c r="G4" s="542"/>
      <c r="H4" s="591">
        <f>ROUND((SUM(H5+H6+H7+H8+H9+H10+H11+H12+H13+H14+H15+H16+H17+H18+H19+H20+H21+H22+H23+H24)),2)</f>
        <v>0</v>
      </c>
    </row>
    <row r="5" spans="1:8" ht="30.6">
      <c r="A5" s="521" t="s">
        <v>2297</v>
      </c>
      <c r="B5" s="581" t="s">
        <v>2296</v>
      </c>
      <c r="C5" s="519"/>
      <c r="D5" s="519"/>
      <c r="E5" s="522" t="s">
        <v>1715</v>
      </c>
      <c r="F5" s="522">
        <v>1</v>
      </c>
      <c r="G5" s="663"/>
      <c r="H5" s="517">
        <f>F5*G5</f>
        <v>0</v>
      </c>
    </row>
    <row r="6" spans="1:8" ht="61.2">
      <c r="A6" s="521" t="s">
        <v>2295</v>
      </c>
      <c r="B6" s="563" t="s">
        <v>2294</v>
      </c>
      <c r="C6" s="519"/>
      <c r="D6" s="519"/>
      <c r="E6" s="518" t="s">
        <v>1715</v>
      </c>
      <c r="F6" s="522">
        <v>1</v>
      </c>
      <c r="G6" s="663"/>
      <c r="H6" s="517">
        <f>F6*G6</f>
        <v>0</v>
      </c>
    </row>
    <row r="7" spans="1:8" ht="153">
      <c r="A7" s="521" t="s">
        <v>2293</v>
      </c>
      <c r="B7" s="563" t="s">
        <v>2292</v>
      </c>
      <c r="C7" s="519"/>
      <c r="D7" s="519"/>
      <c r="E7" s="518" t="s">
        <v>1715</v>
      </c>
      <c r="F7" s="522">
        <v>1</v>
      </c>
      <c r="G7" s="663"/>
      <c r="H7" s="517">
        <f>F7*G7</f>
        <v>0</v>
      </c>
    </row>
    <row r="8" spans="1:8" ht="30.6">
      <c r="A8" s="582" t="s">
        <v>2291</v>
      </c>
      <c r="B8" s="559" t="s">
        <v>2290</v>
      </c>
      <c r="C8" s="556"/>
      <c r="D8" s="556"/>
      <c r="E8" s="526" t="s">
        <v>1715</v>
      </c>
      <c r="F8" s="526">
        <v>1</v>
      </c>
      <c r="G8" s="664"/>
      <c r="H8" s="554">
        <f>F8*G8</f>
        <v>0</v>
      </c>
    </row>
    <row r="9" spans="1:8" ht="30.6">
      <c r="A9" s="521" t="s">
        <v>2289</v>
      </c>
      <c r="B9" s="520" t="s">
        <v>2288</v>
      </c>
      <c r="C9" s="519"/>
      <c r="D9" s="519"/>
      <c r="E9" s="522" t="s">
        <v>1715</v>
      </c>
      <c r="F9" s="522">
        <v>1</v>
      </c>
      <c r="G9" s="663"/>
      <c r="H9" s="516">
        <f>F9*G9</f>
        <v>0</v>
      </c>
    </row>
    <row r="10" spans="1:8">
      <c r="A10" s="521" t="s">
        <v>2287</v>
      </c>
      <c r="B10" s="520" t="s">
        <v>2286</v>
      </c>
      <c r="C10" s="519"/>
      <c r="D10" s="519"/>
      <c r="E10" s="522" t="s">
        <v>1715</v>
      </c>
      <c r="F10" s="522">
        <v>1</v>
      </c>
      <c r="G10" s="663"/>
      <c r="H10" s="516">
        <f>F10*G10</f>
        <v>0</v>
      </c>
    </row>
    <row r="11" spans="1:8" ht="30.6">
      <c r="A11" s="521" t="s">
        <v>2285</v>
      </c>
      <c r="B11" s="590" t="s">
        <v>2284</v>
      </c>
      <c r="C11" s="527"/>
      <c r="D11" s="589"/>
      <c r="E11" s="525" t="s">
        <v>1715</v>
      </c>
      <c r="F11" s="525">
        <v>1</v>
      </c>
      <c r="G11" s="663"/>
      <c r="H11" s="516">
        <f>F11*G11</f>
        <v>0</v>
      </c>
    </row>
    <row r="12" spans="1:8" ht="30.6">
      <c r="A12" s="521" t="s">
        <v>2283</v>
      </c>
      <c r="B12" s="590" t="s">
        <v>2282</v>
      </c>
      <c r="C12" s="527"/>
      <c r="D12" s="589"/>
      <c r="E12" s="525" t="s">
        <v>1715</v>
      </c>
      <c r="F12" s="525">
        <v>1</v>
      </c>
      <c r="G12" s="663"/>
      <c r="H12" s="516">
        <f>F12*G12</f>
        <v>0</v>
      </c>
    </row>
    <row r="13" spans="1:8" ht="61.2">
      <c r="A13" s="521" t="s">
        <v>2281</v>
      </c>
      <c r="B13" s="590" t="s">
        <v>2280</v>
      </c>
      <c r="C13" s="527"/>
      <c r="D13" s="589"/>
      <c r="E13" s="525" t="s">
        <v>1715</v>
      </c>
      <c r="F13" s="525">
        <v>1</v>
      </c>
      <c r="G13" s="663"/>
      <c r="H13" s="516">
        <f>F13*G13</f>
        <v>0</v>
      </c>
    </row>
    <row r="14" spans="1:8" ht="30.6">
      <c r="A14" s="521" t="s">
        <v>2279</v>
      </c>
      <c r="B14" s="520" t="s">
        <v>2278</v>
      </c>
      <c r="C14" s="519"/>
      <c r="D14" s="519"/>
      <c r="E14" s="526" t="s">
        <v>1715</v>
      </c>
      <c r="F14" s="518">
        <v>1</v>
      </c>
      <c r="G14" s="665"/>
      <c r="H14" s="516">
        <f>F14*G14</f>
        <v>0</v>
      </c>
    </row>
    <row r="15" spans="1:8" ht="30.6">
      <c r="A15" s="521" t="s">
        <v>2277</v>
      </c>
      <c r="B15" s="590" t="s">
        <v>2276</v>
      </c>
      <c r="C15" s="527"/>
      <c r="D15" s="589"/>
      <c r="E15" s="525" t="s">
        <v>1715</v>
      </c>
      <c r="F15" s="525">
        <v>1</v>
      </c>
      <c r="G15" s="663"/>
      <c r="H15" s="516">
        <f>F15*G15</f>
        <v>0</v>
      </c>
    </row>
    <row r="16" spans="1:8" ht="30.6">
      <c r="A16" s="521" t="s">
        <v>2275</v>
      </c>
      <c r="B16" s="520" t="s">
        <v>2274</v>
      </c>
      <c r="C16" s="519"/>
      <c r="D16" s="519"/>
      <c r="E16" s="526" t="s">
        <v>1715</v>
      </c>
      <c r="F16" s="518">
        <v>1</v>
      </c>
      <c r="G16" s="665"/>
      <c r="H16" s="516">
        <f>F16*G16</f>
        <v>0</v>
      </c>
    </row>
    <row r="17" spans="1:8" ht="51">
      <c r="A17" s="582" t="s">
        <v>2273</v>
      </c>
      <c r="B17" s="559" t="s">
        <v>2272</v>
      </c>
      <c r="C17" s="556"/>
      <c r="D17" s="556"/>
      <c r="E17" s="526" t="s">
        <v>1715</v>
      </c>
      <c r="F17" s="526">
        <v>2</v>
      </c>
      <c r="G17" s="664"/>
      <c r="H17" s="554">
        <f>F17*G17</f>
        <v>0</v>
      </c>
    </row>
    <row r="18" spans="1:8" ht="30.6">
      <c r="A18" s="521" t="s">
        <v>2271</v>
      </c>
      <c r="B18" s="520" t="s">
        <v>2270</v>
      </c>
      <c r="C18" s="519"/>
      <c r="D18" s="519"/>
      <c r="E18" s="526" t="s">
        <v>1715</v>
      </c>
      <c r="F18" s="518">
        <v>2</v>
      </c>
      <c r="G18" s="665"/>
      <c r="H18" s="516">
        <f>F18*G18</f>
        <v>0</v>
      </c>
    </row>
    <row r="19" spans="1:8" ht="30.6">
      <c r="A19" s="582" t="s">
        <v>2269</v>
      </c>
      <c r="B19" s="559" t="s">
        <v>2268</v>
      </c>
      <c r="C19" s="556"/>
      <c r="D19" s="556"/>
      <c r="E19" s="526" t="s">
        <v>1715</v>
      </c>
      <c r="F19" s="526">
        <v>3</v>
      </c>
      <c r="G19" s="665"/>
      <c r="H19" s="516">
        <f>F19*G19</f>
        <v>0</v>
      </c>
    </row>
    <row r="20" spans="1:8" ht="40.799999999999997">
      <c r="A20" s="582" t="s">
        <v>2267</v>
      </c>
      <c r="B20" s="559" t="s">
        <v>2266</v>
      </c>
      <c r="C20" s="556"/>
      <c r="D20" s="556"/>
      <c r="E20" s="526" t="s">
        <v>1715</v>
      </c>
      <c r="F20" s="526">
        <v>1</v>
      </c>
      <c r="G20" s="664"/>
      <c r="H20" s="554">
        <f>F20*G20</f>
        <v>0</v>
      </c>
    </row>
    <row r="21" spans="1:8" ht="40.799999999999997">
      <c r="A21" s="582" t="s">
        <v>2265</v>
      </c>
      <c r="B21" s="559" t="s">
        <v>2264</v>
      </c>
      <c r="C21" s="556"/>
      <c r="D21" s="556"/>
      <c r="E21" s="526" t="s">
        <v>1715</v>
      </c>
      <c r="F21" s="526">
        <v>1</v>
      </c>
      <c r="G21" s="664"/>
      <c r="H21" s="554">
        <f>F21*G21</f>
        <v>0</v>
      </c>
    </row>
    <row r="22" spans="1:8" ht="20.399999999999999">
      <c r="A22" s="521" t="s">
        <v>2263</v>
      </c>
      <c r="B22" s="590" t="s">
        <v>2262</v>
      </c>
      <c r="C22" s="527"/>
      <c r="D22" s="589"/>
      <c r="E22" s="525" t="s">
        <v>1715</v>
      </c>
      <c r="F22" s="525">
        <v>1</v>
      </c>
      <c r="G22" s="663"/>
      <c r="H22" s="516">
        <f>F22*G22</f>
        <v>0</v>
      </c>
    </row>
    <row r="23" spans="1:8" ht="20.399999999999999">
      <c r="A23" s="582" t="s">
        <v>2261</v>
      </c>
      <c r="B23" s="562" t="s">
        <v>2232</v>
      </c>
      <c r="C23" s="556"/>
      <c r="D23" s="556"/>
      <c r="E23" s="525" t="s">
        <v>1715</v>
      </c>
      <c r="F23" s="522">
        <v>1</v>
      </c>
      <c r="G23" s="663"/>
      <c r="H23" s="516">
        <f>F23*G23</f>
        <v>0</v>
      </c>
    </row>
    <row r="24" spans="1:8" ht="20.399999999999999">
      <c r="A24" s="582" t="s">
        <v>2260</v>
      </c>
      <c r="B24" s="562" t="s">
        <v>2230</v>
      </c>
      <c r="C24" s="556"/>
      <c r="D24" s="556"/>
      <c r="E24" s="525" t="s">
        <v>1764</v>
      </c>
      <c r="F24" s="522">
        <v>1</v>
      </c>
      <c r="G24" s="663"/>
      <c r="H24" s="516">
        <f>F24*G24</f>
        <v>0</v>
      </c>
    </row>
    <row r="25" spans="1:8">
      <c r="A25" s="551"/>
      <c r="B25" s="569"/>
      <c r="C25" s="549"/>
      <c r="D25" s="549"/>
      <c r="E25" s="548"/>
      <c r="F25" s="511"/>
      <c r="G25" s="510"/>
      <c r="H25" s="509"/>
    </row>
    <row r="26" spans="1:8">
      <c r="A26" s="568" t="s">
        <v>92</v>
      </c>
      <c r="B26" s="545" t="s">
        <v>2259</v>
      </c>
      <c r="C26" s="543"/>
      <c r="D26" s="543"/>
      <c r="E26" s="543"/>
      <c r="F26" s="543"/>
      <c r="G26" s="542"/>
      <c r="H26" s="588">
        <f>ROUND((SUM(H27+H28+H29+H30+H31+H32+H33+H34+H35+H36+H37+H38)),2)</f>
        <v>0</v>
      </c>
    </row>
    <row r="27" spans="1:8" ht="30.6">
      <c r="A27" s="521" t="s">
        <v>2258</v>
      </c>
      <c r="B27" s="581" t="s">
        <v>2257</v>
      </c>
      <c r="C27" s="519"/>
      <c r="D27" s="519"/>
      <c r="E27" s="522" t="s">
        <v>1715</v>
      </c>
      <c r="F27" s="522">
        <v>1</v>
      </c>
      <c r="G27" s="663"/>
      <c r="H27" s="517">
        <f>F27*G27</f>
        <v>0</v>
      </c>
    </row>
    <row r="28" spans="1:8" ht="51">
      <c r="A28" s="582" t="s">
        <v>2256</v>
      </c>
      <c r="B28" s="563" t="s">
        <v>2255</v>
      </c>
      <c r="C28" s="556"/>
      <c r="D28" s="556"/>
      <c r="E28" s="525" t="s">
        <v>1715</v>
      </c>
      <c r="F28" s="525">
        <v>1</v>
      </c>
      <c r="G28" s="659"/>
      <c r="H28" s="558">
        <f>F28*G28</f>
        <v>0</v>
      </c>
    </row>
    <row r="29" spans="1:8" ht="173.4">
      <c r="A29" s="582" t="s">
        <v>2254</v>
      </c>
      <c r="B29" s="563" t="s">
        <v>2253</v>
      </c>
      <c r="C29" s="556"/>
      <c r="D29" s="556"/>
      <c r="E29" s="525" t="s">
        <v>1715</v>
      </c>
      <c r="F29" s="522">
        <v>1</v>
      </c>
      <c r="G29" s="663"/>
      <c r="H29" s="516">
        <f>F29*G29</f>
        <v>0</v>
      </c>
    </row>
    <row r="30" spans="1:8" ht="122.4">
      <c r="A30" s="582" t="s">
        <v>2252</v>
      </c>
      <c r="B30" s="563" t="s">
        <v>2251</v>
      </c>
      <c r="C30" s="556"/>
      <c r="D30" s="556"/>
      <c r="E30" s="525" t="s">
        <v>1715</v>
      </c>
      <c r="F30" s="525">
        <v>1</v>
      </c>
      <c r="G30" s="663"/>
      <c r="H30" s="558">
        <f>F30*G30</f>
        <v>0</v>
      </c>
    </row>
    <row r="31" spans="1:8" ht="20.399999999999999">
      <c r="A31" s="582" t="s">
        <v>2250</v>
      </c>
      <c r="B31" s="563" t="s">
        <v>2249</v>
      </c>
      <c r="C31" s="556"/>
      <c r="D31" s="556"/>
      <c r="E31" s="525" t="s">
        <v>1715</v>
      </c>
      <c r="F31" s="525">
        <v>1</v>
      </c>
      <c r="G31" s="663"/>
      <c r="H31" s="558">
        <f>F31*G31</f>
        <v>0</v>
      </c>
    </row>
    <row r="32" spans="1:8" ht="20.399999999999999">
      <c r="A32" s="521" t="s">
        <v>2248</v>
      </c>
      <c r="B32" s="559" t="s">
        <v>2247</v>
      </c>
      <c r="C32" s="519"/>
      <c r="D32" s="519"/>
      <c r="E32" s="525" t="s">
        <v>1764</v>
      </c>
      <c r="F32" s="522">
        <v>1</v>
      </c>
      <c r="G32" s="663"/>
      <c r="H32" s="516">
        <f>F32*G32</f>
        <v>0</v>
      </c>
    </row>
    <row r="33" spans="1:8" ht="20.399999999999999">
      <c r="A33" s="582" t="s">
        <v>2246</v>
      </c>
      <c r="B33" s="562" t="s">
        <v>2245</v>
      </c>
      <c r="C33" s="556"/>
      <c r="D33" s="556"/>
      <c r="E33" s="526" t="s">
        <v>1715</v>
      </c>
      <c r="F33" s="526">
        <v>3</v>
      </c>
      <c r="G33" s="659"/>
      <c r="H33" s="558">
        <f>F33*G33</f>
        <v>0</v>
      </c>
    </row>
    <row r="34" spans="1:8" ht="30.6">
      <c r="A34" s="582" t="s">
        <v>2244</v>
      </c>
      <c r="B34" s="559" t="s">
        <v>2243</v>
      </c>
      <c r="C34" s="556"/>
      <c r="D34" s="556"/>
      <c r="E34" s="525" t="s">
        <v>1715</v>
      </c>
      <c r="F34" s="525">
        <v>1</v>
      </c>
      <c r="G34" s="659"/>
      <c r="H34" s="558">
        <f>F34*G34</f>
        <v>0</v>
      </c>
    </row>
    <row r="35" spans="1:8" ht="30.6">
      <c r="A35" s="521" t="s">
        <v>2242</v>
      </c>
      <c r="B35" s="562" t="s">
        <v>2241</v>
      </c>
      <c r="C35" s="519"/>
      <c r="D35" s="519"/>
      <c r="E35" s="525" t="s">
        <v>1715</v>
      </c>
      <c r="F35" s="522">
        <v>2</v>
      </c>
      <c r="G35" s="663"/>
      <c r="H35" s="516">
        <f>F35*G35</f>
        <v>0</v>
      </c>
    </row>
    <row r="36" spans="1:8" ht="20.399999999999999">
      <c r="A36" s="582" t="s">
        <v>2240</v>
      </c>
      <c r="B36" s="562" t="s">
        <v>2239</v>
      </c>
      <c r="C36" s="556"/>
      <c r="D36" s="556"/>
      <c r="E36" s="525" t="s">
        <v>1764</v>
      </c>
      <c r="F36" s="525">
        <v>1</v>
      </c>
      <c r="G36" s="659"/>
      <c r="H36" s="558">
        <f>F36*G36</f>
        <v>0</v>
      </c>
    </row>
    <row r="37" spans="1:8" ht="20.399999999999999">
      <c r="A37" s="582" t="s">
        <v>2238</v>
      </c>
      <c r="B37" s="562" t="s">
        <v>2232</v>
      </c>
      <c r="C37" s="556"/>
      <c r="D37" s="556"/>
      <c r="E37" s="525" t="s">
        <v>1715</v>
      </c>
      <c r="F37" s="522">
        <v>1</v>
      </c>
      <c r="G37" s="663"/>
      <c r="H37" s="516">
        <f>F37*G37</f>
        <v>0</v>
      </c>
    </row>
    <row r="38" spans="1:8" ht="20.399999999999999">
      <c r="A38" s="582" t="s">
        <v>2237</v>
      </c>
      <c r="B38" s="562" t="s">
        <v>2230</v>
      </c>
      <c r="C38" s="556"/>
      <c r="D38" s="556"/>
      <c r="E38" s="525" t="s">
        <v>1764</v>
      </c>
      <c r="F38" s="522">
        <v>1</v>
      </c>
      <c r="G38" s="663"/>
      <c r="H38" s="516">
        <f>F38*G38</f>
        <v>0</v>
      </c>
    </row>
    <row r="39" spans="1:8">
      <c r="A39" s="551"/>
      <c r="B39" s="569"/>
      <c r="C39" s="549"/>
      <c r="D39" s="549"/>
      <c r="E39" s="548"/>
      <c r="F39" s="511"/>
      <c r="G39" s="510"/>
      <c r="H39" s="509"/>
    </row>
    <row r="40" spans="1:8">
      <c r="A40" s="568" t="s">
        <v>151</v>
      </c>
      <c r="B40" s="545" t="s">
        <v>2236</v>
      </c>
      <c r="C40" s="543"/>
      <c r="D40" s="543"/>
      <c r="E40" s="543"/>
      <c r="F40" s="543"/>
      <c r="G40" s="542"/>
      <c r="H40" s="588">
        <f>ROUND((SUM(H41+H42+H43)),2)</f>
        <v>0</v>
      </c>
    </row>
    <row r="41" spans="1:8" ht="183.6">
      <c r="A41" s="521" t="s">
        <v>2235</v>
      </c>
      <c r="B41" s="563" t="s">
        <v>2234</v>
      </c>
      <c r="C41" s="519"/>
      <c r="D41" s="519"/>
      <c r="E41" s="522" t="s">
        <v>1715</v>
      </c>
      <c r="F41" s="522">
        <v>1</v>
      </c>
      <c r="G41" s="663"/>
      <c r="H41" s="558">
        <f>F41*G41</f>
        <v>0</v>
      </c>
    </row>
    <row r="42" spans="1:8" ht="20.399999999999999">
      <c r="A42" s="521" t="s">
        <v>2233</v>
      </c>
      <c r="B42" s="562" t="s">
        <v>2232</v>
      </c>
      <c r="C42" s="519"/>
      <c r="D42" s="519"/>
      <c r="E42" s="525" t="s">
        <v>1715</v>
      </c>
      <c r="F42" s="522">
        <v>1</v>
      </c>
      <c r="G42" s="663"/>
      <c r="H42" s="516">
        <f>F42*G42</f>
        <v>0</v>
      </c>
    </row>
    <row r="43" spans="1:8" ht="20.399999999999999">
      <c r="A43" s="521" t="s">
        <v>2231</v>
      </c>
      <c r="B43" s="576" t="s">
        <v>2230</v>
      </c>
      <c r="C43" s="519"/>
      <c r="D43" s="519"/>
      <c r="E43" s="525" t="s">
        <v>1764</v>
      </c>
      <c r="F43" s="522">
        <v>1</v>
      </c>
      <c r="G43" s="663"/>
      <c r="H43" s="516">
        <f>F43*G43</f>
        <v>0</v>
      </c>
    </row>
    <row r="44" spans="1:8">
      <c r="A44" s="515"/>
      <c r="B44" s="514"/>
      <c r="C44" s="513"/>
      <c r="D44" s="513"/>
      <c r="E44" s="512"/>
      <c r="F44" s="580"/>
      <c r="G44" s="579"/>
      <c r="H44" s="578"/>
    </row>
    <row r="45" spans="1:8">
      <c r="A45" s="587" t="s">
        <v>155</v>
      </c>
      <c r="B45" s="586" t="s">
        <v>2229</v>
      </c>
      <c r="C45" s="585"/>
      <c r="D45" s="585"/>
      <c r="E45" s="585"/>
      <c r="F45" s="585"/>
      <c r="G45" s="584"/>
      <c r="H45" s="583">
        <f>ROUND((SUM(H46)),2)</f>
        <v>0</v>
      </c>
    </row>
    <row r="46" spans="1:8" ht="40.799999999999997">
      <c r="A46" s="582" t="s">
        <v>2228</v>
      </c>
      <c r="B46" s="581" t="s">
        <v>2227</v>
      </c>
      <c r="C46" s="556"/>
      <c r="D46" s="556"/>
      <c r="E46" s="525" t="s">
        <v>1715</v>
      </c>
      <c r="F46" s="525">
        <v>1</v>
      </c>
      <c r="G46" s="663"/>
      <c r="H46" s="558">
        <f>F46*G46</f>
        <v>0</v>
      </c>
    </row>
    <row r="47" spans="1:8">
      <c r="A47" s="515"/>
      <c r="B47" s="514"/>
      <c r="C47" s="513"/>
      <c r="D47" s="513"/>
      <c r="E47" s="512"/>
      <c r="F47" s="580"/>
      <c r="G47" s="579"/>
      <c r="H47" s="578"/>
    </row>
    <row r="48" spans="1:8">
      <c r="A48" s="568" t="s">
        <v>136</v>
      </c>
      <c r="B48" s="545" t="s">
        <v>2226</v>
      </c>
      <c r="C48" s="543"/>
      <c r="D48" s="543"/>
      <c r="E48" s="543"/>
      <c r="F48" s="543"/>
      <c r="G48" s="542"/>
      <c r="H48" s="567">
        <f>ROUND(SUM(H49:H58),2)</f>
        <v>0</v>
      </c>
    </row>
    <row r="49" spans="1:8" ht="20.399999999999999">
      <c r="A49" s="521" t="s">
        <v>2225</v>
      </c>
      <c r="B49" s="562" t="s">
        <v>2224</v>
      </c>
      <c r="C49" s="577"/>
      <c r="D49" s="519"/>
      <c r="E49" s="556" t="s">
        <v>1764</v>
      </c>
      <c r="F49" s="522">
        <v>1</v>
      </c>
      <c r="G49" s="666"/>
      <c r="H49" s="516">
        <f>F49*G49</f>
        <v>0</v>
      </c>
    </row>
    <row r="50" spans="1:8" ht="20.399999999999999">
      <c r="A50" s="521" t="s">
        <v>2223</v>
      </c>
      <c r="B50" s="576" t="s">
        <v>2222</v>
      </c>
      <c r="C50" s="534"/>
      <c r="D50" s="534"/>
      <c r="E50" s="519" t="s">
        <v>1764</v>
      </c>
      <c r="F50" s="523">
        <v>2</v>
      </c>
      <c r="G50" s="667"/>
      <c r="H50" s="575">
        <f>F50*G50</f>
        <v>0</v>
      </c>
    </row>
    <row r="51" spans="1:8">
      <c r="A51" s="521" t="s">
        <v>2221</v>
      </c>
      <c r="B51" s="574" t="s">
        <v>2220</v>
      </c>
      <c r="C51" s="553"/>
      <c r="D51" s="553"/>
      <c r="E51" s="525" t="s">
        <v>1764</v>
      </c>
      <c r="F51" s="522">
        <v>1</v>
      </c>
      <c r="G51" s="667"/>
      <c r="H51" s="516">
        <f>F51*G51</f>
        <v>0</v>
      </c>
    </row>
    <row r="52" spans="1:8">
      <c r="A52" s="521" t="s">
        <v>2219</v>
      </c>
      <c r="B52" s="574" t="s">
        <v>2218</v>
      </c>
      <c r="C52" s="553"/>
      <c r="D52" s="553"/>
      <c r="E52" s="525" t="s">
        <v>1764</v>
      </c>
      <c r="F52" s="522">
        <v>7</v>
      </c>
      <c r="G52" s="667"/>
      <c r="H52" s="516">
        <f>F52*G52</f>
        <v>0</v>
      </c>
    </row>
    <row r="53" spans="1:8">
      <c r="A53" s="521" t="s">
        <v>2217</v>
      </c>
      <c r="B53" s="574" t="s">
        <v>2216</v>
      </c>
      <c r="C53" s="553"/>
      <c r="D53" s="553"/>
      <c r="E53" s="525" t="s">
        <v>1764</v>
      </c>
      <c r="F53" s="522">
        <v>1</v>
      </c>
      <c r="G53" s="667"/>
      <c r="H53" s="516">
        <f>F53*G53</f>
        <v>0</v>
      </c>
    </row>
    <row r="54" spans="1:8">
      <c r="A54" s="521" t="s">
        <v>2215</v>
      </c>
      <c r="B54" s="562" t="s">
        <v>2214</v>
      </c>
      <c r="C54" s="553"/>
      <c r="D54" s="519"/>
      <c r="E54" s="525" t="s">
        <v>1764</v>
      </c>
      <c r="F54" s="522">
        <v>1</v>
      </c>
      <c r="G54" s="667"/>
      <c r="H54" s="516">
        <f>F54*G54</f>
        <v>0</v>
      </c>
    </row>
    <row r="55" spans="1:8" ht="30.6">
      <c r="A55" s="521" t="s">
        <v>2213</v>
      </c>
      <c r="B55" s="562" t="s">
        <v>2212</v>
      </c>
      <c r="C55" s="553"/>
      <c r="D55" s="519"/>
      <c r="E55" s="525" t="s">
        <v>1715</v>
      </c>
      <c r="F55" s="522">
        <v>1</v>
      </c>
      <c r="G55" s="667"/>
      <c r="H55" s="516">
        <f>F55*G55</f>
        <v>0</v>
      </c>
    </row>
    <row r="56" spans="1:8" ht="30.6">
      <c r="A56" s="521" t="s">
        <v>2211</v>
      </c>
      <c r="B56" s="573" t="s">
        <v>2210</v>
      </c>
      <c r="C56" s="572"/>
      <c r="D56" s="571"/>
      <c r="E56" s="556" t="s">
        <v>1764</v>
      </c>
      <c r="F56" s="556">
        <v>1</v>
      </c>
      <c r="G56" s="664"/>
      <c r="H56" s="554">
        <f>F56*G56</f>
        <v>0</v>
      </c>
    </row>
    <row r="57" spans="1:8" ht="20.399999999999999">
      <c r="A57" s="521" t="s">
        <v>2209</v>
      </c>
      <c r="B57" s="520" t="s">
        <v>2208</v>
      </c>
      <c r="C57" s="519"/>
      <c r="D57" s="530"/>
      <c r="E57" s="523" t="s">
        <v>1764</v>
      </c>
      <c r="F57" s="564">
        <v>1</v>
      </c>
      <c r="G57" s="667"/>
      <c r="H57" s="570">
        <f>F57*G57</f>
        <v>0</v>
      </c>
    </row>
    <row r="58" spans="1:8">
      <c r="A58" s="551"/>
      <c r="B58" s="569"/>
      <c r="C58" s="549"/>
      <c r="D58" s="549"/>
      <c r="E58" s="548"/>
      <c r="F58" s="511"/>
      <c r="G58" s="510"/>
      <c r="H58" s="509"/>
    </row>
    <row r="59" spans="1:8">
      <c r="A59" s="568" t="s">
        <v>164</v>
      </c>
      <c r="B59" s="545" t="s">
        <v>2207</v>
      </c>
      <c r="C59" s="543"/>
      <c r="D59" s="543"/>
      <c r="E59" s="543"/>
      <c r="F59" s="543"/>
      <c r="G59" s="542"/>
      <c r="H59" s="567">
        <f>ROUND(SUM(H60:H106),2)</f>
        <v>0</v>
      </c>
    </row>
    <row r="60" spans="1:8">
      <c r="A60" s="521" t="s">
        <v>2206</v>
      </c>
      <c r="B60" s="520" t="s">
        <v>2205</v>
      </c>
      <c r="C60" s="519"/>
      <c r="D60" s="519"/>
      <c r="E60" s="475" t="s">
        <v>1764</v>
      </c>
      <c r="F60" s="518">
        <v>13</v>
      </c>
      <c r="G60" s="667"/>
      <c r="H60" s="516">
        <f>F60*G60</f>
        <v>0</v>
      </c>
    </row>
    <row r="61" spans="1:8">
      <c r="A61" s="521" t="s">
        <v>2204</v>
      </c>
      <c r="B61" s="520" t="s">
        <v>2203</v>
      </c>
      <c r="C61" s="519"/>
      <c r="D61" s="519"/>
      <c r="E61" s="475" t="s">
        <v>1764</v>
      </c>
      <c r="F61" s="518">
        <v>8</v>
      </c>
      <c r="G61" s="667"/>
      <c r="H61" s="516">
        <f>F61*G61</f>
        <v>0</v>
      </c>
    </row>
    <row r="62" spans="1:8" ht="20.399999999999999">
      <c r="A62" s="521" t="s">
        <v>2202</v>
      </c>
      <c r="B62" s="520" t="s">
        <v>2201</v>
      </c>
      <c r="C62" s="519"/>
      <c r="D62" s="519"/>
      <c r="E62" s="523" t="s">
        <v>1764</v>
      </c>
      <c r="F62" s="522">
        <v>3</v>
      </c>
      <c r="G62" s="667"/>
      <c r="H62" s="516">
        <f>F62*G62</f>
        <v>0</v>
      </c>
    </row>
    <row r="63" spans="1:8" ht="20.399999999999999">
      <c r="A63" s="521" t="s">
        <v>2200</v>
      </c>
      <c r="B63" s="520" t="s">
        <v>2199</v>
      </c>
      <c r="C63" s="519"/>
      <c r="D63" s="519"/>
      <c r="E63" s="523" t="s">
        <v>1764</v>
      </c>
      <c r="F63" s="522">
        <v>1</v>
      </c>
      <c r="G63" s="667"/>
      <c r="H63" s="516">
        <f>F63*G63</f>
        <v>0</v>
      </c>
    </row>
    <row r="64" spans="1:8" ht="20.399999999999999">
      <c r="A64" s="521" t="s">
        <v>2198</v>
      </c>
      <c r="B64" s="566" t="s">
        <v>2197</v>
      </c>
      <c r="C64" s="519"/>
      <c r="D64" s="519"/>
      <c r="E64" s="523" t="s">
        <v>311</v>
      </c>
      <c r="F64" s="522">
        <v>30</v>
      </c>
      <c r="G64" s="667"/>
      <c r="H64" s="516">
        <f>F64*G64</f>
        <v>0</v>
      </c>
    </row>
    <row r="65" spans="1:8" ht="20.399999999999999">
      <c r="A65" s="521" t="s">
        <v>2196</v>
      </c>
      <c r="B65" s="520" t="s">
        <v>2195</v>
      </c>
      <c r="C65" s="519"/>
      <c r="D65" s="519"/>
      <c r="E65" s="523" t="s">
        <v>311</v>
      </c>
      <c r="F65" s="522">
        <v>30</v>
      </c>
      <c r="G65" s="667"/>
      <c r="H65" s="516">
        <f>F65*G65</f>
        <v>0</v>
      </c>
    </row>
    <row r="66" spans="1:8" ht="20.399999999999999">
      <c r="A66" s="521" t="s">
        <v>2194</v>
      </c>
      <c r="B66" s="520" t="s">
        <v>2193</v>
      </c>
      <c r="C66" s="519"/>
      <c r="D66" s="519"/>
      <c r="E66" s="523" t="s">
        <v>311</v>
      </c>
      <c r="F66" s="564">
        <v>10</v>
      </c>
      <c r="G66" s="667"/>
      <c r="H66" s="516">
        <f>F66*G66</f>
        <v>0</v>
      </c>
    </row>
    <row r="67" spans="1:8" ht="20.399999999999999">
      <c r="A67" s="521" t="s">
        <v>2192</v>
      </c>
      <c r="B67" s="520" t="s">
        <v>2191</v>
      </c>
      <c r="C67" s="565"/>
      <c r="D67" s="519"/>
      <c r="E67" s="523" t="s">
        <v>311</v>
      </c>
      <c r="F67" s="564">
        <v>20</v>
      </c>
      <c r="G67" s="667"/>
      <c r="H67" s="516">
        <f>F67*G67</f>
        <v>0</v>
      </c>
    </row>
    <row r="68" spans="1:8" ht="20.399999999999999">
      <c r="A68" s="521" t="s">
        <v>2190</v>
      </c>
      <c r="B68" s="520" t="s">
        <v>2189</v>
      </c>
      <c r="C68" s="524"/>
      <c r="D68" s="519"/>
      <c r="E68" s="523" t="s">
        <v>311</v>
      </c>
      <c r="F68" s="522">
        <v>30</v>
      </c>
      <c r="G68" s="667"/>
      <c r="H68" s="516">
        <f>F68*G68</f>
        <v>0</v>
      </c>
    </row>
    <row r="69" spans="1:8" ht="30.6">
      <c r="A69" s="521" t="s">
        <v>2188</v>
      </c>
      <c r="B69" s="520" t="s">
        <v>2187</v>
      </c>
      <c r="C69" s="519"/>
      <c r="D69" s="519"/>
      <c r="E69" s="523" t="s">
        <v>1764</v>
      </c>
      <c r="F69" s="523">
        <v>7</v>
      </c>
      <c r="G69" s="667"/>
      <c r="H69" s="516">
        <f>F69*G69</f>
        <v>0</v>
      </c>
    </row>
    <row r="70" spans="1:8" ht="20.399999999999999">
      <c r="A70" s="521" t="s">
        <v>2186</v>
      </c>
      <c r="B70" s="563" t="s">
        <v>2185</v>
      </c>
      <c r="C70" s="519"/>
      <c r="D70" s="519"/>
      <c r="E70" s="526" t="s">
        <v>1764</v>
      </c>
      <c r="F70" s="522">
        <v>3</v>
      </c>
      <c r="G70" s="667"/>
      <c r="H70" s="516">
        <f>F70*G70</f>
        <v>0</v>
      </c>
    </row>
    <row r="71" spans="1:8" ht="20.399999999999999">
      <c r="A71" s="521" t="s">
        <v>2184</v>
      </c>
      <c r="B71" s="562" t="s">
        <v>2183</v>
      </c>
      <c r="C71" s="561"/>
      <c r="D71" s="519"/>
      <c r="E71" s="526" t="s">
        <v>1764</v>
      </c>
      <c r="F71" s="523">
        <v>2</v>
      </c>
      <c r="G71" s="667"/>
      <c r="H71" s="516">
        <f>F71*G71</f>
        <v>0</v>
      </c>
    </row>
    <row r="72" spans="1:8" ht="20.399999999999999">
      <c r="A72" s="521" t="s">
        <v>2182</v>
      </c>
      <c r="B72" s="520" t="s">
        <v>2181</v>
      </c>
      <c r="C72" s="519"/>
      <c r="D72" s="530"/>
      <c r="E72" s="523" t="s">
        <v>311</v>
      </c>
      <c r="F72" s="522">
        <v>120</v>
      </c>
      <c r="G72" s="667"/>
      <c r="H72" s="516">
        <f>F72*G72</f>
        <v>0</v>
      </c>
    </row>
    <row r="73" spans="1:8" ht="20.399999999999999">
      <c r="A73" s="521" t="s">
        <v>2180</v>
      </c>
      <c r="B73" s="520" t="s">
        <v>2179</v>
      </c>
      <c r="C73" s="519"/>
      <c r="D73" s="530"/>
      <c r="E73" s="523" t="s">
        <v>311</v>
      </c>
      <c r="F73" s="522">
        <v>70</v>
      </c>
      <c r="G73" s="667"/>
      <c r="H73" s="516">
        <f>F73*G73</f>
        <v>0</v>
      </c>
    </row>
    <row r="74" spans="1:8">
      <c r="A74" s="521" t="s">
        <v>2178</v>
      </c>
      <c r="B74" s="520" t="s">
        <v>2177</v>
      </c>
      <c r="C74" s="519"/>
      <c r="D74" s="530"/>
      <c r="E74" s="523" t="s">
        <v>311</v>
      </c>
      <c r="F74" s="522">
        <v>60</v>
      </c>
      <c r="G74" s="667"/>
      <c r="H74" s="516">
        <f>F74*G74</f>
        <v>0</v>
      </c>
    </row>
    <row r="75" spans="1:8" ht="20.399999999999999">
      <c r="A75" s="521" t="s">
        <v>2176</v>
      </c>
      <c r="B75" s="520" t="s">
        <v>2175</v>
      </c>
      <c r="C75" s="519"/>
      <c r="D75" s="519"/>
      <c r="E75" s="523" t="s">
        <v>1764</v>
      </c>
      <c r="F75" s="522">
        <v>15</v>
      </c>
      <c r="G75" s="667"/>
      <c r="H75" s="516">
        <f>F75*G75</f>
        <v>0</v>
      </c>
    </row>
    <row r="76" spans="1:8" ht="20.399999999999999">
      <c r="A76" s="521" t="s">
        <v>2174</v>
      </c>
      <c r="B76" s="520" t="s">
        <v>2173</v>
      </c>
      <c r="C76" s="519"/>
      <c r="D76" s="519"/>
      <c r="E76" s="523" t="s">
        <v>1764</v>
      </c>
      <c r="F76" s="522">
        <v>1</v>
      </c>
      <c r="G76" s="667"/>
      <c r="H76" s="516">
        <f>F76*G76</f>
        <v>0</v>
      </c>
    </row>
    <row r="77" spans="1:8">
      <c r="A77" s="521" t="s">
        <v>2172</v>
      </c>
      <c r="B77" s="520" t="s">
        <v>2171</v>
      </c>
      <c r="C77" s="519"/>
      <c r="D77" s="530"/>
      <c r="E77" s="523" t="s">
        <v>311</v>
      </c>
      <c r="F77" s="522">
        <v>270</v>
      </c>
      <c r="G77" s="667"/>
      <c r="H77" s="516">
        <f>F77*G77</f>
        <v>0</v>
      </c>
    </row>
    <row r="78" spans="1:8">
      <c r="A78" s="521" t="s">
        <v>2170</v>
      </c>
      <c r="B78" s="520" t="s">
        <v>2169</v>
      </c>
      <c r="C78" s="519"/>
      <c r="D78" s="530"/>
      <c r="E78" s="523" t="s">
        <v>311</v>
      </c>
      <c r="F78" s="522">
        <v>140</v>
      </c>
      <c r="G78" s="667"/>
      <c r="H78" s="516">
        <f>F78*G78</f>
        <v>0</v>
      </c>
    </row>
    <row r="79" spans="1:8">
      <c r="A79" s="521" t="s">
        <v>2168</v>
      </c>
      <c r="B79" s="520" t="s">
        <v>2167</v>
      </c>
      <c r="C79" s="519"/>
      <c r="D79" s="530"/>
      <c r="E79" s="523" t="s">
        <v>311</v>
      </c>
      <c r="F79" s="518">
        <v>20</v>
      </c>
      <c r="G79" s="667"/>
      <c r="H79" s="516">
        <f>F79*G79</f>
        <v>0</v>
      </c>
    </row>
    <row r="80" spans="1:8">
      <c r="A80" s="521" t="s">
        <v>2166</v>
      </c>
      <c r="B80" s="520" t="s">
        <v>2165</v>
      </c>
      <c r="C80" s="519"/>
      <c r="D80" s="530"/>
      <c r="E80" s="523" t="s">
        <v>311</v>
      </c>
      <c r="F80" s="522">
        <v>220</v>
      </c>
      <c r="G80" s="667"/>
      <c r="H80" s="516">
        <f>F80*G80</f>
        <v>0</v>
      </c>
    </row>
    <row r="81" spans="1:8">
      <c r="A81" s="521" t="s">
        <v>2164</v>
      </c>
      <c r="B81" s="520" t="s">
        <v>2163</v>
      </c>
      <c r="C81" s="519"/>
      <c r="D81" s="530"/>
      <c r="E81" s="523" t="s">
        <v>311</v>
      </c>
      <c r="F81" s="522">
        <v>15</v>
      </c>
      <c r="G81" s="667"/>
      <c r="H81" s="516">
        <f>F81*G81</f>
        <v>0</v>
      </c>
    </row>
    <row r="82" spans="1:8">
      <c r="A82" s="521" t="s">
        <v>2162</v>
      </c>
      <c r="B82" s="559" t="s">
        <v>2161</v>
      </c>
      <c r="C82" s="556"/>
      <c r="D82" s="560"/>
      <c r="E82" s="555" t="s">
        <v>311</v>
      </c>
      <c r="F82" s="525">
        <v>15</v>
      </c>
      <c r="G82" s="668"/>
      <c r="H82" s="554">
        <f>F82*G82</f>
        <v>0</v>
      </c>
    </row>
    <row r="83" spans="1:8">
      <c r="A83" s="521" t="s">
        <v>2160</v>
      </c>
      <c r="B83" s="520" t="s">
        <v>2159</v>
      </c>
      <c r="C83" s="519"/>
      <c r="D83" s="530"/>
      <c r="E83" s="523" t="s">
        <v>311</v>
      </c>
      <c r="F83" s="522">
        <v>90</v>
      </c>
      <c r="G83" s="667"/>
      <c r="H83" s="516">
        <f>F83*G83</f>
        <v>0</v>
      </c>
    </row>
    <row r="84" spans="1:8">
      <c r="A84" s="521" t="s">
        <v>2158</v>
      </c>
      <c r="B84" s="520" t="s">
        <v>2157</v>
      </c>
      <c r="C84" s="519"/>
      <c r="D84" s="519"/>
      <c r="E84" s="523" t="s">
        <v>311</v>
      </c>
      <c r="F84" s="522">
        <v>100</v>
      </c>
      <c r="G84" s="667"/>
      <c r="H84" s="516">
        <f>F84*G84</f>
        <v>0</v>
      </c>
    </row>
    <row r="85" spans="1:8">
      <c r="A85" s="521" t="s">
        <v>2156</v>
      </c>
      <c r="B85" s="520" t="s">
        <v>2155</v>
      </c>
      <c r="C85" s="519"/>
      <c r="D85" s="530"/>
      <c r="E85" s="523" t="s">
        <v>311</v>
      </c>
      <c r="F85" s="522">
        <v>25</v>
      </c>
      <c r="G85" s="667"/>
      <c r="H85" s="516">
        <f>F85*G85</f>
        <v>0</v>
      </c>
    </row>
    <row r="86" spans="1:8">
      <c r="A86" s="521" t="s">
        <v>2154</v>
      </c>
      <c r="B86" s="559" t="s">
        <v>2153</v>
      </c>
      <c r="C86" s="556"/>
      <c r="D86" s="556"/>
      <c r="E86" s="555" t="s">
        <v>311</v>
      </c>
      <c r="F86" s="525">
        <v>15</v>
      </c>
      <c r="G86" s="668"/>
      <c r="H86" s="554">
        <f>F86*G86</f>
        <v>0</v>
      </c>
    </row>
    <row r="87" spans="1:8" ht="20.399999999999999">
      <c r="A87" s="521" t="s">
        <v>2152</v>
      </c>
      <c r="B87" s="520" t="s">
        <v>2151</v>
      </c>
      <c r="C87" s="519"/>
      <c r="D87" s="519"/>
      <c r="E87" s="526" t="s">
        <v>311</v>
      </c>
      <c r="F87" s="522">
        <v>5</v>
      </c>
      <c r="G87" s="667"/>
      <c r="H87" s="516">
        <f>F87*G87</f>
        <v>0</v>
      </c>
    </row>
    <row r="88" spans="1:8" ht="20.399999999999999">
      <c r="A88" s="521" t="s">
        <v>2150</v>
      </c>
      <c r="B88" s="520" t="s">
        <v>2149</v>
      </c>
      <c r="C88" s="519"/>
      <c r="D88" s="519"/>
      <c r="E88" s="526" t="s">
        <v>311</v>
      </c>
      <c r="F88" s="522">
        <v>120</v>
      </c>
      <c r="G88" s="667"/>
      <c r="H88" s="516">
        <f>F88*G88</f>
        <v>0</v>
      </c>
    </row>
    <row r="89" spans="1:8" ht="20.399999999999999">
      <c r="A89" s="521" t="s">
        <v>2148</v>
      </c>
      <c r="B89" s="520" t="s">
        <v>2147</v>
      </c>
      <c r="C89" s="519"/>
      <c r="D89" s="530"/>
      <c r="E89" s="523" t="s">
        <v>311</v>
      </c>
      <c r="F89" s="522">
        <v>80</v>
      </c>
      <c r="G89" s="667"/>
      <c r="H89" s="516">
        <f>F89*G89</f>
        <v>0</v>
      </c>
    </row>
    <row r="90" spans="1:8" ht="20.399999999999999">
      <c r="A90" s="521" t="s">
        <v>2146</v>
      </c>
      <c r="B90" s="520" t="s">
        <v>2145</v>
      </c>
      <c r="C90" s="519"/>
      <c r="D90" s="530"/>
      <c r="E90" s="523" t="s">
        <v>311</v>
      </c>
      <c r="F90" s="522">
        <v>300</v>
      </c>
      <c r="G90" s="667"/>
      <c r="H90" s="516">
        <f>F90*G90</f>
        <v>0</v>
      </c>
    </row>
    <row r="91" spans="1:8" ht="20.399999999999999">
      <c r="A91" s="521" t="s">
        <v>2144</v>
      </c>
      <c r="B91" s="520" t="s">
        <v>2143</v>
      </c>
      <c r="C91" s="519"/>
      <c r="D91" s="519"/>
      <c r="E91" s="523" t="s">
        <v>311</v>
      </c>
      <c r="F91" s="522">
        <v>130</v>
      </c>
      <c r="G91" s="667"/>
      <c r="H91" s="516">
        <f>F91*G91</f>
        <v>0</v>
      </c>
    </row>
    <row r="92" spans="1:8" ht="20.399999999999999">
      <c r="A92" s="521" t="s">
        <v>2142</v>
      </c>
      <c r="B92" s="520" t="s">
        <v>2141</v>
      </c>
      <c r="C92" s="519"/>
      <c r="D92" s="530"/>
      <c r="E92" s="523" t="s">
        <v>1764</v>
      </c>
      <c r="F92" s="523">
        <v>4</v>
      </c>
      <c r="G92" s="667"/>
      <c r="H92" s="516">
        <f>F92*G92</f>
        <v>0</v>
      </c>
    </row>
    <row r="93" spans="1:8">
      <c r="A93" s="521" t="s">
        <v>2140</v>
      </c>
      <c r="B93" s="520" t="s">
        <v>2139</v>
      </c>
      <c r="C93" s="519"/>
      <c r="D93" s="519"/>
      <c r="E93" s="518" t="s">
        <v>1764</v>
      </c>
      <c r="F93" s="522">
        <v>1</v>
      </c>
      <c r="G93" s="667"/>
      <c r="H93" s="516">
        <f>F93*G93</f>
        <v>0</v>
      </c>
    </row>
    <row r="94" spans="1:8" ht="20.399999999999999">
      <c r="A94" s="521" t="s">
        <v>2138</v>
      </c>
      <c r="B94" s="532" t="s">
        <v>2137</v>
      </c>
      <c r="C94" s="519"/>
      <c r="D94" s="519"/>
      <c r="E94" s="518" t="s">
        <v>1764</v>
      </c>
      <c r="F94" s="531">
        <v>1</v>
      </c>
      <c r="G94" s="667"/>
      <c r="H94" s="516">
        <f>F94*G94</f>
        <v>0</v>
      </c>
    </row>
    <row r="95" spans="1:8" ht="20.399999999999999">
      <c r="A95" s="521" t="s">
        <v>2136</v>
      </c>
      <c r="B95" s="557" t="s">
        <v>2135</v>
      </c>
      <c r="C95" s="556"/>
      <c r="D95" s="556"/>
      <c r="E95" s="555" t="s">
        <v>311</v>
      </c>
      <c r="F95" s="533">
        <v>40</v>
      </c>
      <c r="G95" s="659"/>
      <c r="H95" s="554">
        <f>F95*G95</f>
        <v>0</v>
      </c>
    </row>
    <row r="96" spans="1:8" ht="20.399999999999999">
      <c r="A96" s="521" t="s">
        <v>2134</v>
      </c>
      <c r="B96" s="532" t="s">
        <v>2133</v>
      </c>
      <c r="C96" s="519"/>
      <c r="D96" s="519"/>
      <c r="E96" s="523" t="s">
        <v>1764</v>
      </c>
      <c r="F96" s="531">
        <v>16</v>
      </c>
      <c r="G96" s="667"/>
      <c r="H96" s="516">
        <f>F96*G96</f>
        <v>0</v>
      </c>
    </row>
    <row r="97" spans="1:8" ht="20.399999999999999">
      <c r="A97" s="521" t="s">
        <v>2132</v>
      </c>
      <c r="B97" s="532" t="s">
        <v>2131</v>
      </c>
      <c r="C97" s="519"/>
      <c r="D97" s="519"/>
      <c r="E97" s="523" t="s">
        <v>1764</v>
      </c>
      <c r="F97" s="531">
        <v>4</v>
      </c>
      <c r="G97" s="667"/>
      <c r="H97" s="516">
        <f>F97*G97</f>
        <v>0</v>
      </c>
    </row>
    <row r="98" spans="1:8" ht="30.6">
      <c r="A98" s="521" t="s">
        <v>2130</v>
      </c>
      <c r="B98" s="532" t="s">
        <v>2129</v>
      </c>
      <c r="C98" s="519"/>
      <c r="D98" s="519"/>
      <c r="E98" s="523" t="s">
        <v>1764</v>
      </c>
      <c r="F98" s="531">
        <v>1</v>
      </c>
      <c r="G98" s="667"/>
      <c r="H98" s="516">
        <f>F98*G98</f>
        <v>0</v>
      </c>
    </row>
    <row r="99" spans="1:8" ht="20.399999999999999">
      <c r="A99" s="521" t="s">
        <v>2128</v>
      </c>
      <c r="B99" s="532" t="s">
        <v>2127</v>
      </c>
      <c r="C99" s="519"/>
      <c r="D99" s="519"/>
      <c r="E99" s="519" t="s">
        <v>1764</v>
      </c>
      <c r="F99" s="531">
        <v>1</v>
      </c>
      <c r="G99" s="667"/>
      <c r="H99" s="516">
        <f>F99*G99</f>
        <v>0</v>
      </c>
    </row>
    <row r="100" spans="1:8" ht="40.799999999999997">
      <c r="A100" s="521" t="s">
        <v>2126</v>
      </c>
      <c r="B100" s="552" t="s">
        <v>2125</v>
      </c>
      <c r="C100" s="553"/>
      <c r="D100" s="519"/>
      <c r="E100" s="522" t="s">
        <v>1715</v>
      </c>
      <c r="F100" s="531">
        <v>1</v>
      </c>
      <c r="G100" s="667"/>
      <c r="H100" s="516">
        <f>F100*G100</f>
        <v>0</v>
      </c>
    </row>
    <row r="101" spans="1:8" ht="40.799999999999997">
      <c r="A101" s="521" t="s">
        <v>2124</v>
      </c>
      <c r="B101" s="552" t="s">
        <v>2123</v>
      </c>
      <c r="C101" s="553"/>
      <c r="D101" s="519"/>
      <c r="E101" s="522" t="s">
        <v>1715</v>
      </c>
      <c r="F101" s="531">
        <v>1</v>
      </c>
      <c r="G101" s="667"/>
      <c r="H101" s="516">
        <f>F101*G101</f>
        <v>0</v>
      </c>
    </row>
    <row r="102" spans="1:8" ht="30.6">
      <c r="A102" s="521" t="s">
        <v>2122</v>
      </c>
      <c r="B102" s="532" t="s">
        <v>2121</v>
      </c>
      <c r="C102" s="519"/>
      <c r="D102" s="519"/>
      <c r="E102" s="523" t="s">
        <v>1764</v>
      </c>
      <c r="F102" s="531">
        <v>17</v>
      </c>
      <c r="G102" s="667"/>
      <c r="H102" s="516">
        <f>F102*G102</f>
        <v>0</v>
      </c>
    </row>
    <row r="103" spans="1:8">
      <c r="A103" s="521" t="s">
        <v>2120</v>
      </c>
      <c r="B103" s="532" t="s">
        <v>2119</v>
      </c>
      <c r="C103" s="524"/>
      <c r="D103" s="524"/>
      <c r="E103" s="522" t="s">
        <v>791</v>
      </c>
      <c r="F103" s="531">
        <v>10</v>
      </c>
      <c r="G103" s="667"/>
      <c r="H103" s="516">
        <f>F103*G103</f>
        <v>0</v>
      </c>
    </row>
    <row r="104" spans="1:8" ht="20.399999999999999">
      <c r="A104" s="521" t="s">
        <v>2118</v>
      </c>
      <c r="B104" s="532" t="s">
        <v>2117</v>
      </c>
      <c r="C104" s="524"/>
      <c r="D104" s="524"/>
      <c r="E104" s="522" t="s">
        <v>1715</v>
      </c>
      <c r="F104" s="531">
        <v>1</v>
      </c>
      <c r="G104" s="667"/>
      <c r="H104" s="516">
        <f>F104*G104</f>
        <v>0</v>
      </c>
    </row>
    <row r="105" spans="1:8">
      <c r="A105" s="521" t="s">
        <v>2116</v>
      </c>
      <c r="B105" s="552" t="s">
        <v>2115</v>
      </c>
      <c r="C105" s="524"/>
      <c r="D105" s="524"/>
      <c r="E105" s="526" t="s">
        <v>209</v>
      </c>
      <c r="F105" s="531">
        <v>3</v>
      </c>
      <c r="G105" s="667"/>
      <c r="H105" s="516">
        <f>F105*G105</f>
        <v>0</v>
      </c>
    </row>
    <row r="106" spans="1:8">
      <c r="A106" s="551"/>
      <c r="B106" s="550"/>
      <c r="C106" s="549"/>
      <c r="D106" s="549"/>
      <c r="E106" s="548"/>
      <c r="F106" s="547"/>
      <c r="G106" s="510"/>
      <c r="H106" s="509"/>
    </row>
    <row r="107" spans="1:8">
      <c r="A107" s="546" t="s">
        <v>168</v>
      </c>
      <c r="B107" s="545" t="s">
        <v>2114</v>
      </c>
      <c r="C107" s="544"/>
      <c r="D107" s="544"/>
      <c r="E107" s="544"/>
      <c r="F107" s="543"/>
      <c r="G107" s="542"/>
      <c r="H107" s="541">
        <f>ROUND(SUM(H108:H132),2)</f>
        <v>0</v>
      </c>
    </row>
    <row r="108" spans="1:8">
      <c r="A108" s="521" t="s">
        <v>2113</v>
      </c>
      <c r="B108" s="532" t="s">
        <v>2112</v>
      </c>
      <c r="C108" s="519"/>
      <c r="D108" s="519"/>
      <c r="E108" s="523" t="s">
        <v>311</v>
      </c>
      <c r="F108" s="531">
        <v>6</v>
      </c>
      <c r="G108" s="667"/>
      <c r="H108" s="516">
        <f>F108*G108</f>
        <v>0</v>
      </c>
    </row>
    <row r="109" spans="1:8">
      <c r="A109" s="521" t="s">
        <v>2111</v>
      </c>
      <c r="B109" s="540" t="s">
        <v>2110</v>
      </c>
      <c r="C109" s="521"/>
      <c r="D109" s="521"/>
      <c r="E109" s="523" t="s">
        <v>311</v>
      </c>
      <c r="F109" s="531">
        <v>100</v>
      </c>
      <c r="G109" s="667"/>
      <c r="H109" s="516">
        <f>F109*G109</f>
        <v>0</v>
      </c>
    </row>
    <row r="110" spans="1:8">
      <c r="A110" s="521" t="s">
        <v>2109</v>
      </c>
      <c r="B110" s="540" t="s">
        <v>2108</v>
      </c>
      <c r="C110" s="521"/>
      <c r="D110" s="521"/>
      <c r="E110" s="523" t="s">
        <v>311</v>
      </c>
      <c r="F110" s="539">
        <v>30</v>
      </c>
      <c r="G110" s="667"/>
      <c r="H110" s="516">
        <f>F110*G110</f>
        <v>0</v>
      </c>
    </row>
    <row r="111" spans="1:8">
      <c r="A111" s="521" t="s">
        <v>2107</v>
      </c>
      <c r="B111" s="532" t="s">
        <v>2106</v>
      </c>
      <c r="C111" s="519"/>
      <c r="D111" s="519"/>
      <c r="E111" s="523" t="s">
        <v>1764</v>
      </c>
      <c r="F111" s="531">
        <v>6</v>
      </c>
      <c r="G111" s="667"/>
      <c r="H111" s="516">
        <f>F111*G111</f>
        <v>0</v>
      </c>
    </row>
    <row r="112" spans="1:8">
      <c r="A112" s="521" t="s">
        <v>2105</v>
      </c>
      <c r="B112" s="532" t="s">
        <v>2104</v>
      </c>
      <c r="C112" s="519"/>
      <c r="D112" s="519"/>
      <c r="E112" s="523" t="s">
        <v>1764</v>
      </c>
      <c r="F112" s="531">
        <v>50</v>
      </c>
      <c r="G112" s="667"/>
      <c r="H112" s="516">
        <f>F112*G112</f>
        <v>0</v>
      </c>
    </row>
    <row r="113" spans="1:8">
      <c r="A113" s="521" t="s">
        <v>2103</v>
      </c>
      <c r="B113" s="532" t="s">
        <v>2102</v>
      </c>
      <c r="C113" s="519"/>
      <c r="D113" s="519"/>
      <c r="E113" s="523" t="s">
        <v>1764</v>
      </c>
      <c r="F113" s="531">
        <v>20</v>
      </c>
      <c r="G113" s="667"/>
      <c r="H113" s="516">
        <f>F113*G113</f>
        <v>0</v>
      </c>
    </row>
    <row r="114" spans="1:8">
      <c r="A114" s="521" t="s">
        <v>2101</v>
      </c>
      <c r="B114" s="532" t="s">
        <v>2100</v>
      </c>
      <c r="C114" s="519"/>
      <c r="D114" s="519"/>
      <c r="E114" s="523" t="s">
        <v>1764</v>
      </c>
      <c r="F114" s="531">
        <v>20</v>
      </c>
      <c r="G114" s="667"/>
      <c r="H114" s="516">
        <f>F114*G114</f>
        <v>0</v>
      </c>
    </row>
    <row r="115" spans="1:8">
      <c r="A115" s="521" t="s">
        <v>2099</v>
      </c>
      <c r="B115" s="537" t="s">
        <v>2098</v>
      </c>
      <c r="C115" s="527"/>
      <c r="D115" s="519"/>
      <c r="E115" s="525" t="s">
        <v>1764</v>
      </c>
      <c r="F115" s="533">
        <v>8</v>
      </c>
      <c r="G115" s="663"/>
      <c r="H115" s="516">
        <f>F115*G115</f>
        <v>0</v>
      </c>
    </row>
    <row r="116" spans="1:8">
      <c r="A116" s="521" t="s">
        <v>2097</v>
      </c>
      <c r="B116" s="538" t="s">
        <v>2096</v>
      </c>
      <c r="C116" s="527"/>
      <c r="D116" s="519"/>
      <c r="E116" s="525" t="s">
        <v>1764</v>
      </c>
      <c r="F116" s="533">
        <v>9</v>
      </c>
      <c r="G116" s="663"/>
      <c r="H116" s="516">
        <f>F116*G116</f>
        <v>0</v>
      </c>
    </row>
    <row r="117" spans="1:8">
      <c r="A117" s="521" t="s">
        <v>2095</v>
      </c>
      <c r="B117" s="538" t="s">
        <v>2094</v>
      </c>
      <c r="C117" s="534"/>
      <c r="D117" s="519"/>
      <c r="E117" s="526" t="s">
        <v>1764</v>
      </c>
      <c r="F117" s="533">
        <v>9</v>
      </c>
      <c r="G117" s="663"/>
      <c r="H117" s="516">
        <f>F117*G117</f>
        <v>0</v>
      </c>
    </row>
    <row r="118" spans="1:8">
      <c r="A118" s="521" t="s">
        <v>2093</v>
      </c>
      <c r="B118" s="537" t="s">
        <v>2092</v>
      </c>
      <c r="C118" s="527"/>
      <c r="D118" s="519"/>
      <c r="E118" s="525" t="s">
        <v>1764</v>
      </c>
      <c r="F118" s="533">
        <v>1</v>
      </c>
      <c r="G118" s="663"/>
      <c r="H118" s="516">
        <f>F118*G118</f>
        <v>0</v>
      </c>
    </row>
    <row r="119" spans="1:8">
      <c r="A119" s="521" t="s">
        <v>2091</v>
      </c>
      <c r="B119" s="532" t="s">
        <v>2090</v>
      </c>
      <c r="C119" s="527"/>
      <c r="D119" s="519"/>
      <c r="E119" s="523" t="s">
        <v>1764</v>
      </c>
      <c r="F119" s="531">
        <v>10</v>
      </c>
      <c r="G119" s="667"/>
      <c r="H119" s="516">
        <f>F119*G119</f>
        <v>0</v>
      </c>
    </row>
    <row r="120" spans="1:8">
      <c r="A120" s="521" t="s">
        <v>2089</v>
      </c>
      <c r="B120" s="532" t="s">
        <v>2088</v>
      </c>
      <c r="C120" s="519"/>
      <c r="D120" s="519"/>
      <c r="E120" s="523" t="s">
        <v>1764</v>
      </c>
      <c r="F120" s="531">
        <v>4</v>
      </c>
      <c r="G120" s="667"/>
      <c r="H120" s="516">
        <f>F120*G120</f>
        <v>0</v>
      </c>
    </row>
    <row r="121" spans="1:8">
      <c r="A121" s="521" t="s">
        <v>2087</v>
      </c>
      <c r="B121" s="532" t="s">
        <v>2086</v>
      </c>
      <c r="C121" s="519"/>
      <c r="D121" s="519"/>
      <c r="E121" s="523" t="s">
        <v>1764</v>
      </c>
      <c r="F121" s="531">
        <v>4</v>
      </c>
      <c r="G121" s="667"/>
      <c r="H121" s="516">
        <f>F121*G121</f>
        <v>0</v>
      </c>
    </row>
    <row r="122" spans="1:8">
      <c r="A122" s="521" t="s">
        <v>2085</v>
      </c>
      <c r="B122" s="532" t="s">
        <v>2084</v>
      </c>
      <c r="C122" s="519"/>
      <c r="D122" s="519"/>
      <c r="E122" s="518" t="s">
        <v>311</v>
      </c>
      <c r="F122" s="536">
        <v>130</v>
      </c>
      <c r="G122" s="667"/>
      <c r="H122" s="516">
        <f>F122*G122</f>
        <v>0</v>
      </c>
    </row>
    <row r="123" spans="1:8">
      <c r="A123" s="521" t="s">
        <v>2083</v>
      </c>
      <c r="B123" s="532" t="s">
        <v>2082</v>
      </c>
      <c r="C123" s="519"/>
      <c r="D123" s="519"/>
      <c r="E123" s="528" t="s">
        <v>1764</v>
      </c>
      <c r="F123" s="531">
        <v>6</v>
      </c>
      <c r="G123" s="667"/>
      <c r="H123" s="516">
        <f>F123*G123</f>
        <v>0</v>
      </c>
    </row>
    <row r="124" spans="1:8">
      <c r="A124" s="521" t="s">
        <v>2081</v>
      </c>
      <c r="B124" s="535" t="s">
        <v>2080</v>
      </c>
      <c r="C124" s="534"/>
      <c r="D124" s="519"/>
      <c r="E124" s="526" t="s">
        <v>1715</v>
      </c>
      <c r="F124" s="533">
        <v>6</v>
      </c>
      <c r="G124" s="663"/>
      <c r="H124" s="516">
        <f>F124*G124</f>
        <v>0</v>
      </c>
    </row>
    <row r="125" spans="1:8">
      <c r="A125" s="521" t="s">
        <v>2079</v>
      </c>
      <c r="B125" s="532" t="s">
        <v>2078</v>
      </c>
      <c r="C125" s="519"/>
      <c r="D125" s="519"/>
      <c r="E125" s="523" t="s">
        <v>1764</v>
      </c>
      <c r="F125" s="531">
        <v>6</v>
      </c>
      <c r="G125" s="667"/>
      <c r="H125" s="516">
        <f>F125*G125</f>
        <v>0</v>
      </c>
    </row>
    <row r="126" spans="1:8">
      <c r="A126" s="521" t="s">
        <v>2077</v>
      </c>
      <c r="B126" s="520" t="s">
        <v>2076</v>
      </c>
      <c r="C126" s="519"/>
      <c r="D126" s="530"/>
      <c r="E126" s="518" t="s">
        <v>1764</v>
      </c>
      <c r="F126" s="476">
        <v>10</v>
      </c>
      <c r="G126" s="667"/>
      <c r="H126" s="516">
        <f>F126*G126</f>
        <v>0</v>
      </c>
    </row>
    <row r="127" spans="1:8">
      <c r="A127" s="521" t="s">
        <v>2075</v>
      </c>
      <c r="B127" s="529" t="s">
        <v>2074</v>
      </c>
      <c r="C127" s="521"/>
      <c r="D127" s="519"/>
      <c r="E127" s="528" t="s">
        <v>1764</v>
      </c>
      <c r="F127" s="522">
        <v>12</v>
      </c>
      <c r="G127" s="667"/>
      <c r="H127" s="516">
        <f>F127*G127</f>
        <v>0</v>
      </c>
    </row>
    <row r="128" spans="1:8">
      <c r="A128" s="521" t="s">
        <v>2073</v>
      </c>
      <c r="B128" s="520" t="s">
        <v>2072</v>
      </c>
      <c r="C128" s="527"/>
      <c r="D128" s="519"/>
      <c r="E128" s="526" t="s">
        <v>1764</v>
      </c>
      <c r="F128" s="525">
        <v>180</v>
      </c>
      <c r="G128" s="663"/>
      <c r="H128" s="516">
        <f>F128*G128</f>
        <v>0</v>
      </c>
    </row>
    <row r="129" spans="1:8">
      <c r="A129" s="521" t="s">
        <v>2071</v>
      </c>
      <c r="B129" s="520" t="s">
        <v>2070</v>
      </c>
      <c r="C129" s="524"/>
      <c r="D129" s="519"/>
      <c r="E129" s="523" t="s">
        <v>1715</v>
      </c>
      <c r="F129" s="522">
        <v>1</v>
      </c>
      <c r="G129" s="667"/>
      <c r="H129" s="516">
        <f>F129*G129</f>
        <v>0</v>
      </c>
    </row>
    <row r="130" spans="1:8">
      <c r="A130" s="521" t="s">
        <v>2069</v>
      </c>
      <c r="B130" s="520" t="s">
        <v>2068</v>
      </c>
      <c r="C130" s="524"/>
      <c r="D130" s="519"/>
      <c r="E130" s="523" t="s">
        <v>1715</v>
      </c>
      <c r="F130" s="522">
        <v>1</v>
      </c>
      <c r="G130" s="667"/>
      <c r="H130" s="516">
        <f>F130*G130</f>
        <v>0</v>
      </c>
    </row>
    <row r="131" spans="1:8">
      <c r="A131" s="521" t="s">
        <v>2067</v>
      </c>
      <c r="B131" s="520" t="s">
        <v>2066</v>
      </c>
      <c r="C131" s="519"/>
      <c r="D131" s="519"/>
      <c r="E131" s="519" t="s">
        <v>1764</v>
      </c>
      <c r="F131" s="518">
        <v>1</v>
      </c>
      <c r="G131" s="667"/>
      <c r="H131" s="516">
        <f>F131*G131</f>
        <v>0</v>
      </c>
    </row>
    <row r="132" spans="1:8">
      <c r="A132" s="515"/>
      <c r="B132" s="514"/>
      <c r="C132" s="513"/>
      <c r="D132" s="513"/>
      <c r="E132" s="512"/>
      <c r="F132" s="511"/>
      <c r="G132" s="510"/>
      <c r="H132" s="509"/>
    </row>
  </sheetData>
  <sheetProtection insertColumns="0" insertRows="0" deleteColumns="0" deleteRows="0" selectLockedCells="1" autoFilter="0"/>
  <mergeCells count="2">
    <mergeCell ref="A1:H1"/>
    <mergeCell ref="A2:G2"/>
  </mergeCells>
  <printOptions horizontalCentered="1"/>
  <pageMargins left="0.70866141732283472" right="0.70866141732283472" top="1.1594202898550725" bottom="0.78740157480314965" header="0.78740157480314965" footer="0.31496062992125984"/>
  <pageSetup paperSize="9" scale="91" firstPageNumber="2" orientation="landscape" r:id="rId1"/>
  <headerFooter>
    <oddHeader xml:space="preserve">&amp;R&amp;"Arial,Kurzíva"&amp;8Zliv ÚV - stavební úpravy a výměna vystrojení
PS-02 Elektroinstalace a MaR </oddHeader>
    <oddFooter>&amp;L&amp;"Arial,Kurzíva"&amp;8Technická specifikace - &amp;A &amp;R
&amp;"Arial,Kurzíva"&amp;8Strana &amp;P z &amp;N</oddFooter>
  </headerFooter>
  <rowBreaks count="5" manualBreakCount="5">
    <brk id="25" max="7" man="1"/>
    <brk id="32" max="7" man="1"/>
    <brk id="44" max="7" man="1"/>
    <brk id="95" max="7" man="1"/>
    <brk id="121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58B-4C19-43DF-9303-D8BF3904DE3C}">
  <sheetPr codeName="List4"/>
  <dimension ref="A1:H25"/>
  <sheetViews>
    <sheetView zoomScale="120" zoomScaleNormal="120" zoomScalePageLayoutView="70" workbookViewId="0">
      <selection activeCell="F10" sqref="F10:F24"/>
    </sheetView>
  </sheetViews>
  <sheetFormatPr defaultColWidth="11.7109375" defaultRowHeight="10.199999999999999"/>
  <cols>
    <col min="1" max="1" width="9.5703125" style="468" customWidth="1"/>
    <col min="2" max="2" width="89.85546875" style="467" customWidth="1"/>
    <col min="3" max="3" width="17.85546875" style="467" customWidth="1"/>
    <col min="4" max="4" width="6.28515625" style="466" customWidth="1"/>
    <col min="5" max="5" width="10.7109375" style="465" customWidth="1"/>
    <col min="6" max="6" width="16" style="464" customWidth="1"/>
    <col min="7" max="7" width="18" style="464" customWidth="1"/>
    <col min="8" max="8" width="5.85546875" style="464" customWidth="1"/>
    <col min="9" max="9" width="41.140625" style="464" customWidth="1"/>
    <col min="10" max="16384" width="11.7109375" style="464"/>
  </cols>
  <sheetData>
    <row r="1" spans="1:8" ht="21.9" customHeight="1">
      <c r="A1" s="503" t="s">
        <v>2065</v>
      </c>
      <c r="B1" s="502"/>
      <c r="C1" s="502"/>
      <c r="D1" s="502"/>
      <c r="E1" s="502"/>
      <c r="F1" s="502"/>
      <c r="G1" s="501"/>
    </row>
    <row r="2" spans="1:8" ht="21.9" customHeight="1">
      <c r="A2" s="500" t="s">
        <v>2064</v>
      </c>
      <c r="B2" s="499"/>
      <c r="C2" s="499"/>
      <c r="D2" s="499"/>
      <c r="E2" s="499"/>
      <c r="F2" s="498"/>
      <c r="G2" s="497">
        <f>ROUND(G4+G9,2)</f>
        <v>0</v>
      </c>
    </row>
    <row r="3" spans="1:8" ht="12">
      <c r="A3" s="496" t="s">
        <v>2063</v>
      </c>
      <c r="B3" s="496" t="s">
        <v>64</v>
      </c>
      <c r="C3" s="496" t="s">
        <v>2062</v>
      </c>
      <c r="D3" s="495" t="s">
        <v>2061</v>
      </c>
      <c r="E3" s="495" t="s">
        <v>2060</v>
      </c>
      <c r="F3" s="494" t="s">
        <v>2059</v>
      </c>
      <c r="G3" s="493" t="s">
        <v>2058</v>
      </c>
    </row>
    <row r="4" spans="1:8">
      <c r="A4" s="484" t="s">
        <v>172</v>
      </c>
      <c r="B4" s="483" t="s">
        <v>1527</v>
      </c>
      <c r="C4" s="483"/>
      <c r="D4" s="483"/>
      <c r="E4" s="483"/>
      <c r="F4" s="483"/>
      <c r="G4" s="492">
        <f>ROUND(SUM(G5:G8),2)</f>
        <v>0</v>
      </c>
    </row>
    <row r="5" spans="1:8">
      <c r="A5" s="479" t="s">
        <v>2057</v>
      </c>
      <c r="B5" s="478" t="s">
        <v>2056</v>
      </c>
      <c r="C5" s="478"/>
      <c r="D5" s="491" t="s">
        <v>1715</v>
      </c>
      <c r="E5" s="662">
        <v>1</v>
      </c>
      <c r="F5" s="659"/>
      <c r="G5" s="474">
        <f>E5*F5</f>
        <v>0</v>
      </c>
    </row>
    <row r="6" spans="1:8">
      <c r="A6" s="479" t="s">
        <v>2055</v>
      </c>
      <c r="B6" s="478" t="s">
        <v>1527</v>
      </c>
      <c r="C6" s="478"/>
      <c r="D6" s="491" t="s">
        <v>1715</v>
      </c>
      <c r="E6" s="662">
        <v>1</v>
      </c>
      <c r="F6" s="659"/>
      <c r="G6" s="474">
        <f>E6*F6</f>
        <v>0</v>
      </c>
    </row>
    <row r="7" spans="1:8">
      <c r="A7" s="479" t="s">
        <v>2054</v>
      </c>
      <c r="B7" s="478" t="s">
        <v>2053</v>
      </c>
      <c r="C7" s="478"/>
      <c r="D7" s="491" t="s">
        <v>1764</v>
      </c>
      <c r="E7" s="662">
        <v>3</v>
      </c>
      <c r="F7" s="659"/>
      <c r="G7" s="474">
        <f>E7*F7</f>
        <v>0</v>
      </c>
    </row>
    <row r="8" spans="1:8" ht="11.25" customHeight="1">
      <c r="A8" s="490"/>
      <c r="B8" s="489"/>
      <c r="C8" s="489"/>
      <c r="D8" s="488"/>
      <c r="E8" s="487"/>
      <c r="F8" s="486"/>
      <c r="G8" s="485"/>
    </row>
    <row r="9" spans="1:8" ht="11.25" customHeight="1">
      <c r="A9" s="484" t="s">
        <v>178</v>
      </c>
      <c r="B9" s="483" t="s">
        <v>2009</v>
      </c>
      <c r="C9" s="483"/>
      <c r="D9" s="483"/>
      <c r="E9" s="483"/>
      <c r="F9" s="483"/>
      <c r="G9" s="482">
        <f>ROUND(SUM(G10:G25),2)</f>
        <v>0</v>
      </c>
    </row>
    <row r="10" spans="1:8" ht="11.25" customHeight="1">
      <c r="A10" s="479" t="s">
        <v>2052</v>
      </c>
      <c r="B10" s="480" t="s">
        <v>2051</v>
      </c>
      <c r="C10" s="476"/>
      <c r="D10" s="476" t="s">
        <v>1715</v>
      </c>
      <c r="E10" s="475">
        <v>1</v>
      </c>
      <c r="F10" s="660"/>
      <c r="G10" s="474">
        <f>E10*F10</f>
        <v>0</v>
      </c>
    </row>
    <row r="11" spans="1:8">
      <c r="A11" s="479" t="s">
        <v>2050</v>
      </c>
      <c r="B11" s="477" t="s">
        <v>2049</v>
      </c>
      <c r="C11" s="476"/>
      <c r="D11" s="476" t="s">
        <v>1715</v>
      </c>
      <c r="E11" s="475">
        <v>1</v>
      </c>
      <c r="F11" s="660"/>
      <c r="G11" s="474">
        <f>E11*F11</f>
        <v>0</v>
      </c>
      <c r="H11" s="481"/>
    </row>
    <row r="12" spans="1:8" ht="11.25" customHeight="1">
      <c r="A12" s="479" t="s">
        <v>2048</v>
      </c>
      <c r="B12" s="480" t="s">
        <v>2047</v>
      </c>
      <c r="C12" s="476"/>
      <c r="D12" s="476" t="s">
        <v>1715</v>
      </c>
      <c r="E12" s="475">
        <v>1</v>
      </c>
      <c r="F12" s="660"/>
      <c r="G12" s="474">
        <f>E12*F12</f>
        <v>0</v>
      </c>
      <c r="H12" s="481"/>
    </row>
    <row r="13" spans="1:8" ht="11.25" customHeight="1">
      <c r="A13" s="479" t="s">
        <v>2046</v>
      </c>
      <c r="B13" s="480" t="s">
        <v>2045</v>
      </c>
      <c r="C13" s="476"/>
      <c r="D13" s="476" t="s">
        <v>1715</v>
      </c>
      <c r="E13" s="475">
        <v>1</v>
      </c>
      <c r="F13" s="661"/>
      <c r="G13" s="474">
        <f>E13*F13</f>
        <v>0</v>
      </c>
      <c r="H13" s="481"/>
    </row>
    <row r="14" spans="1:8" ht="11.25" customHeight="1">
      <c r="A14" s="479" t="s">
        <v>2044</v>
      </c>
      <c r="B14" s="477" t="s">
        <v>2043</v>
      </c>
      <c r="C14" s="476"/>
      <c r="D14" s="476" t="s">
        <v>1715</v>
      </c>
      <c r="E14" s="475">
        <v>1</v>
      </c>
      <c r="F14" s="661"/>
      <c r="G14" s="474">
        <f>E14*F14</f>
        <v>0</v>
      </c>
      <c r="H14" s="481"/>
    </row>
    <row r="15" spans="1:8">
      <c r="A15" s="479" t="s">
        <v>2042</v>
      </c>
      <c r="B15" s="480" t="s">
        <v>2041</v>
      </c>
      <c r="C15" s="476"/>
      <c r="D15" s="476" t="s">
        <v>1715</v>
      </c>
      <c r="E15" s="475">
        <v>1</v>
      </c>
      <c r="F15" s="661"/>
      <c r="G15" s="474">
        <f>E15*F15</f>
        <v>0</v>
      </c>
    </row>
    <row r="16" spans="1:8">
      <c r="A16" s="479" t="s">
        <v>2040</v>
      </c>
      <c r="B16" s="480" t="s">
        <v>2039</v>
      </c>
      <c r="C16" s="476"/>
      <c r="D16" s="476" t="s">
        <v>1715</v>
      </c>
      <c r="E16" s="475">
        <v>1</v>
      </c>
      <c r="F16" s="661"/>
      <c r="G16" s="474">
        <f>E16*F16</f>
        <v>0</v>
      </c>
    </row>
    <row r="17" spans="1:7">
      <c r="A17" s="479" t="s">
        <v>2038</v>
      </c>
      <c r="B17" s="480" t="s">
        <v>2037</v>
      </c>
      <c r="C17" s="476"/>
      <c r="D17" s="476" t="s">
        <v>1715</v>
      </c>
      <c r="E17" s="475">
        <v>1</v>
      </c>
      <c r="F17" s="661"/>
      <c r="G17" s="474">
        <f>E17*F17</f>
        <v>0</v>
      </c>
    </row>
    <row r="18" spans="1:7">
      <c r="A18" s="479" t="s">
        <v>2036</v>
      </c>
      <c r="B18" s="480" t="s">
        <v>1734</v>
      </c>
      <c r="C18" s="476"/>
      <c r="D18" s="476" t="s">
        <v>1715</v>
      </c>
      <c r="E18" s="475">
        <v>1</v>
      </c>
      <c r="F18" s="661"/>
      <c r="G18" s="474">
        <f>E18*F18</f>
        <v>0</v>
      </c>
    </row>
    <row r="19" spans="1:7" ht="11.25" customHeight="1">
      <c r="A19" s="479" t="s">
        <v>2035</v>
      </c>
      <c r="B19" s="480" t="s">
        <v>1726</v>
      </c>
      <c r="C19" s="476"/>
      <c r="D19" s="476" t="s">
        <v>1715</v>
      </c>
      <c r="E19" s="475">
        <v>1</v>
      </c>
      <c r="F19" s="661"/>
      <c r="G19" s="474">
        <f>E19*F19</f>
        <v>0</v>
      </c>
    </row>
    <row r="20" spans="1:7">
      <c r="A20" s="479" t="s">
        <v>2034</v>
      </c>
      <c r="B20" s="480" t="s">
        <v>2033</v>
      </c>
      <c r="C20" s="476"/>
      <c r="D20" s="476" t="s">
        <v>1715</v>
      </c>
      <c r="E20" s="475">
        <v>1</v>
      </c>
      <c r="F20" s="661"/>
      <c r="G20" s="474">
        <f>E20*F20</f>
        <v>0</v>
      </c>
    </row>
    <row r="21" spans="1:7">
      <c r="A21" s="479" t="s">
        <v>2032</v>
      </c>
      <c r="B21" s="480" t="s">
        <v>2031</v>
      </c>
      <c r="C21" s="476"/>
      <c r="D21" s="476" t="s">
        <v>1715</v>
      </c>
      <c r="E21" s="475">
        <v>1</v>
      </c>
      <c r="F21" s="661"/>
      <c r="G21" s="474">
        <f>E21*F21</f>
        <v>0</v>
      </c>
    </row>
    <row r="22" spans="1:7">
      <c r="A22" s="479" t="s">
        <v>2030</v>
      </c>
      <c r="B22" s="478" t="s">
        <v>2029</v>
      </c>
      <c r="C22" s="476"/>
      <c r="D22" s="476" t="s">
        <v>1715</v>
      </c>
      <c r="E22" s="475">
        <v>1</v>
      </c>
      <c r="F22" s="661"/>
      <c r="G22" s="474">
        <f>E22*F22</f>
        <v>0</v>
      </c>
    </row>
    <row r="23" spans="1:7">
      <c r="A23" s="479" t="s">
        <v>2028</v>
      </c>
      <c r="B23" s="477" t="s">
        <v>2027</v>
      </c>
      <c r="C23" s="477"/>
      <c r="D23" s="476" t="s">
        <v>1715</v>
      </c>
      <c r="E23" s="475">
        <v>1</v>
      </c>
      <c r="F23" s="661"/>
      <c r="G23" s="474">
        <f>E23*F23</f>
        <v>0</v>
      </c>
    </row>
    <row r="24" spans="1:7">
      <c r="A24" s="479" t="s">
        <v>2026</v>
      </c>
      <c r="B24" s="478" t="s">
        <v>2025</v>
      </c>
      <c r="C24" s="477"/>
      <c r="D24" s="476" t="s">
        <v>1715</v>
      </c>
      <c r="E24" s="475">
        <v>1</v>
      </c>
      <c r="F24" s="661"/>
      <c r="G24" s="474">
        <f>E24*F24</f>
        <v>0</v>
      </c>
    </row>
    <row r="25" spans="1:7">
      <c r="A25" s="473"/>
      <c r="B25" s="472"/>
      <c r="C25" s="472"/>
      <c r="D25" s="471"/>
      <c r="E25" s="470"/>
      <c r="F25" s="469"/>
      <c r="G25" s="469"/>
    </row>
  </sheetData>
  <mergeCells count="4">
    <mergeCell ref="A2:F2"/>
    <mergeCell ref="B4:F4"/>
    <mergeCell ref="B9:F9"/>
    <mergeCell ref="A1:G1"/>
  </mergeCells>
  <printOptions horizontalCentered="1"/>
  <pageMargins left="0.70866141732283472" right="0.70866141732283472" top="1.1594202898550725" bottom="0.78740157480314965" header="0.78740157480314965" footer="0.31496062992125984"/>
  <pageSetup paperSize="9" firstPageNumber="2" orientation="landscape" r:id="rId1"/>
  <headerFooter>
    <oddHeader xml:space="preserve">&amp;R&amp;"Arial,Kurzíva"&amp;8Zliv ÚV - stavební úpravy a výměna vystrojení
PS-02 Elektroinstalace a MaR </oddHeader>
    <oddFooter>&amp;L&amp;"Arial,Kurzíva"&amp;8Technická specifikace - &amp;A &amp;R
&amp;"Arial,Kurzíva"&amp;8Strana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190" customWidth="1"/>
    <col min="2" max="2" width="1.7109375" style="190" customWidth="1"/>
    <col min="3" max="4" width="5" style="190" customWidth="1"/>
    <col min="5" max="5" width="11.7109375" style="190" customWidth="1"/>
    <col min="6" max="6" width="9.140625" style="190" customWidth="1"/>
    <col min="7" max="7" width="5" style="190" customWidth="1"/>
    <col min="8" max="8" width="77.85546875" style="190" customWidth="1"/>
    <col min="9" max="10" width="20" style="190" customWidth="1"/>
    <col min="11" max="11" width="1.7109375" style="190" customWidth="1"/>
  </cols>
  <sheetData>
    <row r="1" spans="2:11" customFormat="1" ht="37.5" customHeight="1"/>
    <row r="2" spans="2:11" customFormat="1" ht="7.5" customHeight="1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5" customFormat="1" ht="45" customHeight="1">
      <c r="B3" s="194"/>
      <c r="C3" s="318" t="s">
        <v>1529</v>
      </c>
      <c r="D3" s="318"/>
      <c r="E3" s="318"/>
      <c r="F3" s="318"/>
      <c r="G3" s="318"/>
      <c r="H3" s="318"/>
      <c r="I3" s="318"/>
      <c r="J3" s="318"/>
      <c r="K3" s="195"/>
    </row>
    <row r="4" spans="2:11" customFormat="1" ht="25.5" customHeight="1">
      <c r="B4" s="196"/>
      <c r="C4" s="317" t="s">
        <v>1530</v>
      </c>
      <c r="D4" s="317"/>
      <c r="E4" s="317"/>
      <c r="F4" s="317"/>
      <c r="G4" s="317"/>
      <c r="H4" s="317"/>
      <c r="I4" s="317"/>
      <c r="J4" s="317"/>
      <c r="K4" s="197"/>
    </row>
    <row r="5" spans="2:11" customFormat="1" ht="5.25" customHeight="1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customFormat="1" ht="15" customHeight="1">
      <c r="B6" s="196"/>
      <c r="C6" s="316" t="s">
        <v>1531</v>
      </c>
      <c r="D6" s="316"/>
      <c r="E6" s="316"/>
      <c r="F6" s="316"/>
      <c r="G6" s="316"/>
      <c r="H6" s="316"/>
      <c r="I6" s="316"/>
      <c r="J6" s="316"/>
      <c r="K6" s="197"/>
    </row>
    <row r="7" spans="2:11" customFormat="1" ht="15" customHeight="1">
      <c r="B7" s="200"/>
      <c r="C7" s="316" t="s">
        <v>1532</v>
      </c>
      <c r="D7" s="316"/>
      <c r="E7" s="316"/>
      <c r="F7" s="316"/>
      <c r="G7" s="316"/>
      <c r="H7" s="316"/>
      <c r="I7" s="316"/>
      <c r="J7" s="316"/>
      <c r="K7" s="197"/>
    </row>
    <row r="8" spans="2:11" customFormat="1" ht="12.75" customHeight="1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customFormat="1" ht="15" customHeight="1">
      <c r="B9" s="200"/>
      <c r="C9" s="316" t="s">
        <v>1533</v>
      </c>
      <c r="D9" s="316"/>
      <c r="E9" s="316"/>
      <c r="F9" s="316"/>
      <c r="G9" s="316"/>
      <c r="H9" s="316"/>
      <c r="I9" s="316"/>
      <c r="J9" s="316"/>
      <c r="K9" s="197"/>
    </row>
    <row r="10" spans="2:11" customFormat="1" ht="15" customHeight="1">
      <c r="B10" s="200"/>
      <c r="C10" s="199"/>
      <c r="D10" s="316" t="s">
        <v>1534</v>
      </c>
      <c r="E10" s="316"/>
      <c r="F10" s="316"/>
      <c r="G10" s="316"/>
      <c r="H10" s="316"/>
      <c r="I10" s="316"/>
      <c r="J10" s="316"/>
      <c r="K10" s="197"/>
    </row>
    <row r="11" spans="2:11" customFormat="1" ht="15" customHeight="1">
      <c r="B11" s="200"/>
      <c r="C11" s="201"/>
      <c r="D11" s="316" t="s">
        <v>1535</v>
      </c>
      <c r="E11" s="316"/>
      <c r="F11" s="316"/>
      <c r="G11" s="316"/>
      <c r="H11" s="316"/>
      <c r="I11" s="316"/>
      <c r="J11" s="316"/>
      <c r="K11" s="197"/>
    </row>
    <row r="12" spans="2:11" customFormat="1" ht="15" customHeight="1">
      <c r="B12" s="200"/>
      <c r="C12" s="201"/>
      <c r="D12" s="199"/>
      <c r="E12" s="199"/>
      <c r="F12" s="199"/>
      <c r="G12" s="199"/>
      <c r="H12" s="199"/>
      <c r="I12" s="199"/>
      <c r="J12" s="199"/>
      <c r="K12" s="197"/>
    </row>
    <row r="13" spans="2:11" customFormat="1" ht="15" customHeight="1">
      <c r="B13" s="200"/>
      <c r="C13" s="201"/>
      <c r="D13" s="202" t="s">
        <v>1536</v>
      </c>
      <c r="E13" s="199"/>
      <c r="F13" s="199"/>
      <c r="G13" s="199"/>
      <c r="H13" s="199"/>
      <c r="I13" s="199"/>
      <c r="J13" s="199"/>
      <c r="K13" s="197"/>
    </row>
    <row r="14" spans="2:11" customFormat="1" ht="12.75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197"/>
    </row>
    <row r="15" spans="2:11" customFormat="1" ht="15" customHeight="1">
      <c r="B15" s="200"/>
      <c r="C15" s="201"/>
      <c r="D15" s="316" t="s">
        <v>1537</v>
      </c>
      <c r="E15" s="316"/>
      <c r="F15" s="316"/>
      <c r="G15" s="316"/>
      <c r="H15" s="316"/>
      <c r="I15" s="316"/>
      <c r="J15" s="316"/>
      <c r="K15" s="197"/>
    </row>
    <row r="16" spans="2:11" customFormat="1" ht="15" customHeight="1">
      <c r="B16" s="200"/>
      <c r="C16" s="201"/>
      <c r="D16" s="316" t="s">
        <v>1538</v>
      </c>
      <c r="E16" s="316"/>
      <c r="F16" s="316"/>
      <c r="G16" s="316"/>
      <c r="H16" s="316"/>
      <c r="I16" s="316"/>
      <c r="J16" s="316"/>
      <c r="K16" s="197"/>
    </row>
    <row r="17" spans="2:11" customFormat="1" ht="15" customHeight="1">
      <c r="B17" s="200"/>
      <c r="C17" s="201"/>
      <c r="D17" s="316" t="s">
        <v>1539</v>
      </c>
      <c r="E17" s="316"/>
      <c r="F17" s="316"/>
      <c r="G17" s="316"/>
      <c r="H17" s="316"/>
      <c r="I17" s="316"/>
      <c r="J17" s="316"/>
      <c r="K17" s="197"/>
    </row>
    <row r="18" spans="2:11" customFormat="1" ht="15" customHeight="1">
      <c r="B18" s="200"/>
      <c r="C18" s="201"/>
      <c r="D18" s="201"/>
      <c r="E18" s="203" t="s">
        <v>95</v>
      </c>
      <c r="F18" s="316" t="s">
        <v>1540</v>
      </c>
      <c r="G18" s="316"/>
      <c r="H18" s="316"/>
      <c r="I18" s="316"/>
      <c r="J18" s="316"/>
      <c r="K18" s="197"/>
    </row>
    <row r="19" spans="2:11" customFormat="1" ht="15" customHeight="1">
      <c r="B19" s="200"/>
      <c r="C19" s="201"/>
      <c r="D19" s="201"/>
      <c r="E19" s="203" t="s">
        <v>1541</v>
      </c>
      <c r="F19" s="316" t="s">
        <v>1542</v>
      </c>
      <c r="G19" s="316"/>
      <c r="H19" s="316"/>
      <c r="I19" s="316"/>
      <c r="J19" s="316"/>
      <c r="K19" s="197"/>
    </row>
    <row r="20" spans="2:11" customFormat="1" ht="15" customHeight="1">
      <c r="B20" s="200"/>
      <c r="C20" s="201"/>
      <c r="D20" s="201"/>
      <c r="E20" s="203" t="s">
        <v>105</v>
      </c>
      <c r="F20" s="316" t="s">
        <v>1543</v>
      </c>
      <c r="G20" s="316"/>
      <c r="H20" s="316"/>
      <c r="I20" s="316"/>
      <c r="J20" s="316"/>
      <c r="K20" s="197"/>
    </row>
    <row r="21" spans="2:11" customFormat="1" ht="15" customHeight="1">
      <c r="B21" s="200"/>
      <c r="C21" s="201"/>
      <c r="D21" s="201"/>
      <c r="E21" s="203" t="s">
        <v>89</v>
      </c>
      <c r="F21" s="316" t="s">
        <v>1544</v>
      </c>
      <c r="G21" s="316"/>
      <c r="H21" s="316"/>
      <c r="I21" s="316"/>
      <c r="J21" s="316"/>
      <c r="K21" s="197"/>
    </row>
    <row r="22" spans="2:11" customFormat="1" ht="15" customHeight="1">
      <c r="B22" s="200"/>
      <c r="C22" s="201"/>
      <c r="D22" s="201"/>
      <c r="E22" s="203" t="s">
        <v>1545</v>
      </c>
      <c r="F22" s="316" t="s">
        <v>1546</v>
      </c>
      <c r="G22" s="316"/>
      <c r="H22" s="316"/>
      <c r="I22" s="316"/>
      <c r="J22" s="316"/>
      <c r="K22" s="197"/>
    </row>
    <row r="23" spans="2:11" customFormat="1" ht="15" customHeight="1">
      <c r="B23" s="200"/>
      <c r="C23" s="201"/>
      <c r="D23" s="201"/>
      <c r="E23" s="203" t="s">
        <v>1547</v>
      </c>
      <c r="F23" s="316" t="s">
        <v>1548</v>
      </c>
      <c r="G23" s="316"/>
      <c r="H23" s="316"/>
      <c r="I23" s="316"/>
      <c r="J23" s="316"/>
      <c r="K23" s="197"/>
    </row>
    <row r="24" spans="2:11" customFormat="1" ht="12.75" customHeight="1">
      <c r="B24" s="200"/>
      <c r="C24" s="201"/>
      <c r="D24" s="201"/>
      <c r="E24" s="201"/>
      <c r="F24" s="201"/>
      <c r="G24" s="201"/>
      <c r="H24" s="201"/>
      <c r="I24" s="201"/>
      <c r="J24" s="201"/>
      <c r="K24" s="197"/>
    </row>
    <row r="25" spans="2:11" customFormat="1" ht="15" customHeight="1">
      <c r="B25" s="200"/>
      <c r="C25" s="316" t="s">
        <v>1549</v>
      </c>
      <c r="D25" s="316"/>
      <c r="E25" s="316"/>
      <c r="F25" s="316"/>
      <c r="G25" s="316"/>
      <c r="H25" s="316"/>
      <c r="I25" s="316"/>
      <c r="J25" s="316"/>
      <c r="K25" s="197"/>
    </row>
    <row r="26" spans="2:11" customFormat="1" ht="15" customHeight="1">
      <c r="B26" s="200"/>
      <c r="C26" s="316" t="s">
        <v>1550</v>
      </c>
      <c r="D26" s="316"/>
      <c r="E26" s="316"/>
      <c r="F26" s="316"/>
      <c r="G26" s="316"/>
      <c r="H26" s="316"/>
      <c r="I26" s="316"/>
      <c r="J26" s="316"/>
      <c r="K26" s="197"/>
    </row>
    <row r="27" spans="2:11" customFormat="1" ht="15" customHeight="1">
      <c r="B27" s="200"/>
      <c r="C27" s="199"/>
      <c r="D27" s="316" t="s">
        <v>1551</v>
      </c>
      <c r="E27" s="316"/>
      <c r="F27" s="316"/>
      <c r="G27" s="316"/>
      <c r="H27" s="316"/>
      <c r="I27" s="316"/>
      <c r="J27" s="316"/>
      <c r="K27" s="197"/>
    </row>
    <row r="28" spans="2:11" customFormat="1" ht="15" customHeight="1">
      <c r="B28" s="200"/>
      <c r="C28" s="201"/>
      <c r="D28" s="316" t="s">
        <v>1552</v>
      </c>
      <c r="E28" s="316"/>
      <c r="F28" s="316"/>
      <c r="G28" s="316"/>
      <c r="H28" s="316"/>
      <c r="I28" s="316"/>
      <c r="J28" s="316"/>
      <c r="K28" s="197"/>
    </row>
    <row r="29" spans="2:11" customFormat="1" ht="12.75" customHeight="1">
      <c r="B29" s="200"/>
      <c r="C29" s="201"/>
      <c r="D29" s="201"/>
      <c r="E29" s="201"/>
      <c r="F29" s="201"/>
      <c r="G29" s="201"/>
      <c r="H29" s="201"/>
      <c r="I29" s="201"/>
      <c r="J29" s="201"/>
      <c r="K29" s="197"/>
    </row>
    <row r="30" spans="2:11" customFormat="1" ht="15" customHeight="1">
      <c r="B30" s="200"/>
      <c r="C30" s="201"/>
      <c r="D30" s="316" t="s">
        <v>1553</v>
      </c>
      <c r="E30" s="316"/>
      <c r="F30" s="316"/>
      <c r="G30" s="316"/>
      <c r="H30" s="316"/>
      <c r="I30" s="316"/>
      <c r="J30" s="316"/>
      <c r="K30" s="197"/>
    </row>
    <row r="31" spans="2:11" customFormat="1" ht="15" customHeight="1">
      <c r="B31" s="200"/>
      <c r="C31" s="201"/>
      <c r="D31" s="316" t="s">
        <v>1554</v>
      </c>
      <c r="E31" s="316"/>
      <c r="F31" s="316"/>
      <c r="G31" s="316"/>
      <c r="H31" s="316"/>
      <c r="I31" s="316"/>
      <c r="J31" s="316"/>
      <c r="K31" s="197"/>
    </row>
    <row r="32" spans="2:11" customFormat="1" ht="12.75" customHeight="1">
      <c r="B32" s="200"/>
      <c r="C32" s="201"/>
      <c r="D32" s="201"/>
      <c r="E32" s="201"/>
      <c r="F32" s="201"/>
      <c r="G32" s="201"/>
      <c r="H32" s="201"/>
      <c r="I32" s="201"/>
      <c r="J32" s="201"/>
      <c r="K32" s="197"/>
    </row>
    <row r="33" spans="2:11" customFormat="1" ht="15" customHeight="1">
      <c r="B33" s="200"/>
      <c r="C33" s="201"/>
      <c r="D33" s="316" t="s">
        <v>1555</v>
      </c>
      <c r="E33" s="316"/>
      <c r="F33" s="316"/>
      <c r="G33" s="316"/>
      <c r="H33" s="316"/>
      <c r="I33" s="316"/>
      <c r="J33" s="316"/>
      <c r="K33" s="197"/>
    </row>
    <row r="34" spans="2:11" customFormat="1" ht="15" customHeight="1">
      <c r="B34" s="200"/>
      <c r="C34" s="201"/>
      <c r="D34" s="316" t="s">
        <v>1556</v>
      </c>
      <c r="E34" s="316"/>
      <c r="F34" s="316"/>
      <c r="G34" s="316"/>
      <c r="H34" s="316"/>
      <c r="I34" s="316"/>
      <c r="J34" s="316"/>
      <c r="K34" s="197"/>
    </row>
    <row r="35" spans="2:11" customFormat="1" ht="15" customHeight="1">
      <c r="B35" s="200"/>
      <c r="C35" s="201"/>
      <c r="D35" s="316" t="s">
        <v>1557</v>
      </c>
      <c r="E35" s="316"/>
      <c r="F35" s="316"/>
      <c r="G35" s="316"/>
      <c r="H35" s="316"/>
      <c r="I35" s="316"/>
      <c r="J35" s="316"/>
      <c r="K35" s="197"/>
    </row>
    <row r="36" spans="2:11" customFormat="1" ht="15" customHeight="1">
      <c r="B36" s="200"/>
      <c r="C36" s="201"/>
      <c r="D36" s="199"/>
      <c r="E36" s="202" t="s">
        <v>123</v>
      </c>
      <c r="F36" s="199"/>
      <c r="G36" s="316" t="s">
        <v>1558</v>
      </c>
      <c r="H36" s="316"/>
      <c r="I36" s="316"/>
      <c r="J36" s="316"/>
      <c r="K36" s="197"/>
    </row>
    <row r="37" spans="2:11" customFormat="1" ht="30.75" customHeight="1">
      <c r="B37" s="200"/>
      <c r="C37" s="201"/>
      <c r="D37" s="199"/>
      <c r="E37" s="202" t="s">
        <v>1559</v>
      </c>
      <c r="F37" s="199"/>
      <c r="G37" s="316" t="s">
        <v>1560</v>
      </c>
      <c r="H37" s="316"/>
      <c r="I37" s="316"/>
      <c r="J37" s="316"/>
      <c r="K37" s="197"/>
    </row>
    <row r="38" spans="2:11" customFormat="1" ht="15" customHeight="1">
      <c r="B38" s="200"/>
      <c r="C38" s="201"/>
      <c r="D38" s="199"/>
      <c r="E38" s="202" t="s">
        <v>63</v>
      </c>
      <c r="F38" s="199"/>
      <c r="G38" s="316" t="s">
        <v>1561</v>
      </c>
      <c r="H38" s="316"/>
      <c r="I38" s="316"/>
      <c r="J38" s="316"/>
      <c r="K38" s="197"/>
    </row>
    <row r="39" spans="2:11" customFormat="1" ht="15" customHeight="1">
      <c r="B39" s="200"/>
      <c r="C39" s="201"/>
      <c r="D39" s="199"/>
      <c r="E39" s="202" t="s">
        <v>64</v>
      </c>
      <c r="F39" s="199"/>
      <c r="G39" s="316" t="s">
        <v>1562</v>
      </c>
      <c r="H39" s="316"/>
      <c r="I39" s="316"/>
      <c r="J39" s="316"/>
      <c r="K39" s="197"/>
    </row>
    <row r="40" spans="2:11" customFormat="1" ht="15" customHeight="1">
      <c r="B40" s="200"/>
      <c r="C40" s="201"/>
      <c r="D40" s="199"/>
      <c r="E40" s="202" t="s">
        <v>124</v>
      </c>
      <c r="F40" s="199"/>
      <c r="G40" s="316" t="s">
        <v>1563</v>
      </c>
      <c r="H40" s="316"/>
      <c r="I40" s="316"/>
      <c r="J40" s="316"/>
      <c r="K40" s="197"/>
    </row>
    <row r="41" spans="2:11" customFormat="1" ht="15" customHeight="1">
      <c r="B41" s="200"/>
      <c r="C41" s="201"/>
      <c r="D41" s="199"/>
      <c r="E41" s="202" t="s">
        <v>125</v>
      </c>
      <c r="F41" s="199"/>
      <c r="G41" s="316" t="s">
        <v>1564</v>
      </c>
      <c r="H41" s="316"/>
      <c r="I41" s="316"/>
      <c r="J41" s="316"/>
      <c r="K41" s="197"/>
    </row>
    <row r="42" spans="2:11" customFormat="1" ht="15" customHeight="1">
      <c r="B42" s="200"/>
      <c r="C42" s="201"/>
      <c r="D42" s="199"/>
      <c r="E42" s="202" t="s">
        <v>1565</v>
      </c>
      <c r="F42" s="199"/>
      <c r="G42" s="316" t="s">
        <v>1566</v>
      </c>
      <c r="H42" s="316"/>
      <c r="I42" s="316"/>
      <c r="J42" s="316"/>
      <c r="K42" s="197"/>
    </row>
    <row r="43" spans="2:11" customFormat="1" ht="15" customHeight="1">
      <c r="B43" s="200"/>
      <c r="C43" s="201"/>
      <c r="D43" s="199"/>
      <c r="E43" s="202"/>
      <c r="F43" s="199"/>
      <c r="G43" s="316" t="s">
        <v>1567</v>
      </c>
      <c r="H43" s="316"/>
      <c r="I43" s="316"/>
      <c r="J43" s="316"/>
      <c r="K43" s="197"/>
    </row>
    <row r="44" spans="2:11" customFormat="1" ht="15" customHeight="1">
      <c r="B44" s="200"/>
      <c r="C44" s="201"/>
      <c r="D44" s="199"/>
      <c r="E44" s="202" t="s">
        <v>1568</v>
      </c>
      <c r="F44" s="199"/>
      <c r="G44" s="316" t="s">
        <v>1569</v>
      </c>
      <c r="H44" s="316"/>
      <c r="I44" s="316"/>
      <c r="J44" s="316"/>
      <c r="K44" s="197"/>
    </row>
    <row r="45" spans="2:11" customFormat="1" ht="15" customHeight="1">
      <c r="B45" s="200"/>
      <c r="C45" s="201"/>
      <c r="D45" s="199"/>
      <c r="E45" s="202" t="s">
        <v>127</v>
      </c>
      <c r="F45" s="199"/>
      <c r="G45" s="316" t="s">
        <v>1570</v>
      </c>
      <c r="H45" s="316"/>
      <c r="I45" s="316"/>
      <c r="J45" s="316"/>
      <c r="K45" s="197"/>
    </row>
    <row r="46" spans="2:11" customFormat="1" ht="12.75" customHeight="1">
      <c r="B46" s="200"/>
      <c r="C46" s="201"/>
      <c r="D46" s="199"/>
      <c r="E46" s="199"/>
      <c r="F46" s="199"/>
      <c r="G46" s="199"/>
      <c r="H46" s="199"/>
      <c r="I46" s="199"/>
      <c r="J46" s="199"/>
      <c r="K46" s="197"/>
    </row>
    <row r="47" spans="2:11" customFormat="1" ht="15" customHeight="1">
      <c r="B47" s="200"/>
      <c r="C47" s="201"/>
      <c r="D47" s="316" t="s">
        <v>1571</v>
      </c>
      <c r="E47" s="316"/>
      <c r="F47" s="316"/>
      <c r="G47" s="316"/>
      <c r="H47" s="316"/>
      <c r="I47" s="316"/>
      <c r="J47" s="316"/>
      <c r="K47" s="197"/>
    </row>
    <row r="48" spans="2:11" customFormat="1" ht="15" customHeight="1">
      <c r="B48" s="200"/>
      <c r="C48" s="201"/>
      <c r="D48" s="201"/>
      <c r="E48" s="316" t="s">
        <v>1572</v>
      </c>
      <c r="F48" s="316"/>
      <c r="G48" s="316"/>
      <c r="H48" s="316"/>
      <c r="I48" s="316"/>
      <c r="J48" s="316"/>
      <c r="K48" s="197"/>
    </row>
    <row r="49" spans="2:11" customFormat="1" ht="15" customHeight="1">
      <c r="B49" s="200"/>
      <c r="C49" s="201"/>
      <c r="D49" s="201"/>
      <c r="E49" s="316" t="s">
        <v>1573</v>
      </c>
      <c r="F49" s="316"/>
      <c r="G49" s="316"/>
      <c r="H49" s="316"/>
      <c r="I49" s="316"/>
      <c r="J49" s="316"/>
      <c r="K49" s="197"/>
    </row>
    <row r="50" spans="2:11" customFormat="1" ht="15" customHeight="1">
      <c r="B50" s="200"/>
      <c r="C50" s="201"/>
      <c r="D50" s="201"/>
      <c r="E50" s="316" t="s">
        <v>1574</v>
      </c>
      <c r="F50" s="316"/>
      <c r="G50" s="316"/>
      <c r="H50" s="316"/>
      <c r="I50" s="316"/>
      <c r="J50" s="316"/>
      <c r="K50" s="197"/>
    </row>
    <row r="51" spans="2:11" customFormat="1" ht="15" customHeight="1">
      <c r="B51" s="200"/>
      <c r="C51" s="201"/>
      <c r="D51" s="316" t="s">
        <v>1575</v>
      </c>
      <c r="E51" s="316"/>
      <c r="F51" s="316"/>
      <c r="G51" s="316"/>
      <c r="H51" s="316"/>
      <c r="I51" s="316"/>
      <c r="J51" s="316"/>
      <c r="K51" s="197"/>
    </row>
    <row r="52" spans="2:11" customFormat="1" ht="25.5" customHeight="1">
      <c r="B52" s="196"/>
      <c r="C52" s="317" t="s">
        <v>1576</v>
      </c>
      <c r="D52" s="317"/>
      <c r="E52" s="317"/>
      <c r="F52" s="317"/>
      <c r="G52" s="317"/>
      <c r="H52" s="317"/>
      <c r="I52" s="317"/>
      <c r="J52" s="317"/>
      <c r="K52" s="197"/>
    </row>
    <row r="53" spans="2:11" customFormat="1" ht="5.25" customHeight="1">
      <c r="B53" s="196"/>
      <c r="C53" s="198"/>
      <c r="D53" s="198"/>
      <c r="E53" s="198"/>
      <c r="F53" s="198"/>
      <c r="G53" s="198"/>
      <c r="H53" s="198"/>
      <c r="I53" s="198"/>
      <c r="J53" s="198"/>
      <c r="K53" s="197"/>
    </row>
    <row r="54" spans="2:11" customFormat="1" ht="15" customHeight="1">
      <c r="B54" s="196"/>
      <c r="C54" s="316" t="s">
        <v>1577</v>
      </c>
      <c r="D54" s="316"/>
      <c r="E54" s="316"/>
      <c r="F54" s="316"/>
      <c r="G54" s="316"/>
      <c r="H54" s="316"/>
      <c r="I54" s="316"/>
      <c r="J54" s="316"/>
      <c r="K54" s="197"/>
    </row>
    <row r="55" spans="2:11" customFormat="1" ht="15" customHeight="1">
      <c r="B55" s="196"/>
      <c r="C55" s="316" t="s">
        <v>1578</v>
      </c>
      <c r="D55" s="316"/>
      <c r="E55" s="316"/>
      <c r="F55" s="316"/>
      <c r="G55" s="316"/>
      <c r="H55" s="316"/>
      <c r="I55" s="316"/>
      <c r="J55" s="316"/>
      <c r="K55" s="197"/>
    </row>
    <row r="56" spans="2:11" customFormat="1" ht="12.75" customHeight="1">
      <c r="B56" s="196"/>
      <c r="C56" s="199"/>
      <c r="D56" s="199"/>
      <c r="E56" s="199"/>
      <c r="F56" s="199"/>
      <c r="G56" s="199"/>
      <c r="H56" s="199"/>
      <c r="I56" s="199"/>
      <c r="J56" s="199"/>
      <c r="K56" s="197"/>
    </row>
    <row r="57" spans="2:11" customFormat="1" ht="15" customHeight="1">
      <c r="B57" s="196"/>
      <c r="C57" s="316" t="s">
        <v>1579</v>
      </c>
      <c r="D57" s="316"/>
      <c r="E57" s="316"/>
      <c r="F57" s="316"/>
      <c r="G57" s="316"/>
      <c r="H57" s="316"/>
      <c r="I57" s="316"/>
      <c r="J57" s="316"/>
      <c r="K57" s="197"/>
    </row>
    <row r="58" spans="2:11" customFormat="1" ht="15" customHeight="1">
      <c r="B58" s="196"/>
      <c r="C58" s="201"/>
      <c r="D58" s="316" t="s">
        <v>1580</v>
      </c>
      <c r="E58" s="316"/>
      <c r="F58" s="316"/>
      <c r="G58" s="316"/>
      <c r="H58" s="316"/>
      <c r="I58" s="316"/>
      <c r="J58" s="316"/>
      <c r="K58" s="197"/>
    </row>
    <row r="59" spans="2:11" customFormat="1" ht="15" customHeight="1">
      <c r="B59" s="196"/>
      <c r="C59" s="201"/>
      <c r="D59" s="316" t="s">
        <v>1581</v>
      </c>
      <c r="E59" s="316"/>
      <c r="F59" s="316"/>
      <c r="G59" s="316"/>
      <c r="H59" s="316"/>
      <c r="I59" s="316"/>
      <c r="J59" s="316"/>
      <c r="K59" s="197"/>
    </row>
    <row r="60" spans="2:11" customFormat="1" ht="15" customHeight="1">
      <c r="B60" s="196"/>
      <c r="C60" s="201"/>
      <c r="D60" s="316" t="s">
        <v>1582</v>
      </c>
      <c r="E60" s="316"/>
      <c r="F60" s="316"/>
      <c r="G60" s="316"/>
      <c r="H60" s="316"/>
      <c r="I60" s="316"/>
      <c r="J60" s="316"/>
      <c r="K60" s="197"/>
    </row>
    <row r="61" spans="2:11" customFormat="1" ht="15" customHeight="1">
      <c r="B61" s="196"/>
      <c r="C61" s="201"/>
      <c r="D61" s="316" t="s">
        <v>1583</v>
      </c>
      <c r="E61" s="316"/>
      <c r="F61" s="316"/>
      <c r="G61" s="316"/>
      <c r="H61" s="316"/>
      <c r="I61" s="316"/>
      <c r="J61" s="316"/>
      <c r="K61" s="197"/>
    </row>
    <row r="62" spans="2:11" customFormat="1" ht="15" customHeight="1">
      <c r="B62" s="196"/>
      <c r="C62" s="201"/>
      <c r="D62" s="319" t="s">
        <v>1584</v>
      </c>
      <c r="E62" s="319"/>
      <c r="F62" s="319"/>
      <c r="G62" s="319"/>
      <c r="H62" s="319"/>
      <c r="I62" s="319"/>
      <c r="J62" s="319"/>
      <c r="K62" s="197"/>
    </row>
    <row r="63" spans="2:11" customFormat="1" ht="15" customHeight="1">
      <c r="B63" s="196"/>
      <c r="C63" s="201"/>
      <c r="D63" s="316" t="s">
        <v>1585</v>
      </c>
      <c r="E63" s="316"/>
      <c r="F63" s="316"/>
      <c r="G63" s="316"/>
      <c r="H63" s="316"/>
      <c r="I63" s="316"/>
      <c r="J63" s="316"/>
      <c r="K63" s="197"/>
    </row>
    <row r="64" spans="2:11" customFormat="1" ht="12.75" customHeight="1">
      <c r="B64" s="196"/>
      <c r="C64" s="201"/>
      <c r="D64" s="201"/>
      <c r="E64" s="204"/>
      <c r="F64" s="201"/>
      <c r="G64" s="201"/>
      <c r="H64" s="201"/>
      <c r="I64" s="201"/>
      <c r="J64" s="201"/>
      <c r="K64" s="197"/>
    </row>
    <row r="65" spans="2:11" customFormat="1" ht="15" customHeight="1">
      <c r="B65" s="196"/>
      <c r="C65" s="201"/>
      <c r="D65" s="316" t="s">
        <v>1586</v>
      </c>
      <c r="E65" s="316"/>
      <c r="F65" s="316"/>
      <c r="G65" s="316"/>
      <c r="H65" s="316"/>
      <c r="I65" s="316"/>
      <c r="J65" s="316"/>
      <c r="K65" s="197"/>
    </row>
    <row r="66" spans="2:11" customFormat="1" ht="15" customHeight="1">
      <c r="B66" s="196"/>
      <c r="C66" s="201"/>
      <c r="D66" s="319" t="s">
        <v>1587</v>
      </c>
      <c r="E66" s="319"/>
      <c r="F66" s="319"/>
      <c r="G66" s="319"/>
      <c r="H66" s="319"/>
      <c r="I66" s="319"/>
      <c r="J66" s="319"/>
      <c r="K66" s="197"/>
    </row>
    <row r="67" spans="2:11" customFormat="1" ht="15" customHeight="1">
      <c r="B67" s="196"/>
      <c r="C67" s="201"/>
      <c r="D67" s="316" t="s">
        <v>1588</v>
      </c>
      <c r="E67" s="316"/>
      <c r="F67" s="316"/>
      <c r="G67" s="316"/>
      <c r="H67" s="316"/>
      <c r="I67" s="316"/>
      <c r="J67" s="316"/>
      <c r="K67" s="197"/>
    </row>
    <row r="68" spans="2:11" customFormat="1" ht="15" customHeight="1">
      <c r="B68" s="196"/>
      <c r="C68" s="201"/>
      <c r="D68" s="316" t="s">
        <v>1589</v>
      </c>
      <c r="E68" s="316"/>
      <c r="F68" s="316"/>
      <c r="G68" s="316"/>
      <c r="H68" s="316"/>
      <c r="I68" s="316"/>
      <c r="J68" s="316"/>
      <c r="K68" s="197"/>
    </row>
    <row r="69" spans="2:11" customFormat="1" ht="15" customHeight="1">
      <c r="B69" s="196"/>
      <c r="C69" s="201"/>
      <c r="D69" s="316" t="s">
        <v>1590</v>
      </c>
      <c r="E69" s="316"/>
      <c r="F69" s="316"/>
      <c r="G69" s="316"/>
      <c r="H69" s="316"/>
      <c r="I69" s="316"/>
      <c r="J69" s="316"/>
      <c r="K69" s="197"/>
    </row>
    <row r="70" spans="2:11" customFormat="1" ht="15" customHeight="1">
      <c r="B70" s="196"/>
      <c r="C70" s="201"/>
      <c r="D70" s="316" t="s">
        <v>1591</v>
      </c>
      <c r="E70" s="316"/>
      <c r="F70" s="316"/>
      <c r="G70" s="316"/>
      <c r="H70" s="316"/>
      <c r="I70" s="316"/>
      <c r="J70" s="316"/>
      <c r="K70" s="197"/>
    </row>
    <row r="71" spans="2:11" customFormat="1" ht="12.75" customHeight="1">
      <c r="B71" s="205"/>
      <c r="C71" s="206"/>
      <c r="D71" s="206"/>
      <c r="E71" s="206"/>
      <c r="F71" s="206"/>
      <c r="G71" s="206"/>
      <c r="H71" s="206"/>
      <c r="I71" s="206"/>
      <c r="J71" s="206"/>
      <c r="K71" s="207"/>
    </row>
    <row r="72" spans="2:11" customFormat="1" ht="18.75" customHeight="1">
      <c r="B72" s="208"/>
      <c r="C72" s="208"/>
      <c r="D72" s="208"/>
      <c r="E72" s="208"/>
      <c r="F72" s="208"/>
      <c r="G72" s="208"/>
      <c r="H72" s="208"/>
      <c r="I72" s="208"/>
      <c r="J72" s="208"/>
      <c r="K72" s="209"/>
    </row>
    <row r="73" spans="2:11" customFormat="1" ht="18.75" customHeight="1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customFormat="1" ht="7.5" customHeight="1">
      <c r="B74" s="210"/>
      <c r="C74" s="211"/>
      <c r="D74" s="211"/>
      <c r="E74" s="211"/>
      <c r="F74" s="211"/>
      <c r="G74" s="211"/>
      <c r="H74" s="211"/>
      <c r="I74" s="211"/>
      <c r="J74" s="211"/>
      <c r="K74" s="212"/>
    </row>
    <row r="75" spans="2:11" customFormat="1" ht="45" customHeight="1">
      <c r="B75" s="213"/>
      <c r="C75" s="320" t="s">
        <v>1592</v>
      </c>
      <c r="D75" s="320"/>
      <c r="E75" s="320"/>
      <c r="F75" s="320"/>
      <c r="G75" s="320"/>
      <c r="H75" s="320"/>
      <c r="I75" s="320"/>
      <c r="J75" s="320"/>
      <c r="K75" s="214"/>
    </row>
    <row r="76" spans="2:11" customFormat="1" ht="17.25" customHeight="1">
      <c r="B76" s="213"/>
      <c r="C76" s="215" t="s">
        <v>1593</v>
      </c>
      <c r="D76" s="215"/>
      <c r="E76" s="215"/>
      <c r="F76" s="215" t="s">
        <v>1594</v>
      </c>
      <c r="G76" s="216"/>
      <c r="H76" s="215" t="s">
        <v>64</v>
      </c>
      <c r="I76" s="215" t="s">
        <v>67</v>
      </c>
      <c r="J76" s="215" t="s">
        <v>1595</v>
      </c>
      <c r="K76" s="214"/>
    </row>
    <row r="77" spans="2:11" customFormat="1" ht="17.25" customHeight="1">
      <c r="B77" s="213"/>
      <c r="C77" s="217" t="s">
        <v>1596</v>
      </c>
      <c r="D77" s="217"/>
      <c r="E77" s="217"/>
      <c r="F77" s="218" t="s">
        <v>1597</v>
      </c>
      <c r="G77" s="219"/>
      <c r="H77" s="217"/>
      <c r="I77" s="217"/>
      <c r="J77" s="217" t="s">
        <v>1598</v>
      </c>
      <c r="K77" s="214"/>
    </row>
    <row r="78" spans="2:11" customFormat="1" ht="5.25" customHeight="1">
      <c r="B78" s="213"/>
      <c r="C78" s="220"/>
      <c r="D78" s="220"/>
      <c r="E78" s="220"/>
      <c r="F78" s="220"/>
      <c r="G78" s="221"/>
      <c r="H78" s="220"/>
      <c r="I78" s="220"/>
      <c r="J78" s="220"/>
      <c r="K78" s="214"/>
    </row>
    <row r="79" spans="2:11" customFormat="1" ht="15" customHeight="1">
      <c r="B79" s="213"/>
      <c r="C79" s="202" t="s">
        <v>63</v>
      </c>
      <c r="D79" s="222"/>
      <c r="E79" s="222"/>
      <c r="F79" s="223" t="s">
        <v>1599</v>
      </c>
      <c r="G79" s="224"/>
      <c r="H79" s="202" t="s">
        <v>1600</v>
      </c>
      <c r="I79" s="202" t="s">
        <v>1601</v>
      </c>
      <c r="J79" s="202">
        <v>20</v>
      </c>
      <c r="K79" s="214"/>
    </row>
    <row r="80" spans="2:11" customFormat="1" ht="15" customHeight="1">
      <c r="B80" s="213"/>
      <c r="C80" s="202" t="s">
        <v>1602</v>
      </c>
      <c r="D80" s="202"/>
      <c r="E80" s="202"/>
      <c r="F80" s="223" t="s">
        <v>1599</v>
      </c>
      <c r="G80" s="224"/>
      <c r="H80" s="202" t="s">
        <v>1603</v>
      </c>
      <c r="I80" s="202" t="s">
        <v>1601</v>
      </c>
      <c r="J80" s="202">
        <v>120</v>
      </c>
      <c r="K80" s="214"/>
    </row>
    <row r="81" spans="2:11" customFormat="1" ht="15" customHeight="1">
      <c r="B81" s="225"/>
      <c r="C81" s="202" t="s">
        <v>1604</v>
      </c>
      <c r="D81" s="202"/>
      <c r="E81" s="202"/>
      <c r="F81" s="223" t="s">
        <v>1605</v>
      </c>
      <c r="G81" s="224"/>
      <c r="H81" s="202" t="s">
        <v>1606</v>
      </c>
      <c r="I81" s="202" t="s">
        <v>1601</v>
      </c>
      <c r="J81" s="202">
        <v>50</v>
      </c>
      <c r="K81" s="214"/>
    </row>
    <row r="82" spans="2:11" customFormat="1" ht="15" customHeight="1">
      <c r="B82" s="225"/>
      <c r="C82" s="202" t="s">
        <v>1607</v>
      </c>
      <c r="D82" s="202"/>
      <c r="E82" s="202"/>
      <c r="F82" s="223" t="s">
        <v>1599</v>
      </c>
      <c r="G82" s="224"/>
      <c r="H82" s="202" t="s">
        <v>1608</v>
      </c>
      <c r="I82" s="202" t="s">
        <v>1609</v>
      </c>
      <c r="J82" s="202"/>
      <c r="K82" s="214"/>
    </row>
    <row r="83" spans="2:11" customFormat="1" ht="15" customHeight="1">
      <c r="B83" s="225"/>
      <c r="C83" s="202" t="s">
        <v>1610</v>
      </c>
      <c r="D83" s="202"/>
      <c r="E83" s="202"/>
      <c r="F83" s="223" t="s">
        <v>1605</v>
      </c>
      <c r="G83" s="202"/>
      <c r="H83" s="202" t="s">
        <v>1611</v>
      </c>
      <c r="I83" s="202" t="s">
        <v>1601</v>
      </c>
      <c r="J83" s="202">
        <v>15</v>
      </c>
      <c r="K83" s="214"/>
    </row>
    <row r="84" spans="2:11" customFormat="1" ht="15" customHeight="1">
      <c r="B84" s="225"/>
      <c r="C84" s="202" t="s">
        <v>1612</v>
      </c>
      <c r="D84" s="202"/>
      <c r="E84" s="202"/>
      <c r="F84" s="223" t="s">
        <v>1605</v>
      </c>
      <c r="G84" s="202"/>
      <c r="H84" s="202" t="s">
        <v>1613</v>
      </c>
      <c r="I84" s="202" t="s">
        <v>1601</v>
      </c>
      <c r="J84" s="202">
        <v>15</v>
      </c>
      <c r="K84" s="214"/>
    </row>
    <row r="85" spans="2:11" customFormat="1" ht="15" customHeight="1">
      <c r="B85" s="225"/>
      <c r="C85" s="202" t="s">
        <v>1614</v>
      </c>
      <c r="D85" s="202"/>
      <c r="E85" s="202"/>
      <c r="F85" s="223" t="s">
        <v>1605</v>
      </c>
      <c r="G85" s="202"/>
      <c r="H85" s="202" t="s">
        <v>1615</v>
      </c>
      <c r="I85" s="202" t="s">
        <v>1601</v>
      </c>
      <c r="J85" s="202">
        <v>20</v>
      </c>
      <c r="K85" s="214"/>
    </row>
    <row r="86" spans="2:11" customFormat="1" ht="15" customHeight="1">
      <c r="B86" s="225"/>
      <c r="C86" s="202" t="s">
        <v>1616</v>
      </c>
      <c r="D86" s="202"/>
      <c r="E86" s="202"/>
      <c r="F86" s="223" t="s">
        <v>1605</v>
      </c>
      <c r="G86" s="202"/>
      <c r="H86" s="202" t="s">
        <v>1617</v>
      </c>
      <c r="I86" s="202" t="s">
        <v>1601</v>
      </c>
      <c r="J86" s="202">
        <v>20</v>
      </c>
      <c r="K86" s="214"/>
    </row>
    <row r="87" spans="2:11" customFormat="1" ht="15" customHeight="1">
      <c r="B87" s="225"/>
      <c r="C87" s="202" t="s">
        <v>1618</v>
      </c>
      <c r="D87" s="202"/>
      <c r="E87" s="202"/>
      <c r="F87" s="223" t="s">
        <v>1605</v>
      </c>
      <c r="G87" s="224"/>
      <c r="H87" s="202" t="s">
        <v>1619</v>
      </c>
      <c r="I87" s="202" t="s">
        <v>1601</v>
      </c>
      <c r="J87" s="202">
        <v>50</v>
      </c>
      <c r="K87" s="214"/>
    </row>
    <row r="88" spans="2:11" customFormat="1" ht="15" customHeight="1">
      <c r="B88" s="225"/>
      <c r="C88" s="202" t="s">
        <v>1620</v>
      </c>
      <c r="D88" s="202"/>
      <c r="E88" s="202"/>
      <c r="F88" s="223" t="s">
        <v>1605</v>
      </c>
      <c r="G88" s="224"/>
      <c r="H88" s="202" t="s">
        <v>1621</v>
      </c>
      <c r="I88" s="202" t="s">
        <v>1601</v>
      </c>
      <c r="J88" s="202">
        <v>20</v>
      </c>
      <c r="K88" s="214"/>
    </row>
    <row r="89" spans="2:11" customFormat="1" ht="15" customHeight="1">
      <c r="B89" s="225"/>
      <c r="C89" s="202" t="s">
        <v>1622</v>
      </c>
      <c r="D89" s="202"/>
      <c r="E89" s="202"/>
      <c r="F89" s="223" t="s">
        <v>1605</v>
      </c>
      <c r="G89" s="224"/>
      <c r="H89" s="202" t="s">
        <v>1623</v>
      </c>
      <c r="I89" s="202" t="s">
        <v>1601</v>
      </c>
      <c r="J89" s="202">
        <v>20</v>
      </c>
      <c r="K89" s="214"/>
    </row>
    <row r="90" spans="2:11" customFormat="1" ht="15" customHeight="1">
      <c r="B90" s="225"/>
      <c r="C90" s="202" t="s">
        <v>1624</v>
      </c>
      <c r="D90" s="202"/>
      <c r="E90" s="202"/>
      <c r="F90" s="223" t="s">
        <v>1605</v>
      </c>
      <c r="G90" s="224"/>
      <c r="H90" s="202" t="s">
        <v>1625</v>
      </c>
      <c r="I90" s="202" t="s">
        <v>1601</v>
      </c>
      <c r="J90" s="202">
        <v>50</v>
      </c>
      <c r="K90" s="214"/>
    </row>
    <row r="91" spans="2:11" customFormat="1" ht="15" customHeight="1">
      <c r="B91" s="225"/>
      <c r="C91" s="202" t="s">
        <v>1626</v>
      </c>
      <c r="D91" s="202"/>
      <c r="E91" s="202"/>
      <c r="F91" s="223" t="s">
        <v>1605</v>
      </c>
      <c r="G91" s="224"/>
      <c r="H91" s="202" t="s">
        <v>1626</v>
      </c>
      <c r="I91" s="202" t="s">
        <v>1601</v>
      </c>
      <c r="J91" s="202">
        <v>50</v>
      </c>
      <c r="K91" s="214"/>
    </row>
    <row r="92" spans="2:11" customFormat="1" ht="15" customHeight="1">
      <c r="B92" s="225"/>
      <c r="C92" s="202" t="s">
        <v>1627</v>
      </c>
      <c r="D92" s="202"/>
      <c r="E92" s="202"/>
      <c r="F92" s="223" t="s">
        <v>1605</v>
      </c>
      <c r="G92" s="224"/>
      <c r="H92" s="202" t="s">
        <v>1628</v>
      </c>
      <c r="I92" s="202" t="s">
        <v>1601</v>
      </c>
      <c r="J92" s="202">
        <v>255</v>
      </c>
      <c r="K92" s="214"/>
    </row>
    <row r="93" spans="2:11" customFormat="1" ht="15" customHeight="1">
      <c r="B93" s="225"/>
      <c r="C93" s="202" t="s">
        <v>1629</v>
      </c>
      <c r="D93" s="202"/>
      <c r="E93" s="202"/>
      <c r="F93" s="223" t="s">
        <v>1599</v>
      </c>
      <c r="G93" s="224"/>
      <c r="H93" s="202" t="s">
        <v>1630</v>
      </c>
      <c r="I93" s="202" t="s">
        <v>1631</v>
      </c>
      <c r="J93" s="202"/>
      <c r="K93" s="214"/>
    </row>
    <row r="94" spans="2:11" customFormat="1" ht="15" customHeight="1">
      <c r="B94" s="225"/>
      <c r="C94" s="202" t="s">
        <v>1632</v>
      </c>
      <c r="D94" s="202"/>
      <c r="E94" s="202"/>
      <c r="F94" s="223" t="s">
        <v>1599</v>
      </c>
      <c r="G94" s="224"/>
      <c r="H94" s="202" t="s">
        <v>1633</v>
      </c>
      <c r="I94" s="202" t="s">
        <v>1634</v>
      </c>
      <c r="J94" s="202"/>
      <c r="K94" s="214"/>
    </row>
    <row r="95" spans="2:11" customFormat="1" ht="15" customHeight="1">
      <c r="B95" s="225"/>
      <c r="C95" s="202" t="s">
        <v>1635</v>
      </c>
      <c r="D95" s="202"/>
      <c r="E95" s="202"/>
      <c r="F95" s="223" t="s">
        <v>1599</v>
      </c>
      <c r="G95" s="224"/>
      <c r="H95" s="202" t="s">
        <v>1635</v>
      </c>
      <c r="I95" s="202" t="s">
        <v>1634</v>
      </c>
      <c r="J95" s="202"/>
      <c r="K95" s="214"/>
    </row>
    <row r="96" spans="2:11" customFormat="1" ht="15" customHeight="1">
      <c r="B96" s="225"/>
      <c r="C96" s="202" t="s">
        <v>48</v>
      </c>
      <c r="D96" s="202"/>
      <c r="E96" s="202"/>
      <c r="F96" s="223" t="s">
        <v>1599</v>
      </c>
      <c r="G96" s="224"/>
      <c r="H96" s="202" t="s">
        <v>1636</v>
      </c>
      <c r="I96" s="202" t="s">
        <v>1634</v>
      </c>
      <c r="J96" s="202"/>
      <c r="K96" s="214"/>
    </row>
    <row r="97" spans="2:11" customFormat="1" ht="15" customHeight="1">
      <c r="B97" s="225"/>
      <c r="C97" s="202" t="s">
        <v>58</v>
      </c>
      <c r="D97" s="202"/>
      <c r="E97" s="202"/>
      <c r="F97" s="223" t="s">
        <v>1599</v>
      </c>
      <c r="G97" s="224"/>
      <c r="H97" s="202" t="s">
        <v>1637</v>
      </c>
      <c r="I97" s="202" t="s">
        <v>1634</v>
      </c>
      <c r="J97" s="202"/>
      <c r="K97" s="214"/>
    </row>
    <row r="98" spans="2:11" customFormat="1" ht="15" customHeight="1">
      <c r="B98" s="226"/>
      <c r="C98" s="227"/>
      <c r="D98" s="227"/>
      <c r="E98" s="227"/>
      <c r="F98" s="227"/>
      <c r="G98" s="227"/>
      <c r="H98" s="227"/>
      <c r="I98" s="227"/>
      <c r="J98" s="227"/>
      <c r="K98" s="228"/>
    </row>
    <row r="99" spans="2:11" customFormat="1" ht="18.75" customHeight="1">
      <c r="B99" s="229"/>
      <c r="C99" s="230"/>
      <c r="D99" s="230"/>
      <c r="E99" s="230"/>
      <c r="F99" s="230"/>
      <c r="G99" s="230"/>
      <c r="H99" s="230"/>
      <c r="I99" s="230"/>
      <c r="J99" s="230"/>
      <c r="K99" s="229"/>
    </row>
    <row r="100" spans="2:11" customFormat="1" ht="18.75" customHeight="1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</row>
    <row r="101" spans="2:11" customFormat="1" ht="7.5" customHeight="1">
      <c r="B101" s="210"/>
      <c r="C101" s="211"/>
      <c r="D101" s="211"/>
      <c r="E101" s="211"/>
      <c r="F101" s="211"/>
      <c r="G101" s="211"/>
      <c r="H101" s="211"/>
      <c r="I101" s="211"/>
      <c r="J101" s="211"/>
      <c r="K101" s="212"/>
    </row>
    <row r="102" spans="2:11" customFormat="1" ht="45" customHeight="1">
      <c r="B102" s="213"/>
      <c r="C102" s="320" t="s">
        <v>1638</v>
      </c>
      <c r="D102" s="320"/>
      <c r="E102" s="320"/>
      <c r="F102" s="320"/>
      <c r="G102" s="320"/>
      <c r="H102" s="320"/>
      <c r="I102" s="320"/>
      <c r="J102" s="320"/>
      <c r="K102" s="214"/>
    </row>
    <row r="103" spans="2:11" customFormat="1" ht="17.25" customHeight="1">
      <c r="B103" s="213"/>
      <c r="C103" s="215" t="s">
        <v>1593</v>
      </c>
      <c r="D103" s="215"/>
      <c r="E103" s="215"/>
      <c r="F103" s="215" t="s">
        <v>1594</v>
      </c>
      <c r="G103" s="216"/>
      <c r="H103" s="215" t="s">
        <v>64</v>
      </c>
      <c r="I103" s="215" t="s">
        <v>67</v>
      </c>
      <c r="J103" s="215" t="s">
        <v>1595</v>
      </c>
      <c r="K103" s="214"/>
    </row>
    <row r="104" spans="2:11" customFormat="1" ht="17.25" customHeight="1">
      <c r="B104" s="213"/>
      <c r="C104" s="217" t="s">
        <v>1596</v>
      </c>
      <c r="D104" s="217"/>
      <c r="E104" s="217"/>
      <c r="F104" s="218" t="s">
        <v>1597</v>
      </c>
      <c r="G104" s="219"/>
      <c r="H104" s="217"/>
      <c r="I104" s="217"/>
      <c r="J104" s="217" t="s">
        <v>1598</v>
      </c>
      <c r="K104" s="214"/>
    </row>
    <row r="105" spans="2:11" customFormat="1" ht="5.25" customHeight="1">
      <c r="B105" s="213"/>
      <c r="C105" s="215"/>
      <c r="D105" s="215"/>
      <c r="E105" s="215"/>
      <c r="F105" s="215"/>
      <c r="G105" s="231"/>
      <c r="H105" s="215"/>
      <c r="I105" s="215"/>
      <c r="J105" s="215"/>
      <c r="K105" s="214"/>
    </row>
    <row r="106" spans="2:11" customFormat="1" ht="15" customHeight="1">
      <c r="B106" s="213"/>
      <c r="C106" s="202" t="s">
        <v>63</v>
      </c>
      <c r="D106" s="222"/>
      <c r="E106" s="222"/>
      <c r="F106" s="223" t="s">
        <v>1599</v>
      </c>
      <c r="G106" s="202"/>
      <c r="H106" s="202" t="s">
        <v>1639</v>
      </c>
      <c r="I106" s="202" t="s">
        <v>1601</v>
      </c>
      <c r="J106" s="202">
        <v>20</v>
      </c>
      <c r="K106" s="214"/>
    </row>
    <row r="107" spans="2:11" customFormat="1" ht="15" customHeight="1">
      <c r="B107" s="213"/>
      <c r="C107" s="202" t="s">
        <v>1602</v>
      </c>
      <c r="D107" s="202"/>
      <c r="E107" s="202"/>
      <c r="F107" s="223" t="s">
        <v>1599</v>
      </c>
      <c r="G107" s="202"/>
      <c r="H107" s="202" t="s">
        <v>1639</v>
      </c>
      <c r="I107" s="202" t="s">
        <v>1601</v>
      </c>
      <c r="J107" s="202">
        <v>120</v>
      </c>
      <c r="K107" s="214"/>
    </row>
    <row r="108" spans="2:11" customFormat="1" ht="15" customHeight="1">
      <c r="B108" s="225"/>
      <c r="C108" s="202" t="s">
        <v>1604</v>
      </c>
      <c r="D108" s="202"/>
      <c r="E108" s="202"/>
      <c r="F108" s="223" t="s">
        <v>1605</v>
      </c>
      <c r="G108" s="202"/>
      <c r="H108" s="202" t="s">
        <v>1639</v>
      </c>
      <c r="I108" s="202" t="s">
        <v>1601</v>
      </c>
      <c r="J108" s="202">
        <v>50</v>
      </c>
      <c r="K108" s="214"/>
    </row>
    <row r="109" spans="2:11" customFormat="1" ht="15" customHeight="1">
      <c r="B109" s="225"/>
      <c r="C109" s="202" t="s">
        <v>1607</v>
      </c>
      <c r="D109" s="202"/>
      <c r="E109" s="202"/>
      <c r="F109" s="223" t="s">
        <v>1599</v>
      </c>
      <c r="G109" s="202"/>
      <c r="H109" s="202" t="s">
        <v>1639</v>
      </c>
      <c r="I109" s="202" t="s">
        <v>1609</v>
      </c>
      <c r="J109" s="202"/>
      <c r="K109" s="214"/>
    </row>
    <row r="110" spans="2:11" customFormat="1" ht="15" customHeight="1">
      <c r="B110" s="225"/>
      <c r="C110" s="202" t="s">
        <v>1618</v>
      </c>
      <c r="D110" s="202"/>
      <c r="E110" s="202"/>
      <c r="F110" s="223" t="s">
        <v>1605</v>
      </c>
      <c r="G110" s="202"/>
      <c r="H110" s="202" t="s">
        <v>1639</v>
      </c>
      <c r="I110" s="202" t="s">
        <v>1601</v>
      </c>
      <c r="J110" s="202">
        <v>50</v>
      </c>
      <c r="K110" s="214"/>
    </row>
    <row r="111" spans="2:11" customFormat="1" ht="15" customHeight="1">
      <c r="B111" s="225"/>
      <c r="C111" s="202" t="s">
        <v>1626</v>
      </c>
      <c r="D111" s="202"/>
      <c r="E111" s="202"/>
      <c r="F111" s="223" t="s">
        <v>1605</v>
      </c>
      <c r="G111" s="202"/>
      <c r="H111" s="202" t="s">
        <v>1639</v>
      </c>
      <c r="I111" s="202" t="s">
        <v>1601</v>
      </c>
      <c r="J111" s="202">
        <v>50</v>
      </c>
      <c r="K111" s="214"/>
    </row>
    <row r="112" spans="2:11" customFormat="1" ht="15" customHeight="1">
      <c r="B112" s="225"/>
      <c r="C112" s="202" t="s">
        <v>1624</v>
      </c>
      <c r="D112" s="202"/>
      <c r="E112" s="202"/>
      <c r="F112" s="223" t="s">
        <v>1605</v>
      </c>
      <c r="G112" s="202"/>
      <c r="H112" s="202" t="s">
        <v>1639</v>
      </c>
      <c r="I112" s="202" t="s">
        <v>1601</v>
      </c>
      <c r="J112" s="202">
        <v>50</v>
      </c>
      <c r="K112" s="214"/>
    </row>
    <row r="113" spans="2:11" customFormat="1" ht="15" customHeight="1">
      <c r="B113" s="225"/>
      <c r="C113" s="202" t="s">
        <v>63</v>
      </c>
      <c r="D113" s="202"/>
      <c r="E113" s="202"/>
      <c r="F113" s="223" t="s">
        <v>1599</v>
      </c>
      <c r="G113" s="202"/>
      <c r="H113" s="202" t="s">
        <v>1640</v>
      </c>
      <c r="I113" s="202" t="s">
        <v>1601</v>
      </c>
      <c r="J113" s="202">
        <v>20</v>
      </c>
      <c r="K113" s="214"/>
    </row>
    <row r="114" spans="2:11" customFormat="1" ht="15" customHeight="1">
      <c r="B114" s="225"/>
      <c r="C114" s="202" t="s">
        <v>1641</v>
      </c>
      <c r="D114" s="202"/>
      <c r="E114" s="202"/>
      <c r="F114" s="223" t="s">
        <v>1599</v>
      </c>
      <c r="G114" s="202"/>
      <c r="H114" s="202" t="s">
        <v>1642</v>
      </c>
      <c r="I114" s="202" t="s">
        <v>1601</v>
      </c>
      <c r="J114" s="202">
        <v>120</v>
      </c>
      <c r="K114" s="214"/>
    </row>
    <row r="115" spans="2:11" customFormat="1" ht="15" customHeight="1">
      <c r="B115" s="225"/>
      <c r="C115" s="202" t="s">
        <v>48</v>
      </c>
      <c r="D115" s="202"/>
      <c r="E115" s="202"/>
      <c r="F115" s="223" t="s">
        <v>1599</v>
      </c>
      <c r="G115" s="202"/>
      <c r="H115" s="202" t="s">
        <v>1643</v>
      </c>
      <c r="I115" s="202" t="s">
        <v>1634</v>
      </c>
      <c r="J115" s="202"/>
      <c r="K115" s="214"/>
    </row>
    <row r="116" spans="2:11" customFormat="1" ht="15" customHeight="1">
      <c r="B116" s="225"/>
      <c r="C116" s="202" t="s">
        <v>58</v>
      </c>
      <c r="D116" s="202"/>
      <c r="E116" s="202"/>
      <c r="F116" s="223" t="s">
        <v>1599</v>
      </c>
      <c r="G116" s="202"/>
      <c r="H116" s="202" t="s">
        <v>1644</v>
      </c>
      <c r="I116" s="202" t="s">
        <v>1634</v>
      </c>
      <c r="J116" s="202"/>
      <c r="K116" s="214"/>
    </row>
    <row r="117" spans="2:11" customFormat="1" ht="15" customHeight="1">
      <c r="B117" s="225"/>
      <c r="C117" s="202" t="s">
        <v>67</v>
      </c>
      <c r="D117" s="202"/>
      <c r="E117" s="202"/>
      <c r="F117" s="223" t="s">
        <v>1599</v>
      </c>
      <c r="G117" s="202"/>
      <c r="H117" s="202" t="s">
        <v>1645</v>
      </c>
      <c r="I117" s="202" t="s">
        <v>1646</v>
      </c>
      <c r="J117" s="202"/>
      <c r="K117" s="214"/>
    </row>
    <row r="118" spans="2:11" customFormat="1" ht="15" customHeight="1">
      <c r="B118" s="226"/>
      <c r="C118" s="232"/>
      <c r="D118" s="232"/>
      <c r="E118" s="232"/>
      <c r="F118" s="232"/>
      <c r="G118" s="232"/>
      <c r="H118" s="232"/>
      <c r="I118" s="232"/>
      <c r="J118" s="232"/>
      <c r="K118" s="228"/>
    </row>
    <row r="119" spans="2:11" customFormat="1" ht="18.75" customHeight="1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2:11" customFormat="1" ht="7.5" customHeight="1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>
      <c r="B122" s="239"/>
      <c r="C122" s="318" t="s">
        <v>1647</v>
      </c>
      <c r="D122" s="318"/>
      <c r="E122" s="318"/>
      <c r="F122" s="318"/>
      <c r="G122" s="318"/>
      <c r="H122" s="318"/>
      <c r="I122" s="318"/>
      <c r="J122" s="318"/>
      <c r="K122" s="240"/>
    </row>
    <row r="123" spans="2:11" customFormat="1" ht="17.25" customHeight="1">
      <c r="B123" s="241"/>
      <c r="C123" s="215" t="s">
        <v>1593</v>
      </c>
      <c r="D123" s="215"/>
      <c r="E123" s="215"/>
      <c r="F123" s="215" t="s">
        <v>1594</v>
      </c>
      <c r="G123" s="216"/>
      <c r="H123" s="215" t="s">
        <v>64</v>
      </c>
      <c r="I123" s="215" t="s">
        <v>67</v>
      </c>
      <c r="J123" s="215" t="s">
        <v>1595</v>
      </c>
      <c r="K123" s="242"/>
    </row>
    <row r="124" spans="2:11" customFormat="1" ht="17.25" customHeight="1">
      <c r="B124" s="241"/>
      <c r="C124" s="217" t="s">
        <v>1596</v>
      </c>
      <c r="D124" s="217"/>
      <c r="E124" s="217"/>
      <c r="F124" s="218" t="s">
        <v>1597</v>
      </c>
      <c r="G124" s="219"/>
      <c r="H124" s="217"/>
      <c r="I124" s="217"/>
      <c r="J124" s="217" t="s">
        <v>1598</v>
      </c>
      <c r="K124" s="242"/>
    </row>
    <row r="125" spans="2:11" customFormat="1" ht="5.25" customHeight="1">
      <c r="B125" s="243"/>
      <c r="C125" s="220"/>
      <c r="D125" s="220"/>
      <c r="E125" s="220"/>
      <c r="F125" s="220"/>
      <c r="G125" s="244"/>
      <c r="H125" s="220"/>
      <c r="I125" s="220"/>
      <c r="J125" s="220"/>
      <c r="K125" s="245"/>
    </row>
    <row r="126" spans="2:11" customFormat="1" ht="15" customHeight="1">
      <c r="B126" s="243"/>
      <c r="C126" s="202" t="s">
        <v>1602</v>
      </c>
      <c r="D126" s="222"/>
      <c r="E126" s="222"/>
      <c r="F126" s="223" t="s">
        <v>1599</v>
      </c>
      <c r="G126" s="202"/>
      <c r="H126" s="202" t="s">
        <v>1639</v>
      </c>
      <c r="I126" s="202" t="s">
        <v>1601</v>
      </c>
      <c r="J126" s="202">
        <v>120</v>
      </c>
      <c r="K126" s="246"/>
    </row>
    <row r="127" spans="2:11" customFormat="1" ht="15" customHeight="1">
      <c r="B127" s="243"/>
      <c r="C127" s="202" t="s">
        <v>1648</v>
      </c>
      <c r="D127" s="202"/>
      <c r="E127" s="202"/>
      <c r="F127" s="223" t="s">
        <v>1599</v>
      </c>
      <c r="G127" s="202"/>
      <c r="H127" s="202" t="s">
        <v>1649</v>
      </c>
      <c r="I127" s="202" t="s">
        <v>1601</v>
      </c>
      <c r="J127" s="202" t="s">
        <v>1650</v>
      </c>
      <c r="K127" s="246"/>
    </row>
    <row r="128" spans="2:11" customFormat="1" ht="15" customHeight="1">
      <c r="B128" s="243"/>
      <c r="C128" s="202" t="s">
        <v>1547</v>
      </c>
      <c r="D128" s="202"/>
      <c r="E128" s="202"/>
      <c r="F128" s="223" t="s">
        <v>1599</v>
      </c>
      <c r="G128" s="202"/>
      <c r="H128" s="202" t="s">
        <v>1651</v>
      </c>
      <c r="I128" s="202" t="s">
        <v>1601</v>
      </c>
      <c r="J128" s="202" t="s">
        <v>1650</v>
      </c>
      <c r="K128" s="246"/>
    </row>
    <row r="129" spans="2:11" customFormat="1" ht="15" customHeight="1">
      <c r="B129" s="243"/>
      <c r="C129" s="202" t="s">
        <v>1610</v>
      </c>
      <c r="D129" s="202"/>
      <c r="E129" s="202"/>
      <c r="F129" s="223" t="s">
        <v>1605</v>
      </c>
      <c r="G129" s="202"/>
      <c r="H129" s="202" t="s">
        <v>1611</v>
      </c>
      <c r="I129" s="202" t="s">
        <v>1601</v>
      </c>
      <c r="J129" s="202">
        <v>15</v>
      </c>
      <c r="K129" s="246"/>
    </row>
    <row r="130" spans="2:11" customFormat="1" ht="15" customHeight="1">
      <c r="B130" s="243"/>
      <c r="C130" s="202" t="s">
        <v>1612</v>
      </c>
      <c r="D130" s="202"/>
      <c r="E130" s="202"/>
      <c r="F130" s="223" t="s">
        <v>1605</v>
      </c>
      <c r="G130" s="202"/>
      <c r="H130" s="202" t="s">
        <v>1613</v>
      </c>
      <c r="I130" s="202" t="s">
        <v>1601</v>
      </c>
      <c r="J130" s="202">
        <v>15</v>
      </c>
      <c r="K130" s="246"/>
    </row>
    <row r="131" spans="2:11" customFormat="1" ht="15" customHeight="1">
      <c r="B131" s="243"/>
      <c r="C131" s="202" t="s">
        <v>1614</v>
      </c>
      <c r="D131" s="202"/>
      <c r="E131" s="202"/>
      <c r="F131" s="223" t="s">
        <v>1605</v>
      </c>
      <c r="G131" s="202"/>
      <c r="H131" s="202" t="s">
        <v>1615</v>
      </c>
      <c r="I131" s="202" t="s">
        <v>1601</v>
      </c>
      <c r="J131" s="202">
        <v>20</v>
      </c>
      <c r="K131" s="246"/>
    </row>
    <row r="132" spans="2:11" customFormat="1" ht="15" customHeight="1">
      <c r="B132" s="243"/>
      <c r="C132" s="202" t="s">
        <v>1616</v>
      </c>
      <c r="D132" s="202"/>
      <c r="E132" s="202"/>
      <c r="F132" s="223" t="s">
        <v>1605</v>
      </c>
      <c r="G132" s="202"/>
      <c r="H132" s="202" t="s">
        <v>1617</v>
      </c>
      <c r="I132" s="202" t="s">
        <v>1601</v>
      </c>
      <c r="J132" s="202">
        <v>20</v>
      </c>
      <c r="K132" s="246"/>
    </row>
    <row r="133" spans="2:11" customFormat="1" ht="15" customHeight="1">
      <c r="B133" s="243"/>
      <c r="C133" s="202" t="s">
        <v>1604</v>
      </c>
      <c r="D133" s="202"/>
      <c r="E133" s="202"/>
      <c r="F133" s="223" t="s">
        <v>1605</v>
      </c>
      <c r="G133" s="202"/>
      <c r="H133" s="202" t="s">
        <v>1639</v>
      </c>
      <c r="I133" s="202" t="s">
        <v>1601</v>
      </c>
      <c r="J133" s="202">
        <v>50</v>
      </c>
      <c r="K133" s="246"/>
    </row>
    <row r="134" spans="2:11" customFormat="1" ht="15" customHeight="1">
      <c r="B134" s="243"/>
      <c r="C134" s="202" t="s">
        <v>1618</v>
      </c>
      <c r="D134" s="202"/>
      <c r="E134" s="202"/>
      <c r="F134" s="223" t="s">
        <v>1605</v>
      </c>
      <c r="G134" s="202"/>
      <c r="H134" s="202" t="s">
        <v>1639</v>
      </c>
      <c r="I134" s="202" t="s">
        <v>1601</v>
      </c>
      <c r="J134" s="202">
        <v>50</v>
      </c>
      <c r="K134" s="246"/>
    </row>
    <row r="135" spans="2:11" customFormat="1" ht="15" customHeight="1">
      <c r="B135" s="243"/>
      <c r="C135" s="202" t="s">
        <v>1624</v>
      </c>
      <c r="D135" s="202"/>
      <c r="E135" s="202"/>
      <c r="F135" s="223" t="s">
        <v>1605</v>
      </c>
      <c r="G135" s="202"/>
      <c r="H135" s="202" t="s">
        <v>1639</v>
      </c>
      <c r="I135" s="202" t="s">
        <v>1601</v>
      </c>
      <c r="J135" s="202">
        <v>50</v>
      </c>
      <c r="K135" s="246"/>
    </row>
    <row r="136" spans="2:11" customFormat="1" ht="15" customHeight="1">
      <c r="B136" s="243"/>
      <c r="C136" s="202" t="s">
        <v>1626</v>
      </c>
      <c r="D136" s="202"/>
      <c r="E136" s="202"/>
      <c r="F136" s="223" t="s">
        <v>1605</v>
      </c>
      <c r="G136" s="202"/>
      <c r="H136" s="202" t="s">
        <v>1639</v>
      </c>
      <c r="I136" s="202" t="s">
        <v>1601</v>
      </c>
      <c r="J136" s="202">
        <v>50</v>
      </c>
      <c r="K136" s="246"/>
    </row>
    <row r="137" spans="2:11" customFormat="1" ht="15" customHeight="1">
      <c r="B137" s="243"/>
      <c r="C137" s="202" t="s">
        <v>1627</v>
      </c>
      <c r="D137" s="202"/>
      <c r="E137" s="202"/>
      <c r="F137" s="223" t="s">
        <v>1605</v>
      </c>
      <c r="G137" s="202"/>
      <c r="H137" s="202" t="s">
        <v>1652</v>
      </c>
      <c r="I137" s="202" t="s">
        <v>1601</v>
      </c>
      <c r="J137" s="202">
        <v>255</v>
      </c>
      <c r="K137" s="246"/>
    </row>
    <row r="138" spans="2:11" customFormat="1" ht="15" customHeight="1">
      <c r="B138" s="243"/>
      <c r="C138" s="202" t="s">
        <v>1629</v>
      </c>
      <c r="D138" s="202"/>
      <c r="E138" s="202"/>
      <c r="F138" s="223" t="s">
        <v>1599</v>
      </c>
      <c r="G138" s="202"/>
      <c r="H138" s="202" t="s">
        <v>1653</v>
      </c>
      <c r="I138" s="202" t="s">
        <v>1631</v>
      </c>
      <c r="J138" s="202"/>
      <c r="K138" s="246"/>
    </row>
    <row r="139" spans="2:11" customFormat="1" ht="15" customHeight="1">
      <c r="B139" s="243"/>
      <c r="C139" s="202" t="s">
        <v>1632</v>
      </c>
      <c r="D139" s="202"/>
      <c r="E139" s="202"/>
      <c r="F139" s="223" t="s">
        <v>1599</v>
      </c>
      <c r="G139" s="202"/>
      <c r="H139" s="202" t="s">
        <v>1654</v>
      </c>
      <c r="I139" s="202" t="s">
        <v>1634</v>
      </c>
      <c r="J139" s="202"/>
      <c r="K139" s="246"/>
    </row>
    <row r="140" spans="2:11" customFormat="1" ht="15" customHeight="1">
      <c r="B140" s="243"/>
      <c r="C140" s="202" t="s">
        <v>1635</v>
      </c>
      <c r="D140" s="202"/>
      <c r="E140" s="202"/>
      <c r="F140" s="223" t="s">
        <v>1599</v>
      </c>
      <c r="G140" s="202"/>
      <c r="H140" s="202" t="s">
        <v>1635</v>
      </c>
      <c r="I140" s="202" t="s">
        <v>1634</v>
      </c>
      <c r="J140" s="202"/>
      <c r="K140" s="246"/>
    </row>
    <row r="141" spans="2:11" customFormat="1" ht="15" customHeight="1">
      <c r="B141" s="243"/>
      <c r="C141" s="202" t="s">
        <v>48</v>
      </c>
      <c r="D141" s="202"/>
      <c r="E141" s="202"/>
      <c r="F141" s="223" t="s">
        <v>1599</v>
      </c>
      <c r="G141" s="202"/>
      <c r="H141" s="202" t="s">
        <v>1655</v>
      </c>
      <c r="I141" s="202" t="s">
        <v>1634</v>
      </c>
      <c r="J141" s="202"/>
      <c r="K141" s="246"/>
    </row>
    <row r="142" spans="2:11" customFormat="1" ht="15" customHeight="1">
      <c r="B142" s="243"/>
      <c r="C142" s="202" t="s">
        <v>1656</v>
      </c>
      <c r="D142" s="202"/>
      <c r="E142" s="202"/>
      <c r="F142" s="223" t="s">
        <v>1599</v>
      </c>
      <c r="G142" s="202"/>
      <c r="H142" s="202" t="s">
        <v>1657</v>
      </c>
      <c r="I142" s="202" t="s">
        <v>1634</v>
      </c>
      <c r="J142" s="202"/>
      <c r="K142" s="246"/>
    </row>
    <row r="143" spans="2:11" customFormat="1" ht="15" customHeight="1">
      <c r="B143" s="247"/>
      <c r="C143" s="248"/>
      <c r="D143" s="248"/>
      <c r="E143" s="248"/>
      <c r="F143" s="248"/>
      <c r="G143" s="248"/>
      <c r="H143" s="248"/>
      <c r="I143" s="248"/>
      <c r="J143" s="248"/>
      <c r="K143" s="249"/>
    </row>
    <row r="144" spans="2:11" customFormat="1" ht="18.75" customHeight="1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</row>
    <row r="146" spans="2:11" customFormat="1" ht="7.5" customHeight="1"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</row>
    <row r="147" spans="2:11" customFormat="1" ht="45" customHeight="1">
      <c r="B147" s="213"/>
      <c r="C147" s="320" t="s">
        <v>1658</v>
      </c>
      <c r="D147" s="320"/>
      <c r="E147" s="320"/>
      <c r="F147" s="320"/>
      <c r="G147" s="320"/>
      <c r="H147" s="320"/>
      <c r="I147" s="320"/>
      <c r="J147" s="320"/>
      <c r="K147" s="214"/>
    </row>
    <row r="148" spans="2:11" customFormat="1" ht="17.25" customHeight="1">
      <c r="B148" s="213"/>
      <c r="C148" s="215" t="s">
        <v>1593</v>
      </c>
      <c r="D148" s="215"/>
      <c r="E148" s="215"/>
      <c r="F148" s="215" t="s">
        <v>1594</v>
      </c>
      <c r="G148" s="216"/>
      <c r="H148" s="215" t="s">
        <v>64</v>
      </c>
      <c r="I148" s="215" t="s">
        <v>67</v>
      </c>
      <c r="J148" s="215" t="s">
        <v>1595</v>
      </c>
      <c r="K148" s="214"/>
    </row>
    <row r="149" spans="2:11" customFormat="1" ht="17.25" customHeight="1">
      <c r="B149" s="213"/>
      <c r="C149" s="217" t="s">
        <v>1596</v>
      </c>
      <c r="D149" s="217"/>
      <c r="E149" s="217"/>
      <c r="F149" s="218" t="s">
        <v>1597</v>
      </c>
      <c r="G149" s="219"/>
      <c r="H149" s="217"/>
      <c r="I149" s="217"/>
      <c r="J149" s="217" t="s">
        <v>1598</v>
      </c>
      <c r="K149" s="214"/>
    </row>
    <row r="150" spans="2:11" customFormat="1" ht="5.25" customHeight="1">
      <c r="B150" s="225"/>
      <c r="C150" s="220"/>
      <c r="D150" s="220"/>
      <c r="E150" s="220"/>
      <c r="F150" s="220"/>
      <c r="G150" s="221"/>
      <c r="H150" s="220"/>
      <c r="I150" s="220"/>
      <c r="J150" s="220"/>
      <c r="K150" s="246"/>
    </row>
    <row r="151" spans="2:11" customFormat="1" ht="15" customHeight="1">
      <c r="B151" s="225"/>
      <c r="C151" s="250" t="s">
        <v>1602</v>
      </c>
      <c r="D151" s="202"/>
      <c r="E151" s="202"/>
      <c r="F151" s="251" t="s">
        <v>1599</v>
      </c>
      <c r="G151" s="202"/>
      <c r="H151" s="250" t="s">
        <v>1639</v>
      </c>
      <c r="I151" s="250" t="s">
        <v>1601</v>
      </c>
      <c r="J151" s="250">
        <v>120</v>
      </c>
      <c r="K151" s="246"/>
    </row>
    <row r="152" spans="2:11" customFormat="1" ht="15" customHeight="1">
      <c r="B152" s="225"/>
      <c r="C152" s="250" t="s">
        <v>1648</v>
      </c>
      <c r="D152" s="202"/>
      <c r="E152" s="202"/>
      <c r="F152" s="251" t="s">
        <v>1599</v>
      </c>
      <c r="G152" s="202"/>
      <c r="H152" s="250" t="s">
        <v>1659</v>
      </c>
      <c r="I152" s="250" t="s">
        <v>1601</v>
      </c>
      <c r="J152" s="250" t="s">
        <v>1650</v>
      </c>
      <c r="K152" s="246"/>
    </row>
    <row r="153" spans="2:11" customFormat="1" ht="15" customHeight="1">
      <c r="B153" s="225"/>
      <c r="C153" s="250" t="s">
        <v>1547</v>
      </c>
      <c r="D153" s="202"/>
      <c r="E153" s="202"/>
      <c r="F153" s="251" t="s">
        <v>1599</v>
      </c>
      <c r="G153" s="202"/>
      <c r="H153" s="250" t="s">
        <v>1660</v>
      </c>
      <c r="I153" s="250" t="s">
        <v>1601</v>
      </c>
      <c r="J153" s="250" t="s">
        <v>1650</v>
      </c>
      <c r="K153" s="246"/>
    </row>
    <row r="154" spans="2:11" customFormat="1" ht="15" customHeight="1">
      <c r="B154" s="225"/>
      <c r="C154" s="250" t="s">
        <v>1604</v>
      </c>
      <c r="D154" s="202"/>
      <c r="E154" s="202"/>
      <c r="F154" s="251" t="s">
        <v>1605</v>
      </c>
      <c r="G154" s="202"/>
      <c r="H154" s="250" t="s">
        <v>1639</v>
      </c>
      <c r="I154" s="250" t="s">
        <v>1601</v>
      </c>
      <c r="J154" s="250">
        <v>50</v>
      </c>
      <c r="K154" s="246"/>
    </row>
    <row r="155" spans="2:11" customFormat="1" ht="15" customHeight="1">
      <c r="B155" s="225"/>
      <c r="C155" s="250" t="s">
        <v>1607</v>
      </c>
      <c r="D155" s="202"/>
      <c r="E155" s="202"/>
      <c r="F155" s="251" t="s">
        <v>1599</v>
      </c>
      <c r="G155" s="202"/>
      <c r="H155" s="250" t="s">
        <v>1639</v>
      </c>
      <c r="I155" s="250" t="s">
        <v>1609</v>
      </c>
      <c r="J155" s="250"/>
      <c r="K155" s="246"/>
    </row>
    <row r="156" spans="2:11" customFormat="1" ht="15" customHeight="1">
      <c r="B156" s="225"/>
      <c r="C156" s="250" t="s">
        <v>1618</v>
      </c>
      <c r="D156" s="202"/>
      <c r="E156" s="202"/>
      <c r="F156" s="251" t="s">
        <v>1605</v>
      </c>
      <c r="G156" s="202"/>
      <c r="H156" s="250" t="s">
        <v>1639</v>
      </c>
      <c r="I156" s="250" t="s">
        <v>1601</v>
      </c>
      <c r="J156" s="250">
        <v>50</v>
      </c>
      <c r="K156" s="246"/>
    </row>
    <row r="157" spans="2:11" customFormat="1" ht="15" customHeight="1">
      <c r="B157" s="225"/>
      <c r="C157" s="250" t="s">
        <v>1626</v>
      </c>
      <c r="D157" s="202"/>
      <c r="E157" s="202"/>
      <c r="F157" s="251" t="s">
        <v>1605</v>
      </c>
      <c r="G157" s="202"/>
      <c r="H157" s="250" t="s">
        <v>1639</v>
      </c>
      <c r="I157" s="250" t="s">
        <v>1601</v>
      </c>
      <c r="J157" s="250">
        <v>50</v>
      </c>
      <c r="K157" s="246"/>
    </row>
    <row r="158" spans="2:11" customFormat="1" ht="15" customHeight="1">
      <c r="B158" s="225"/>
      <c r="C158" s="250" t="s">
        <v>1624</v>
      </c>
      <c r="D158" s="202"/>
      <c r="E158" s="202"/>
      <c r="F158" s="251" t="s">
        <v>1605</v>
      </c>
      <c r="G158" s="202"/>
      <c r="H158" s="250" t="s">
        <v>1639</v>
      </c>
      <c r="I158" s="250" t="s">
        <v>1601</v>
      </c>
      <c r="J158" s="250">
        <v>50</v>
      </c>
      <c r="K158" s="246"/>
    </row>
    <row r="159" spans="2:11" customFormat="1" ht="15" customHeight="1">
      <c r="B159" s="225"/>
      <c r="C159" s="250" t="s">
        <v>115</v>
      </c>
      <c r="D159" s="202"/>
      <c r="E159" s="202"/>
      <c r="F159" s="251" t="s">
        <v>1599</v>
      </c>
      <c r="G159" s="202"/>
      <c r="H159" s="250" t="s">
        <v>1661</v>
      </c>
      <c r="I159" s="250" t="s">
        <v>1601</v>
      </c>
      <c r="J159" s="250" t="s">
        <v>1662</v>
      </c>
      <c r="K159" s="246"/>
    </row>
    <row r="160" spans="2:11" customFormat="1" ht="15" customHeight="1">
      <c r="B160" s="225"/>
      <c r="C160" s="250" t="s">
        <v>1663</v>
      </c>
      <c r="D160" s="202"/>
      <c r="E160" s="202"/>
      <c r="F160" s="251" t="s">
        <v>1599</v>
      </c>
      <c r="G160" s="202"/>
      <c r="H160" s="250" t="s">
        <v>1664</v>
      </c>
      <c r="I160" s="250" t="s">
        <v>1634</v>
      </c>
      <c r="J160" s="250"/>
      <c r="K160" s="246"/>
    </row>
    <row r="161" spans="2:11" customFormat="1" ht="15" customHeight="1">
      <c r="B161" s="252"/>
      <c r="C161" s="232"/>
      <c r="D161" s="232"/>
      <c r="E161" s="232"/>
      <c r="F161" s="232"/>
      <c r="G161" s="232"/>
      <c r="H161" s="232"/>
      <c r="I161" s="232"/>
      <c r="J161" s="232"/>
      <c r="K161" s="253"/>
    </row>
    <row r="162" spans="2:11" customFormat="1" ht="18.75" customHeight="1">
      <c r="B162" s="234"/>
      <c r="C162" s="244"/>
      <c r="D162" s="244"/>
      <c r="E162" s="244"/>
      <c r="F162" s="254"/>
      <c r="G162" s="244"/>
      <c r="H162" s="244"/>
      <c r="I162" s="244"/>
      <c r="J162" s="244"/>
      <c r="K162" s="234"/>
    </row>
    <row r="163" spans="2:11" customFormat="1" ht="18.75" customHeight="1"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</row>
    <row r="164" spans="2:11" customFormat="1" ht="7.5" customHeight="1">
      <c r="B164" s="191"/>
      <c r="C164" s="192"/>
      <c r="D164" s="192"/>
      <c r="E164" s="192"/>
      <c r="F164" s="192"/>
      <c r="G164" s="192"/>
      <c r="H164" s="192"/>
      <c r="I164" s="192"/>
      <c r="J164" s="192"/>
      <c r="K164" s="193"/>
    </row>
    <row r="165" spans="2:11" customFormat="1" ht="45" customHeight="1">
      <c r="B165" s="194"/>
      <c r="C165" s="318" t="s">
        <v>1665</v>
      </c>
      <c r="D165" s="318"/>
      <c r="E165" s="318"/>
      <c r="F165" s="318"/>
      <c r="G165" s="318"/>
      <c r="H165" s="318"/>
      <c r="I165" s="318"/>
      <c r="J165" s="318"/>
      <c r="K165" s="195"/>
    </row>
    <row r="166" spans="2:11" customFormat="1" ht="17.25" customHeight="1">
      <c r="B166" s="194"/>
      <c r="C166" s="215" t="s">
        <v>1593</v>
      </c>
      <c r="D166" s="215"/>
      <c r="E166" s="215"/>
      <c r="F166" s="215" t="s">
        <v>1594</v>
      </c>
      <c r="G166" s="255"/>
      <c r="H166" s="256" t="s">
        <v>64</v>
      </c>
      <c r="I166" s="256" t="s">
        <v>67</v>
      </c>
      <c r="J166" s="215" t="s">
        <v>1595</v>
      </c>
      <c r="K166" s="195"/>
    </row>
    <row r="167" spans="2:11" customFormat="1" ht="17.25" customHeight="1">
      <c r="B167" s="196"/>
      <c r="C167" s="217" t="s">
        <v>1596</v>
      </c>
      <c r="D167" s="217"/>
      <c r="E167" s="217"/>
      <c r="F167" s="218" t="s">
        <v>1597</v>
      </c>
      <c r="G167" s="257"/>
      <c r="H167" s="258"/>
      <c r="I167" s="258"/>
      <c r="J167" s="217" t="s">
        <v>1598</v>
      </c>
      <c r="K167" s="197"/>
    </row>
    <row r="168" spans="2:11" customFormat="1" ht="5.25" customHeight="1">
      <c r="B168" s="225"/>
      <c r="C168" s="220"/>
      <c r="D168" s="220"/>
      <c r="E168" s="220"/>
      <c r="F168" s="220"/>
      <c r="G168" s="221"/>
      <c r="H168" s="220"/>
      <c r="I168" s="220"/>
      <c r="J168" s="220"/>
      <c r="K168" s="246"/>
    </row>
    <row r="169" spans="2:11" customFormat="1" ht="15" customHeight="1">
      <c r="B169" s="225"/>
      <c r="C169" s="202" t="s">
        <v>1602</v>
      </c>
      <c r="D169" s="202"/>
      <c r="E169" s="202"/>
      <c r="F169" s="223" t="s">
        <v>1599</v>
      </c>
      <c r="G169" s="202"/>
      <c r="H169" s="202" t="s">
        <v>1639</v>
      </c>
      <c r="I169" s="202" t="s">
        <v>1601</v>
      </c>
      <c r="J169" s="202">
        <v>120</v>
      </c>
      <c r="K169" s="246"/>
    </row>
    <row r="170" spans="2:11" customFormat="1" ht="15" customHeight="1">
      <c r="B170" s="225"/>
      <c r="C170" s="202" t="s">
        <v>1648</v>
      </c>
      <c r="D170" s="202"/>
      <c r="E170" s="202"/>
      <c r="F170" s="223" t="s">
        <v>1599</v>
      </c>
      <c r="G170" s="202"/>
      <c r="H170" s="202" t="s">
        <v>1649</v>
      </c>
      <c r="I170" s="202" t="s">
        <v>1601</v>
      </c>
      <c r="J170" s="202" t="s">
        <v>1650</v>
      </c>
      <c r="K170" s="246"/>
    </row>
    <row r="171" spans="2:11" customFormat="1" ht="15" customHeight="1">
      <c r="B171" s="225"/>
      <c r="C171" s="202" t="s">
        <v>1547</v>
      </c>
      <c r="D171" s="202"/>
      <c r="E171" s="202"/>
      <c r="F171" s="223" t="s">
        <v>1599</v>
      </c>
      <c r="G171" s="202"/>
      <c r="H171" s="202" t="s">
        <v>1666</v>
      </c>
      <c r="I171" s="202" t="s">
        <v>1601</v>
      </c>
      <c r="J171" s="202" t="s">
        <v>1650</v>
      </c>
      <c r="K171" s="246"/>
    </row>
    <row r="172" spans="2:11" customFormat="1" ht="15" customHeight="1">
      <c r="B172" s="225"/>
      <c r="C172" s="202" t="s">
        <v>1604</v>
      </c>
      <c r="D172" s="202"/>
      <c r="E172" s="202"/>
      <c r="F172" s="223" t="s">
        <v>1605</v>
      </c>
      <c r="G172" s="202"/>
      <c r="H172" s="202" t="s">
        <v>1666</v>
      </c>
      <c r="I172" s="202" t="s">
        <v>1601</v>
      </c>
      <c r="J172" s="202">
        <v>50</v>
      </c>
      <c r="K172" s="246"/>
    </row>
    <row r="173" spans="2:11" customFormat="1" ht="15" customHeight="1">
      <c r="B173" s="225"/>
      <c r="C173" s="202" t="s">
        <v>1607</v>
      </c>
      <c r="D173" s="202"/>
      <c r="E173" s="202"/>
      <c r="F173" s="223" t="s">
        <v>1599</v>
      </c>
      <c r="G173" s="202"/>
      <c r="H173" s="202" t="s">
        <v>1666</v>
      </c>
      <c r="I173" s="202" t="s">
        <v>1609</v>
      </c>
      <c r="J173" s="202"/>
      <c r="K173" s="246"/>
    </row>
    <row r="174" spans="2:11" customFormat="1" ht="15" customHeight="1">
      <c r="B174" s="225"/>
      <c r="C174" s="202" t="s">
        <v>1618</v>
      </c>
      <c r="D174" s="202"/>
      <c r="E174" s="202"/>
      <c r="F174" s="223" t="s">
        <v>1605</v>
      </c>
      <c r="G174" s="202"/>
      <c r="H174" s="202" t="s">
        <v>1666</v>
      </c>
      <c r="I174" s="202" t="s">
        <v>1601</v>
      </c>
      <c r="J174" s="202">
        <v>50</v>
      </c>
      <c r="K174" s="246"/>
    </row>
    <row r="175" spans="2:11" customFormat="1" ht="15" customHeight="1">
      <c r="B175" s="225"/>
      <c r="C175" s="202" t="s">
        <v>1626</v>
      </c>
      <c r="D175" s="202"/>
      <c r="E175" s="202"/>
      <c r="F175" s="223" t="s">
        <v>1605</v>
      </c>
      <c r="G175" s="202"/>
      <c r="H175" s="202" t="s">
        <v>1666</v>
      </c>
      <c r="I175" s="202" t="s">
        <v>1601</v>
      </c>
      <c r="J175" s="202">
        <v>50</v>
      </c>
      <c r="K175" s="246"/>
    </row>
    <row r="176" spans="2:11" customFormat="1" ht="15" customHeight="1">
      <c r="B176" s="225"/>
      <c r="C176" s="202" t="s">
        <v>1624</v>
      </c>
      <c r="D176" s="202"/>
      <c r="E176" s="202"/>
      <c r="F176" s="223" t="s">
        <v>1605</v>
      </c>
      <c r="G176" s="202"/>
      <c r="H176" s="202" t="s">
        <v>1666</v>
      </c>
      <c r="I176" s="202" t="s">
        <v>1601</v>
      </c>
      <c r="J176" s="202">
        <v>50</v>
      </c>
      <c r="K176" s="246"/>
    </row>
    <row r="177" spans="2:11" customFormat="1" ht="15" customHeight="1">
      <c r="B177" s="225"/>
      <c r="C177" s="202" t="s">
        <v>123</v>
      </c>
      <c r="D177" s="202"/>
      <c r="E177" s="202"/>
      <c r="F177" s="223" t="s">
        <v>1599</v>
      </c>
      <c r="G177" s="202"/>
      <c r="H177" s="202" t="s">
        <v>1667</v>
      </c>
      <c r="I177" s="202" t="s">
        <v>1668</v>
      </c>
      <c r="J177" s="202"/>
      <c r="K177" s="246"/>
    </row>
    <row r="178" spans="2:11" customFormat="1" ht="15" customHeight="1">
      <c r="B178" s="225"/>
      <c r="C178" s="202" t="s">
        <v>67</v>
      </c>
      <c r="D178" s="202"/>
      <c r="E178" s="202"/>
      <c r="F178" s="223" t="s">
        <v>1599</v>
      </c>
      <c r="G178" s="202"/>
      <c r="H178" s="202" t="s">
        <v>1669</v>
      </c>
      <c r="I178" s="202" t="s">
        <v>1670</v>
      </c>
      <c r="J178" s="202">
        <v>1</v>
      </c>
      <c r="K178" s="246"/>
    </row>
    <row r="179" spans="2:11" customFormat="1" ht="15" customHeight="1">
      <c r="B179" s="225"/>
      <c r="C179" s="202" t="s">
        <v>63</v>
      </c>
      <c r="D179" s="202"/>
      <c r="E179" s="202"/>
      <c r="F179" s="223" t="s">
        <v>1599</v>
      </c>
      <c r="G179" s="202"/>
      <c r="H179" s="202" t="s">
        <v>1671</v>
      </c>
      <c r="I179" s="202" t="s">
        <v>1601</v>
      </c>
      <c r="J179" s="202">
        <v>20</v>
      </c>
      <c r="K179" s="246"/>
    </row>
    <row r="180" spans="2:11" customFormat="1" ht="15" customHeight="1">
      <c r="B180" s="225"/>
      <c r="C180" s="202" t="s">
        <v>64</v>
      </c>
      <c r="D180" s="202"/>
      <c r="E180" s="202"/>
      <c r="F180" s="223" t="s">
        <v>1599</v>
      </c>
      <c r="G180" s="202"/>
      <c r="H180" s="202" t="s">
        <v>1672</v>
      </c>
      <c r="I180" s="202" t="s">
        <v>1601</v>
      </c>
      <c r="J180" s="202">
        <v>255</v>
      </c>
      <c r="K180" s="246"/>
    </row>
    <row r="181" spans="2:11" customFormat="1" ht="15" customHeight="1">
      <c r="B181" s="225"/>
      <c r="C181" s="202" t="s">
        <v>124</v>
      </c>
      <c r="D181" s="202"/>
      <c r="E181" s="202"/>
      <c r="F181" s="223" t="s">
        <v>1599</v>
      </c>
      <c r="G181" s="202"/>
      <c r="H181" s="202" t="s">
        <v>1563</v>
      </c>
      <c r="I181" s="202" t="s">
        <v>1601</v>
      </c>
      <c r="J181" s="202">
        <v>10</v>
      </c>
      <c r="K181" s="246"/>
    </row>
    <row r="182" spans="2:11" customFormat="1" ht="15" customHeight="1">
      <c r="B182" s="225"/>
      <c r="C182" s="202" t="s">
        <v>125</v>
      </c>
      <c r="D182" s="202"/>
      <c r="E182" s="202"/>
      <c r="F182" s="223" t="s">
        <v>1599</v>
      </c>
      <c r="G182" s="202"/>
      <c r="H182" s="202" t="s">
        <v>1673</v>
      </c>
      <c r="I182" s="202" t="s">
        <v>1634</v>
      </c>
      <c r="J182" s="202"/>
      <c r="K182" s="246"/>
    </row>
    <row r="183" spans="2:11" customFormat="1" ht="15" customHeight="1">
      <c r="B183" s="225"/>
      <c r="C183" s="202" t="s">
        <v>1674</v>
      </c>
      <c r="D183" s="202"/>
      <c r="E183" s="202"/>
      <c r="F183" s="223" t="s">
        <v>1599</v>
      </c>
      <c r="G183" s="202"/>
      <c r="H183" s="202" t="s">
        <v>1675</v>
      </c>
      <c r="I183" s="202" t="s">
        <v>1634</v>
      </c>
      <c r="J183" s="202"/>
      <c r="K183" s="246"/>
    </row>
    <row r="184" spans="2:11" customFormat="1" ht="15" customHeight="1">
      <c r="B184" s="225"/>
      <c r="C184" s="202" t="s">
        <v>1663</v>
      </c>
      <c r="D184" s="202"/>
      <c r="E184" s="202"/>
      <c r="F184" s="223" t="s">
        <v>1599</v>
      </c>
      <c r="G184" s="202"/>
      <c r="H184" s="202" t="s">
        <v>1676</v>
      </c>
      <c r="I184" s="202" t="s">
        <v>1634</v>
      </c>
      <c r="J184" s="202"/>
      <c r="K184" s="246"/>
    </row>
    <row r="185" spans="2:11" customFormat="1" ht="15" customHeight="1">
      <c r="B185" s="225"/>
      <c r="C185" s="202" t="s">
        <v>127</v>
      </c>
      <c r="D185" s="202"/>
      <c r="E185" s="202"/>
      <c r="F185" s="223" t="s">
        <v>1605</v>
      </c>
      <c r="G185" s="202"/>
      <c r="H185" s="202" t="s">
        <v>1677</v>
      </c>
      <c r="I185" s="202" t="s">
        <v>1601</v>
      </c>
      <c r="J185" s="202">
        <v>50</v>
      </c>
      <c r="K185" s="246"/>
    </row>
    <row r="186" spans="2:11" customFormat="1" ht="15" customHeight="1">
      <c r="B186" s="225"/>
      <c r="C186" s="202" t="s">
        <v>1678</v>
      </c>
      <c r="D186" s="202"/>
      <c r="E186" s="202"/>
      <c r="F186" s="223" t="s">
        <v>1605</v>
      </c>
      <c r="G186" s="202"/>
      <c r="H186" s="202" t="s">
        <v>1679</v>
      </c>
      <c r="I186" s="202" t="s">
        <v>1680</v>
      </c>
      <c r="J186" s="202"/>
      <c r="K186" s="246"/>
    </row>
    <row r="187" spans="2:11" customFormat="1" ht="15" customHeight="1">
      <c r="B187" s="225"/>
      <c r="C187" s="202" t="s">
        <v>1681</v>
      </c>
      <c r="D187" s="202"/>
      <c r="E187" s="202"/>
      <c r="F187" s="223" t="s">
        <v>1605</v>
      </c>
      <c r="G187" s="202"/>
      <c r="H187" s="202" t="s">
        <v>1682</v>
      </c>
      <c r="I187" s="202" t="s">
        <v>1680</v>
      </c>
      <c r="J187" s="202"/>
      <c r="K187" s="246"/>
    </row>
    <row r="188" spans="2:11" customFormat="1" ht="15" customHeight="1">
      <c r="B188" s="225"/>
      <c r="C188" s="202" t="s">
        <v>1683</v>
      </c>
      <c r="D188" s="202"/>
      <c r="E188" s="202"/>
      <c r="F188" s="223" t="s">
        <v>1605</v>
      </c>
      <c r="G188" s="202"/>
      <c r="H188" s="202" t="s">
        <v>1684</v>
      </c>
      <c r="I188" s="202" t="s">
        <v>1680</v>
      </c>
      <c r="J188" s="202"/>
      <c r="K188" s="246"/>
    </row>
    <row r="189" spans="2:11" customFormat="1" ht="15" customHeight="1">
      <c r="B189" s="225"/>
      <c r="C189" s="259" t="s">
        <v>1685</v>
      </c>
      <c r="D189" s="202"/>
      <c r="E189" s="202"/>
      <c r="F189" s="223" t="s">
        <v>1605</v>
      </c>
      <c r="G189" s="202"/>
      <c r="H189" s="202" t="s">
        <v>1686</v>
      </c>
      <c r="I189" s="202" t="s">
        <v>1687</v>
      </c>
      <c r="J189" s="260" t="s">
        <v>1688</v>
      </c>
      <c r="K189" s="246"/>
    </row>
    <row r="190" spans="2:11" customFormat="1" ht="15" customHeight="1">
      <c r="B190" s="261"/>
      <c r="C190" s="262" t="s">
        <v>1689</v>
      </c>
      <c r="D190" s="263"/>
      <c r="E190" s="263"/>
      <c r="F190" s="264" t="s">
        <v>1605</v>
      </c>
      <c r="G190" s="263"/>
      <c r="H190" s="263" t="s">
        <v>1690</v>
      </c>
      <c r="I190" s="263" t="s">
        <v>1687</v>
      </c>
      <c r="J190" s="265" t="s">
        <v>1688</v>
      </c>
      <c r="K190" s="266"/>
    </row>
    <row r="191" spans="2:11" customFormat="1" ht="15" customHeight="1">
      <c r="B191" s="225"/>
      <c r="C191" s="259" t="s">
        <v>52</v>
      </c>
      <c r="D191" s="202"/>
      <c r="E191" s="202"/>
      <c r="F191" s="223" t="s">
        <v>1599</v>
      </c>
      <c r="G191" s="202"/>
      <c r="H191" s="199" t="s">
        <v>1691</v>
      </c>
      <c r="I191" s="202" t="s">
        <v>1692</v>
      </c>
      <c r="J191" s="202"/>
      <c r="K191" s="246"/>
    </row>
    <row r="192" spans="2:11" customFormat="1" ht="15" customHeight="1">
      <c r="B192" s="225"/>
      <c r="C192" s="259" t="s">
        <v>1693</v>
      </c>
      <c r="D192" s="202"/>
      <c r="E192" s="202"/>
      <c r="F192" s="223" t="s">
        <v>1599</v>
      </c>
      <c r="G192" s="202"/>
      <c r="H192" s="202" t="s">
        <v>1694</v>
      </c>
      <c r="I192" s="202" t="s">
        <v>1634</v>
      </c>
      <c r="J192" s="202"/>
      <c r="K192" s="246"/>
    </row>
    <row r="193" spans="2:11" customFormat="1" ht="15" customHeight="1">
      <c r="B193" s="225"/>
      <c r="C193" s="259" t="s">
        <v>1695</v>
      </c>
      <c r="D193" s="202"/>
      <c r="E193" s="202"/>
      <c r="F193" s="223" t="s">
        <v>1599</v>
      </c>
      <c r="G193" s="202"/>
      <c r="H193" s="202" t="s">
        <v>1696</v>
      </c>
      <c r="I193" s="202" t="s">
        <v>1634</v>
      </c>
      <c r="J193" s="202"/>
      <c r="K193" s="246"/>
    </row>
    <row r="194" spans="2:11" customFormat="1" ht="15" customHeight="1">
      <c r="B194" s="225"/>
      <c r="C194" s="259" t="s">
        <v>1697</v>
      </c>
      <c r="D194" s="202"/>
      <c r="E194" s="202"/>
      <c r="F194" s="223" t="s">
        <v>1605</v>
      </c>
      <c r="G194" s="202"/>
      <c r="H194" s="202" t="s">
        <v>1698</v>
      </c>
      <c r="I194" s="202" t="s">
        <v>1634</v>
      </c>
      <c r="J194" s="202"/>
      <c r="K194" s="246"/>
    </row>
    <row r="195" spans="2:11" customFormat="1" ht="15" customHeight="1">
      <c r="B195" s="252"/>
      <c r="C195" s="267"/>
      <c r="D195" s="232"/>
      <c r="E195" s="232"/>
      <c r="F195" s="232"/>
      <c r="G195" s="232"/>
      <c r="H195" s="232"/>
      <c r="I195" s="232"/>
      <c r="J195" s="232"/>
      <c r="K195" s="253"/>
    </row>
    <row r="196" spans="2:11" customFormat="1" ht="18.75" customHeight="1">
      <c r="B196" s="234"/>
      <c r="C196" s="244"/>
      <c r="D196" s="244"/>
      <c r="E196" s="244"/>
      <c r="F196" s="254"/>
      <c r="G196" s="244"/>
      <c r="H196" s="244"/>
      <c r="I196" s="244"/>
      <c r="J196" s="244"/>
      <c r="K196" s="234"/>
    </row>
    <row r="197" spans="2:11" customFormat="1" ht="18.75" customHeight="1">
      <c r="B197" s="234"/>
      <c r="C197" s="244"/>
      <c r="D197" s="244"/>
      <c r="E197" s="244"/>
      <c r="F197" s="254"/>
      <c r="G197" s="244"/>
      <c r="H197" s="244"/>
      <c r="I197" s="244"/>
      <c r="J197" s="244"/>
      <c r="K197" s="234"/>
    </row>
    <row r="198" spans="2:11" customFormat="1" ht="18.75" customHeight="1"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</row>
    <row r="199" spans="2:11" customFormat="1" ht="12">
      <c r="B199" s="191"/>
      <c r="C199" s="192"/>
      <c r="D199" s="192"/>
      <c r="E199" s="192"/>
      <c r="F199" s="192"/>
      <c r="G199" s="192"/>
      <c r="H199" s="192"/>
      <c r="I199" s="192"/>
      <c r="J199" s="192"/>
      <c r="K199" s="193"/>
    </row>
    <row r="200" spans="2:11" customFormat="1" ht="22.2">
      <c r="B200" s="194"/>
      <c r="C200" s="318" t="s">
        <v>1699</v>
      </c>
      <c r="D200" s="318"/>
      <c r="E200" s="318"/>
      <c r="F200" s="318"/>
      <c r="G200" s="318"/>
      <c r="H200" s="318"/>
      <c r="I200" s="318"/>
      <c r="J200" s="318"/>
      <c r="K200" s="195"/>
    </row>
    <row r="201" spans="2:11" customFormat="1" ht="25.5" customHeight="1">
      <c r="B201" s="194"/>
      <c r="C201" s="268" t="s">
        <v>1700</v>
      </c>
      <c r="D201" s="268"/>
      <c r="E201" s="268"/>
      <c r="F201" s="268" t="s">
        <v>1701</v>
      </c>
      <c r="G201" s="269"/>
      <c r="H201" s="321" t="s">
        <v>1702</v>
      </c>
      <c r="I201" s="321"/>
      <c r="J201" s="321"/>
      <c r="K201" s="195"/>
    </row>
    <row r="202" spans="2:11" customFormat="1" ht="5.25" customHeight="1">
      <c r="B202" s="225"/>
      <c r="C202" s="220"/>
      <c r="D202" s="220"/>
      <c r="E202" s="220"/>
      <c r="F202" s="220"/>
      <c r="G202" s="244"/>
      <c r="H202" s="220"/>
      <c r="I202" s="220"/>
      <c r="J202" s="220"/>
      <c r="K202" s="246"/>
    </row>
    <row r="203" spans="2:11" customFormat="1" ht="15" customHeight="1">
      <c r="B203" s="225"/>
      <c r="C203" s="202" t="s">
        <v>1692</v>
      </c>
      <c r="D203" s="202"/>
      <c r="E203" s="202"/>
      <c r="F203" s="223" t="s">
        <v>53</v>
      </c>
      <c r="G203" s="202"/>
      <c r="H203" s="322" t="s">
        <v>1703</v>
      </c>
      <c r="I203" s="322"/>
      <c r="J203" s="322"/>
      <c r="K203" s="246"/>
    </row>
    <row r="204" spans="2:11" customFormat="1" ht="15" customHeight="1">
      <c r="B204" s="225"/>
      <c r="C204" s="202"/>
      <c r="D204" s="202"/>
      <c r="E204" s="202"/>
      <c r="F204" s="223" t="s">
        <v>54</v>
      </c>
      <c r="G204" s="202"/>
      <c r="H204" s="322" t="s">
        <v>1704</v>
      </c>
      <c r="I204" s="322"/>
      <c r="J204" s="322"/>
      <c r="K204" s="246"/>
    </row>
    <row r="205" spans="2:11" customFormat="1" ht="15" customHeight="1">
      <c r="B205" s="225"/>
      <c r="C205" s="202"/>
      <c r="D205" s="202"/>
      <c r="E205" s="202"/>
      <c r="F205" s="223" t="s">
        <v>57</v>
      </c>
      <c r="G205" s="202"/>
      <c r="H205" s="322" t="s">
        <v>1705</v>
      </c>
      <c r="I205" s="322"/>
      <c r="J205" s="322"/>
      <c r="K205" s="246"/>
    </row>
    <row r="206" spans="2:11" customFormat="1" ht="15" customHeight="1">
      <c r="B206" s="225"/>
      <c r="C206" s="202"/>
      <c r="D206" s="202"/>
      <c r="E206" s="202"/>
      <c r="F206" s="223" t="s">
        <v>55</v>
      </c>
      <c r="G206" s="202"/>
      <c r="H206" s="322" t="s">
        <v>1706</v>
      </c>
      <c r="I206" s="322"/>
      <c r="J206" s="322"/>
      <c r="K206" s="246"/>
    </row>
    <row r="207" spans="2:11" customFormat="1" ht="15" customHeight="1">
      <c r="B207" s="225"/>
      <c r="C207" s="202"/>
      <c r="D207" s="202"/>
      <c r="E207" s="202"/>
      <c r="F207" s="223" t="s">
        <v>56</v>
      </c>
      <c r="G207" s="202"/>
      <c r="H207" s="322" t="s">
        <v>1707</v>
      </c>
      <c r="I207" s="322"/>
      <c r="J207" s="322"/>
      <c r="K207" s="246"/>
    </row>
    <row r="208" spans="2:11" customFormat="1" ht="15" customHeight="1">
      <c r="B208" s="225"/>
      <c r="C208" s="202"/>
      <c r="D208" s="202"/>
      <c r="E208" s="202"/>
      <c r="F208" s="223"/>
      <c r="G208" s="202"/>
      <c r="H208" s="202"/>
      <c r="I208" s="202"/>
      <c r="J208" s="202"/>
      <c r="K208" s="246"/>
    </row>
    <row r="209" spans="2:11" customFormat="1" ht="15" customHeight="1">
      <c r="B209" s="225"/>
      <c r="C209" s="202" t="s">
        <v>1646</v>
      </c>
      <c r="D209" s="202"/>
      <c r="E209" s="202"/>
      <c r="F209" s="223" t="s">
        <v>95</v>
      </c>
      <c r="G209" s="202"/>
      <c r="H209" s="322" t="s">
        <v>1708</v>
      </c>
      <c r="I209" s="322"/>
      <c r="J209" s="322"/>
      <c r="K209" s="246"/>
    </row>
    <row r="210" spans="2:11" customFormat="1" ht="15" customHeight="1">
      <c r="B210" s="225"/>
      <c r="C210" s="202"/>
      <c r="D210" s="202"/>
      <c r="E210" s="202"/>
      <c r="F210" s="223" t="s">
        <v>105</v>
      </c>
      <c r="G210" s="202"/>
      <c r="H210" s="322" t="s">
        <v>1543</v>
      </c>
      <c r="I210" s="322"/>
      <c r="J210" s="322"/>
      <c r="K210" s="246"/>
    </row>
    <row r="211" spans="2:11" customFormat="1" ht="15" customHeight="1">
      <c r="B211" s="225"/>
      <c r="C211" s="202"/>
      <c r="D211" s="202"/>
      <c r="E211" s="202"/>
      <c r="F211" s="223" t="s">
        <v>1541</v>
      </c>
      <c r="G211" s="202"/>
      <c r="H211" s="322" t="s">
        <v>1709</v>
      </c>
      <c r="I211" s="322"/>
      <c r="J211" s="322"/>
      <c r="K211" s="246"/>
    </row>
    <row r="212" spans="2:11" customFormat="1" ht="15" customHeight="1">
      <c r="B212" s="270"/>
      <c r="C212" s="202"/>
      <c r="D212" s="202"/>
      <c r="E212" s="202"/>
      <c r="F212" s="223" t="s">
        <v>89</v>
      </c>
      <c r="G212" s="259"/>
      <c r="H212" s="323" t="s">
        <v>1544</v>
      </c>
      <c r="I212" s="323"/>
      <c r="J212" s="323"/>
      <c r="K212" s="271"/>
    </row>
    <row r="213" spans="2:11" customFormat="1" ht="15" customHeight="1">
      <c r="B213" s="270"/>
      <c r="C213" s="202"/>
      <c r="D213" s="202"/>
      <c r="E213" s="202"/>
      <c r="F213" s="223" t="s">
        <v>1545</v>
      </c>
      <c r="G213" s="259"/>
      <c r="H213" s="323" t="s">
        <v>1710</v>
      </c>
      <c r="I213" s="323"/>
      <c r="J213" s="323"/>
      <c r="K213" s="271"/>
    </row>
    <row r="214" spans="2:11" customFormat="1" ht="15" customHeight="1">
      <c r="B214" s="270"/>
      <c r="C214" s="202"/>
      <c r="D214" s="202"/>
      <c r="E214" s="202"/>
      <c r="F214" s="223"/>
      <c r="G214" s="259"/>
      <c r="H214" s="250"/>
      <c r="I214" s="250"/>
      <c r="J214" s="250"/>
      <c r="K214" s="271"/>
    </row>
    <row r="215" spans="2:11" customFormat="1" ht="15" customHeight="1">
      <c r="B215" s="270"/>
      <c r="C215" s="202" t="s">
        <v>1670</v>
      </c>
      <c r="D215" s="202"/>
      <c r="E215" s="202"/>
      <c r="F215" s="223">
        <v>1</v>
      </c>
      <c r="G215" s="259"/>
      <c r="H215" s="323" t="s">
        <v>1711</v>
      </c>
      <c r="I215" s="323"/>
      <c r="J215" s="323"/>
      <c r="K215" s="271"/>
    </row>
    <row r="216" spans="2:11" customFormat="1" ht="15" customHeight="1">
      <c r="B216" s="270"/>
      <c r="C216" s="202"/>
      <c r="D216" s="202"/>
      <c r="E216" s="202"/>
      <c r="F216" s="223">
        <v>2</v>
      </c>
      <c r="G216" s="259"/>
      <c r="H216" s="323" t="s">
        <v>1712</v>
      </c>
      <c r="I216" s="323"/>
      <c r="J216" s="323"/>
      <c r="K216" s="271"/>
    </row>
    <row r="217" spans="2:11" customFormat="1" ht="15" customHeight="1">
      <c r="B217" s="270"/>
      <c r="C217" s="202"/>
      <c r="D217" s="202"/>
      <c r="E217" s="202"/>
      <c r="F217" s="223">
        <v>3</v>
      </c>
      <c r="G217" s="259"/>
      <c r="H217" s="323" t="s">
        <v>1713</v>
      </c>
      <c r="I217" s="323"/>
      <c r="J217" s="323"/>
      <c r="K217" s="271"/>
    </row>
    <row r="218" spans="2:11" customFormat="1" ht="15" customHeight="1">
      <c r="B218" s="270"/>
      <c r="C218" s="202"/>
      <c r="D218" s="202"/>
      <c r="E218" s="202"/>
      <c r="F218" s="223">
        <v>4</v>
      </c>
      <c r="G218" s="259"/>
      <c r="H218" s="323" t="s">
        <v>1714</v>
      </c>
      <c r="I218" s="323"/>
      <c r="J218" s="323"/>
      <c r="K218" s="271"/>
    </row>
    <row r="219" spans="2:11" customFormat="1" ht="12.75" customHeight="1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" customHeight="1">
      <c r="B4" s="20"/>
      <c r="D4" s="21" t="s">
        <v>110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Zliv ÚV - stavební úpravy a výměna vystrojení</v>
      </c>
      <c r="F7" s="313"/>
      <c r="G7" s="313"/>
      <c r="H7" s="313"/>
      <c r="L7" s="20"/>
    </row>
    <row r="8" spans="2:46" s="1" customFormat="1" ht="12" customHeight="1">
      <c r="B8" s="33"/>
      <c r="D8" s="27" t="s">
        <v>111</v>
      </c>
      <c r="L8" s="33"/>
    </row>
    <row r="9" spans="2:46" s="1" customFormat="1" ht="16.5" customHeight="1">
      <c r="B9" s="33"/>
      <c r="E9" s="275" t="s">
        <v>112</v>
      </c>
      <c r="F9" s="314"/>
      <c r="G9" s="314"/>
      <c r="H9" s="314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90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11. 6. 2024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113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96"/>
      <c r="G18" s="296"/>
      <c r="H18" s="296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301" t="s">
        <v>44</v>
      </c>
      <c r="F27" s="301"/>
      <c r="G27" s="301"/>
      <c r="H27" s="301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ROUND(J83,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" customHeight="1">
      <c r="B33" s="33"/>
      <c r="D33" s="53" t="s">
        <v>52</v>
      </c>
      <c r="E33" s="27" t="s">
        <v>53</v>
      </c>
      <c r="F33" s="89">
        <f>ROUND((SUM(BE83:BE105)),  2)</f>
        <v>0</v>
      </c>
      <c r="I33" s="90">
        <v>0.21</v>
      </c>
      <c r="J33" s="89">
        <f>ROUND(((SUM(BE83:BE105))*I33),  2)</f>
        <v>0</v>
      </c>
      <c r="L33" s="33"/>
    </row>
    <row r="34" spans="2:12" s="1" customFormat="1" ht="14.4" customHeight="1">
      <c r="B34" s="33"/>
      <c r="E34" s="27" t="s">
        <v>54</v>
      </c>
      <c r="F34" s="89">
        <f>ROUND((SUM(BF83:BF105)),  2)</f>
        <v>0</v>
      </c>
      <c r="I34" s="90">
        <v>0.12</v>
      </c>
      <c r="J34" s="89">
        <f>ROUND(((SUM(BF83:BF105))*I34),  2)</f>
        <v>0</v>
      </c>
      <c r="L34" s="33"/>
    </row>
    <row r="35" spans="2:12" s="1" customFormat="1" ht="14.4" hidden="1" customHeight="1">
      <c r="B35" s="33"/>
      <c r="E35" s="27" t="s">
        <v>55</v>
      </c>
      <c r="F35" s="89">
        <f>ROUND((SUM(BG83:BG105)),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56</v>
      </c>
      <c r="F36" s="89">
        <f>ROUND((SUM(BH83:BH105)),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57</v>
      </c>
      <c r="F37" s="89">
        <f>ROUND((SUM(BI83:BI105)),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Zliv ÚV - stavební úpravy a výměna vystrojení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111</v>
      </c>
      <c r="L49" s="33"/>
    </row>
    <row r="50" spans="2:47" s="1" customFormat="1" ht="16.5" customHeight="1">
      <c r="B50" s="33"/>
      <c r="E50" s="275" t="str">
        <f>E9</f>
        <v>VRN-00 - Vedlejší rozpočtové náklady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Zliv</v>
      </c>
      <c r="I52" s="27" t="s">
        <v>24</v>
      </c>
      <c r="J52" s="50" t="str">
        <f>IF(J12="","",J12)</f>
        <v>11. 6. 2024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Město Zliv</v>
      </c>
      <c r="I54" s="27" t="s">
        <v>38</v>
      </c>
      <c r="J54" s="31" t="str">
        <f>E21</f>
        <v>VAK projekt s.r.o.</v>
      </c>
      <c r="L54" s="33"/>
    </row>
    <row r="55" spans="2:47" s="1" customFormat="1" ht="25.65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115</v>
      </c>
      <c r="D57" s="91"/>
      <c r="E57" s="91"/>
      <c r="F57" s="91"/>
      <c r="G57" s="91"/>
      <c r="H57" s="91"/>
      <c r="I57" s="91"/>
      <c r="J57" s="98" t="s">
        <v>116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80</v>
      </c>
      <c r="J59" s="64">
        <f>J83</f>
        <v>0</v>
      </c>
      <c r="L59" s="33"/>
      <c r="AU59" s="17" t="s">
        <v>117</v>
      </c>
    </row>
    <row r="60" spans="2:47" s="8" customFormat="1" ht="24.9" customHeight="1">
      <c r="B60" s="100"/>
      <c r="D60" s="101" t="s">
        <v>118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95" customHeight="1">
      <c r="B61" s="104"/>
      <c r="D61" s="105" t="s">
        <v>119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95" customHeight="1">
      <c r="B62" s="104"/>
      <c r="D62" s="105" t="s">
        <v>120</v>
      </c>
      <c r="E62" s="106"/>
      <c r="F62" s="106"/>
      <c r="G62" s="106"/>
      <c r="H62" s="106"/>
      <c r="I62" s="106"/>
      <c r="J62" s="107">
        <f>J100</f>
        <v>0</v>
      </c>
      <c r="L62" s="104"/>
    </row>
    <row r="63" spans="2:47" s="9" customFormat="1" ht="19.95" customHeight="1">
      <c r="B63" s="104"/>
      <c r="D63" s="105" t="s">
        <v>121</v>
      </c>
      <c r="E63" s="106"/>
      <c r="F63" s="106"/>
      <c r="G63" s="106"/>
      <c r="H63" s="106"/>
      <c r="I63" s="106"/>
      <c r="J63" s="107">
        <f>J103</f>
        <v>0</v>
      </c>
      <c r="L63" s="104"/>
    </row>
    <row r="64" spans="2:47" s="1" customFormat="1" ht="21.75" customHeight="1">
      <c r="B64" s="33"/>
      <c r="L64" s="33"/>
    </row>
    <row r="65" spans="2:12" s="1" customFormat="1" ht="6.9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" customHeight="1">
      <c r="B70" s="33"/>
      <c r="C70" s="21" t="s">
        <v>122</v>
      </c>
      <c r="L70" s="33"/>
    </row>
    <row r="71" spans="2:12" s="1" customFormat="1" ht="6.9" customHeight="1">
      <c r="B71" s="33"/>
      <c r="L71" s="33"/>
    </row>
    <row r="72" spans="2:12" s="1" customFormat="1" ht="12" customHeight="1">
      <c r="B72" s="33"/>
      <c r="C72" s="27" t="s">
        <v>16</v>
      </c>
      <c r="L72" s="33"/>
    </row>
    <row r="73" spans="2:12" s="1" customFormat="1" ht="16.5" customHeight="1">
      <c r="B73" s="33"/>
      <c r="E73" s="312" t="str">
        <f>E7</f>
        <v>Zliv ÚV - stavební úpravy a výměna vystrojení</v>
      </c>
      <c r="F73" s="313"/>
      <c r="G73" s="313"/>
      <c r="H73" s="313"/>
      <c r="L73" s="33"/>
    </row>
    <row r="74" spans="2:12" s="1" customFormat="1" ht="12" customHeight="1">
      <c r="B74" s="33"/>
      <c r="C74" s="27" t="s">
        <v>111</v>
      </c>
      <c r="L74" s="33"/>
    </row>
    <row r="75" spans="2:12" s="1" customFormat="1" ht="16.5" customHeight="1">
      <c r="B75" s="33"/>
      <c r="E75" s="275" t="str">
        <f>E9</f>
        <v>VRN-00 - Vedlejší rozpočtové náklady</v>
      </c>
      <c r="F75" s="314"/>
      <c r="G75" s="314"/>
      <c r="H75" s="314"/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7" t="s">
        <v>22</v>
      </c>
      <c r="F77" s="25" t="str">
        <f>F12</f>
        <v>Zliv</v>
      </c>
      <c r="I77" s="27" t="s">
        <v>24</v>
      </c>
      <c r="J77" s="50" t="str">
        <f>IF(J12="","",J12)</f>
        <v>11. 6. 2024</v>
      </c>
      <c r="L77" s="33"/>
    </row>
    <row r="78" spans="2:12" s="1" customFormat="1" ht="6.9" customHeight="1">
      <c r="B78" s="33"/>
      <c r="L78" s="33"/>
    </row>
    <row r="79" spans="2:12" s="1" customFormat="1" ht="15.15" customHeight="1">
      <c r="B79" s="33"/>
      <c r="C79" s="27" t="s">
        <v>30</v>
      </c>
      <c r="F79" s="25" t="str">
        <f>E15</f>
        <v>Město Zliv</v>
      </c>
      <c r="I79" s="27" t="s">
        <v>38</v>
      </c>
      <c r="J79" s="31" t="str">
        <f>E21</f>
        <v>VAK projekt s.r.o.</v>
      </c>
      <c r="L79" s="33"/>
    </row>
    <row r="80" spans="2:12" s="1" customFormat="1" ht="25.65" customHeight="1">
      <c r="B80" s="33"/>
      <c r="C80" s="27" t="s">
        <v>36</v>
      </c>
      <c r="F80" s="25" t="str">
        <f>IF(E18="","",E18)</f>
        <v>Vyplň údaj</v>
      </c>
      <c r="I80" s="27" t="s">
        <v>43</v>
      </c>
      <c r="J80" s="31" t="str">
        <f>E24</f>
        <v>Ing. Martina Zamlinská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123</v>
      </c>
      <c r="D82" s="110" t="s">
        <v>67</v>
      </c>
      <c r="E82" s="110" t="s">
        <v>63</v>
      </c>
      <c r="F82" s="110" t="s">
        <v>64</v>
      </c>
      <c r="G82" s="110" t="s">
        <v>124</v>
      </c>
      <c r="H82" s="110" t="s">
        <v>125</v>
      </c>
      <c r="I82" s="110" t="s">
        <v>126</v>
      </c>
      <c r="J82" s="110" t="s">
        <v>116</v>
      </c>
      <c r="K82" s="111" t="s">
        <v>127</v>
      </c>
      <c r="L82" s="108"/>
      <c r="M82" s="57" t="s">
        <v>44</v>
      </c>
      <c r="N82" s="58" t="s">
        <v>52</v>
      </c>
      <c r="O82" s="58" t="s">
        <v>128</v>
      </c>
      <c r="P82" s="58" t="s">
        <v>129</v>
      </c>
      <c r="Q82" s="58" t="s">
        <v>130</v>
      </c>
      <c r="R82" s="58" t="s">
        <v>131</v>
      </c>
      <c r="S82" s="58" t="s">
        <v>132</v>
      </c>
      <c r="T82" s="59" t="s">
        <v>133</v>
      </c>
    </row>
    <row r="83" spans="2:65" s="1" customFormat="1" ht="22.8" customHeight="1">
      <c r="B83" s="33"/>
      <c r="C83" s="62" t="s">
        <v>134</v>
      </c>
      <c r="J83" s="112">
        <f>BK83</f>
        <v>0</v>
      </c>
      <c r="L83" s="33"/>
      <c r="M83" s="60"/>
      <c r="N83" s="51"/>
      <c r="O83" s="51"/>
      <c r="P83" s="113">
        <f>P84</f>
        <v>0</v>
      </c>
      <c r="Q83" s="51"/>
      <c r="R83" s="113">
        <f>R84</f>
        <v>0</v>
      </c>
      <c r="S83" s="51"/>
      <c r="T83" s="114">
        <f>T84</f>
        <v>0</v>
      </c>
      <c r="AT83" s="17" t="s">
        <v>81</v>
      </c>
      <c r="AU83" s="17" t="s">
        <v>117</v>
      </c>
      <c r="BK83" s="115">
        <f>BK84</f>
        <v>0</v>
      </c>
    </row>
    <row r="84" spans="2:65" s="11" customFormat="1" ht="25.95" customHeight="1">
      <c r="B84" s="116"/>
      <c r="D84" s="117" t="s">
        <v>81</v>
      </c>
      <c r="E84" s="118" t="s">
        <v>135</v>
      </c>
      <c r="F84" s="118" t="s">
        <v>88</v>
      </c>
      <c r="I84" s="119"/>
      <c r="J84" s="120">
        <f>BK84</f>
        <v>0</v>
      </c>
      <c r="L84" s="116"/>
      <c r="M84" s="121"/>
      <c r="P84" s="122">
        <f>P85+P100+P103</f>
        <v>0</v>
      </c>
      <c r="R84" s="122">
        <f>R85+R100+R103</f>
        <v>0</v>
      </c>
      <c r="T84" s="123">
        <f>T85+T100+T103</f>
        <v>0</v>
      </c>
      <c r="AR84" s="117" t="s">
        <v>136</v>
      </c>
      <c r="AT84" s="124" t="s">
        <v>81</v>
      </c>
      <c r="AU84" s="124" t="s">
        <v>82</v>
      </c>
      <c r="AY84" s="117" t="s">
        <v>137</v>
      </c>
      <c r="BK84" s="125">
        <f>BK85+BK100+BK103</f>
        <v>0</v>
      </c>
    </row>
    <row r="85" spans="2:65" s="11" customFormat="1" ht="22.8" customHeight="1">
      <c r="B85" s="116"/>
      <c r="D85" s="117" t="s">
        <v>81</v>
      </c>
      <c r="E85" s="126" t="s">
        <v>138</v>
      </c>
      <c r="F85" s="126" t="s">
        <v>139</v>
      </c>
      <c r="I85" s="119"/>
      <c r="J85" s="127">
        <f>BK85</f>
        <v>0</v>
      </c>
      <c r="L85" s="116"/>
      <c r="M85" s="121"/>
      <c r="P85" s="122">
        <f>SUM(P86:P99)</f>
        <v>0</v>
      </c>
      <c r="R85" s="122">
        <f>SUM(R86:R99)</f>
        <v>0</v>
      </c>
      <c r="T85" s="123">
        <f>SUM(T86:T99)</f>
        <v>0</v>
      </c>
      <c r="AR85" s="117" t="s">
        <v>136</v>
      </c>
      <c r="AT85" s="124" t="s">
        <v>81</v>
      </c>
      <c r="AU85" s="124" t="s">
        <v>90</v>
      </c>
      <c r="AY85" s="117" t="s">
        <v>137</v>
      </c>
      <c r="BK85" s="125">
        <f>SUM(BK86:BK99)</f>
        <v>0</v>
      </c>
    </row>
    <row r="86" spans="2:65" s="1" customFormat="1" ht="16.5" customHeight="1">
      <c r="B86" s="33"/>
      <c r="C86" s="128" t="s">
        <v>90</v>
      </c>
      <c r="D86" s="128" t="s">
        <v>140</v>
      </c>
      <c r="E86" s="129" t="s">
        <v>141</v>
      </c>
      <c r="F86" s="130" t="s">
        <v>142</v>
      </c>
      <c r="G86" s="131" t="s">
        <v>143</v>
      </c>
      <c r="H86" s="132">
        <v>1</v>
      </c>
      <c r="I86" s="133"/>
      <c r="J86" s="134">
        <f>ROUND(I86*H86,2)</f>
        <v>0</v>
      </c>
      <c r="K86" s="130" t="s">
        <v>44</v>
      </c>
      <c r="L86" s="33"/>
      <c r="M86" s="135" t="s">
        <v>44</v>
      </c>
      <c r="N86" s="136" t="s">
        <v>53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144</v>
      </c>
      <c r="AT86" s="139" t="s">
        <v>140</v>
      </c>
      <c r="AU86" s="139" t="s">
        <v>92</v>
      </c>
      <c r="AY86" s="17" t="s">
        <v>137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7" t="s">
        <v>90</v>
      </c>
      <c r="BK86" s="140">
        <f>ROUND(I86*H86,2)</f>
        <v>0</v>
      </c>
      <c r="BL86" s="17" t="s">
        <v>144</v>
      </c>
      <c r="BM86" s="139" t="s">
        <v>145</v>
      </c>
    </row>
    <row r="87" spans="2:65" s="1" customFormat="1" ht="19.2">
      <c r="B87" s="33"/>
      <c r="D87" s="141" t="s">
        <v>146</v>
      </c>
      <c r="F87" s="142" t="s">
        <v>147</v>
      </c>
      <c r="I87" s="143"/>
      <c r="L87" s="33"/>
      <c r="M87" s="144"/>
      <c r="T87" s="54"/>
      <c r="AT87" s="17" t="s">
        <v>146</v>
      </c>
      <c r="AU87" s="17" t="s">
        <v>92</v>
      </c>
    </row>
    <row r="88" spans="2:65" s="1" customFormat="1" ht="16.5" customHeight="1">
      <c r="B88" s="33"/>
      <c r="C88" s="128" t="s">
        <v>92</v>
      </c>
      <c r="D88" s="128" t="s">
        <v>140</v>
      </c>
      <c r="E88" s="129" t="s">
        <v>148</v>
      </c>
      <c r="F88" s="130" t="s">
        <v>149</v>
      </c>
      <c r="G88" s="131" t="s">
        <v>143</v>
      </c>
      <c r="H88" s="132">
        <v>1</v>
      </c>
      <c r="I88" s="133"/>
      <c r="J88" s="134">
        <f>ROUND(I88*H88,2)</f>
        <v>0</v>
      </c>
      <c r="K88" s="130" t="s">
        <v>44</v>
      </c>
      <c r="L88" s="33"/>
      <c r="M88" s="135" t="s">
        <v>44</v>
      </c>
      <c r="N88" s="136" t="s">
        <v>53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144</v>
      </c>
      <c r="AT88" s="139" t="s">
        <v>140</v>
      </c>
      <c r="AU88" s="139" t="s">
        <v>92</v>
      </c>
      <c r="AY88" s="17" t="s">
        <v>137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90</v>
      </c>
      <c r="BK88" s="140">
        <f>ROUND(I88*H88,2)</f>
        <v>0</v>
      </c>
      <c r="BL88" s="17" t="s">
        <v>144</v>
      </c>
      <c r="BM88" s="139" t="s">
        <v>150</v>
      </c>
    </row>
    <row r="89" spans="2:65" s="1" customFormat="1" ht="16.5" customHeight="1">
      <c r="B89" s="33"/>
      <c r="C89" s="128" t="s">
        <v>151</v>
      </c>
      <c r="D89" s="128" t="s">
        <v>140</v>
      </c>
      <c r="E89" s="129" t="s">
        <v>152</v>
      </c>
      <c r="F89" s="130" t="s">
        <v>153</v>
      </c>
      <c r="G89" s="131" t="s">
        <v>143</v>
      </c>
      <c r="H89" s="132">
        <v>1</v>
      </c>
      <c r="I89" s="133"/>
      <c r="J89" s="134">
        <f>ROUND(I89*H89,2)</f>
        <v>0</v>
      </c>
      <c r="K89" s="130" t="s">
        <v>44</v>
      </c>
      <c r="L89" s="33"/>
      <c r="M89" s="135" t="s">
        <v>44</v>
      </c>
      <c r="N89" s="136" t="s">
        <v>53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144</v>
      </c>
      <c r="AT89" s="139" t="s">
        <v>140</v>
      </c>
      <c r="AU89" s="139" t="s">
        <v>92</v>
      </c>
      <c r="AY89" s="17" t="s">
        <v>137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90</v>
      </c>
      <c r="BK89" s="140">
        <f>ROUND(I89*H89,2)</f>
        <v>0</v>
      </c>
      <c r="BL89" s="17" t="s">
        <v>144</v>
      </c>
      <c r="BM89" s="139" t="s">
        <v>154</v>
      </c>
    </row>
    <row r="90" spans="2:65" s="1" customFormat="1" ht="16.5" customHeight="1">
      <c r="B90" s="33"/>
      <c r="C90" s="128" t="s">
        <v>155</v>
      </c>
      <c r="D90" s="128" t="s">
        <v>140</v>
      </c>
      <c r="E90" s="129" t="s">
        <v>156</v>
      </c>
      <c r="F90" s="130" t="s">
        <v>157</v>
      </c>
      <c r="G90" s="131" t="s">
        <v>143</v>
      </c>
      <c r="H90" s="132">
        <v>1</v>
      </c>
      <c r="I90" s="133"/>
      <c r="J90" s="134">
        <f>ROUND(I90*H90,2)</f>
        <v>0</v>
      </c>
      <c r="K90" s="130" t="s">
        <v>44</v>
      </c>
      <c r="L90" s="33"/>
      <c r="M90" s="135" t="s">
        <v>44</v>
      </c>
      <c r="N90" s="136" t="s">
        <v>53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144</v>
      </c>
      <c r="AT90" s="139" t="s">
        <v>140</v>
      </c>
      <c r="AU90" s="139" t="s">
        <v>92</v>
      </c>
      <c r="AY90" s="17" t="s">
        <v>137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90</v>
      </c>
      <c r="BK90" s="140">
        <f>ROUND(I90*H90,2)</f>
        <v>0</v>
      </c>
      <c r="BL90" s="17" t="s">
        <v>144</v>
      </c>
      <c r="BM90" s="139" t="s">
        <v>158</v>
      </c>
    </row>
    <row r="91" spans="2:65" s="1" customFormat="1" ht="19.2">
      <c r="B91" s="33"/>
      <c r="D91" s="141" t="s">
        <v>146</v>
      </c>
      <c r="F91" s="142" t="s">
        <v>159</v>
      </c>
      <c r="I91" s="143"/>
      <c r="L91" s="33"/>
      <c r="M91" s="144"/>
      <c r="T91" s="54"/>
      <c r="AT91" s="17" t="s">
        <v>146</v>
      </c>
      <c r="AU91" s="17" t="s">
        <v>92</v>
      </c>
    </row>
    <row r="92" spans="2:65" s="1" customFormat="1" ht="16.5" customHeight="1">
      <c r="B92" s="33"/>
      <c r="C92" s="128" t="s">
        <v>136</v>
      </c>
      <c r="D92" s="128" t="s">
        <v>140</v>
      </c>
      <c r="E92" s="129" t="s">
        <v>160</v>
      </c>
      <c r="F92" s="130" t="s">
        <v>161</v>
      </c>
      <c r="G92" s="131" t="s">
        <v>143</v>
      </c>
      <c r="H92" s="132">
        <v>1</v>
      </c>
      <c r="I92" s="133"/>
      <c r="J92" s="134">
        <f>ROUND(I92*H92,2)</f>
        <v>0</v>
      </c>
      <c r="K92" s="130" t="s">
        <v>44</v>
      </c>
      <c r="L92" s="33"/>
      <c r="M92" s="135" t="s">
        <v>44</v>
      </c>
      <c r="N92" s="136" t="s">
        <v>53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144</v>
      </c>
      <c r="AT92" s="139" t="s">
        <v>140</v>
      </c>
      <c r="AU92" s="139" t="s">
        <v>92</v>
      </c>
      <c r="AY92" s="17" t="s">
        <v>137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90</v>
      </c>
      <c r="BK92" s="140">
        <f>ROUND(I92*H92,2)</f>
        <v>0</v>
      </c>
      <c r="BL92" s="17" t="s">
        <v>144</v>
      </c>
      <c r="BM92" s="139" t="s">
        <v>162</v>
      </c>
    </row>
    <row r="93" spans="2:65" s="12" customFormat="1" ht="10.199999999999999">
      <c r="B93" s="145"/>
      <c r="D93" s="141" t="s">
        <v>163</v>
      </c>
      <c r="E93" s="146" t="s">
        <v>44</v>
      </c>
      <c r="F93" s="147" t="s">
        <v>90</v>
      </c>
      <c r="H93" s="148">
        <v>1</v>
      </c>
      <c r="I93" s="149"/>
      <c r="L93" s="145"/>
      <c r="M93" s="150"/>
      <c r="T93" s="151"/>
      <c r="AT93" s="146" t="s">
        <v>163</v>
      </c>
      <c r="AU93" s="146" t="s">
        <v>92</v>
      </c>
      <c r="AV93" s="12" t="s">
        <v>92</v>
      </c>
      <c r="AW93" s="12" t="s">
        <v>42</v>
      </c>
      <c r="AX93" s="12" t="s">
        <v>90</v>
      </c>
      <c r="AY93" s="146" t="s">
        <v>137</v>
      </c>
    </row>
    <row r="94" spans="2:65" s="1" customFormat="1" ht="16.5" customHeight="1">
      <c r="B94" s="33"/>
      <c r="C94" s="128" t="s">
        <v>164</v>
      </c>
      <c r="D94" s="128" t="s">
        <v>140</v>
      </c>
      <c r="E94" s="129" t="s">
        <v>165</v>
      </c>
      <c r="F94" s="130" t="s">
        <v>166</v>
      </c>
      <c r="G94" s="131" t="s">
        <v>143</v>
      </c>
      <c r="H94" s="132">
        <v>1</v>
      </c>
      <c r="I94" s="133"/>
      <c r="J94" s="134">
        <f>ROUND(I94*H94,2)</f>
        <v>0</v>
      </c>
      <c r="K94" s="130" t="s">
        <v>44</v>
      </c>
      <c r="L94" s="33"/>
      <c r="M94" s="135" t="s">
        <v>44</v>
      </c>
      <c r="N94" s="136" t="s">
        <v>53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144</v>
      </c>
      <c r="AT94" s="139" t="s">
        <v>140</v>
      </c>
      <c r="AU94" s="139" t="s">
        <v>92</v>
      </c>
      <c r="AY94" s="17" t="s">
        <v>137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7" t="s">
        <v>90</v>
      </c>
      <c r="BK94" s="140">
        <f>ROUND(I94*H94,2)</f>
        <v>0</v>
      </c>
      <c r="BL94" s="17" t="s">
        <v>144</v>
      </c>
      <c r="BM94" s="139" t="s">
        <v>167</v>
      </c>
    </row>
    <row r="95" spans="2:65" s="12" customFormat="1" ht="10.199999999999999">
      <c r="B95" s="145"/>
      <c r="D95" s="141" t="s">
        <v>163</v>
      </c>
      <c r="E95" s="146" t="s">
        <v>44</v>
      </c>
      <c r="F95" s="147" t="s">
        <v>90</v>
      </c>
      <c r="H95" s="148">
        <v>1</v>
      </c>
      <c r="I95" s="149"/>
      <c r="L95" s="145"/>
      <c r="M95" s="150"/>
      <c r="T95" s="151"/>
      <c r="AT95" s="146" t="s">
        <v>163</v>
      </c>
      <c r="AU95" s="146" t="s">
        <v>92</v>
      </c>
      <c r="AV95" s="12" t="s">
        <v>92</v>
      </c>
      <c r="AW95" s="12" t="s">
        <v>42</v>
      </c>
      <c r="AX95" s="12" t="s">
        <v>90</v>
      </c>
      <c r="AY95" s="146" t="s">
        <v>137</v>
      </c>
    </row>
    <row r="96" spans="2:65" s="1" customFormat="1" ht="16.5" customHeight="1">
      <c r="B96" s="33"/>
      <c r="C96" s="128" t="s">
        <v>168</v>
      </c>
      <c r="D96" s="128" t="s">
        <v>140</v>
      </c>
      <c r="E96" s="129" t="s">
        <v>169</v>
      </c>
      <c r="F96" s="130" t="s">
        <v>170</v>
      </c>
      <c r="G96" s="131" t="s">
        <v>143</v>
      </c>
      <c r="H96" s="132">
        <v>3</v>
      </c>
      <c r="I96" s="133"/>
      <c r="J96" s="134">
        <f>ROUND(I96*H96,2)</f>
        <v>0</v>
      </c>
      <c r="K96" s="130" t="s">
        <v>44</v>
      </c>
      <c r="L96" s="33"/>
      <c r="M96" s="135" t="s">
        <v>44</v>
      </c>
      <c r="N96" s="136" t="s">
        <v>53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144</v>
      </c>
      <c r="AT96" s="139" t="s">
        <v>140</v>
      </c>
      <c r="AU96" s="139" t="s">
        <v>92</v>
      </c>
      <c r="AY96" s="17" t="s">
        <v>137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7" t="s">
        <v>90</v>
      </c>
      <c r="BK96" s="140">
        <f>ROUND(I96*H96,2)</f>
        <v>0</v>
      </c>
      <c r="BL96" s="17" t="s">
        <v>144</v>
      </c>
      <c r="BM96" s="139" t="s">
        <v>171</v>
      </c>
    </row>
    <row r="97" spans="2:65" s="12" customFormat="1" ht="10.199999999999999">
      <c r="B97" s="145"/>
      <c r="D97" s="141" t="s">
        <v>163</v>
      </c>
      <c r="E97" s="146" t="s">
        <v>44</v>
      </c>
      <c r="F97" s="147" t="s">
        <v>151</v>
      </c>
      <c r="H97" s="148">
        <v>3</v>
      </c>
      <c r="I97" s="149"/>
      <c r="L97" s="145"/>
      <c r="M97" s="150"/>
      <c r="T97" s="151"/>
      <c r="AT97" s="146" t="s">
        <v>163</v>
      </c>
      <c r="AU97" s="146" t="s">
        <v>92</v>
      </c>
      <c r="AV97" s="12" t="s">
        <v>92</v>
      </c>
      <c r="AW97" s="12" t="s">
        <v>42</v>
      </c>
      <c r="AX97" s="12" t="s">
        <v>90</v>
      </c>
      <c r="AY97" s="146" t="s">
        <v>137</v>
      </c>
    </row>
    <row r="98" spans="2:65" s="1" customFormat="1" ht="16.5" customHeight="1">
      <c r="B98" s="33"/>
      <c r="C98" s="128" t="s">
        <v>172</v>
      </c>
      <c r="D98" s="128" t="s">
        <v>140</v>
      </c>
      <c r="E98" s="129" t="s">
        <v>173</v>
      </c>
      <c r="F98" s="130" t="s">
        <v>174</v>
      </c>
      <c r="G98" s="131" t="s">
        <v>143</v>
      </c>
      <c r="H98" s="132">
        <v>1</v>
      </c>
      <c r="I98" s="133"/>
      <c r="J98" s="134">
        <f>ROUND(I98*H98,2)</f>
        <v>0</v>
      </c>
      <c r="K98" s="130" t="s">
        <v>44</v>
      </c>
      <c r="L98" s="33"/>
      <c r="M98" s="135" t="s">
        <v>44</v>
      </c>
      <c r="N98" s="136" t="s">
        <v>53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144</v>
      </c>
      <c r="AT98" s="139" t="s">
        <v>140</v>
      </c>
      <c r="AU98" s="139" t="s">
        <v>92</v>
      </c>
      <c r="AY98" s="17" t="s">
        <v>137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90</v>
      </c>
      <c r="BK98" s="140">
        <f>ROUND(I98*H98,2)</f>
        <v>0</v>
      </c>
      <c r="BL98" s="17" t="s">
        <v>144</v>
      </c>
      <c r="BM98" s="139" t="s">
        <v>175</v>
      </c>
    </row>
    <row r="99" spans="2:65" s="12" customFormat="1" ht="10.199999999999999">
      <c r="B99" s="145"/>
      <c r="D99" s="141" t="s">
        <v>163</v>
      </c>
      <c r="E99" s="146" t="s">
        <v>44</v>
      </c>
      <c r="F99" s="147" t="s">
        <v>90</v>
      </c>
      <c r="H99" s="148">
        <v>1</v>
      </c>
      <c r="I99" s="149"/>
      <c r="L99" s="145"/>
      <c r="M99" s="150"/>
      <c r="T99" s="151"/>
      <c r="AT99" s="146" t="s">
        <v>163</v>
      </c>
      <c r="AU99" s="146" t="s">
        <v>92</v>
      </c>
      <c r="AV99" s="12" t="s">
        <v>92</v>
      </c>
      <c r="AW99" s="12" t="s">
        <v>42</v>
      </c>
      <c r="AX99" s="12" t="s">
        <v>90</v>
      </c>
      <c r="AY99" s="146" t="s">
        <v>137</v>
      </c>
    </row>
    <row r="100" spans="2:65" s="11" customFormat="1" ht="22.8" customHeight="1">
      <c r="B100" s="116"/>
      <c r="D100" s="117" t="s">
        <v>81</v>
      </c>
      <c r="E100" s="126" t="s">
        <v>176</v>
      </c>
      <c r="F100" s="126" t="s">
        <v>177</v>
      </c>
      <c r="I100" s="119"/>
      <c r="J100" s="127">
        <f>BK100</f>
        <v>0</v>
      </c>
      <c r="L100" s="116"/>
      <c r="M100" s="121"/>
      <c r="P100" s="122">
        <f>SUM(P101:P102)</f>
        <v>0</v>
      </c>
      <c r="R100" s="122">
        <f>SUM(R101:R102)</f>
        <v>0</v>
      </c>
      <c r="T100" s="123">
        <f>SUM(T101:T102)</f>
        <v>0</v>
      </c>
      <c r="AR100" s="117" t="s">
        <v>136</v>
      </c>
      <c r="AT100" s="124" t="s">
        <v>81</v>
      </c>
      <c r="AU100" s="124" t="s">
        <v>90</v>
      </c>
      <c r="AY100" s="117" t="s">
        <v>137</v>
      </c>
      <c r="BK100" s="125">
        <f>SUM(BK101:BK102)</f>
        <v>0</v>
      </c>
    </row>
    <row r="101" spans="2:65" s="1" customFormat="1" ht="16.5" customHeight="1">
      <c r="B101" s="33"/>
      <c r="C101" s="128" t="s">
        <v>178</v>
      </c>
      <c r="D101" s="128" t="s">
        <v>140</v>
      </c>
      <c r="E101" s="129" t="s">
        <v>179</v>
      </c>
      <c r="F101" s="130" t="s">
        <v>177</v>
      </c>
      <c r="G101" s="131" t="s">
        <v>143</v>
      </c>
      <c r="H101" s="132">
        <v>1</v>
      </c>
      <c r="I101" s="133"/>
      <c r="J101" s="134">
        <f>ROUND(I101*H101,2)</f>
        <v>0</v>
      </c>
      <c r="K101" s="130" t="s">
        <v>44</v>
      </c>
      <c r="L101" s="33"/>
      <c r="M101" s="135" t="s">
        <v>44</v>
      </c>
      <c r="N101" s="136" t="s">
        <v>53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144</v>
      </c>
      <c r="AT101" s="139" t="s">
        <v>140</v>
      </c>
      <c r="AU101" s="139" t="s">
        <v>92</v>
      </c>
      <c r="AY101" s="17" t="s">
        <v>137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90</v>
      </c>
      <c r="BK101" s="140">
        <f>ROUND(I101*H101,2)</f>
        <v>0</v>
      </c>
      <c r="BL101" s="17" t="s">
        <v>144</v>
      </c>
      <c r="BM101" s="139" t="s">
        <v>180</v>
      </c>
    </row>
    <row r="102" spans="2:65" s="12" customFormat="1" ht="10.199999999999999">
      <c r="B102" s="145"/>
      <c r="D102" s="141" t="s">
        <v>163</v>
      </c>
      <c r="E102" s="146" t="s">
        <v>44</v>
      </c>
      <c r="F102" s="147" t="s">
        <v>90</v>
      </c>
      <c r="H102" s="148">
        <v>1</v>
      </c>
      <c r="I102" s="149"/>
      <c r="L102" s="145"/>
      <c r="M102" s="150"/>
      <c r="T102" s="151"/>
      <c r="AT102" s="146" t="s">
        <v>163</v>
      </c>
      <c r="AU102" s="146" t="s">
        <v>92</v>
      </c>
      <c r="AV102" s="12" t="s">
        <v>92</v>
      </c>
      <c r="AW102" s="12" t="s">
        <v>42</v>
      </c>
      <c r="AX102" s="12" t="s">
        <v>90</v>
      </c>
      <c r="AY102" s="146" t="s">
        <v>137</v>
      </c>
    </row>
    <row r="103" spans="2:65" s="11" customFormat="1" ht="22.8" customHeight="1">
      <c r="B103" s="116"/>
      <c r="D103" s="117" t="s">
        <v>81</v>
      </c>
      <c r="E103" s="126" t="s">
        <v>181</v>
      </c>
      <c r="F103" s="126" t="s">
        <v>182</v>
      </c>
      <c r="I103" s="119"/>
      <c r="J103" s="127">
        <f>BK103</f>
        <v>0</v>
      </c>
      <c r="L103" s="116"/>
      <c r="M103" s="121"/>
      <c r="P103" s="122">
        <f>SUM(P104:P105)</f>
        <v>0</v>
      </c>
      <c r="R103" s="122">
        <f>SUM(R104:R105)</f>
        <v>0</v>
      </c>
      <c r="T103" s="123">
        <f>SUM(T104:T105)</f>
        <v>0</v>
      </c>
      <c r="AR103" s="117" t="s">
        <v>136</v>
      </c>
      <c r="AT103" s="124" t="s">
        <v>81</v>
      </c>
      <c r="AU103" s="124" t="s">
        <v>90</v>
      </c>
      <c r="AY103" s="117" t="s">
        <v>137</v>
      </c>
      <c r="BK103" s="125">
        <f>SUM(BK104:BK105)</f>
        <v>0</v>
      </c>
    </row>
    <row r="104" spans="2:65" s="1" customFormat="1" ht="16.5" customHeight="1">
      <c r="B104" s="33"/>
      <c r="C104" s="128" t="s">
        <v>183</v>
      </c>
      <c r="D104" s="128" t="s">
        <v>140</v>
      </c>
      <c r="E104" s="129" t="s">
        <v>184</v>
      </c>
      <c r="F104" s="130" t="s">
        <v>185</v>
      </c>
      <c r="G104" s="131" t="s">
        <v>143</v>
      </c>
      <c r="H104" s="132">
        <v>1</v>
      </c>
      <c r="I104" s="133"/>
      <c r="J104" s="134">
        <f>ROUND(I104*H104,2)</f>
        <v>0</v>
      </c>
      <c r="K104" s="130" t="s">
        <v>44</v>
      </c>
      <c r="L104" s="33"/>
      <c r="M104" s="135" t="s">
        <v>44</v>
      </c>
      <c r="N104" s="136" t="s">
        <v>53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144</v>
      </c>
      <c r="AT104" s="139" t="s">
        <v>140</v>
      </c>
      <c r="AU104" s="139" t="s">
        <v>92</v>
      </c>
      <c r="AY104" s="17" t="s">
        <v>137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90</v>
      </c>
      <c r="BK104" s="140">
        <f>ROUND(I104*H104,2)</f>
        <v>0</v>
      </c>
      <c r="BL104" s="17" t="s">
        <v>144</v>
      </c>
      <c r="BM104" s="139" t="s">
        <v>186</v>
      </c>
    </row>
    <row r="105" spans="2:65" s="12" customFormat="1" ht="10.199999999999999">
      <c r="B105" s="145"/>
      <c r="D105" s="141" t="s">
        <v>163</v>
      </c>
      <c r="E105" s="146" t="s">
        <v>44</v>
      </c>
      <c r="F105" s="147" t="s">
        <v>90</v>
      </c>
      <c r="H105" s="148">
        <v>1</v>
      </c>
      <c r="I105" s="149"/>
      <c r="L105" s="145"/>
      <c r="M105" s="152"/>
      <c r="N105" s="153"/>
      <c r="O105" s="153"/>
      <c r="P105" s="153"/>
      <c r="Q105" s="153"/>
      <c r="R105" s="153"/>
      <c r="S105" s="153"/>
      <c r="T105" s="154"/>
      <c r="AT105" s="146" t="s">
        <v>163</v>
      </c>
      <c r="AU105" s="146" t="s">
        <v>92</v>
      </c>
      <c r="AV105" s="12" t="s">
        <v>92</v>
      </c>
      <c r="AW105" s="12" t="s">
        <v>42</v>
      </c>
      <c r="AX105" s="12" t="s">
        <v>90</v>
      </c>
      <c r="AY105" s="146" t="s">
        <v>137</v>
      </c>
    </row>
    <row r="106" spans="2:65" s="1" customFormat="1" ht="6.9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3"/>
    </row>
  </sheetData>
  <sheetProtection algorithmName="SHA-512" hashValue="SDEpOffCTb5dNtsm+6OgAW5+stN27QDfre9ZAVcikR5OmhJL3n3Hrvu5ME5MUoQVBfqdHkW1UqSInD0r9OExYQ==" saltValue="JsIluUMNXlronLkRqWyAo/uFl6wGQCMMx6SURuenChy48nJFpD2yUpXSF1zTGnrKbGgh555nI7Li1W4o6OrUhA==" spinCount="100000" sheet="1" objects="1" scenarios="1" formatColumns="0" formatRows="0" autoFilter="0"/>
  <autoFilter ref="C82:K105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87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96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" customHeight="1">
      <c r="B4" s="20"/>
      <c r="D4" s="21" t="s">
        <v>110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Zliv ÚV - stavební úpravy a výměna vystrojení</v>
      </c>
      <c r="F7" s="313"/>
      <c r="G7" s="313"/>
      <c r="H7" s="313"/>
      <c r="L7" s="20"/>
    </row>
    <row r="8" spans="2:46" s="1" customFormat="1" ht="12" customHeight="1">
      <c r="B8" s="33"/>
      <c r="D8" s="27" t="s">
        <v>111</v>
      </c>
      <c r="L8" s="33"/>
    </row>
    <row r="9" spans="2:46" s="1" customFormat="1" ht="16.5" customHeight="1">
      <c r="B9" s="33"/>
      <c r="E9" s="275" t="s">
        <v>187</v>
      </c>
      <c r="F9" s="314"/>
      <c r="G9" s="314"/>
      <c r="H9" s="314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90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11. 6. 2024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113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96"/>
      <c r="G18" s="296"/>
      <c r="H18" s="296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301" t="s">
        <v>44</v>
      </c>
      <c r="F27" s="301"/>
      <c r="G27" s="301"/>
      <c r="H27" s="301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ROUND(J95,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" customHeight="1">
      <c r="B33" s="33"/>
      <c r="D33" s="53" t="s">
        <v>52</v>
      </c>
      <c r="E33" s="27" t="s">
        <v>53</v>
      </c>
      <c r="F33" s="89">
        <f>ROUND((SUM(BE95:BE875)),  2)</f>
        <v>0</v>
      </c>
      <c r="I33" s="90">
        <v>0.21</v>
      </c>
      <c r="J33" s="89">
        <f>ROUND(((SUM(BE95:BE875))*I33),  2)</f>
        <v>0</v>
      </c>
      <c r="L33" s="33"/>
    </row>
    <row r="34" spans="2:12" s="1" customFormat="1" ht="14.4" customHeight="1">
      <c r="B34" s="33"/>
      <c r="E34" s="27" t="s">
        <v>54</v>
      </c>
      <c r="F34" s="89">
        <f>ROUND((SUM(BF95:BF875)),  2)</f>
        <v>0</v>
      </c>
      <c r="I34" s="90">
        <v>0.12</v>
      </c>
      <c r="J34" s="89">
        <f>ROUND(((SUM(BF95:BF875))*I34),  2)</f>
        <v>0</v>
      </c>
      <c r="L34" s="33"/>
    </row>
    <row r="35" spans="2:12" s="1" customFormat="1" ht="14.4" hidden="1" customHeight="1">
      <c r="B35" s="33"/>
      <c r="E35" s="27" t="s">
        <v>55</v>
      </c>
      <c r="F35" s="89">
        <f>ROUND((SUM(BG95:BG875)),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56</v>
      </c>
      <c r="F36" s="89">
        <f>ROUND((SUM(BH95:BH875)),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57</v>
      </c>
      <c r="F37" s="89">
        <f>ROUND((SUM(BI95:BI875)),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Zliv ÚV - stavební úpravy a výměna vystrojení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111</v>
      </c>
      <c r="L49" s="33"/>
    </row>
    <row r="50" spans="2:47" s="1" customFormat="1" ht="16.5" customHeight="1">
      <c r="B50" s="33"/>
      <c r="E50" s="275" t="str">
        <f>E9</f>
        <v>SO-01 - Obnovy povrchů a stavební práce uvnitř ÚV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Zliv</v>
      </c>
      <c r="I52" s="27" t="s">
        <v>24</v>
      </c>
      <c r="J52" s="50" t="str">
        <f>IF(J12="","",J12)</f>
        <v>11. 6. 2024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Město Zliv</v>
      </c>
      <c r="I54" s="27" t="s">
        <v>38</v>
      </c>
      <c r="J54" s="31" t="str">
        <f>E21</f>
        <v>VAK projekt s.r.o.</v>
      </c>
      <c r="L54" s="33"/>
    </row>
    <row r="55" spans="2:47" s="1" customFormat="1" ht="25.65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115</v>
      </c>
      <c r="D57" s="91"/>
      <c r="E57" s="91"/>
      <c r="F57" s="91"/>
      <c r="G57" s="91"/>
      <c r="H57" s="91"/>
      <c r="I57" s="91"/>
      <c r="J57" s="98" t="s">
        <v>116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80</v>
      </c>
      <c r="J59" s="64">
        <f>J95</f>
        <v>0</v>
      </c>
      <c r="L59" s="33"/>
      <c r="AU59" s="17" t="s">
        <v>117</v>
      </c>
    </row>
    <row r="60" spans="2:47" s="8" customFormat="1" ht="24.9" customHeight="1">
      <c r="B60" s="100"/>
      <c r="D60" s="101" t="s">
        <v>188</v>
      </c>
      <c r="E60" s="102"/>
      <c r="F60" s="102"/>
      <c r="G60" s="102"/>
      <c r="H60" s="102"/>
      <c r="I60" s="102"/>
      <c r="J60" s="103">
        <f>J96</f>
        <v>0</v>
      </c>
      <c r="L60" s="100"/>
    </row>
    <row r="61" spans="2:47" s="9" customFormat="1" ht="19.95" customHeight="1">
      <c r="B61" s="104"/>
      <c r="D61" s="105" t="s">
        <v>189</v>
      </c>
      <c r="E61" s="106"/>
      <c r="F61" s="106"/>
      <c r="G61" s="106"/>
      <c r="H61" s="106"/>
      <c r="I61" s="106"/>
      <c r="J61" s="107">
        <f>J97</f>
        <v>0</v>
      </c>
      <c r="L61" s="104"/>
    </row>
    <row r="62" spans="2:47" s="9" customFormat="1" ht="19.95" customHeight="1">
      <c r="B62" s="104"/>
      <c r="D62" s="105" t="s">
        <v>190</v>
      </c>
      <c r="E62" s="106"/>
      <c r="F62" s="106"/>
      <c r="G62" s="106"/>
      <c r="H62" s="106"/>
      <c r="I62" s="106"/>
      <c r="J62" s="107">
        <f>J115</f>
        <v>0</v>
      </c>
      <c r="L62" s="104"/>
    </row>
    <row r="63" spans="2:47" s="9" customFormat="1" ht="19.95" customHeight="1">
      <c r="B63" s="104"/>
      <c r="D63" s="105" t="s">
        <v>191</v>
      </c>
      <c r="E63" s="106"/>
      <c r="F63" s="106"/>
      <c r="G63" s="106"/>
      <c r="H63" s="106"/>
      <c r="I63" s="106"/>
      <c r="J63" s="107">
        <f>J138</f>
        <v>0</v>
      </c>
      <c r="L63" s="104"/>
    </row>
    <row r="64" spans="2:47" s="9" customFormat="1" ht="19.95" customHeight="1">
      <c r="B64" s="104"/>
      <c r="D64" s="105" t="s">
        <v>192</v>
      </c>
      <c r="E64" s="106"/>
      <c r="F64" s="106"/>
      <c r="G64" s="106"/>
      <c r="H64" s="106"/>
      <c r="I64" s="106"/>
      <c r="J64" s="107">
        <f>J247</f>
        <v>0</v>
      </c>
      <c r="L64" s="104"/>
    </row>
    <row r="65" spans="2:12" s="9" customFormat="1" ht="19.95" customHeight="1">
      <c r="B65" s="104"/>
      <c r="D65" s="105" t="s">
        <v>193</v>
      </c>
      <c r="E65" s="106"/>
      <c r="F65" s="106"/>
      <c r="G65" s="106"/>
      <c r="H65" s="106"/>
      <c r="I65" s="106"/>
      <c r="J65" s="107">
        <f>J258</f>
        <v>0</v>
      </c>
      <c r="L65" s="104"/>
    </row>
    <row r="66" spans="2:12" s="9" customFormat="1" ht="19.95" customHeight="1">
      <c r="B66" s="104"/>
      <c r="D66" s="105" t="s">
        <v>194</v>
      </c>
      <c r="E66" s="106"/>
      <c r="F66" s="106"/>
      <c r="G66" s="106"/>
      <c r="H66" s="106"/>
      <c r="I66" s="106"/>
      <c r="J66" s="107">
        <f>J537</f>
        <v>0</v>
      </c>
      <c r="L66" s="104"/>
    </row>
    <row r="67" spans="2:12" s="9" customFormat="1" ht="19.95" customHeight="1">
      <c r="B67" s="104"/>
      <c r="D67" s="105" t="s">
        <v>195</v>
      </c>
      <c r="E67" s="106"/>
      <c r="F67" s="106"/>
      <c r="G67" s="106"/>
      <c r="H67" s="106"/>
      <c r="I67" s="106"/>
      <c r="J67" s="107">
        <f>J547</f>
        <v>0</v>
      </c>
      <c r="L67" s="104"/>
    </row>
    <row r="68" spans="2:12" s="8" customFormat="1" ht="24.9" customHeight="1">
      <c r="B68" s="100"/>
      <c r="D68" s="101" t="s">
        <v>196</v>
      </c>
      <c r="E68" s="102"/>
      <c r="F68" s="102"/>
      <c r="G68" s="102"/>
      <c r="H68" s="102"/>
      <c r="I68" s="102"/>
      <c r="J68" s="103">
        <f>J550</f>
        <v>0</v>
      </c>
      <c r="L68" s="100"/>
    </row>
    <row r="69" spans="2:12" s="9" customFormat="1" ht="19.95" customHeight="1">
      <c r="B69" s="104"/>
      <c r="D69" s="105" t="s">
        <v>197</v>
      </c>
      <c r="E69" s="106"/>
      <c r="F69" s="106"/>
      <c r="G69" s="106"/>
      <c r="H69" s="106"/>
      <c r="I69" s="106"/>
      <c r="J69" s="107">
        <f>J551</f>
        <v>0</v>
      </c>
      <c r="L69" s="104"/>
    </row>
    <row r="70" spans="2:12" s="9" customFormat="1" ht="19.95" customHeight="1">
      <c r="B70" s="104"/>
      <c r="D70" s="105" t="s">
        <v>198</v>
      </c>
      <c r="E70" s="106"/>
      <c r="F70" s="106"/>
      <c r="G70" s="106"/>
      <c r="H70" s="106"/>
      <c r="I70" s="106"/>
      <c r="J70" s="107">
        <f>J621</f>
        <v>0</v>
      </c>
      <c r="L70" s="104"/>
    </row>
    <row r="71" spans="2:12" s="9" customFormat="1" ht="19.95" customHeight="1">
      <c r="B71" s="104"/>
      <c r="D71" s="105" t="s">
        <v>199</v>
      </c>
      <c r="E71" s="106"/>
      <c r="F71" s="106"/>
      <c r="G71" s="106"/>
      <c r="H71" s="106"/>
      <c r="I71" s="106"/>
      <c r="J71" s="107">
        <f>J708</f>
        <v>0</v>
      </c>
      <c r="L71" s="104"/>
    </row>
    <row r="72" spans="2:12" s="9" customFormat="1" ht="19.95" customHeight="1">
      <c r="B72" s="104"/>
      <c r="D72" s="105" t="s">
        <v>200</v>
      </c>
      <c r="E72" s="106"/>
      <c r="F72" s="106"/>
      <c r="G72" s="106"/>
      <c r="H72" s="106"/>
      <c r="I72" s="106"/>
      <c r="J72" s="107">
        <f>J766</f>
        <v>0</v>
      </c>
      <c r="L72" s="104"/>
    </row>
    <row r="73" spans="2:12" s="9" customFormat="1" ht="19.95" customHeight="1">
      <c r="B73" s="104"/>
      <c r="D73" s="105" t="s">
        <v>201</v>
      </c>
      <c r="E73" s="106"/>
      <c r="F73" s="106"/>
      <c r="G73" s="106"/>
      <c r="H73" s="106"/>
      <c r="I73" s="106"/>
      <c r="J73" s="107">
        <f>J821</f>
        <v>0</v>
      </c>
      <c r="L73" s="104"/>
    </row>
    <row r="74" spans="2:12" s="9" customFormat="1" ht="19.95" customHeight="1">
      <c r="B74" s="104"/>
      <c r="D74" s="105" t="s">
        <v>202</v>
      </c>
      <c r="E74" s="106"/>
      <c r="F74" s="106"/>
      <c r="G74" s="106"/>
      <c r="H74" s="106"/>
      <c r="I74" s="106"/>
      <c r="J74" s="107">
        <f>J828</f>
        <v>0</v>
      </c>
      <c r="L74" s="104"/>
    </row>
    <row r="75" spans="2:12" s="9" customFormat="1" ht="19.95" customHeight="1">
      <c r="B75" s="104"/>
      <c r="D75" s="105" t="s">
        <v>203</v>
      </c>
      <c r="E75" s="106"/>
      <c r="F75" s="106"/>
      <c r="G75" s="106"/>
      <c r="H75" s="106"/>
      <c r="I75" s="106"/>
      <c r="J75" s="107">
        <f>J852</f>
        <v>0</v>
      </c>
      <c r="L75" s="104"/>
    </row>
    <row r="76" spans="2:12" s="1" customFormat="1" ht="21.75" customHeight="1">
      <c r="B76" s="33"/>
      <c r="L76" s="33"/>
    </row>
    <row r="77" spans="2:12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3"/>
    </row>
    <row r="81" spans="2:63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3"/>
    </row>
    <row r="82" spans="2:63" s="1" customFormat="1" ht="24.9" customHeight="1">
      <c r="B82" s="33"/>
      <c r="C82" s="21" t="s">
        <v>122</v>
      </c>
      <c r="L82" s="33"/>
    </row>
    <row r="83" spans="2:63" s="1" customFormat="1" ht="6.9" customHeight="1">
      <c r="B83" s="33"/>
      <c r="L83" s="33"/>
    </row>
    <row r="84" spans="2:63" s="1" customFormat="1" ht="12" customHeight="1">
      <c r="B84" s="33"/>
      <c r="C84" s="27" t="s">
        <v>16</v>
      </c>
      <c r="L84" s="33"/>
    </row>
    <row r="85" spans="2:63" s="1" customFormat="1" ht="16.5" customHeight="1">
      <c r="B85" s="33"/>
      <c r="E85" s="312" t="str">
        <f>E7</f>
        <v>Zliv ÚV - stavební úpravy a výměna vystrojení</v>
      </c>
      <c r="F85" s="313"/>
      <c r="G85" s="313"/>
      <c r="H85" s="313"/>
      <c r="L85" s="33"/>
    </row>
    <row r="86" spans="2:63" s="1" customFormat="1" ht="12" customHeight="1">
      <c r="B86" s="33"/>
      <c r="C86" s="27" t="s">
        <v>111</v>
      </c>
      <c r="L86" s="33"/>
    </row>
    <row r="87" spans="2:63" s="1" customFormat="1" ht="16.5" customHeight="1">
      <c r="B87" s="33"/>
      <c r="E87" s="275" t="str">
        <f>E9</f>
        <v>SO-01 - Obnovy povrchů a stavební práce uvnitř ÚV</v>
      </c>
      <c r="F87" s="314"/>
      <c r="G87" s="314"/>
      <c r="H87" s="314"/>
      <c r="L87" s="33"/>
    </row>
    <row r="88" spans="2:63" s="1" customFormat="1" ht="6.9" customHeight="1">
      <c r="B88" s="33"/>
      <c r="L88" s="33"/>
    </row>
    <row r="89" spans="2:63" s="1" customFormat="1" ht="12" customHeight="1">
      <c r="B89" s="33"/>
      <c r="C89" s="27" t="s">
        <v>22</v>
      </c>
      <c r="F89" s="25" t="str">
        <f>F12</f>
        <v>Zliv</v>
      </c>
      <c r="I89" s="27" t="s">
        <v>24</v>
      </c>
      <c r="J89" s="50" t="str">
        <f>IF(J12="","",J12)</f>
        <v>11. 6. 2024</v>
      </c>
      <c r="L89" s="33"/>
    </row>
    <row r="90" spans="2:63" s="1" customFormat="1" ht="6.9" customHeight="1">
      <c r="B90" s="33"/>
      <c r="L90" s="33"/>
    </row>
    <row r="91" spans="2:63" s="1" customFormat="1" ht="15.15" customHeight="1">
      <c r="B91" s="33"/>
      <c r="C91" s="27" t="s">
        <v>30</v>
      </c>
      <c r="F91" s="25" t="str">
        <f>E15</f>
        <v>Město Zliv</v>
      </c>
      <c r="I91" s="27" t="s">
        <v>38</v>
      </c>
      <c r="J91" s="31" t="str">
        <f>E21</f>
        <v>VAK projekt s.r.o.</v>
      </c>
      <c r="L91" s="33"/>
    </row>
    <row r="92" spans="2:63" s="1" customFormat="1" ht="25.65" customHeight="1">
      <c r="B92" s="33"/>
      <c r="C92" s="27" t="s">
        <v>36</v>
      </c>
      <c r="F92" s="25" t="str">
        <f>IF(E18="","",E18)</f>
        <v>Vyplň údaj</v>
      </c>
      <c r="I92" s="27" t="s">
        <v>43</v>
      </c>
      <c r="J92" s="31" t="str">
        <f>E24</f>
        <v>Ing. Martina Zamlinská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08"/>
      <c r="C94" s="109" t="s">
        <v>123</v>
      </c>
      <c r="D94" s="110" t="s">
        <v>67</v>
      </c>
      <c r="E94" s="110" t="s">
        <v>63</v>
      </c>
      <c r="F94" s="110" t="s">
        <v>64</v>
      </c>
      <c r="G94" s="110" t="s">
        <v>124</v>
      </c>
      <c r="H94" s="110" t="s">
        <v>125</v>
      </c>
      <c r="I94" s="110" t="s">
        <v>126</v>
      </c>
      <c r="J94" s="110" t="s">
        <v>116</v>
      </c>
      <c r="K94" s="111" t="s">
        <v>127</v>
      </c>
      <c r="L94" s="108"/>
      <c r="M94" s="57" t="s">
        <v>44</v>
      </c>
      <c r="N94" s="58" t="s">
        <v>52</v>
      </c>
      <c r="O94" s="58" t="s">
        <v>128</v>
      </c>
      <c r="P94" s="58" t="s">
        <v>129</v>
      </c>
      <c r="Q94" s="58" t="s">
        <v>130</v>
      </c>
      <c r="R94" s="58" t="s">
        <v>131</v>
      </c>
      <c r="S94" s="58" t="s">
        <v>132</v>
      </c>
      <c r="T94" s="59" t="s">
        <v>133</v>
      </c>
    </row>
    <row r="95" spans="2:63" s="1" customFormat="1" ht="22.8" customHeight="1">
      <c r="B95" s="33"/>
      <c r="C95" s="62" t="s">
        <v>134</v>
      </c>
      <c r="J95" s="112">
        <f>BK95</f>
        <v>0</v>
      </c>
      <c r="L95" s="33"/>
      <c r="M95" s="60"/>
      <c r="N95" s="51"/>
      <c r="O95" s="51"/>
      <c r="P95" s="113">
        <f>P96+P550</f>
        <v>0</v>
      </c>
      <c r="Q95" s="51"/>
      <c r="R95" s="113">
        <f>R96+R550</f>
        <v>41.213284389999998</v>
      </c>
      <c r="S95" s="51"/>
      <c r="T95" s="114">
        <f>T96+T550</f>
        <v>35.794157800000001</v>
      </c>
      <c r="AT95" s="17" t="s">
        <v>81</v>
      </c>
      <c r="AU95" s="17" t="s">
        <v>117</v>
      </c>
      <c r="BK95" s="115">
        <f>BK96+BK550</f>
        <v>0</v>
      </c>
    </row>
    <row r="96" spans="2:63" s="11" customFormat="1" ht="25.95" customHeight="1">
      <c r="B96" s="116"/>
      <c r="D96" s="117" t="s">
        <v>81</v>
      </c>
      <c r="E96" s="118" t="s">
        <v>204</v>
      </c>
      <c r="F96" s="118" t="s">
        <v>205</v>
      </c>
      <c r="I96" s="119"/>
      <c r="J96" s="120">
        <f>BK96</f>
        <v>0</v>
      </c>
      <c r="L96" s="116"/>
      <c r="M96" s="121"/>
      <c r="P96" s="122">
        <f>P97+P115+P138+P247+P258+P537+P547</f>
        <v>0</v>
      </c>
      <c r="R96" s="122">
        <f>R97+R115+R138+R247+R258+R537+R547</f>
        <v>33.180272729999999</v>
      </c>
      <c r="T96" s="123">
        <f>T97+T115+T138+T247+T258+T537+T547</f>
        <v>32.725234</v>
      </c>
      <c r="AR96" s="117" t="s">
        <v>90</v>
      </c>
      <c r="AT96" s="124" t="s">
        <v>81</v>
      </c>
      <c r="AU96" s="124" t="s">
        <v>82</v>
      </c>
      <c r="AY96" s="117" t="s">
        <v>137</v>
      </c>
      <c r="BK96" s="125">
        <f>BK97+BK115+BK138+BK247+BK258+BK537+BK547</f>
        <v>0</v>
      </c>
    </row>
    <row r="97" spans="2:65" s="11" customFormat="1" ht="22.8" customHeight="1">
      <c r="B97" s="116"/>
      <c r="D97" s="117" t="s">
        <v>81</v>
      </c>
      <c r="E97" s="126" t="s">
        <v>151</v>
      </c>
      <c r="F97" s="126" t="s">
        <v>206</v>
      </c>
      <c r="I97" s="119"/>
      <c r="J97" s="127">
        <f>BK97</f>
        <v>0</v>
      </c>
      <c r="L97" s="116"/>
      <c r="M97" s="121"/>
      <c r="P97" s="122">
        <f>SUM(P98:P114)</f>
        <v>0</v>
      </c>
      <c r="R97" s="122">
        <f>SUM(R98:R114)</f>
        <v>9.6404591200000009</v>
      </c>
      <c r="T97" s="123">
        <f>SUM(T98:T114)</f>
        <v>0</v>
      </c>
      <c r="AR97" s="117" t="s">
        <v>90</v>
      </c>
      <c r="AT97" s="124" t="s">
        <v>81</v>
      </c>
      <c r="AU97" s="124" t="s">
        <v>90</v>
      </c>
      <c r="AY97" s="117" t="s">
        <v>137</v>
      </c>
      <c r="BK97" s="125">
        <f>SUM(BK98:BK114)</f>
        <v>0</v>
      </c>
    </row>
    <row r="98" spans="2:65" s="1" customFormat="1" ht="24.15" customHeight="1">
      <c r="B98" s="33"/>
      <c r="C98" s="128" t="s">
        <v>90</v>
      </c>
      <c r="D98" s="128" t="s">
        <v>140</v>
      </c>
      <c r="E98" s="129" t="s">
        <v>207</v>
      </c>
      <c r="F98" s="130" t="s">
        <v>208</v>
      </c>
      <c r="G98" s="131" t="s">
        <v>209</v>
      </c>
      <c r="H98" s="132">
        <v>1.68</v>
      </c>
      <c r="I98" s="133"/>
      <c r="J98" s="134">
        <f>ROUND(I98*H98,2)</f>
        <v>0</v>
      </c>
      <c r="K98" s="130" t="s">
        <v>210</v>
      </c>
      <c r="L98" s="33"/>
      <c r="M98" s="135" t="s">
        <v>44</v>
      </c>
      <c r="N98" s="136" t="s">
        <v>53</v>
      </c>
      <c r="P98" s="137">
        <f>O98*H98</f>
        <v>0</v>
      </c>
      <c r="Q98" s="137">
        <v>0.36019000000000001</v>
      </c>
      <c r="R98" s="137">
        <f>Q98*H98</f>
        <v>0.60511919999999997</v>
      </c>
      <c r="S98" s="137">
        <v>0</v>
      </c>
      <c r="T98" s="138">
        <f>S98*H98</f>
        <v>0</v>
      </c>
      <c r="AR98" s="139" t="s">
        <v>155</v>
      </c>
      <c r="AT98" s="139" t="s">
        <v>140</v>
      </c>
      <c r="AU98" s="139" t="s">
        <v>92</v>
      </c>
      <c r="AY98" s="17" t="s">
        <v>137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90</v>
      </c>
      <c r="BK98" s="140">
        <f>ROUND(I98*H98,2)</f>
        <v>0</v>
      </c>
      <c r="BL98" s="17" t="s">
        <v>155</v>
      </c>
      <c r="BM98" s="139" t="s">
        <v>211</v>
      </c>
    </row>
    <row r="99" spans="2:65" s="1" customFormat="1" ht="10.199999999999999">
      <c r="B99" s="33"/>
      <c r="D99" s="155" t="s">
        <v>212</v>
      </c>
      <c r="F99" s="156" t="s">
        <v>213</v>
      </c>
      <c r="I99" s="143"/>
      <c r="L99" s="33"/>
      <c r="M99" s="144"/>
      <c r="T99" s="54"/>
      <c r="AT99" s="17" t="s">
        <v>212</v>
      </c>
      <c r="AU99" s="17" t="s">
        <v>92</v>
      </c>
    </row>
    <row r="100" spans="2:65" s="12" customFormat="1" ht="10.199999999999999">
      <c r="B100" s="145"/>
      <c r="D100" s="141" t="s">
        <v>163</v>
      </c>
      <c r="E100" s="146" t="s">
        <v>44</v>
      </c>
      <c r="F100" s="147" t="s">
        <v>214</v>
      </c>
      <c r="H100" s="148">
        <v>1.68</v>
      </c>
      <c r="I100" s="149"/>
      <c r="L100" s="145"/>
      <c r="M100" s="150"/>
      <c r="T100" s="151"/>
      <c r="AT100" s="146" t="s">
        <v>163</v>
      </c>
      <c r="AU100" s="146" t="s">
        <v>92</v>
      </c>
      <c r="AV100" s="12" t="s">
        <v>92</v>
      </c>
      <c r="AW100" s="12" t="s">
        <v>42</v>
      </c>
      <c r="AX100" s="12" t="s">
        <v>90</v>
      </c>
      <c r="AY100" s="146" t="s">
        <v>137</v>
      </c>
    </row>
    <row r="101" spans="2:65" s="1" customFormat="1" ht="24.15" customHeight="1">
      <c r="B101" s="33"/>
      <c r="C101" s="128" t="s">
        <v>92</v>
      </c>
      <c r="D101" s="128" t="s">
        <v>140</v>
      </c>
      <c r="E101" s="129" t="s">
        <v>215</v>
      </c>
      <c r="F101" s="130" t="s">
        <v>216</v>
      </c>
      <c r="G101" s="131" t="s">
        <v>209</v>
      </c>
      <c r="H101" s="132">
        <v>25.242000000000001</v>
      </c>
      <c r="I101" s="133"/>
      <c r="J101" s="134">
        <f>ROUND(I101*H101,2)</f>
        <v>0</v>
      </c>
      <c r="K101" s="130" t="s">
        <v>210</v>
      </c>
      <c r="L101" s="33"/>
      <c r="M101" s="135" t="s">
        <v>44</v>
      </c>
      <c r="N101" s="136" t="s">
        <v>53</v>
      </c>
      <c r="P101" s="137">
        <f>O101*H101</f>
        <v>0</v>
      </c>
      <c r="Q101" s="137">
        <v>0.35376000000000002</v>
      </c>
      <c r="R101" s="137">
        <f>Q101*H101</f>
        <v>8.9296099200000008</v>
      </c>
      <c r="S101" s="137">
        <v>0</v>
      </c>
      <c r="T101" s="138">
        <f>S101*H101</f>
        <v>0</v>
      </c>
      <c r="AR101" s="139" t="s">
        <v>155</v>
      </c>
      <c r="AT101" s="139" t="s">
        <v>140</v>
      </c>
      <c r="AU101" s="139" t="s">
        <v>92</v>
      </c>
      <c r="AY101" s="17" t="s">
        <v>137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90</v>
      </c>
      <c r="BK101" s="140">
        <f>ROUND(I101*H101,2)</f>
        <v>0</v>
      </c>
      <c r="BL101" s="17" t="s">
        <v>155</v>
      </c>
      <c r="BM101" s="139" t="s">
        <v>217</v>
      </c>
    </row>
    <row r="102" spans="2:65" s="1" customFormat="1" ht="10.199999999999999">
      <c r="B102" s="33"/>
      <c r="D102" s="155" t="s">
        <v>212</v>
      </c>
      <c r="F102" s="156" t="s">
        <v>218</v>
      </c>
      <c r="I102" s="143"/>
      <c r="L102" s="33"/>
      <c r="M102" s="144"/>
      <c r="T102" s="54"/>
      <c r="AT102" s="17" t="s">
        <v>212</v>
      </c>
      <c r="AU102" s="17" t="s">
        <v>92</v>
      </c>
    </row>
    <row r="103" spans="2:65" s="12" customFormat="1" ht="10.199999999999999">
      <c r="B103" s="145"/>
      <c r="D103" s="141" t="s">
        <v>163</v>
      </c>
      <c r="E103" s="146" t="s">
        <v>44</v>
      </c>
      <c r="F103" s="147" t="s">
        <v>219</v>
      </c>
      <c r="H103" s="148">
        <v>13.44</v>
      </c>
      <c r="I103" s="149"/>
      <c r="L103" s="145"/>
      <c r="M103" s="150"/>
      <c r="T103" s="151"/>
      <c r="AT103" s="146" t="s">
        <v>163</v>
      </c>
      <c r="AU103" s="146" t="s">
        <v>92</v>
      </c>
      <c r="AV103" s="12" t="s">
        <v>92</v>
      </c>
      <c r="AW103" s="12" t="s">
        <v>42</v>
      </c>
      <c r="AX103" s="12" t="s">
        <v>82</v>
      </c>
      <c r="AY103" s="146" t="s">
        <v>137</v>
      </c>
    </row>
    <row r="104" spans="2:65" s="12" customFormat="1" ht="10.199999999999999">
      <c r="B104" s="145"/>
      <c r="D104" s="141" t="s">
        <v>163</v>
      </c>
      <c r="E104" s="146" t="s">
        <v>44</v>
      </c>
      <c r="F104" s="147" t="s">
        <v>220</v>
      </c>
      <c r="H104" s="148">
        <v>10.08</v>
      </c>
      <c r="I104" s="149"/>
      <c r="L104" s="145"/>
      <c r="M104" s="150"/>
      <c r="T104" s="151"/>
      <c r="AT104" s="146" t="s">
        <v>163</v>
      </c>
      <c r="AU104" s="146" t="s">
        <v>92</v>
      </c>
      <c r="AV104" s="12" t="s">
        <v>92</v>
      </c>
      <c r="AW104" s="12" t="s">
        <v>42</v>
      </c>
      <c r="AX104" s="12" t="s">
        <v>82</v>
      </c>
      <c r="AY104" s="146" t="s">
        <v>137</v>
      </c>
    </row>
    <row r="105" spans="2:65" s="12" customFormat="1" ht="10.199999999999999">
      <c r="B105" s="145"/>
      <c r="D105" s="141" t="s">
        <v>163</v>
      </c>
      <c r="E105" s="146" t="s">
        <v>44</v>
      </c>
      <c r="F105" s="147" t="s">
        <v>221</v>
      </c>
      <c r="H105" s="148">
        <v>1.722</v>
      </c>
      <c r="I105" s="149"/>
      <c r="L105" s="145"/>
      <c r="M105" s="150"/>
      <c r="T105" s="151"/>
      <c r="AT105" s="146" t="s">
        <v>163</v>
      </c>
      <c r="AU105" s="146" t="s">
        <v>92</v>
      </c>
      <c r="AV105" s="12" t="s">
        <v>92</v>
      </c>
      <c r="AW105" s="12" t="s">
        <v>42</v>
      </c>
      <c r="AX105" s="12" t="s">
        <v>82</v>
      </c>
      <c r="AY105" s="146" t="s">
        <v>137</v>
      </c>
    </row>
    <row r="106" spans="2:65" s="13" customFormat="1" ht="10.199999999999999">
      <c r="B106" s="157"/>
      <c r="D106" s="141" t="s">
        <v>163</v>
      </c>
      <c r="E106" s="158" t="s">
        <v>44</v>
      </c>
      <c r="F106" s="159" t="s">
        <v>222</v>
      </c>
      <c r="H106" s="160">
        <v>25.242000000000001</v>
      </c>
      <c r="I106" s="161"/>
      <c r="L106" s="157"/>
      <c r="M106" s="162"/>
      <c r="T106" s="163"/>
      <c r="AT106" s="158" t="s">
        <v>163</v>
      </c>
      <c r="AU106" s="158" t="s">
        <v>92</v>
      </c>
      <c r="AV106" s="13" t="s">
        <v>155</v>
      </c>
      <c r="AW106" s="13" t="s">
        <v>42</v>
      </c>
      <c r="AX106" s="13" t="s">
        <v>90</v>
      </c>
      <c r="AY106" s="158" t="s">
        <v>137</v>
      </c>
    </row>
    <row r="107" spans="2:65" s="1" customFormat="1" ht="16.5" customHeight="1">
      <c r="B107" s="33"/>
      <c r="C107" s="128" t="s">
        <v>151</v>
      </c>
      <c r="D107" s="128" t="s">
        <v>140</v>
      </c>
      <c r="E107" s="129" t="s">
        <v>223</v>
      </c>
      <c r="F107" s="130" t="s">
        <v>224</v>
      </c>
      <c r="G107" s="131" t="s">
        <v>225</v>
      </c>
      <c r="H107" s="132">
        <v>2.1000000000000001E-2</v>
      </c>
      <c r="I107" s="133"/>
      <c r="J107" s="134">
        <f>ROUND(I107*H107,2)</f>
        <v>0</v>
      </c>
      <c r="K107" s="130" t="s">
        <v>210</v>
      </c>
      <c r="L107" s="33"/>
      <c r="M107" s="135" t="s">
        <v>44</v>
      </c>
      <c r="N107" s="136" t="s">
        <v>53</v>
      </c>
      <c r="P107" s="137">
        <f>O107*H107</f>
        <v>0</v>
      </c>
      <c r="Q107" s="137">
        <v>1.0900000000000001</v>
      </c>
      <c r="R107" s="137">
        <f>Q107*H107</f>
        <v>2.2890000000000004E-2</v>
      </c>
      <c r="S107" s="137">
        <v>0</v>
      </c>
      <c r="T107" s="138">
        <f>S107*H107</f>
        <v>0</v>
      </c>
      <c r="AR107" s="139" t="s">
        <v>155</v>
      </c>
      <c r="AT107" s="139" t="s">
        <v>140</v>
      </c>
      <c r="AU107" s="139" t="s">
        <v>92</v>
      </c>
      <c r="AY107" s="17" t="s">
        <v>137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90</v>
      </c>
      <c r="BK107" s="140">
        <f>ROUND(I107*H107,2)</f>
        <v>0</v>
      </c>
      <c r="BL107" s="17" t="s">
        <v>155</v>
      </c>
      <c r="BM107" s="139" t="s">
        <v>226</v>
      </c>
    </row>
    <row r="108" spans="2:65" s="1" customFormat="1" ht="10.199999999999999">
      <c r="B108" s="33"/>
      <c r="D108" s="155" t="s">
        <v>212</v>
      </c>
      <c r="F108" s="156" t="s">
        <v>227</v>
      </c>
      <c r="I108" s="143"/>
      <c r="L108" s="33"/>
      <c r="M108" s="144"/>
      <c r="T108" s="54"/>
      <c r="AT108" s="17" t="s">
        <v>212</v>
      </c>
      <c r="AU108" s="17" t="s">
        <v>92</v>
      </c>
    </row>
    <row r="109" spans="2:65" s="12" customFormat="1" ht="10.199999999999999">
      <c r="B109" s="145"/>
      <c r="D109" s="141" t="s">
        <v>163</v>
      </c>
      <c r="E109" s="146" t="s">
        <v>44</v>
      </c>
      <c r="F109" s="147" t="s">
        <v>228</v>
      </c>
      <c r="H109" s="148">
        <v>1.2999999999999999E-2</v>
      </c>
      <c r="I109" s="149"/>
      <c r="L109" s="145"/>
      <c r="M109" s="150"/>
      <c r="T109" s="151"/>
      <c r="AT109" s="146" t="s">
        <v>163</v>
      </c>
      <c r="AU109" s="146" t="s">
        <v>92</v>
      </c>
      <c r="AV109" s="12" t="s">
        <v>92</v>
      </c>
      <c r="AW109" s="12" t="s">
        <v>42</v>
      </c>
      <c r="AX109" s="12" t="s">
        <v>82</v>
      </c>
      <c r="AY109" s="146" t="s">
        <v>137</v>
      </c>
    </row>
    <row r="110" spans="2:65" s="12" customFormat="1" ht="10.199999999999999">
      <c r="B110" s="145"/>
      <c r="D110" s="141" t="s">
        <v>163</v>
      </c>
      <c r="E110" s="146" t="s">
        <v>44</v>
      </c>
      <c r="F110" s="147" t="s">
        <v>229</v>
      </c>
      <c r="H110" s="148">
        <v>8.0000000000000002E-3</v>
      </c>
      <c r="I110" s="149"/>
      <c r="L110" s="145"/>
      <c r="M110" s="150"/>
      <c r="T110" s="151"/>
      <c r="AT110" s="146" t="s">
        <v>163</v>
      </c>
      <c r="AU110" s="146" t="s">
        <v>92</v>
      </c>
      <c r="AV110" s="12" t="s">
        <v>92</v>
      </c>
      <c r="AW110" s="12" t="s">
        <v>42</v>
      </c>
      <c r="AX110" s="12" t="s">
        <v>82</v>
      </c>
      <c r="AY110" s="146" t="s">
        <v>137</v>
      </c>
    </row>
    <row r="111" spans="2:65" s="13" customFormat="1" ht="10.199999999999999">
      <c r="B111" s="157"/>
      <c r="D111" s="141" t="s">
        <v>163</v>
      </c>
      <c r="E111" s="158" t="s">
        <v>44</v>
      </c>
      <c r="F111" s="159" t="s">
        <v>222</v>
      </c>
      <c r="H111" s="160">
        <v>2.0999999999999998E-2</v>
      </c>
      <c r="I111" s="161"/>
      <c r="L111" s="157"/>
      <c r="M111" s="162"/>
      <c r="T111" s="163"/>
      <c r="AT111" s="158" t="s">
        <v>163</v>
      </c>
      <c r="AU111" s="158" t="s">
        <v>92</v>
      </c>
      <c r="AV111" s="13" t="s">
        <v>155</v>
      </c>
      <c r="AW111" s="13" t="s">
        <v>42</v>
      </c>
      <c r="AX111" s="13" t="s">
        <v>90</v>
      </c>
      <c r="AY111" s="158" t="s">
        <v>137</v>
      </c>
    </row>
    <row r="112" spans="2:65" s="1" customFormat="1" ht="16.5" customHeight="1">
      <c r="B112" s="33"/>
      <c r="C112" s="128" t="s">
        <v>155</v>
      </c>
      <c r="D112" s="128" t="s">
        <v>140</v>
      </c>
      <c r="E112" s="129" t="s">
        <v>230</v>
      </c>
      <c r="F112" s="130" t="s">
        <v>231</v>
      </c>
      <c r="G112" s="131" t="s">
        <v>225</v>
      </c>
      <c r="H112" s="132">
        <v>7.5999999999999998E-2</v>
      </c>
      <c r="I112" s="133"/>
      <c r="J112" s="134">
        <f>ROUND(I112*H112,2)</f>
        <v>0</v>
      </c>
      <c r="K112" s="130" t="s">
        <v>210</v>
      </c>
      <c r="L112" s="33"/>
      <c r="M112" s="135" t="s">
        <v>44</v>
      </c>
      <c r="N112" s="136" t="s">
        <v>53</v>
      </c>
      <c r="P112" s="137">
        <f>O112*H112</f>
        <v>0</v>
      </c>
      <c r="Q112" s="137">
        <v>1.0900000000000001</v>
      </c>
      <c r="R112" s="137">
        <f>Q112*H112</f>
        <v>8.2840000000000011E-2</v>
      </c>
      <c r="S112" s="137">
        <v>0</v>
      </c>
      <c r="T112" s="138">
        <f>S112*H112</f>
        <v>0</v>
      </c>
      <c r="AR112" s="139" t="s">
        <v>155</v>
      </c>
      <c r="AT112" s="139" t="s">
        <v>140</v>
      </c>
      <c r="AU112" s="139" t="s">
        <v>92</v>
      </c>
      <c r="AY112" s="17" t="s">
        <v>137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90</v>
      </c>
      <c r="BK112" s="140">
        <f>ROUND(I112*H112,2)</f>
        <v>0</v>
      </c>
      <c r="BL112" s="17" t="s">
        <v>155</v>
      </c>
      <c r="BM112" s="139" t="s">
        <v>232</v>
      </c>
    </row>
    <row r="113" spans="2:65" s="1" customFormat="1" ht="10.199999999999999">
      <c r="B113" s="33"/>
      <c r="D113" s="155" t="s">
        <v>212</v>
      </c>
      <c r="F113" s="156" t="s">
        <v>233</v>
      </c>
      <c r="I113" s="143"/>
      <c r="L113" s="33"/>
      <c r="M113" s="144"/>
      <c r="T113" s="54"/>
      <c r="AT113" s="17" t="s">
        <v>212</v>
      </c>
      <c r="AU113" s="17" t="s">
        <v>92</v>
      </c>
    </row>
    <row r="114" spans="2:65" s="12" customFormat="1" ht="10.199999999999999">
      <c r="B114" s="145"/>
      <c r="D114" s="141" t="s">
        <v>163</v>
      </c>
      <c r="E114" s="146" t="s">
        <v>44</v>
      </c>
      <c r="F114" s="147" t="s">
        <v>234</v>
      </c>
      <c r="H114" s="148">
        <v>7.5999999999999998E-2</v>
      </c>
      <c r="I114" s="149"/>
      <c r="L114" s="145"/>
      <c r="M114" s="150"/>
      <c r="T114" s="151"/>
      <c r="AT114" s="146" t="s">
        <v>163</v>
      </c>
      <c r="AU114" s="146" t="s">
        <v>92</v>
      </c>
      <c r="AV114" s="12" t="s">
        <v>92</v>
      </c>
      <c r="AW114" s="12" t="s">
        <v>42</v>
      </c>
      <c r="AX114" s="12" t="s">
        <v>90</v>
      </c>
      <c r="AY114" s="146" t="s">
        <v>137</v>
      </c>
    </row>
    <row r="115" spans="2:65" s="11" customFormat="1" ht="22.8" customHeight="1">
      <c r="B115" s="116"/>
      <c r="D115" s="117" t="s">
        <v>81</v>
      </c>
      <c r="E115" s="126" t="s">
        <v>155</v>
      </c>
      <c r="F115" s="126" t="s">
        <v>235</v>
      </c>
      <c r="I115" s="119"/>
      <c r="J115" s="127">
        <f>BK115</f>
        <v>0</v>
      </c>
      <c r="L115" s="116"/>
      <c r="M115" s="121"/>
      <c r="P115" s="122">
        <f>SUM(P116:P137)</f>
        <v>0</v>
      </c>
      <c r="R115" s="122">
        <f>SUM(R116:R137)</f>
        <v>0.39097522999999995</v>
      </c>
      <c r="T115" s="123">
        <f>SUM(T116:T137)</f>
        <v>0</v>
      </c>
      <c r="AR115" s="117" t="s">
        <v>90</v>
      </c>
      <c r="AT115" s="124" t="s">
        <v>81</v>
      </c>
      <c r="AU115" s="124" t="s">
        <v>90</v>
      </c>
      <c r="AY115" s="117" t="s">
        <v>137</v>
      </c>
      <c r="BK115" s="125">
        <f>SUM(BK116:BK137)</f>
        <v>0</v>
      </c>
    </row>
    <row r="116" spans="2:65" s="1" customFormat="1" ht="24.15" customHeight="1">
      <c r="B116" s="33"/>
      <c r="C116" s="128" t="s">
        <v>136</v>
      </c>
      <c r="D116" s="128" t="s">
        <v>140</v>
      </c>
      <c r="E116" s="129" t="s">
        <v>236</v>
      </c>
      <c r="F116" s="130" t="s">
        <v>237</v>
      </c>
      <c r="G116" s="131" t="s">
        <v>238</v>
      </c>
      <c r="H116" s="132">
        <v>0.14299999999999999</v>
      </c>
      <c r="I116" s="133"/>
      <c r="J116" s="134">
        <f>ROUND(I116*H116,2)</f>
        <v>0</v>
      </c>
      <c r="K116" s="130" t="s">
        <v>210</v>
      </c>
      <c r="L116" s="33"/>
      <c r="M116" s="135" t="s">
        <v>44</v>
      </c>
      <c r="N116" s="136" t="s">
        <v>53</v>
      </c>
      <c r="P116" s="137">
        <f>O116*H116</f>
        <v>0</v>
      </c>
      <c r="Q116" s="137">
        <v>2.5020099999999998</v>
      </c>
      <c r="R116" s="137">
        <f>Q116*H116</f>
        <v>0.35778742999999996</v>
      </c>
      <c r="S116" s="137">
        <v>0</v>
      </c>
      <c r="T116" s="138">
        <f>S116*H116</f>
        <v>0</v>
      </c>
      <c r="AR116" s="139" t="s">
        <v>155</v>
      </c>
      <c r="AT116" s="139" t="s">
        <v>140</v>
      </c>
      <c r="AU116" s="139" t="s">
        <v>92</v>
      </c>
      <c r="AY116" s="17" t="s">
        <v>137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7" t="s">
        <v>90</v>
      </c>
      <c r="BK116" s="140">
        <f>ROUND(I116*H116,2)</f>
        <v>0</v>
      </c>
      <c r="BL116" s="17" t="s">
        <v>155</v>
      </c>
      <c r="BM116" s="139" t="s">
        <v>239</v>
      </c>
    </row>
    <row r="117" spans="2:65" s="1" customFormat="1" ht="10.199999999999999">
      <c r="B117" s="33"/>
      <c r="D117" s="155" t="s">
        <v>212</v>
      </c>
      <c r="F117" s="156" t="s">
        <v>240</v>
      </c>
      <c r="I117" s="143"/>
      <c r="L117" s="33"/>
      <c r="M117" s="144"/>
      <c r="T117" s="54"/>
      <c r="AT117" s="17" t="s">
        <v>212</v>
      </c>
      <c r="AU117" s="17" t="s">
        <v>92</v>
      </c>
    </row>
    <row r="118" spans="2:65" s="12" customFormat="1" ht="10.199999999999999">
      <c r="B118" s="145"/>
      <c r="D118" s="141" t="s">
        <v>163</v>
      </c>
      <c r="E118" s="146" t="s">
        <v>44</v>
      </c>
      <c r="F118" s="147" t="s">
        <v>241</v>
      </c>
      <c r="H118" s="148">
        <v>0.14299999999999999</v>
      </c>
      <c r="I118" s="149"/>
      <c r="L118" s="145"/>
      <c r="M118" s="150"/>
      <c r="T118" s="151"/>
      <c r="AT118" s="146" t="s">
        <v>163</v>
      </c>
      <c r="AU118" s="146" t="s">
        <v>92</v>
      </c>
      <c r="AV118" s="12" t="s">
        <v>92</v>
      </c>
      <c r="AW118" s="12" t="s">
        <v>42</v>
      </c>
      <c r="AX118" s="12" t="s">
        <v>90</v>
      </c>
      <c r="AY118" s="146" t="s">
        <v>137</v>
      </c>
    </row>
    <row r="119" spans="2:65" s="1" customFormat="1" ht="21.75" customHeight="1">
      <c r="B119" s="33"/>
      <c r="C119" s="128" t="s">
        <v>164</v>
      </c>
      <c r="D119" s="128" t="s">
        <v>140</v>
      </c>
      <c r="E119" s="129" t="s">
        <v>242</v>
      </c>
      <c r="F119" s="130" t="s">
        <v>243</v>
      </c>
      <c r="G119" s="131" t="s">
        <v>209</v>
      </c>
      <c r="H119" s="132">
        <v>3.2</v>
      </c>
      <c r="I119" s="133"/>
      <c r="J119" s="134">
        <f>ROUND(I119*H119,2)</f>
        <v>0</v>
      </c>
      <c r="K119" s="130" t="s">
        <v>210</v>
      </c>
      <c r="L119" s="33"/>
      <c r="M119" s="135" t="s">
        <v>44</v>
      </c>
      <c r="N119" s="136" t="s">
        <v>53</v>
      </c>
      <c r="P119" s="137">
        <f>O119*H119</f>
        <v>0</v>
      </c>
      <c r="Q119" s="137">
        <v>5.3299999999999997E-3</v>
      </c>
      <c r="R119" s="137">
        <f>Q119*H119</f>
        <v>1.7055999999999998E-2</v>
      </c>
      <c r="S119" s="137">
        <v>0</v>
      </c>
      <c r="T119" s="138">
        <f>S119*H119</f>
        <v>0</v>
      </c>
      <c r="AR119" s="139" t="s">
        <v>155</v>
      </c>
      <c r="AT119" s="139" t="s">
        <v>140</v>
      </c>
      <c r="AU119" s="139" t="s">
        <v>92</v>
      </c>
      <c r="AY119" s="17" t="s">
        <v>137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90</v>
      </c>
      <c r="BK119" s="140">
        <f>ROUND(I119*H119,2)</f>
        <v>0</v>
      </c>
      <c r="BL119" s="17" t="s">
        <v>155</v>
      </c>
      <c r="BM119" s="139" t="s">
        <v>244</v>
      </c>
    </row>
    <row r="120" spans="2:65" s="1" customFormat="1" ht="10.199999999999999">
      <c r="B120" s="33"/>
      <c r="D120" s="155" t="s">
        <v>212</v>
      </c>
      <c r="F120" s="156" t="s">
        <v>245</v>
      </c>
      <c r="I120" s="143"/>
      <c r="L120" s="33"/>
      <c r="M120" s="144"/>
      <c r="T120" s="54"/>
      <c r="AT120" s="17" t="s">
        <v>212</v>
      </c>
      <c r="AU120" s="17" t="s">
        <v>92</v>
      </c>
    </row>
    <row r="121" spans="2:65" s="12" customFormat="1" ht="10.199999999999999">
      <c r="B121" s="145"/>
      <c r="D121" s="141" t="s">
        <v>163</v>
      </c>
      <c r="E121" s="146" t="s">
        <v>44</v>
      </c>
      <c r="F121" s="147" t="s">
        <v>246</v>
      </c>
      <c r="H121" s="148">
        <v>2.859</v>
      </c>
      <c r="I121" s="149"/>
      <c r="L121" s="145"/>
      <c r="M121" s="150"/>
      <c r="T121" s="151"/>
      <c r="AT121" s="146" t="s">
        <v>163</v>
      </c>
      <c r="AU121" s="146" t="s">
        <v>92</v>
      </c>
      <c r="AV121" s="12" t="s">
        <v>92</v>
      </c>
      <c r="AW121" s="12" t="s">
        <v>42</v>
      </c>
      <c r="AX121" s="12" t="s">
        <v>82</v>
      </c>
      <c r="AY121" s="146" t="s">
        <v>137</v>
      </c>
    </row>
    <row r="122" spans="2:65" s="12" customFormat="1" ht="10.199999999999999">
      <c r="B122" s="145"/>
      <c r="D122" s="141" t="s">
        <v>163</v>
      </c>
      <c r="E122" s="146" t="s">
        <v>44</v>
      </c>
      <c r="F122" s="147" t="s">
        <v>247</v>
      </c>
      <c r="H122" s="148">
        <v>0.34100000000000003</v>
      </c>
      <c r="I122" s="149"/>
      <c r="L122" s="145"/>
      <c r="M122" s="150"/>
      <c r="T122" s="151"/>
      <c r="AT122" s="146" t="s">
        <v>163</v>
      </c>
      <c r="AU122" s="146" t="s">
        <v>92</v>
      </c>
      <c r="AV122" s="12" t="s">
        <v>92</v>
      </c>
      <c r="AW122" s="12" t="s">
        <v>42</v>
      </c>
      <c r="AX122" s="12" t="s">
        <v>82</v>
      </c>
      <c r="AY122" s="146" t="s">
        <v>137</v>
      </c>
    </row>
    <row r="123" spans="2:65" s="13" customFormat="1" ht="10.199999999999999">
      <c r="B123" s="157"/>
      <c r="D123" s="141" t="s">
        <v>163</v>
      </c>
      <c r="E123" s="158" t="s">
        <v>44</v>
      </c>
      <c r="F123" s="159" t="s">
        <v>222</v>
      </c>
      <c r="H123" s="160">
        <v>3.2</v>
      </c>
      <c r="I123" s="161"/>
      <c r="L123" s="157"/>
      <c r="M123" s="162"/>
      <c r="T123" s="163"/>
      <c r="AT123" s="158" t="s">
        <v>163</v>
      </c>
      <c r="AU123" s="158" t="s">
        <v>92</v>
      </c>
      <c r="AV123" s="13" t="s">
        <v>155</v>
      </c>
      <c r="AW123" s="13" t="s">
        <v>42</v>
      </c>
      <c r="AX123" s="13" t="s">
        <v>90</v>
      </c>
      <c r="AY123" s="158" t="s">
        <v>137</v>
      </c>
    </row>
    <row r="124" spans="2:65" s="1" customFormat="1" ht="24.15" customHeight="1">
      <c r="B124" s="33"/>
      <c r="C124" s="128" t="s">
        <v>168</v>
      </c>
      <c r="D124" s="128" t="s">
        <v>140</v>
      </c>
      <c r="E124" s="129" t="s">
        <v>248</v>
      </c>
      <c r="F124" s="130" t="s">
        <v>249</v>
      </c>
      <c r="G124" s="131" t="s">
        <v>209</v>
      </c>
      <c r="H124" s="132">
        <v>3.2</v>
      </c>
      <c r="I124" s="133"/>
      <c r="J124" s="134">
        <f>ROUND(I124*H124,2)</f>
        <v>0</v>
      </c>
      <c r="K124" s="130" t="s">
        <v>210</v>
      </c>
      <c r="L124" s="33"/>
      <c r="M124" s="135" t="s">
        <v>44</v>
      </c>
      <c r="N124" s="136" t="s">
        <v>53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155</v>
      </c>
      <c r="AT124" s="139" t="s">
        <v>140</v>
      </c>
      <c r="AU124" s="139" t="s">
        <v>92</v>
      </c>
      <c r="AY124" s="17" t="s">
        <v>137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90</v>
      </c>
      <c r="BK124" s="140">
        <f>ROUND(I124*H124,2)</f>
        <v>0</v>
      </c>
      <c r="BL124" s="17" t="s">
        <v>155</v>
      </c>
      <c r="BM124" s="139" t="s">
        <v>250</v>
      </c>
    </row>
    <row r="125" spans="2:65" s="1" customFormat="1" ht="10.199999999999999">
      <c r="B125" s="33"/>
      <c r="D125" s="155" t="s">
        <v>212</v>
      </c>
      <c r="F125" s="156" t="s">
        <v>251</v>
      </c>
      <c r="I125" s="143"/>
      <c r="L125" s="33"/>
      <c r="M125" s="144"/>
      <c r="T125" s="54"/>
      <c r="AT125" s="17" t="s">
        <v>212</v>
      </c>
      <c r="AU125" s="17" t="s">
        <v>92</v>
      </c>
    </row>
    <row r="126" spans="2:65" s="12" customFormat="1" ht="10.199999999999999">
      <c r="B126" s="145"/>
      <c r="D126" s="141" t="s">
        <v>163</v>
      </c>
      <c r="E126" s="146" t="s">
        <v>44</v>
      </c>
      <c r="F126" s="147" t="s">
        <v>246</v>
      </c>
      <c r="H126" s="148">
        <v>2.859</v>
      </c>
      <c r="I126" s="149"/>
      <c r="L126" s="145"/>
      <c r="M126" s="150"/>
      <c r="T126" s="151"/>
      <c r="AT126" s="146" t="s">
        <v>163</v>
      </c>
      <c r="AU126" s="146" t="s">
        <v>92</v>
      </c>
      <c r="AV126" s="12" t="s">
        <v>92</v>
      </c>
      <c r="AW126" s="12" t="s">
        <v>42</v>
      </c>
      <c r="AX126" s="12" t="s">
        <v>82</v>
      </c>
      <c r="AY126" s="146" t="s">
        <v>137</v>
      </c>
    </row>
    <row r="127" spans="2:65" s="12" customFormat="1" ht="10.199999999999999">
      <c r="B127" s="145"/>
      <c r="D127" s="141" t="s">
        <v>163</v>
      </c>
      <c r="E127" s="146" t="s">
        <v>44</v>
      </c>
      <c r="F127" s="147" t="s">
        <v>247</v>
      </c>
      <c r="H127" s="148">
        <v>0.34100000000000003</v>
      </c>
      <c r="I127" s="149"/>
      <c r="L127" s="145"/>
      <c r="M127" s="150"/>
      <c r="T127" s="151"/>
      <c r="AT127" s="146" t="s">
        <v>163</v>
      </c>
      <c r="AU127" s="146" t="s">
        <v>92</v>
      </c>
      <c r="AV127" s="12" t="s">
        <v>92</v>
      </c>
      <c r="AW127" s="12" t="s">
        <v>42</v>
      </c>
      <c r="AX127" s="12" t="s">
        <v>82</v>
      </c>
      <c r="AY127" s="146" t="s">
        <v>137</v>
      </c>
    </row>
    <row r="128" spans="2:65" s="13" customFormat="1" ht="10.199999999999999">
      <c r="B128" s="157"/>
      <c r="D128" s="141" t="s">
        <v>163</v>
      </c>
      <c r="E128" s="158" t="s">
        <v>44</v>
      </c>
      <c r="F128" s="159" t="s">
        <v>222</v>
      </c>
      <c r="H128" s="160">
        <v>3.2</v>
      </c>
      <c r="I128" s="161"/>
      <c r="L128" s="157"/>
      <c r="M128" s="162"/>
      <c r="T128" s="163"/>
      <c r="AT128" s="158" t="s">
        <v>163</v>
      </c>
      <c r="AU128" s="158" t="s">
        <v>92</v>
      </c>
      <c r="AV128" s="13" t="s">
        <v>155</v>
      </c>
      <c r="AW128" s="13" t="s">
        <v>42</v>
      </c>
      <c r="AX128" s="13" t="s">
        <v>90</v>
      </c>
      <c r="AY128" s="158" t="s">
        <v>137</v>
      </c>
    </row>
    <row r="129" spans="2:65" s="1" customFormat="1" ht="24.15" customHeight="1">
      <c r="B129" s="33"/>
      <c r="C129" s="128" t="s">
        <v>172</v>
      </c>
      <c r="D129" s="128" t="s">
        <v>140</v>
      </c>
      <c r="E129" s="129" t="s">
        <v>252</v>
      </c>
      <c r="F129" s="130" t="s">
        <v>253</v>
      </c>
      <c r="G129" s="131" t="s">
        <v>209</v>
      </c>
      <c r="H129" s="132">
        <v>2.859</v>
      </c>
      <c r="I129" s="133"/>
      <c r="J129" s="134">
        <f>ROUND(I129*H129,2)</f>
        <v>0</v>
      </c>
      <c r="K129" s="130" t="s">
        <v>210</v>
      </c>
      <c r="L129" s="33"/>
      <c r="M129" s="135" t="s">
        <v>44</v>
      </c>
      <c r="N129" s="136" t="s">
        <v>53</v>
      </c>
      <c r="P129" s="137">
        <f>O129*H129</f>
        <v>0</v>
      </c>
      <c r="Q129" s="137">
        <v>8.0999999999999996E-4</v>
      </c>
      <c r="R129" s="137">
        <f>Q129*H129</f>
        <v>2.3157899999999999E-3</v>
      </c>
      <c r="S129" s="137">
        <v>0</v>
      </c>
      <c r="T129" s="138">
        <f>S129*H129</f>
        <v>0</v>
      </c>
      <c r="AR129" s="139" t="s">
        <v>155</v>
      </c>
      <c r="AT129" s="139" t="s">
        <v>140</v>
      </c>
      <c r="AU129" s="139" t="s">
        <v>92</v>
      </c>
      <c r="AY129" s="17" t="s">
        <v>137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90</v>
      </c>
      <c r="BK129" s="140">
        <f>ROUND(I129*H129,2)</f>
        <v>0</v>
      </c>
      <c r="BL129" s="17" t="s">
        <v>155</v>
      </c>
      <c r="BM129" s="139" t="s">
        <v>254</v>
      </c>
    </row>
    <row r="130" spans="2:65" s="1" customFormat="1" ht="10.199999999999999">
      <c r="B130" s="33"/>
      <c r="D130" s="155" t="s">
        <v>212</v>
      </c>
      <c r="F130" s="156" t="s">
        <v>255</v>
      </c>
      <c r="I130" s="143"/>
      <c r="L130" s="33"/>
      <c r="M130" s="144"/>
      <c r="T130" s="54"/>
      <c r="AT130" s="17" t="s">
        <v>212</v>
      </c>
      <c r="AU130" s="17" t="s">
        <v>92</v>
      </c>
    </row>
    <row r="131" spans="2:65" s="12" customFormat="1" ht="10.199999999999999">
      <c r="B131" s="145"/>
      <c r="D131" s="141" t="s">
        <v>163</v>
      </c>
      <c r="E131" s="146" t="s">
        <v>44</v>
      </c>
      <c r="F131" s="147" t="s">
        <v>246</v>
      </c>
      <c r="H131" s="148">
        <v>2.859</v>
      </c>
      <c r="I131" s="149"/>
      <c r="L131" s="145"/>
      <c r="M131" s="150"/>
      <c r="T131" s="151"/>
      <c r="AT131" s="146" t="s">
        <v>163</v>
      </c>
      <c r="AU131" s="146" t="s">
        <v>92</v>
      </c>
      <c r="AV131" s="12" t="s">
        <v>92</v>
      </c>
      <c r="AW131" s="12" t="s">
        <v>42</v>
      </c>
      <c r="AX131" s="12" t="s">
        <v>90</v>
      </c>
      <c r="AY131" s="146" t="s">
        <v>137</v>
      </c>
    </row>
    <row r="132" spans="2:65" s="1" customFormat="1" ht="24.15" customHeight="1">
      <c r="B132" s="33"/>
      <c r="C132" s="128" t="s">
        <v>178</v>
      </c>
      <c r="D132" s="128" t="s">
        <v>140</v>
      </c>
      <c r="E132" s="129" t="s">
        <v>256</v>
      </c>
      <c r="F132" s="130" t="s">
        <v>257</v>
      </c>
      <c r="G132" s="131" t="s">
        <v>209</v>
      </c>
      <c r="H132" s="132">
        <v>2.859</v>
      </c>
      <c r="I132" s="133"/>
      <c r="J132" s="134">
        <f>ROUND(I132*H132,2)</f>
        <v>0</v>
      </c>
      <c r="K132" s="130" t="s">
        <v>210</v>
      </c>
      <c r="L132" s="33"/>
      <c r="M132" s="135" t="s">
        <v>44</v>
      </c>
      <c r="N132" s="136" t="s">
        <v>53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155</v>
      </c>
      <c r="AT132" s="139" t="s">
        <v>140</v>
      </c>
      <c r="AU132" s="139" t="s">
        <v>92</v>
      </c>
      <c r="AY132" s="17" t="s">
        <v>137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90</v>
      </c>
      <c r="BK132" s="140">
        <f>ROUND(I132*H132,2)</f>
        <v>0</v>
      </c>
      <c r="BL132" s="17" t="s">
        <v>155</v>
      </c>
      <c r="BM132" s="139" t="s">
        <v>258</v>
      </c>
    </row>
    <row r="133" spans="2:65" s="1" customFormat="1" ht="10.199999999999999">
      <c r="B133" s="33"/>
      <c r="D133" s="155" t="s">
        <v>212</v>
      </c>
      <c r="F133" s="156" t="s">
        <v>259</v>
      </c>
      <c r="I133" s="143"/>
      <c r="L133" s="33"/>
      <c r="M133" s="144"/>
      <c r="T133" s="54"/>
      <c r="AT133" s="17" t="s">
        <v>212</v>
      </c>
      <c r="AU133" s="17" t="s">
        <v>92</v>
      </c>
    </row>
    <row r="134" spans="2:65" s="12" customFormat="1" ht="10.199999999999999">
      <c r="B134" s="145"/>
      <c r="D134" s="141" t="s">
        <v>163</v>
      </c>
      <c r="E134" s="146" t="s">
        <v>44</v>
      </c>
      <c r="F134" s="147" t="s">
        <v>246</v>
      </c>
      <c r="H134" s="148">
        <v>2.859</v>
      </c>
      <c r="I134" s="149"/>
      <c r="L134" s="145"/>
      <c r="M134" s="150"/>
      <c r="T134" s="151"/>
      <c r="AT134" s="146" t="s">
        <v>163</v>
      </c>
      <c r="AU134" s="146" t="s">
        <v>92</v>
      </c>
      <c r="AV134" s="12" t="s">
        <v>92</v>
      </c>
      <c r="AW134" s="12" t="s">
        <v>42</v>
      </c>
      <c r="AX134" s="12" t="s">
        <v>90</v>
      </c>
      <c r="AY134" s="146" t="s">
        <v>137</v>
      </c>
    </row>
    <row r="135" spans="2:65" s="1" customFormat="1" ht="44.25" customHeight="1">
      <c r="B135" s="33"/>
      <c r="C135" s="128" t="s">
        <v>183</v>
      </c>
      <c r="D135" s="128" t="s">
        <v>140</v>
      </c>
      <c r="E135" s="129" t="s">
        <v>260</v>
      </c>
      <c r="F135" s="130" t="s">
        <v>261</v>
      </c>
      <c r="G135" s="131" t="s">
        <v>225</v>
      </c>
      <c r="H135" s="132">
        <v>1.2999999999999999E-2</v>
      </c>
      <c r="I135" s="133"/>
      <c r="J135" s="134">
        <f>ROUND(I135*H135,2)</f>
        <v>0</v>
      </c>
      <c r="K135" s="130" t="s">
        <v>210</v>
      </c>
      <c r="L135" s="33"/>
      <c r="M135" s="135" t="s">
        <v>44</v>
      </c>
      <c r="N135" s="136" t="s">
        <v>53</v>
      </c>
      <c r="P135" s="137">
        <f>O135*H135</f>
        <v>0</v>
      </c>
      <c r="Q135" s="137">
        <v>1.06277</v>
      </c>
      <c r="R135" s="137">
        <f>Q135*H135</f>
        <v>1.381601E-2</v>
      </c>
      <c r="S135" s="137">
        <v>0</v>
      </c>
      <c r="T135" s="138">
        <f>S135*H135</f>
        <v>0</v>
      </c>
      <c r="AR135" s="139" t="s">
        <v>155</v>
      </c>
      <c r="AT135" s="139" t="s">
        <v>140</v>
      </c>
      <c r="AU135" s="139" t="s">
        <v>92</v>
      </c>
      <c r="AY135" s="17" t="s">
        <v>137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90</v>
      </c>
      <c r="BK135" s="140">
        <f>ROUND(I135*H135,2)</f>
        <v>0</v>
      </c>
      <c r="BL135" s="17" t="s">
        <v>155</v>
      </c>
      <c r="BM135" s="139" t="s">
        <v>262</v>
      </c>
    </row>
    <row r="136" spans="2:65" s="1" customFormat="1" ht="10.199999999999999">
      <c r="B136" s="33"/>
      <c r="D136" s="155" t="s">
        <v>212</v>
      </c>
      <c r="F136" s="156" t="s">
        <v>263</v>
      </c>
      <c r="I136" s="143"/>
      <c r="L136" s="33"/>
      <c r="M136" s="144"/>
      <c r="T136" s="54"/>
      <c r="AT136" s="17" t="s">
        <v>212</v>
      </c>
      <c r="AU136" s="17" t="s">
        <v>92</v>
      </c>
    </row>
    <row r="137" spans="2:65" s="12" customFormat="1" ht="10.199999999999999">
      <c r="B137" s="145"/>
      <c r="D137" s="141" t="s">
        <v>163</v>
      </c>
      <c r="E137" s="146" t="s">
        <v>44</v>
      </c>
      <c r="F137" s="147" t="s">
        <v>264</v>
      </c>
      <c r="H137" s="148">
        <v>1.2999999999999999E-2</v>
      </c>
      <c r="I137" s="149"/>
      <c r="L137" s="145"/>
      <c r="M137" s="150"/>
      <c r="T137" s="151"/>
      <c r="AT137" s="146" t="s">
        <v>163</v>
      </c>
      <c r="AU137" s="146" t="s">
        <v>92</v>
      </c>
      <c r="AV137" s="12" t="s">
        <v>92</v>
      </c>
      <c r="AW137" s="12" t="s">
        <v>42</v>
      </c>
      <c r="AX137" s="12" t="s">
        <v>90</v>
      </c>
      <c r="AY137" s="146" t="s">
        <v>137</v>
      </c>
    </row>
    <row r="138" spans="2:65" s="11" customFormat="1" ht="22.8" customHeight="1">
      <c r="B138" s="116"/>
      <c r="D138" s="117" t="s">
        <v>81</v>
      </c>
      <c r="E138" s="126" t="s">
        <v>164</v>
      </c>
      <c r="F138" s="126" t="s">
        <v>265</v>
      </c>
      <c r="I138" s="119"/>
      <c r="J138" s="127">
        <f>BK138</f>
        <v>0</v>
      </c>
      <c r="L138" s="116"/>
      <c r="M138" s="121"/>
      <c r="P138" s="122">
        <f>SUM(P139:P246)</f>
        <v>0</v>
      </c>
      <c r="R138" s="122">
        <f>SUM(R139:R246)</f>
        <v>10.9028755</v>
      </c>
      <c r="T138" s="123">
        <f>SUM(T139:T246)</f>
        <v>0</v>
      </c>
      <c r="AR138" s="117" t="s">
        <v>90</v>
      </c>
      <c r="AT138" s="124" t="s">
        <v>81</v>
      </c>
      <c r="AU138" s="124" t="s">
        <v>90</v>
      </c>
      <c r="AY138" s="117" t="s">
        <v>137</v>
      </c>
      <c r="BK138" s="125">
        <f>SUM(BK139:BK246)</f>
        <v>0</v>
      </c>
    </row>
    <row r="139" spans="2:65" s="1" customFormat="1" ht="24.15" customHeight="1">
      <c r="B139" s="33"/>
      <c r="C139" s="128" t="s">
        <v>266</v>
      </c>
      <c r="D139" s="128" t="s">
        <v>140</v>
      </c>
      <c r="E139" s="129" t="s">
        <v>267</v>
      </c>
      <c r="F139" s="130" t="s">
        <v>268</v>
      </c>
      <c r="G139" s="131" t="s">
        <v>209</v>
      </c>
      <c r="H139" s="132">
        <v>126.5</v>
      </c>
      <c r="I139" s="133"/>
      <c r="J139" s="134">
        <f>ROUND(I139*H139,2)</f>
        <v>0</v>
      </c>
      <c r="K139" s="130" t="s">
        <v>210</v>
      </c>
      <c r="L139" s="33"/>
      <c r="M139" s="135" t="s">
        <v>44</v>
      </c>
      <c r="N139" s="136" t="s">
        <v>53</v>
      </c>
      <c r="P139" s="137">
        <f>O139*H139</f>
        <v>0</v>
      </c>
      <c r="Q139" s="137">
        <v>5.7000000000000002E-3</v>
      </c>
      <c r="R139" s="137">
        <f>Q139*H139</f>
        <v>0.72105000000000008</v>
      </c>
      <c r="S139" s="137">
        <v>0</v>
      </c>
      <c r="T139" s="138">
        <f>S139*H139</f>
        <v>0</v>
      </c>
      <c r="AR139" s="139" t="s">
        <v>155</v>
      </c>
      <c r="AT139" s="139" t="s">
        <v>140</v>
      </c>
      <c r="AU139" s="139" t="s">
        <v>92</v>
      </c>
      <c r="AY139" s="17" t="s">
        <v>137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90</v>
      </c>
      <c r="BK139" s="140">
        <f>ROUND(I139*H139,2)</f>
        <v>0</v>
      </c>
      <c r="BL139" s="17" t="s">
        <v>155</v>
      </c>
      <c r="BM139" s="139" t="s">
        <v>269</v>
      </c>
    </row>
    <row r="140" spans="2:65" s="1" customFormat="1" ht="10.199999999999999">
      <c r="B140" s="33"/>
      <c r="D140" s="155" t="s">
        <v>212</v>
      </c>
      <c r="F140" s="156" t="s">
        <v>270</v>
      </c>
      <c r="I140" s="143"/>
      <c r="L140" s="33"/>
      <c r="M140" s="144"/>
      <c r="T140" s="54"/>
      <c r="AT140" s="17" t="s">
        <v>212</v>
      </c>
      <c r="AU140" s="17" t="s">
        <v>92</v>
      </c>
    </row>
    <row r="141" spans="2:65" s="14" customFormat="1" ht="10.199999999999999">
      <c r="B141" s="164"/>
      <c r="D141" s="141" t="s">
        <v>163</v>
      </c>
      <c r="E141" s="165" t="s">
        <v>44</v>
      </c>
      <c r="F141" s="166" t="s">
        <v>271</v>
      </c>
      <c r="H141" s="165" t="s">
        <v>44</v>
      </c>
      <c r="I141" s="167"/>
      <c r="L141" s="164"/>
      <c r="M141" s="168"/>
      <c r="T141" s="169"/>
      <c r="AT141" s="165" t="s">
        <v>163</v>
      </c>
      <c r="AU141" s="165" t="s">
        <v>92</v>
      </c>
      <c r="AV141" s="14" t="s">
        <v>90</v>
      </c>
      <c r="AW141" s="14" t="s">
        <v>42</v>
      </c>
      <c r="AX141" s="14" t="s">
        <v>82</v>
      </c>
      <c r="AY141" s="165" t="s">
        <v>137</v>
      </c>
    </row>
    <row r="142" spans="2:65" s="12" customFormat="1" ht="10.199999999999999">
      <c r="B142" s="145"/>
      <c r="D142" s="141" t="s">
        <v>163</v>
      </c>
      <c r="E142" s="146" t="s">
        <v>44</v>
      </c>
      <c r="F142" s="147" t="s">
        <v>272</v>
      </c>
      <c r="H142" s="148">
        <v>3.8</v>
      </c>
      <c r="I142" s="149"/>
      <c r="L142" s="145"/>
      <c r="M142" s="150"/>
      <c r="T142" s="151"/>
      <c r="AT142" s="146" t="s">
        <v>163</v>
      </c>
      <c r="AU142" s="146" t="s">
        <v>92</v>
      </c>
      <c r="AV142" s="12" t="s">
        <v>92</v>
      </c>
      <c r="AW142" s="12" t="s">
        <v>42</v>
      </c>
      <c r="AX142" s="12" t="s">
        <v>82</v>
      </c>
      <c r="AY142" s="146" t="s">
        <v>137</v>
      </c>
    </row>
    <row r="143" spans="2:65" s="12" customFormat="1" ht="10.199999999999999">
      <c r="B143" s="145"/>
      <c r="D143" s="141" t="s">
        <v>163</v>
      </c>
      <c r="E143" s="146" t="s">
        <v>44</v>
      </c>
      <c r="F143" s="147" t="s">
        <v>273</v>
      </c>
      <c r="H143" s="148">
        <v>4.0999999999999996</v>
      </c>
      <c r="I143" s="149"/>
      <c r="L143" s="145"/>
      <c r="M143" s="150"/>
      <c r="T143" s="151"/>
      <c r="AT143" s="146" t="s">
        <v>163</v>
      </c>
      <c r="AU143" s="146" t="s">
        <v>92</v>
      </c>
      <c r="AV143" s="12" t="s">
        <v>92</v>
      </c>
      <c r="AW143" s="12" t="s">
        <v>42</v>
      </c>
      <c r="AX143" s="12" t="s">
        <v>82</v>
      </c>
      <c r="AY143" s="146" t="s">
        <v>137</v>
      </c>
    </row>
    <row r="144" spans="2:65" s="12" customFormat="1" ht="10.199999999999999">
      <c r="B144" s="145"/>
      <c r="D144" s="141" t="s">
        <v>163</v>
      </c>
      <c r="E144" s="146" t="s">
        <v>44</v>
      </c>
      <c r="F144" s="147" t="s">
        <v>274</v>
      </c>
      <c r="H144" s="148">
        <v>5.7</v>
      </c>
      <c r="I144" s="149"/>
      <c r="L144" s="145"/>
      <c r="M144" s="150"/>
      <c r="T144" s="151"/>
      <c r="AT144" s="146" t="s">
        <v>163</v>
      </c>
      <c r="AU144" s="146" t="s">
        <v>92</v>
      </c>
      <c r="AV144" s="12" t="s">
        <v>92</v>
      </c>
      <c r="AW144" s="12" t="s">
        <v>42</v>
      </c>
      <c r="AX144" s="12" t="s">
        <v>82</v>
      </c>
      <c r="AY144" s="146" t="s">
        <v>137</v>
      </c>
    </row>
    <row r="145" spans="2:65" s="12" customFormat="1" ht="10.199999999999999">
      <c r="B145" s="145"/>
      <c r="D145" s="141" t="s">
        <v>163</v>
      </c>
      <c r="E145" s="146" t="s">
        <v>44</v>
      </c>
      <c r="F145" s="147" t="s">
        <v>275</v>
      </c>
      <c r="H145" s="148">
        <v>1.7</v>
      </c>
      <c r="I145" s="149"/>
      <c r="L145" s="145"/>
      <c r="M145" s="150"/>
      <c r="T145" s="151"/>
      <c r="AT145" s="146" t="s">
        <v>163</v>
      </c>
      <c r="AU145" s="146" t="s">
        <v>92</v>
      </c>
      <c r="AV145" s="12" t="s">
        <v>92</v>
      </c>
      <c r="AW145" s="12" t="s">
        <v>42</v>
      </c>
      <c r="AX145" s="12" t="s">
        <v>82</v>
      </c>
      <c r="AY145" s="146" t="s">
        <v>137</v>
      </c>
    </row>
    <row r="146" spans="2:65" s="12" customFormat="1" ht="10.199999999999999">
      <c r="B146" s="145"/>
      <c r="D146" s="141" t="s">
        <v>163</v>
      </c>
      <c r="E146" s="146" t="s">
        <v>44</v>
      </c>
      <c r="F146" s="147" t="s">
        <v>276</v>
      </c>
      <c r="H146" s="148">
        <v>0.7</v>
      </c>
      <c r="I146" s="149"/>
      <c r="L146" s="145"/>
      <c r="M146" s="150"/>
      <c r="T146" s="151"/>
      <c r="AT146" s="146" t="s">
        <v>163</v>
      </c>
      <c r="AU146" s="146" t="s">
        <v>92</v>
      </c>
      <c r="AV146" s="12" t="s">
        <v>92</v>
      </c>
      <c r="AW146" s="12" t="s">
        <v>42</v>
      </c>
      <c r="AX146" s="12" t="s">
        <v>82</v>
      </c>
      <c r="AY146" s="146" t="s">
        <v>137</v>
      </c>
    </row>
    <row r="147" spans="2:65" s="12" customFormat="1" ht="10.199999999999999">
      <c r="B147" s="145"/>
      <c r="D147" s="141" t="s">
        <v>163</v>
      </c>
      <c r="E147" s="146" t="s">
        <v>44</v>
      </c>
      <c r="F147" s="147" t="s">
        <v>277</v>
      </c>
      <c r="H147" s="148">
        <v>11.3</v>
      </c>
      <c r="I147" s="149"/>
      <c r="L147" s="145"/>
      <c r="M147" s="150"/>
      <c r="T147" s="151"/>
      <c r="AT147" s="146" t="s">
        <v>163</v>
      </c>
      <c r="AU147" s="146" t="s">
        <v>92</v>
      </c>
      <c r="AV147" s="12" t="s">
        <v>92</v>
      </c>
      <c r="AW147" s="12" t="s">
        <v>42</v>
      </c>
      <c r="AX147" s="12" t="s">
        <v>82</v>
      </c>
      <c r="AY147" s="146" t="s">
        <v>137</v>
      </c>
    </row>
    <row r="148" spans="2:65" s="12" customFormat="1" ht="10.199999999999999">
      <c r="B148" s="145"/>
      <c r="D148" s="141" t="s">
        <v>163</v>
      </c>
      <c r="E148" s="146" t="s">
        <v>44</v>
      </c>
      <c r="F148" s="147" t="s">
        <v>278</v>
      </c>
      <c r="H148" s="148">
        <v>99.2</v>
      </c>
      <c r="I148" s="149"/>
      <c r="L148" s="145"/>
      <c r="M148" s="150"/>
      <c r="T148" s="151"/>
      <c r="AT148" s="146" t="s">
        <v>163</v>
      </c>
      <c r="AU148" s="146" t="s">
        <v>92</v>
      </c>
      <c r="AV148" s="12" t="s">
        <v>92</v>
      </c>
      <c r="AW148" s="12" t="s">
        <v>42</v>
      </c>
      <c r="AX148" s="12" t="s">
        <v>82</v>
      </c>
      <c r="AY148" s="146" t="s">
        <v>137</v>
      </c>
    </row>
    <row r="149" spans="2:65" s="13" customFormat="1" ht="10.199999999999999">
      <c r="B149" s="157"/>
      <c r="D149" s="141" t="s">
        <v>163</v>
      </c>
      <c r="E149" s="158" t="s">
        <v>44</v>
      </c>
      <c r="F149" s="159" t="s">
        <v>222</v>
      </c>
      <c r="H149" s="160">
        <v>126.5</v>
      </c>
      <c r="I149" s="161"/>
      <c r="L149" s="157"/>
      <c r="M149" s="162"/>
      <c r="T149" s="163"/>
      <c r="AT149" s="158" t="s">
        <v>163</v>
      </c>
      <c r="AU149" s="158" t="s">
        <v>92</v>
      </c>
      <c r="AV149" s="13" t="s">
        <v>155</v>
      </c>
      <c r="AW149" s="13" t="s">
        <v>42</v>
      </c>
      <c r="AX149" s="13" t="s">
        <v>90</v>
      </c>
      <c r="AY149" s="158" t="s">
        <v>137</v>
      </c>
    </row>
    <row r="150" spans="2:65" s="1" customFormat="1" ht="24.15" customHeight="1">
      <c r="B150" s="33"/>
      <c r="C150" s="128" t="s">
        <v>8</v>
      </c>
      <c r="D150" s="128" t="s">
        <v>140</v>
      </c>
      <c r="E150" s="129" t="s">
        <v>279</v>
      </c>
      <c r="F150" s="130" t="s">
        <v>280</v>
      </c>
      <c r="G150" s="131" t="s">
        <v>209</v>
      </c>
      <c r="H150" s="132">
        <v>88.8</v>
      </c>
      <c r="I150" s="133"/>
      <c r="J150" s="134">
        <f>ROUND(I150*H150,2)</f>
        <v>0</v>
      </c>
      <c r="K150" s="130" t="s">
        <v>210</v>
      </c>
      <c r="L150" s="33"/>
      <c r="M150" s="135" t="s">
        <v>44</v>
      </c>
      <c r="N150" s="136" t="s">
        <v>53</v>
      </c>
      <c r="P150" s="137">
        <f>O150*H150</f>
        <v>0</v>
      </c>
      <c r="Q150" s="137">
        <v>1.7000000000000001E-2</v>
      </c>
      <c r="R150" s="137">
        <f>Q150*H150</f>
        <v>1.5096000000000001</v>
      </c>
      <c r="S150" s="137">
        <v>0</v>
      </c>
      <c r="T150" s="138">
        <f>S150*H150</f>
        <v>0</v>
      </c>
      <c r="AR150" s="139" t="s">
        <v>155</v>
      </c>
      <c r="AT150" s="139" t="s">
        <v>140</v>
      </c>
      <c r="AU150" s="139" t="s">
        <v>92</v>
      </c>
      <c r="AY150" s="17" t="s">
        <v>137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90</v>
      </c>
      <c r="BK150" s="140">
        <f>ROUND(I150*H150,2)</f>
        <v>0</v>
      </c>
      <c r="BL150" s="17" t="s">
        <v>155</v>
      </c>
      <c r="BM150" s="139" t="s">
        <v>281</v>
      </c>
    </row>
    <row r="151" spans="2:65" s="1" customFormat="1" ht="10.199999999999999">
      <c r="B151" s="33"/>
      <c r="D151" s="155" t="s">
        <v>212</v>
      </c>
      <c r="F151" s="156" t="s">
        <v>282</v>
      </c>
      <c r="I151" s="143"/>
      <c r="L151" s="33"/>
      <c r="M151" s="144"/>
      <c r="T151" s="54"/>
      <c r="AT151" s="17" t="s">
        <v>212</v>
      </c>
      <c r="AU151" s="17" t="s">
        <v>92</v>
      </c>
    </row>
    <row r="152" spans="2:65" s="14" customFormat="1" ht="10.199999999999999">
      <c r="B152" s="164"/>
      <c r="D152" s="141" t="s">
        <v>163</v>
      </c>
      <c r="E152" s="165" t="s">
        <v>44</v>
      </c>
      <c r="F152" s="166" t="s">
        <v>271</v>
      </c>
      <c r="H152" s="165" t="s">
        <v>44</v>
      </c>
      <c r="I152" s="167"/>
      <c r="L152" s="164"/>
      <c r="M152" s="168"/>
      <c r="T152" s="169"/>
      <c r="AT152" s="165" t="s">
        <v>163</v>
      </c>
      <c r="AU152" s="165" t="s">
        <v>92</v>
      </c>
      <c r="AV152" s="14" t="s">
        <v>90</v>
      </c>
      <c r="AW152" s="14" t="s">
        <v>42</v>
      </c>
      <c r="AX152" s="14" t="s">
        <v>82</v>
      </c>
      <c r="AY152" s="165" t="s">
        <v>137</v>
      </c>
    </row>
    <row r="153" spans="2:65" s="12" customFormat="1" ht="10.199999999999999">
      <c r="B153" s="145"/>
      <c r="D153" s="141" t="s">
        <v>163</v>
      </c>
      <c r="E153" s="146" t="s">
        <v>44</v>
      </c>
      <c r="F153" s="147" t="s">
        <v>283</v>
      </c>
      <c r="H153" s="148">
        <v>13.5</v>
      </c>
      <c r="I153" s="149"/>
      <c r="L153" s="145"/>
      <c r="M153" s="150"/>
      <c r="T153" s="151"/>
      <c r="AT153" s="146" t="s">
        <v>163</v>
      </c>
      <c r="AU153" s="146" t="s">
        <v>92</v>
      </c>
      <c r="AV153" s="12" t="s">
        <v>92</v>
      </c>
      <c r="AW153" s="12" t="s">
        <v>42</v>
      </c>
      <c r="AX153" s="12" t="s">
        <v>82</v>
      </c>
      <c r="AY153" s="146" t="s">
        <v>137</v>
      </c>
    </row>
    <row r="154" spans="2:65" s="12" customFormat="1" ht="10.199999999999999">
      <c r="B154" s="145"/>
      <c r="D154" s="141" t="s">
        <v>163</v>
      </c>
      <c r="E154" s="146" t="s">
        <v>44</v>
      </c>
      <c r="F154" s="147" t="s">
        <v>284</v>
      </c>
      <c r="H154" s="148">
        <v>75.3</v>
      </c>
      <c r="I154" s="149"/>
      <c r="L154" s="145"/>
      <c r="M154" s="150"/>
      <c r="T154" s="151"/>
      <c r="AT154" s="146" t="s">
        <v>163</v>
      </c>
      <c r="AU154" s="146" t="s">
        <v>92</v>
      </c>
      <c r="AV154" s="12" t="s">
        <v>92</v>
      </c>
      <c r="AW154" s="12" t="s">
        <v>42</v>
      </c>
      <c r="AX154" s="12" t="s">
        <v>82</v>
      </c>
      <c r="AY154" s="146" t="s">
        <v>137</v>
      </c>
    </row>
    <row r="155" spans="2:65" s="13" customFormat="1" ht="10.199999999999999">
      <c r="B155" s="157"/>
      <c r="D155" s="141" t="s">
        <v>163</v>
      </c>
      <c r="E155" s="158" t="s">
        <v>44</v>
      </c>
      <c r="F155" s="159" t="s">
        <v>222</v>
      </c>
      <c r="H155" s="160">
        <v>88.8</v>
      </c>
      <c r="I155" s="161"/>
      <c r="L155" s="157"/>
      <c r="M155" s="162"/>
      <c r="T155" s="163"/>
      <c r="AT155" s="158" t="s">
        <v>163</v>
      </c>
      <c r="AU155" s="158" t="s">
        <v>92</v>
      </c>
      <c r="AV155" s="13" t="s">
        <v>155</v>
      </c>
      <c r="AW155" s="13" t="s">
        <v>42</v>
      </c>
      <c r="AX155" s="13" t="s">
        <v>90</v>
      </c>
      <c r="AY155" s="158" t="s">
        <v>137</v>
      </c>
    </row>
    <row r="156" spans="2:65" s="1" customFormat="1" ht="24.15" customHeight="1">
      <c r="B156" s="33"/>
      <c r="C156" s="128" t="s">
        <v>285</v>
      </c>
      <c r="D156" s="128" t="s">
        <v>140</v>
      </c>
      <c r="E156" s="129" t="s">
        <v>286</v>
      </c>
      <c r="F156" s="130" t="s">
        <v>287</v>
      </c>
      <c r="G156" s="131" t="s">
        <v>209</v>
      </c>
      <c r="H156" s="132">
        <v>386.28</v>
      </c>
      <c r="I156" s="133"/>
      <c r="J156" s="134">
        <f>ROUND(I156*H156,2)</f>
        <v>0</v>
      </c>
      <c r="K156" s="130" t="s">
        <v>210</v>
      </c>
      <c r="L156" s="33"/>
      <c r="M156" s="135" t="s">
        <v>44</v>
      </c>
      <c r="N156" s="136" t="s">
        <v>53</v>
      </c>
      <c r="P156" s="137">
        <f>O156*H156</f>
        <v>0</v>
      </c>
      <c r="Q156" s="137">
        <v>1.7000000000000001E-2</v>
      </c>
      <c r="R156" s="137">
        <f>Q156*H156</f>
        <v>6.5667600000000004</v>
      </c>
      <c r="S156" s="137">
        <v>0</v>
      </c>
      <c r="T156" s="138">
        <f>S156*H156</f>
        <v>0</v>
      </c>
      <c r="AR156" s="139" t="s">
        <v>155</v>
      </c>
      <c r="AT156" s="139" t="s">
        <v>140</v>
      </c>
      <c r="AU156" s="139" t="s">
        <v>92</v>
      </c>
      <c r="AY156" s="17" t="s">
        <v>137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90</v>
      </c>
      <c r="BK156" s="140">
        <f>ROUND(I156*H156,2)</f>
        <v>0</v>
      </c>
      <c r="BL156" s="17" t="s">
        <v>155</v>
      </c>
      <c r="BM156" s="139" t="s">
        <v>288</v>
      </c>
    </row>
    <row r="157" spans="2:65" s="1" customFormat="1" ht="10.199999999999999">
      <c r="B157" s="33"/>
      <c r="D157" s="155" t="s">
        <v>212</v>
      </c>
      <c r="F157" s="156" t="s">
        <v>289</v>
      </c>
      <c r="I157" s="143"/>
      <c r="L157" s="33"/>
      <c r="M157" s="144"/>
      <c r="T157" s="54"/>
      <c r="AT157" s="17" t="s">
        <v>212</v>
      </c>
      <c r="AU157" s="17" t="s">
        <v>92</v>
      </c>
    </row>
    <row r="158" spans="2:65" s="14" customFormat="1" ht="10.199999999999999">
      <c r="B158" s="164"/>
      <c r="D158" s="141" t="s">
        <v>163</v>
      </c>
      <c r="E158" s="165" t="s">
        <v>44</v>
      </c>
      <c r="F158" s="166" t="s">
        <v>271</v>
      </c>
      <c r="H158" s="165" t="s">
        <v>44</v>
      </c>
      <c r="I158" s="167"/>
      <c r="L158" s="164"/>
      <c r="M158" s="168"/>
      <c r="T158" s="169"/>
      <c r="AT158" s="165" t="s">
        <v>163</v>
      </c>
      <c r="AU158" s="165" t="s">
        <v>92</v>
      </c>
      <c r="AV158" s="14" t="s">
        <v>90</v>
      </c>
      <c r="AW158" s="14" t="s">
        <v>42</v>
      </c>
      <c r="AX158" s="14" t="s">
        <v>82</v>
      </c>
      <c r="AY158" s="165" t="s">
        <v>137</v>
      </c>
    </row>
    <row r="159" spans="2:65" s="12" customFormat="1" ht="10.199999999999999">
      <c r="B159" s="145"/>
      <c r="D159" s="141" t="s">
        <v>163</v>
      </c>
      <c r="E159" s="146" t="s">
        <v>44</v>
      </c>
      <c r="F159" s="147" t="s">
        <v>290</v>
      </c>
      <c r="H159" s="148">
        <v>21.07</v>
      </c>
      <c r="I159" s="149"/>
      <c r="L159" s="145"/>
      <c r="M159" s="150"/>
      <c r="T159" s="151"/>
      <c r="AT159" s="146" t="s">
        <v>163</v>
      </c>
      <c r="AU159" s="146" t="s">
        <v>92</v>
      </c>
      <c r="AV159" s="12" t="s">
        <v>92</v>
      </c>
      <c r="AW159" s="12" t="s">
        <v>42</v>
      </c>
      <c r="AX159" s="12" t="s">
        <v>82</v>
      </c>
      <c r="AY159" s="146" t="s">
        <v>137</v>
      </c>
    </row>
    <row r="160" spans="2:65" s="12" customFormat="1" ht="10.199999999999999">
      <c r="B160" s="145"/>
      <c r="D160" s="141" t="s">
        <v>163</v>
      </c>
      <c r="E160" s="146" t="s">
        <v>44</v>
      </c>
      <c r="F160" s="147" t="s">
        <v>291</v>
      </c>
      <c r="H160" s="148">
        <v>19.59</v>
      </c>
      <c r="I160" s="149"/>
      <c r="L160" s="145"/>
      <c r="M160" s="150"/>
      <c r="T160" s="151"/>
      <c r="AT160" s="146" t="s">
        <v>163</v>
      </c>
      <c r="AU160" s="146" t="s">
        <v>92</v>
      </c>
      <c r="AV160" s="12" t="s">
        <v>92</v>
      </c>
      <c r="AW160" s="12" t="s">
        <v>42</v>
      </c>
      <c r="AX160" s="12" t="s">
        <v>82</v>
      </c>
      <c r="AY160" s="146" t="s">
        <v>137</v>
      </c>
    </row>
    <row r="161" spans="2:65" s="12" customFormat="1" ht="10.199999999999999">
      <c r="B161" s="145"/>
      <c r="D161" s="141" t="s">
        <v>163</v>
      </c>
      <c r="E161" s="146" t="s">
        <v>44</v>
      </c>
      <c r="F161" s="147" t="s">
        <v>292</v>
      </c>
      <c r="H161" s="148">
        <v>25.7</v>
      </c>
      <c r="I161" s="149"/>
      <c r="L161" s="145"/>
      <c r="M161" s="150"/>
      <c r="T161" s="151"/>
      <c r="AT161" s="146" t="s">
        <v>163</v>
      </c>
      <c r="AU161" s="146" t="s">
        <v>92</v>
      </c>
      <c r="AV161" s="12" t="s">
        <v>92</v>
      </c>
      <c r="AW161" s="12" t="s">
        <v>42</v>
      </c>
      <c r="AX161" s="12" t="s">
        <v>82</v>
      </c>
      <c r="AY161" s="146" t="s">
        <v>137</v>
      </c>
    </row>
    <row r="162" spans="2:65" s="12" customFormat="1" ht="10.199999999999999">
      <c r="B162" s="145"/>
      <c r="D162" s="141" t="s">
        <v>163</v>
      </c>
      <c r="E162" s="146" t="s">
        <v>44</v>
      </c>
      <c r="F162" s="147" t="s">
        <v>293</v>
      </c>
      <c r="H162" s="148">
        <v>5.75</v>
      </c>
      <c r="I162" s="149"/>
      <c r="L162" s="145"/>
      <c r="M162" s="150"/>
      <c r="T162" s="151"/>
      <c r="AT162" s="146" t="s">
        <v>163</v>
      </c>
      <c r="AU162" s="146" t="s">
        <v>92</v>
      </c>
      <c r="AV162" s="12" t="s">
        <v>92</v>
      </c>
      <c r="AW162" s="12" t="s">
        <v>42</v>
      </c>
      <c r="AX162" s="12" t="s">
        <v>82</v>
      </c>
      <c r="AY162" s="146" t="s">
        <v>137</v>
      </c>
    </row>
    <row r="163" spans="2:65" s="12" customFormat="1" ht="10.199999999999999">
      <c r="B163" s="145"/>
      <c r="D163" s="141" t="s">
        <v>163</v>
      </c>
      <c r="E163" s="146" t="s">
        <v>44</v>
      </c>
      <c r="F163" s="147" t="s">
        <v>294</v>
      </c>
      <c r="H163" s="148">
        <v>10.3</v>
      </c>
      <c r="I163" s="149"/>
      <c r="L163" s="145"/>
      <c r="M163" s="150"/>
      <c r="T163" s="151"/>
      <c r="AT163" s="146" t="s">
        <v>163</v>
      </c>
      <c r="AU163" s="146" t="s">
        <v>92</v>
      </c>
      <c r="AV163" s="12" t="s">
        <v>92</v>
      </c>
      <c r="AW163" s="12" t="s">
        <v>42</v>
      </c>
      <c r="AX163" s="12" t="s">
        <v>82</v>
      </c>
      <c r="AY163" s="146" t="s">
        <v>137</v>
      </c>
    </row>
    <row r="164" spans="2:65" s="12" customFormat="1" ht="10.199999999999999">
      <c r="B164" s="145"/>
      <c r="D164" s="141" t="s">
        <v>163</v>
      </c>
      <c r="E164" s="146" t="s">
        <v>44</v>
      </c>
      <c r="F164" s="147" t="s">
        <v>295</v>
      </c>
      <c r="H164" s="148">
        <v>26.2</v>
      </c>
      <c r="I164" s="149"/>
      <c r="L164" s="145"/>
      <c r="M164" s="150"/>
      <c r="T164" s="151"/>
      <c r="AT164" s="146" t="s">
        <v>163</v>
      </c>
      <c r="AU164" s="146" t="s">
        <v>92</v>
      </c>
      <c r="AV164" s="12" t="s">
        <v>92</v>
      </c>
      <c r="AW164" s="12" t="s">
        <v>42</v>
      </c>
      <c r="AX164" s="12" t="s">
        <v>82</v>
      </c>
      <c r="AY164" s="146" t="s">
        <v>137</v>
      </c>
    </row>
    <row r="165" spans="2:65" s="12" customFormat="1" ht="10.199999999999999">
      <c r="B165" s="145"/>
      <c r="D165" s="141" t="s">
        <v>163</v>
      </c>
      <c r="E165" s="146" t="s">
        <v>44</v>
      </c>
      <c r="F165" s="147" t="s">
        <v>296</v>
      </c>
      <c r="H165" s="148">
        <v>25.95</v>
      </c>
      <c r="I165" s="149"/>
      <c r="L165" s="145"/>
      <c r="M165" s="150"/>
      <c r="T165" s="151"/>
      <c r="AT165" s="146" t="s">
        <v>163</v>
      </c>
      <c r="AU165" s="146" t="s">
        <v>92</v>
      </c>
      <c r="AV165" s="12" t="s">
        <v>92</v>
      </c>
      <c r="AW165" s="12" t="s">
        <v>42</v>
      </c>
      <c r="AX165" s="12" t="s">
        <v>82</v>
      </c>
      <c r="AY165" s="146" t="s">
        <v>137</v>
      </c>
    </row>
    <row r="166" spans="2:65" s="12" customFormat="1" ht="10.199999999999999">
      <c r="B166" s="145"/>
      <c r="D166" s="141" t="s">
        <v>163</v>
      </c>
      <c r="E166" s="146" t="s">
        <v>44</v>
      </c>
      <c r="F166" s="147" t="s">
        <v>297</v>
      </c>
      <c r="H166" s="148">
        <v>112.8</v>
      </c>
      <c r="I166" s="149"/>
      <c r="L166" s="145"/>
      <c r="M166" s="150"/>
      <c r="T166" s="151"/>
      <c r="AT166" s="146" t="s">
        <v>163</v>
      </c>
      <c r="AU166" s="146" t="s">
        <v>92</v>
      </c>
      <c r="AV166" s="12" t="s">
        <v>92</v>
      </c>
      <c r="AW166" s="12" t="s">
        <v>42</v>
      </c>
      <c r="AX166" s="12" t="s">
        <v>82</v>
      </c>
      <c r="AY166" s="146" t="s">
        <v>137</v>
      </c>
    </row>
    <row r="167" spans="2:65" s="12" customFormat="1" ht="10.199999999999999">
      <c r="B167" s="145"/>
      <c r="D167" s="141" t="s">
        <v>163</v>
      </c>
      <c r="E167" s="146" t="s">
        <v>44</v>
      </c>
      <c r="F167" s="147" t="s">
        <v>298</v>
      </c>
      <c r="H167" s="148">
        <v>50.5</v>
      </c>
      <c r="I167" s="149"/>
      <c r="L167" s="145"/>
      <c r="M167" s="150"/>
      <c r="T167" s="151"/>
      <c r="AT167" s="146" t="s">
        <v>163</v>
      </c>
      <c r="AU167" s="146" t="s">
        <v>92</v>
      </c>
      <c r="AV167" s="12" t="s">
        <v>92</v>
      </c>
      <c r="AW167" s="12" t="s">
        <v>42</v>
      </c>
      <c r="AX167" s="12" t="s">
        <v>82</v>
      </c>
      <c r="AY167" s="146" t="s">
        <v>137</v>
      </c>
    </row>
    <row r="168" spans="2:65" s="12" customFormat="1" ht="10.199999999999999">
      <c r="B168" s="145"/>
      <c r="D168" s="141" t="s">
        <v>163</v>
      </c>
      <c r="E168" s="146" t="s">
        <v>44</v>
      </c>
      <c r="F168" s="147" t="s">
        <v>299</v>
      </c>
      <c r="H168" s="148">
        <v>88.42</v>
      </c>
      <c r="I168" s="149"/>
      <c r="L168" s="145"/>
      <c r="M168" s="150"/>
      <c r="T168" s="151"/>
      <c r="AT168" s="146" t="s">
        <v>163</v>
      </c>
      <c r="AU168" s="146" t="s">
        <v>92</v>
      </c>
      <c r="AV168" s="12" t="s">
        <v>92</v>
      </c>
      <c r="AW168" s="12" t="s">
        <v>42</v>
      </c>
      <c r="AX168" s="12" t="s">
        <v>82</v>
      </c>
      <c r="AY168" s="146" t="s">
        <v>137</v>
      </c>
    </row>
    <row r="169" spans="2:65" s="13" customFormat="1" ht="10.199999999999999">
      <c r="B169" s="157"/>
      <c r="D169" s="141" t="s">
        <v>163</v>
      </c>
      <c r="E169" s="158" t="s">
        <v>44</v>
      </c>
      <c r="F169" s="159" t="s">
        <v>222</v>
      </c>
      <c r="H169" s="160">
        <v>386.28000000000003</v>
      </c>
      <c r="I169" s="161"/>
      <c r="L169" s="157"/>
      <c r="M169" s="162"/>
      <c r="T169" s="163"/>
      <c r="AT169" s="158" t="s">
        <v>163</v>
      </c>
      <c r="AU169" s="158" t="s">
        <v>92</v>
      </c>
      <c r="AV169" s="13" t="s">
        <v>155</v>
      </c>
      <c r="AW169" s="13" t="s">
        <v>42</v>
      </c>
      <c r="AX169" s="13" t="s">
        <v>90</v>
      </c>
      <c r="AY169" s="158" t="s">
        <v>137</v>
      </c>
    </row>
    <row r="170" spans="2:65" s="1" customFormat="1" ht="24.15" customHeight="1">
      <c r="B170" s="33"/>
      <c r="C170" s="128" t="s">
        <v>300</v>
      </c>
      <c r="D170" s="128" t="s">
        <v>140</v>
      </c>
      <c r="E170" s="129" t="s">
        <v>301</v>
      </c>
      <c r="F170" s="130" t="s">
        <v>302</v>
      </c>
      <c r="G170" s="131" t="s">
        <v>209</v>
      </c>
      <c r="H170" s="132">
        <v>64.58</v>
      </c>
      <c r="I170" s="133"/>
      <c r="J170" s="134">
        <f>ROUND(I170*H170,2)</f>
        <v>0</v>
      </c>
      <c r="K170" s="130" t="s">
        <v>210</v>
      </c>
      <c r="L170" s="33"/>
      <c r="M170" s="135" t="s">
        <v>44</v>
      </c>
      <c r="N170" s="136" t="s">
        <v>53</v>
      </c>
      <c r="P170" s="137">
        <f>O170*H170</f>
        <v>0</v>
      </c>
      <c r="Q170" s="137">
        <v>2.8400000000000002E-2</v>
      </c>
      <c r="R170" s="137">
        <f>Q170*H170</f>
        <v>1.8340720000000001</v>
      </c>
      <c r="S170" s="137">
        <v>0</v>
      </c>
      <c r="T170" s="138">
        <f>S170*H170</f>
        <v>0</v>
      </c>
      <c r="AR170" s="139" t="s">
        <v>155</v>
      </c>
      <c r="AT170" s="139" t="s">
        <v>140</v>
      </c>
      <c r="AU170" s="139" t="s">
        <v>92</v>
      </c>
      <c r="AY170" s="17" t="s">
        <v>137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90</v>
      </c>
      <c r="BK170" s="140">
        <f>ROUND(I170*H170,2)</f>
        <v>0</v>
      </c>
      <c r="BL170" s="17" t="s">
        <v>155</v>
      </c>
      <c r="BM170" s="139" t="s">
        <v>303</v>
      </c>
    </row>
    <row r="171" spans="2:65" s="1" customFormat="1" ht="10.199999999999999">
      <c r="B171" s="33"/>
      <c r="D171" s="155" t="s">
        <v>212</v>
      </c>
      <c r="F171" s="156" t="s">
        <v>304</v>
      </c>
      <c r="I171" s="143"/>
      <c r="L171" s="33"/>
      <c r="M171" s="144"/>
      <c r="T171" s="54"/>
      <c r="AT171" s="17" t="s">
        <v>212</v>
      </c>
      <c r="AU171" s="17" t="s">
        <v>92</v>
      </c>
    </row>
    <row r="172" spans="2:65" s="14" customFormat="1" ht="10.199999999999999">
      <c r="B172" s="164"/>
      <c r="D172" s="141" t="s">
        <v>163</v>
      </c>
      <c r="E172" s="165" t="s">
        <v>44</v>
      </c>
      <c r="F172" s="166" t="s">
        <v>305</v>
      </c>
      <c r="H172" s="165" t="s">
        <v>44</v>
      </c>
      <c r="I172" s="167"/>
      <c r="L172" s="164"/>
      <c r="M172" s="168"/>
      <c r="T172" s="169"/>
      <c r="AT172" s="165" t="s">
        <v>163</v>
      </c>
      <c r="AU172" s="165" t="s">
        <v>92</v>
      </c>
      <c r="AV172" s="14" t="s">
        <v>90</v>
      </c>
      <c r="AW172" s="14" t="s">
        <v>42</v>
      </c>
      <c r="AX172" s="14" t="s">
        <v>82</v>
      </c>
      <c r="AY172" s="165" t="s">
        <v>137</v>
      </c>
    </row>
    <row r="173" spans="2:65" s="12" customFormat="1" ht="10.199999999999999">
      <c r="B173" s="145"/>
      <c r="D173" s="141" t="s">
        <v>163</v>
      </c>
      <c r="E173" s="146" t="s">
        <v>44</v>
      </c>
      <c r="F173" s="147" t="s">
        <v>306</v>
      </c>
      <c r="H173" s="148">
        <v>59.41</v>
      </c>
      <c r="I173" s="149"/>
      <c r="L173" s="145"/>
      <c r="M173" s="150"/>
      <c r="T173" s="151"/>
      <c r="AT173" s="146" t="s">
        <v>163</v>
      </c>
      <c r="AU173" s="146" t="s">
        <v>92</v>
      </c>
      <c r="AV173" s="12" t="s">
        <v>92</v>
      </c>
      <c r="AW173" s="12" t="s">
        <v>42</v>
      </c>
      <c r="AX173" s="12" t="s">
        <v>82</v>
      </c>
      <c r="AY173" s="146" t="s">
        <v>137</v>
      </c>
    </row>
    <row r="174" spans="2:65" s="12" customFormat="1" ht="10.199999999999999">
      <c r="B174" s="145"/>
      <c r="D174" s="141" t="s">
        <v>163</v>
      </c>
      <c r="E174" s="146" t="s">
        <v>44</v>
      </c>
      <c r="F174" s="147" t="s">
        <v>307</v>
      </c>
      <c r="H174" s="148">
        <v>5.17</v>
      </c>
      <c r="I174" s="149"/>
      <c r="L174" s="145"/>
      <c r="M174" s="150"/>
      <c r="T174" s="151"/>
      <c r="AT174" s="146" t="s">
        <v>163</v>
      </c>
      <c r="AU174" s="146" t="s">
        <v>92</v>
      </c>
      <c r="AV174" s="12" t="s">
        <v>92</v>
      </c>
      <c r="AW174" s="12" t="s">
        <v>42</v>
      </c>
      <c r="AX174" s="12" t="s">
        <v>82</v>
      </c>
      <c r="AY174" s="146" t="s">
        <v>137</v>
      </c>
    </row>
    <row r="175" spans="2:65" s="13" customFormat="1" ht="10.199999999999999">
      <c r="B175" s="157"/>
      <c r="D175" s="141" t="s">
        <v>163</v>
      </c>
      <c r="E175" s="158" t="s">
        <v>44</v>
      </c>
      <c r="F175" s="159" t="s">
        <v>222</v>
      </c>
      <c r="H175" s="160">
        <v>64.58</v>
      </c>
      <c r="I175" s="161"/>
      <c r="L175" s="157"/>
      <c r="M175" s="162"/>
      <c r="T175" s="163"/>
      <c r="AT175" s="158" t="s">
        <v>163</v>
      </c>
      <c r="AU175" s="158" t="s">
        <v>92</v>
      </c>
      <c r="AV175" s="13" t="s">
        <v>155</v>
      </c>
      <c r="AW175" s="13" t="s">
        <v>42</v>
      </c>
      <c r="AX175" s="13" t="s">
        <v>90</v>
      </c>
      <c r="AY175" s="158" t="s">
        <v>137</v>
      </c>
    </row>
    <row r="176" spans="2:65" s="1" customFormat="1" ht="16.5" customHeight="1">
      <c r="B176" s="33"/>
      <c r="C176" s="128" t="s">
        <v>308</v>
      </c>
      <c r="D176" s="128" t="s">
        <v>140</v>
      </c>
      <c r="E176" s="129" t="s">
        <v>309</v>
      </c>
      <c r="F176" s="130" t="s">
        <v>310</v>
      </c>
      <c r="G176" s="131" t="s">
        <v>311</v>
      </c>
      <c r="H176" s="132">
        <v>139.32900000000001</v>
      </c>
      <c r="I176" s="133"/>
      <c r="J176" s="134">
        <f>ROUND(I176*H176,2)</f>
        <v>0</v>
      </c>
      <c r="K176" s="130" t="s">
        <v>210</v>
      </c>
      <c r="L176" s="33"/>
      <c r="M176" s="135" t="s">
        <v>44</v>
      </c>
      <c r="N176" s="136" t="s">
        <v>53</v>
      </c>
      <c r="P176" s="137">
        <f>O176*H176</f>
        <v>0</v>
      </c>
      <c r="Q176" s="137">
        <v>1.5E-3</v>
      </c>
      <c r="R176" s="137">
        <f>Q176*H176</f>
        <v>0.20899350000000003</v>
      </c>
      <c r="S176" s="137">
        <v>0</v>
      </c>
      <c r="T176" s="138">
        <f>S176*H176</f>
        <v>0</v>
      </c>
      <c r="AR176" s="139" t="s">
        <v>312</v>
      </c>
      <c r="AT176" s="139" t="s">
        <v>140</v>
      </c>
      <c r="AU176" s="139" t="s">
        <v>92</v>
      </c>
      <c r="AY176" s="17" t="s">
        <v>137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90</v>
      </c>
      <c r="BK176" s="140">
        <f>ROUND(I176*H176,2)</f>
        <v>0</v>
      </c>
      <c r="BL176" s="17" t="s">
        <v>312</v>
      </c>
      <c r="BM176" s="139" t="s">
        <v>313</v>
      </c>
    </row>
    <row r="177" spans="2:51" s="1" customFormat="1" ht="10.199999999999999">
      <c r="B177" s="33"/>
      <c r="D177" s="155" t="s">
        <v>212</v>
      </c>
      <c r="F177" s="156" t="s">
        <v>314</v>
      </c>
      <c r="I177" s="143"/>
      <c r="L177" s="33"/>
      <c r="M177" s="144"/>
      <c r="T177" s="54"/>
      <c r="AT177" s="17" t="s">
        <v>212</v>
      </c>
      <c r="AU177" s="17" t="s">
        <v>92</v>
      </c>
    </row>
    <row r="178" spans="2:51" s="14" customFormat="1" ht="10.199999999999999">
      <c r="B178" s="164"/>
      <c r="D178" s="141" t="s">
        <v>163</v>
      </c>
      <c r="E178" s="165" t="s">
        <v>44</v>
      </c>
      <c r="F178" s="166" t="s">
        <v>315</v>
      </c>
      <c r="H178" s="165" t="s">
        <v>44</v>
      </c>
      <c r="I178" s="167"/>
      <c r="L178" s="164"/>
      <c r="M178" s="168"/>
      <c r="T178" s="169"/>
      <c r="AT178" s="165" t="s">
        <v>163</v>
      </c>
      <c r="AU178" s="165" t="s">
        <v>92</v>
      </c>
      <c r="AV178" s="14" t="s">
        <v>90</v>
      </c>
      <c r="AW178" s="14" t="s">
        <v>42</v>
      </c>
      <c r="AX178" s="14" t="s">
        <v>82</v>
      </c>
      <c r="AY178" s="165" t="s">
        <v>137</v>
      </c>
    </row>
    <row r="179" spans="2:51" s="12" customFormat="1" ht="10.199999999999999">
      <c r="B179" s="145"/>
      <c r="D179" s="141" t="s">
        <v>163</v>
      </c>
      <c r="E179" s="146" t="s">
        <v>44</v>
      </c>
      <c r="F179" s="147" t="s">
        <v>316</v>
      </c>
      <c r="H179" s="148">
        <v>0.94199999999999995</v>
      </c>
      <c r="I179" s="149"/>
      <c r="L179" s="145"/>
      <c r="M179" s="150"/>
      <c r="T179" s="151"/>
      <c r="AT179" s="146" t="s">
        <v>163</v>
      </c>
      <c r="AU179" s="146" t="s">
        <v>92</v>
      </c>
      <c r="AV179" s="12" t="s">
        <v>92</v>
      </c>
      <c r="AW179" s="12" t="s">
        <v>42</v>
      </c>
      <c r="AX179" s="12" t="s">
        <v>82</v>
      </c>
      <c r="AY179" s="146" t="s">
        <v>137</v>
      </c>
    </row>
    <row r="180" spans="2:51" s="12" customFormat="1" ht="10.199999999999999">
      <c r="B180" s="145"/>
      <c r="D180" s="141" t="s">
        <v>163</v>
      </c>
      <c r="E180" s="146" t="s">
        <v>44</v>
      </c>
      <c r="F180" s="147" t="s">
        <v>317</v>
      </c>
      <c r="H180" s="148">
        <v>0.628</v>
      </c>
      <c r="I180" s="149"/>
      <c r="L180" s="145"/>
      <c r="M180" s="150"/>
      <c r="T180" s="151"/>
      <c r="AT180" s="146" t="s">
        <v>163</v>
      </c>
      <c r="AU180" s="146" t="s">
        <v>92</v>
      </c>
      <c r="AV180" s="12" t="s">
        <v>92</v>
      </c>
      <c r="AW180" s="12" t="s">
        <v>42</v>
      </c>
      <c r="AX180" s="12" t="s">
        <v>82</v>
      </c>
      <c r="AY180" s="146" t="s">
        <v>137</v>
      </c>
    </row>
    <row r="181" spans="2:51" s="12" customFormat="1" ht="10.199999999999999">
      <c r="B181" s="145"/>
      <c r="D181" s="141" t="s">
        <v>163</v>
      </c>
      <c r="E181" s="146" t="s">
        <v>44</v>
      </c>
      <c r="F181" s="147" t="s">
        <v>318</v>
      </c>
      <c r="H181" s="148">
        <v>0.628</v>
      </c>
      <c r="I181" s="149"/>
      <c r="L181" s="145"/>
      <c r="M181" s="150"/>
      <c r="T181" s="151"/>
      <c r="AT181" s="146" t="s">
        <v>163</v>
      </c>
      <c r="AU181" s="146" t="s">
        <v>92</v>
      </c>
      <c r="AV181" s="12" t="s">
        <v>92</v>
      </c>
      <c r="AW181" s="12" t="s">
        <v>42</v>
      </c>
      <c r="AX181" s="12" t="s">
        <v>82</v>
      </c>
      <c r="AY181" s="146" t="s">
        <v>137</v>
      </c>
    </row>
    <row r="182" spans="2:51" s="12" customFormat="1" ht="10.199999999999999">
      <c r="B182" s="145"/>
      <c r="D182" s="141" t="s">
        <v>163</v>
      </c>
      <c r="E182" s="146" t="s">
        <v>44</v>
      </c>
      <c r="F182" s="147" t="s">
        <v>319</v>
      </c>
      <c r="H182" s="148">
        <v>1.131</v>
      </c>
      <c r="I182" s="149"/>
      <c r="L182" s="145"/>
      <c r="M182" s="150"/>
      <c r="T182" s="151"/>
      <c r="AT182" s="146" t="s">
        <v>163</v>
      </c>
      <c r="AU182" s="146" t="s">
        <v>92</v>
      </c>
      <c r="AV182" s="12" t="s">
        <v>92</v>
      </c>
      <c r="AW182" s="12" t="s">
        <v>42</v>
      </c>
      <c r="AX182" s="12" t="s">
        <v>82</v>
      </c>
      <c r="AY182" s="146" t="s">
        <v>137</v>
      </c>
    </row>
    <row r="183" spans="2:51" s="14" customFormat="1" ht="10.199999999999999">
      <c r="B183" s="164"/>
      <c r="D183" s="141" t="s">
        <v>163</v>
      </c>
      <c r="E183" s="165" t="s">
        <v>44</v>
      </c>
      <c r="F183" s="166" t="s">
        <v>320</v>
      </c>
      <c r="H183" s="165" t="s">
        <v>44</v>
      </c>
      <c r="I183" s="167"/>
      <c r="L183" s="164"/>
      <c r="M183" s="168"/>
      <c r="T183" s="169"/>
      <c r="AT183" s="165" t="s">
        <v>163</v>
      </c>
      <c r="AU183" s="165" t="s">
        <v>92</v>
      </c>
      <c r="AV183" s="14" t="s">
        <v>90</v>
      </c>
      <c r="AW183" s="14" t="s">
        <v>42</v>
      </c>
      <c r="AX183" s="14" t="s">
        <v>82</v>
      </c>
      <c r="AY183" s="165" t="s">
        <v>137</v>
      </c>
    </row>
    <row r="184" spans="2:51" s="12" customFormat="1" ht="10.199999999999999">
      <c r="B184" s="145"/>
      <c r="D184" s="141" t="s">
        <v>163</v>
      </c>
      <c r="E184" s="146" t="s">
        <v>44</v>
      </c>
      <c r="F184" s="147" t="s">
        <v>321</v>
      </c>
      <c r="H184" s="148">
        <v>9</v>
      </c>
      <c r="I184" s="149"/>
      <c r="L184" s="145"/>
      <c r="M184" s="150"/>
      <c r="T184" s="151"/>
      <c r="AT184" s="146" t="s">
        <v>163</v>
      </c>
      <c r="AU184" s="146" t="s">
        <v>92</v>
      </c>
      <c r="AV184" s="12" t="s">
        <v>92</v>
      </c>
      <c r="AW184" s="12" t="s">
        <v>42</v>
      </c>
      <c r="AX184" s="12" t="s">
        <v>82</v>
      </c>
      <c r="AY184" s="146" t="s">
        <v>137</v>
      </c>
    </row>
    <row r="185" spans="2:51" s="12" customFormat="1" ht="10.199999999999999">
      <c r="B185" s="145"/>
      <c r="D185" s="141" t="s">
        <v>163</v>
      </c>
      <c r="E185" s="146" t="s">
        <v>44</v>
      </c>
      <c r="F185" s="147" t="s">
        <v>322</v>
      </c>
      <c r="H185" s="148">
        <v>7.6</v>
      </c>
      <c r="I185" s="149"/>
      <c r="L185" s="145"/>
      <c r="M185" s="150"/>
      <c r="T185" s="151"/>
      <c r="AT185" s="146" t="s">
        <v>163</v>
      </c>
      <c r="AU185" s="146" t="s">
        <v>92</v>
      </c>
      <c r="AV185" s="12" t="s">
        <v>92</v>
      </c>
      <c r="AW185" s="12" t="s">
        <v>42</v>
      </c>
      <c r="AX185" s="12" t="s">
        <v>82</v>
      </c>
      <c r="AY185" s="146" t="s">
        <v>137</v>
      </c>
    </row>
    <row r="186" spans="2:51" s="12" customFormat="1" ht="10.199999999999999">
      <c r="B186" s="145"/>
      <c r="D186" s="141" t="s">
        <v>163</v>
      </c>
      <c r="E186" s="146" t="s">
        <v>44</v>
      </c>
      <c r="F186" s="147" t="s">
        <v>323</v>
      </c>
      <c r="H186" s="148">
        <v>8.8000000000000007</v>
      </c>
      <c r="I186" s="149"/>
      <c r="L186" s="145"/>
      <c r="M186" s="150"/>
      <c r="T186" s="151"/>
      <c r="AT186" s="146" t="s">
        <v>163</v>
      </c>
      <c r="AU186" s="146" t="s">
        <v>92</v>
      </c>
      <c r="AV186" s="12" t="s">
        <v>92</v>
      </c>
      <c r="AW186" s="12" t="s">
        <v>42</v>
      </c>
      <c r="AX186" s="12" t="s">
        <v>82</v>
      </c>
      <c r="AY186" s="146" t="s">
        <v>137</v>
      </c>
    </row>
    <row r="187" spans="2:51" s="12" customFormat="1" ht="10.199999999999999">
      <c r="B187" s="145"/>
      <c r="D187" s="141" t="s">
        <v>163</v>
      </c>
      <c r="E187" s="146" t="s">
        <v>44</v>
      </c>
      <c r="F187" s="147" t="s">
        <v>324</v>
      </c>
      <c r="H187" s="148">
        <v>6.48</v>
      </c>
      <c r="I187" s="149"/>
      <c r="L187" s="145"/>
      <c r="M187" s="150"/>
      <c r="T187" s="151"/>
      <c r="AT187" s="146" t="s">
        <v>163</v>
      </c>
      <c r="AU187" s="146" t="s">
        <v>92</v>
      </c>
      <c r="AV187" s="12" t="s">
        <v>92</v>
      </c>
      <c r="AW187" s="12" t="s">
        <v>42</v>
      </c>
      <c r="AX187" s="12" t="s">
        <v>82</v>
      </c>
      <c r="AY187" s="146" t="s">
        <v>137</v>
      </c>
    </row>
    <row r="188" spans="2:51" s="12" customFormat="1" ht="10.199999999999999">
      <c r="B188" s="145"/>
      <c r="D188" s="141" t="s">
        <v>163</v>
      </c>
      <c r="E188" s="146" t="s">
        <v>44</v>
      </c>
      <c r="F188" s="147" t="s">
        <v>325</v>
      </c>
      <c r="H188" s="148">
        <v>8.24</v>
      </c>
      <c r="I188" s="149"/>
      <c r="L188" s="145"/>
      <c r="M188" s="150"/>
      <c r="T188" s="151"/>
      <c r="AT188" s="146" t="s">
        <v>163</v>
      </c>
      <c r="AU188" s="146" t="s">
        <v>92</v>
      </c>
      <c r="AV188" s="12" t="s">
        <v>92</v>
      </c>
      <c r="AW188" s="12" t="s">
        <v>42</v>
      </c>
      <c r="AX188" s="12" t="s">
        <v>82</v>
      </c>
      <c r="AY188" s="146" t="s">
        <v>137</v>
      </c>
    </row>
    <row r="189" spans="2:51" s="12" customFormat="1" ht="10.199999999999999">
      <c r="B189" s="145"/>
      <c r="D189" s="141" t="s">
        <v>163</v>
      </c>
      <c r="E189" s="146" t="s">
        <v>44</v>
      </c>
      <c r="F189" s="147" t="s">
        <v>326</v>
      </c>
      <c r="H189" s="148">
        <v>8.26</v>
      </c>
      <c r="I189" s="149"/>
      <c r="L189" s="145"/>
      <c r="M189" s="150"/>
      <c r="T189" s="151"/>
      <c r="AT189" s="146" t="s">
        <v>163</v>
      </c>
      <c r="AU189" s="146" t="s">
        <v>92</v>
      </c>
      <c r="AV189" s="12" t="s">
        <v>92</v>
      </c>
      <c r="AW189" s="12" t="s">
        <v>42</v>
      </c>
      <c r="AX189" s="12" t="s">
        <v>82</v>
      </c>
      <c r="AY189" s="146" t="s">
        <v>137</v>
      </c>
    </row>
    <row r="190" spans="2:51" s="12" customFormat="1" ht="10.199999999999999">
      <c r="B190" s="145"/>
      <c r="D190" s="141" t="s">
        <v>163</v>
      </c>
      <c r="E190" s="146" t="s">
        <v>44</v>
      </c>
      <c r="F190" s="147" t="s">
        <v>326</v>
      </c>
      <c r="H190" s="148">
        <v>8.26</v>
      </c>
      <c r="I190" s="149"/>
      <c r="L190" s="145"/>
      <c r="M190" s="150"/>
      <c r="T190" s="151"/>
      <c r="AT190" s="146" t="s">
        <v>163</v>
      </c>
      <c r="AU190" s="146" t="s">
        <v>92</v>
      </c>
      <c r="AV190" s="12" t="s">
        <v>92</v>
      </c>
      <c r="AW190" s="12" t="s">
        <v>42</v>
      </c>
      <c r="AX190" s="12" t="s">
        <v>82</v>
      </c>
      <c r="AY190" s="146" t="s">
        <v>137</v>
      </c>
    </row>
    <row r="191" spans="2:51" s="12" customFormat="1" ht="10.199999999999999">
      <c r="B191" s="145"/>
      <c r="D191" s="141" t="s">
        <v>163</v>
      </c>
      <c r="E191" s="146" t="s">
        <v>44</v>
      </c>
      <c r="F191" s="147" t="s">
        <v>327</v>
      </c>
      <c r="H191" s="148">
        <v>8.32</v>
      </c>
      <c r="I191" s="149"/>
      <c r="L191" s="145"/>
      <c r="M191" s="150"/>
      <c r="T191" s="151"/>
      <c r="AT191" s="146" t="s">
        <v>163</v>
      </c>
      <c r="AU191" s="146" t="s">
        <v>92</v>
      </c>
      <c r="AV191" s="12" t="s">
        <v>92</v>
      </c>
      <c r="AW191" s="12" t="s">
        <v>42</v>
      </c>
      <c r="AX191" s="12" t="s">
        <v>82</v>
      </c>
      <c r="AY191" s="146" t="s">
        <v>137</v>
      </c>
    </row>
    <row r="192" spans="2:51" s="12" customFormat="1" ht="10.199999999999999">
      <c r="B192" s="145"/>
      <c r="D192" s="141" t="s">
        <v>163</v>
      </c>
      <c r="E192" s="146" t="s">
        <v>44</v>
      </c>
      <c r="F192" s="147" t="s">
        <v>328</v>
      </c>
      <c r="H192" s="148">
        <v>8.2200000000000006</v>
      </c>
      <c r="I192" s="149"/>
      <c r="L192" s="145"/>
      <c r="M192" s="150"/>
      <c r="T192" s="151"/>
      <c r="AT192" s="146" t="s">
        <v>163</v>
      </c>
      <c r="AU192" s="146" t="s">
        <v>92</v>
      </c>
      <c r="AV192" s="12" t="s">
        <v>92</v>
      </c>
      <c r="AW192" s="12" t="s">
        <v>42</v>
      </c>
      <c r="AX192" s="12" t="s">
        <v>82</v>
      </c>
      <c r="AY192" s="146" t="s">
        <v>137</v>
      </c>
    </row>
    <row r="193" spans="2:65" s="12" customFormat="1" ht="10.199999999999999">
      <c r="B193" s="145"/>
      <c r="D193" s="141" t="s">
        <v>163</v>
      </c>
      <c r="E193" s="146" t="s">
        <v>44</v>
      </c>
      <c r="F193" s="147" t="s">
        <v>329</v>
      </c>
      <c r="H193" s="148">
        <v>10.7</v>
      </c>
      <c r="I193" s="149"/>
      <c r="L193" s="145"/>
      <c r="M193" s="150"/>
      <c r="T193" s="151"/>
      <c r="AT193" s="146" t="s">
        <v>163</v>
      </c>
      <c r="AU193" s="146" t="s">
        <v>92</v>
      </c>
      <c r="AV193" s="12" t="s">
        <v>92</v>
      </c>
      <c r="AW193" s="12" t="s">
        <v>42</v>
      </c>
      <c r="AX193" s="12" t="s">
        <v>82</v>
      </c>
      <c r="AY193" s="146" t="s">
        <v>137</v>
      </c>
    </row>
    <row r="194" spans="2:65" s="12" customFormat="1" ht="10.199999999999999">
      <c r="B194" s="145"/>
      <c r="D194" s="141" t="s">
        <v>163</v>
      </c>
      <c r="E194" s="146" t="s">
        <v>44</v>
      </c>
      <c r="F194" s="147" t="s">
        <v>330</v>
      </c>
      <c r="H194" s="148">
        <v>21.84</v>
      </c>
      <c r="I194" s="149"/>
      <c r="L194" s="145"/>
      <c r="M194" s="150"/>
      <c r="T194" s="151"/>
      <c r="AT194" s="146" t="s">
        <v>163</v>
      </c>
      <c r="AU194" s="146" t="s">
        <v>92</v>
      </c>
      <c r="AV194" s="12" t="s">
        <v>92</v>
      </c>
      <c r="AW194" s="12" t="s">
        <v>42</v>
      </c>
      <c r="AX194" s="12" t="s">
        <v>82</v>
      </c>
      <c r="AY194" s="146" t="s">
        <v>137</v>
      </c>
    </row>
    <row r="195" spans="2:65" s="12" customFormat="1" ht="10.199999999999999">
      <c r="B195" s="145"/>
      <c r="D195" s="141" t="s">
        <v>163</v>
      </c>
      <c r="E195" s="146" t="s">
        <v>44</v>
      </c>
      <c r="F195" s="147" t="s">
        <v>331</v>
      </c>
      <c r="H195" s="148">
        <v>9.1999999999999993</v>
      </c>
      <c r="I195" s="149"/>
      <c r="L195" s="145"/>
      <c r="M195" s="150"/>
      <c r="T195" s="151"/>
      <c r="AT195" s="146" t="s">
        <v>163</v>
      </c>
      <c r="AU195" s="146" t="s">
        <v>92</v>
      </c>
      <c r="AV195" s="12" t="s">
        <v>92</v>
      </c>
      <c r="AW195" s="12" t="s">
        <v>42</v>
      </c>
      <c r="AX195" s="12" t="s">
        <v>82</v>
      </c>
      <c r="AY195" s="146" t="s">
        <v>137</v>
      </c>
    </row>
    <row r="196" spans="2:65" s="12" customFormat="1" ht="10.199999999999999">
      <c r="B196" s="145"/>
      <c r="D196" s="141" t="s">
        <v>163</v>
      </c>
      <c r="E196" s="146" t="s">
        <v>44</v>
      </c>
      <c r="F196" s="147" t="s">
        <v>332</v>
      </c>
      <c r="H196" s="148">
        <v>5.9</v>
      </c>
      <c r="I196" s="149"/>
      <c r="L196" s="145"/>
      <c r="M196" s="150"/>
      <c r="T196" s="151"/>
      <c r="AT196" s="146" t="s">
        <v>163</v>
      </c>
      <c r="AU196" s="146" t="s">
        <v>92</v>
      </c>
      <c r="AV196" s="12" t="s">
        <v>92</v>
      </c>
      <c r="AW196" s="12" t="s">
        <v>42</v>
      </c>
      <c r="AX196" s="12" t="s">
        <v>82</v>
      </c>
      <c r="AY196" s="146" t="s">
        <v>137</v>
      </c>
    </row>
    <row r="197" spans="2:65" s="12" customFormat="1" ht="10.199999999999999">
      <c r="B197" s="145"/>
      <c r="D197" s="141" t="s">
        <v>163</v>
      </c>
      <c r="E197" s="146" t="s">
        <v>44</v>
      </c>
      <c r="F197" s="147" t="s">
        <v>333</v>
      </c>
      <c r="H197" s="148">
        <v>5.84</v>
      </c>
      <c r="I197" s="149"/>
      <c r="L197" s="145"/>
      <c r="M197" s="150"/>
      <c r="T197" s="151"/>
      <c r="AT197" s="146" t="s">
        <v>163</v>
      </c>
      <c r="AU197" s="146" t="s">
        <v>92</v>
      </c>
      <c r="AV197" s="12" t="s">
        <v>92</v>
      </c>
      <c r="AW197" s="12" t="s">
        <v>42</v>
      </c>
      <c r="AX197" s="12" t="s">
        <v>82</v>
      </c>
      <c r="AY197" s="146" t="s">
        <v>137</v>
      </c>
    </row>
    <row r="198" spans="2:65" s="12" customFormat="1" ht="10.199999999999999">
      <c r="B198" s="145"/>
      <c r="D198" s="141" t="s">
        <v>163</v>
      </c>
      <c r="E198" s="146" t="s">
        <v>44</v>
      </c>
      <c r="F198" s="147" t="s">
        <v>334</v>
      </c>
      <c r="H198" s="148">
        <v>9.34</v>
      </c>
      <c r="I198" s="149"/>
      <c r="L198" s="145"/>
      <c r="M198" s="150"/>
      <c r="T198" s="151"/>
      <c r="AT198" s="146" t="s">
        <v>163</v>
      </c>
      <c r="AU198" s="146" t="s">
        <v>92</v>
      </c>
      <c r="AV198" s="12" t="s">
        <v>92</v>
      </c>
      <c r="AW198" s="12" t="s">
        <v>42</v>
      </c>
      <c r="AX198" s="12" t="s">
        <v>82</v>
      </c>
      <c r="AY198" s="146" t="s">
        <v>137</v>
      </c>
    </row>
    <row r="199" spans="2:65" s="13" customFormat="1" ht="10.199999999999999">
      <c r="B199" s="157"/>
      <c r="D199" s="141" t="s">
        <v>163</v>
      </c>
      <c r="E199" s="158" t="s">
        <v>44</v>
      </c>
      <c r="F199" s="159" t="s">
        <v>222</v>
      </c>
      <c r="H199" s="160">
        <v>139.32900000000001</v>
      </c>
      <c r="I199" s="161"/>
      <c r="L199" s="157"/>
      <c r="M199" s="162"/>
      <c r="T199" s="163"/>
      <c r="AT199" s="158" t="s">
        <v>163</v>
      </c>
      <c r="AU199" s="158" t="s">
        <v>92</v>
      </c>
      <c r="AV199" s="13" t="s">
        <v>155</v>
      </c>
      <c r="AW199" s="13" t="s">
        <v>42</v>
      </c>
      <c r="AX199" s="13" t="s">
        <v>90</v>
      </c>
      <c r="AY199" s="158" t="s">
        <v>137</v>
      </c>
    </row>
    <row r="200" spans="2:65" s="1" customFormat="1" ht="16.5" customHeight="1">
      <c r="B200" s="33"/>
      <c r="C200" s="128" t="s">
        <v>312</v>
      </c>
      <c r="D200" s="128" t="s">
        <v>140</v>
      </c>
      <c r="E200" s="129" t="s">
        <v>335</v>
      </c>
      <c r="F200" s="130" t="s">
        <v>336</v>
      </c>
      <c r="G200" s="131" t="s">
        <v>337</v>
      </c>
      <c r="H200" s="132">
        <v>24</v>
      </c>
      <c r="I200" s="133"/>
      <c r="J200" s="134">
        <f>ROUND(I200*H200,2)</f>
        <v>0</v>
      </c>
      <c r="K200" s="130" t="s">
        <v>210</v>
      </c>
      <c r="L200" s="33"/>
      <c r="M200" s="135" t="s">
        <v>44</v>
      </c>
      <c r="N200" s="136" t="s">
        <v>53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155</v>
      </c>
      <c r="AT200" s="139" t="s">
        <v>140</v>
      </c>
      <c r="AU200" s="139" t="s">
        <v>92</v>
      </c>
      <c r="AY200" s="17" t="s">
        <v>137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90</v>
      </c>
      <c r="BK200" s="140">
        <f>ROUND(I200*H200,2)</f>
        <v>0</v>
      </c>
      <c r="BL200" s="17" t="s">
        <v>155</v>
      </c>
      <c r="BM200" s="139" t="s">
        <v>338</v>
      </c>
    </row>
    <row r="201" spans="2:65" s="1" customFormat="1" ht="10.199999999999999">
      <c r="B201" s="33"/>
      <c r="D201" s="155" t="s">
        <v>212</v>
      </c>
      <c r="F201" s="156" t="s">
        <v>339</v>
      </c>
      <c r="I201" s="143"/>
      <c r="L201" s="33"/>
      <c r="M201" s="144"/>
      <c r="T201" s="54"/>
      <c r="AT201" s="17" t="s">
        <v>212</v>
      </c>
      <c r="AU201" s="17" t="s">
        <v>92</v>
      </c>
    </row>
    <row r="202" spans="2:65" s="12" customFormat="1" ht="10.199999999999999">
      <c r="B202" s="145"/>
      <c r="D202" s="141" t="s">
        <v>163</v>
      </c>
      <c r="E202" s="146" t="s">
        <v>44</v>
      </c>
      <c r="F202" s="147" t="s">
        <v>340</v>
      </c>
      <c r="H202" s="148">
        <v>1</v>
      </c>
      <c r="I202" s="149"/>
      <c r="L202" s="145"/>
      <c r="M202" s="150"/>
      <c r="T202" s="151"/>
      <c r="AT202" s="146" t="s">
        <v>163</v>
      </c>
      <c r="AU202" s="146" t="s">
        <v>92</v>
      </c>
      <c r="AV202" s="12" t="s">
        <v>92</v>
      </c>
      <c r="AW202" s="12" t="s">
        <v>42</v>
      </c>
      <c r="AX202" s="12" t="s">
        <v>82</v>
      </c>
      <c r="AY202" s="146" t="s">
        <v>137</v>
      </c>
    </row>
    <row r="203" spans="2:65" s="12" customFormat="1" ht="10.199999999999999">
      <c r="B203" s="145"/>
      <c r="D203" s="141" t="s">
        <v>163</v>
      </c>
      <c r="E203" s="146" t="s">
        <v>44</v>
      </c>
      <c r="F203" s="147" t="s">
        <v>341</v>
      </c>
      <c r="H203" s="148">
        <v>3</v>
      </c>
      <c r="I203" s="149"/>
      <c r="L203" s="145"/>
      <c r="M203" s="150"/>
      <c r="T203" s="151"/>
      <c r="AT203" s="146" t="s">
        <v>163</v>
      </c>
      <c r="AU203" s="146" t="s">
        <v>92</v>
      </c>
      <c r="AV203" s="12" t="s">
        <v>92</v>
      </c>
      <c r="AW203" s="12" t="s">
        <v>42</v>
      </c>
      <c r="AX203" s="12" t="s">
        <v>82</v>
      </c>
      <c r="AY203" s="146" t="s">
        <v>137</v>
      </c>
    </row>
    <row r="204" spans="2:65" s="12" customFormat="1" ht="10.199999999999999">
      <c r="B204" s="145"/>
      <c r="D204" s="141" t="s">
        <v>163</v>
      </c>
      <c r="E204" s="146" t="s">
        <v>44</v>
      </c>
      <c r="F204" s="147" t="s">
        <v>342</v>
      </c>
      <c r="H204" s="148">
        <v>2</v>
      </c>
      <c r="I204" s="149"/>
      <c r="L204" s="145"/>
      <c r="M204" s="150"/>
      <c r="T204" s="151"/>
      <c r="AT204" s="146" t="s">
        <v>163</v>
      </c>
      <c r="AU204" s="146" t="s">
        <v>92</v>
      </c>
      <c r="AV204" s="12" t="s">
        <v>92</v>
      </c>
      <c r="AW204" s="12" t="s">
        <v>42</v>
      </c>
      <c r="AX204" s="12" t="s">
        <v>82</v>
      </c>
      <c r="AY204" s="146" t="s">
        <v>137</v>
      </c>
    </row>
    <row r="205" spans="2:65" s="12" customFormat="1" ht="10.199999999999999">
      <c r="B205" s="145"/>
      <c r="D205" s="141" t="s">
        <v>163</v>
      </c>
      <c r="E205" s="146" t="s">
        <v>44</v>
      </c>
      <c r="F205" s="147" t="s">
        <v>343</v>
      </c>
      <c r="H205" s="148">
        <v>1</v>
      </c>
      <c r="I205" s="149"/>
      <c r="L205" s="145"/>
      <c r="M205" s="150"/>
      <c r="T205" s="151"/>
      <c r="AT205" s="146" t="s">
        <v>163</v>
      </c>
      <c r="AU205" s="146" t="s">
        <v>92</v>
      </c>
      <c r="AV205" s="12" t="s">
        <v>92</v>
      </c>
      <c r="AW205" s="12" t="s">
        <v>42</v>
      </c>
      <c r="AX205" s="12" t="s">
        <v>82</v>
      </c>
      <c r="AY205" s="146" t="s">
        <v>137</v>
      </c>
    </row>
    <row r="206" spans="2:65" s="12" customFormat="1" ht="10.199999999999999">
      <c r="B206" s="145"/>
      <c r="D206" s="141" t="s">
        <v>163</v>
      </c>
      <c r="E206" s="146" t="s">
        <v>44</v>
      </c>
      <c r="F206" s="147" t="s">
        <v>344</v>
      </c>
      <c r="H206" s="148">
        <v>4</v>
      </c>
      <c r="I206" s="149"/>
      <c r="L206" s="145"/>
      <c r="M206" s="150"/>
      <c r="T206" s="151"/>
      <c r="AT206" s="146" t="s">
        <v>163</v>
      </c>
      <c r="AU206" s="146" t="s">
        <v>92</v>
      </c>
      <c r="AV206" s="12" t="s">
        <v>92</v>
      </c>
      <c r="AW206" s="12" t="s">
        <v>42</v>
      </c>
      <c r="AX206" s="12" t="s">
        <v>82</v>
      </c>
      <c r="AY206" s="146" t="s">
        <v>137</v>
      </c>
    </row>
    <row r="207" spans="2:65" s="12" customFormat="1" ht="10.199999999999999">
      <c r="B207" s="145"/>
      <c r="D207" s="141" t="s">
        <v>163</v>
      </c>
      <c r="E207" s="146" t="s">
        <v>44</v>
      </c>
      <c r="F207" s="147" t="s">
        <v>345</v>
      </c>
      <c r="H207" s="148">
        <v>1</v>
      </c>
      <c r="I207" s="149"/>
      <c r="L207" s="145"/>
      <c r="M207" s="150"/>
      <c r="T207" s="151"/>
      <c r="AT207" s="146" t="s">
        <v>163</v>
      </c>
      <c r="AU207" s="146" t="s">
        <v>92</v>
      </c>
      <c r="AV207" s="12" t="s">
        <v>92</v>
      </c>
      <c r="AW207" s="12" t="s">
        <v>42</v>
      </c>
      <c r="AX207" s="12" t="s">
        <v>82</v>
      </c>
      <c r="AY207" s="146" t="s">
        <v>137</v>
      </c>
    </row>
    <row r="208" spans="2:65" s="12" customFormat="1" ht="10.199999999999999">
      <c r="B208" s="145"/>
      <c r="D208" s="141" t="s">
        <v>163</v>
      </c>
      <c r="E208" s="146" t="s">
        <v>44</v>
      </c>
      <c r="F208" s="147" t="s">
        <v>346</v>
      </c>
      <c r="H208" s="148">
        <v>1</v>
      </c>
      <c r="I208" s="149"/>
      <c r="L208" s="145"/>
      <c r="M208" s="150"/>
      <c r="T208" s="151"/>
      <c r="AT208" s="146" t="s">
        <v>163</v>
      </c>
      <c r="AU208" s="146" t="s">
        <v>92</v>
      </c>
      <c r="AV208" s="12" t="s">
        <v>92</v>
      </c>
      <c r="AW208" s="12" t="s">
        <v>42</v>
      </c>
      <c r="AX208" s="12" t="s">
        <v>82</v>
      </c>
      <c r="AY208" s="146" t="s">
        <v>137</v>
      </c>
    </row>
    <row r="209" spans="2:65" s="12" customFormat="1" ht="10.199999999999999">
      <c r="B209" s="145"/>
      <c r="D209" s="141" t="s">
        <v>163</v>
      </c>
      <c r="E209" s="146" t="s">
        <v>44</v>
      </c>
      <c r="F209" s="147" t="s">
        <v>347</v>
      </c>
      <c r="H209" s="148">
        <v>4</v>
      </c>
      <c r="I209" s="149"/>
      <c r="L209" s="145"/>
      <c r="M209" s="150"/>
      <c r="T209" s="151"/>
      <c r="AT209" s="146" t="s">
        <v>163</v>
      </c>
      <c r="AU209" s="146" t="s">
        <v>92</v>
      </c>
      <c r="AV209" s="12" t="s">
        <v>92</v>
      </c>
      <c r="AW209" s="12" t="s">
        <v>42</v>
      </c>
      <c r="AX209" s="12" t="s">
        <v>82</v>
      </c>
      <c r="AY209" s="146" t="s">
        <v>137</v>
      </c>
    </row>
    <row r="210" spans="2:65" s="12" customFormat="1" ht="10.199999999999999">
      <c r="B210" s="145"/>
      <c r="D210" s="141" t="s">
        <v>163</v>
      </c>
      <c r="E210" s="146" t="s">
        <v>44</v>
      </c>
      <c r="F210" s="147" t="s">
        <v>347</v>
      </c>
      <c r="H210" s="148">
        <v>4</v>
      </c>
      <c r="I210" s="149"/>
      <c r="L210" s="145"/>
      <c r="M210" s="150"/>
      <c r="T210" s="151"/>
      <c r="AT210" s="146" t="s">
        <v>163</v>
      </c>
      <c r="AU210" s="146" t="s">
        <v>92</v>
      </c>
      <c r="AV210" s="12" t="s">
        <v>92</v>
      </c>
      <c r="AW210" s="12" t="s">
        <v>42</v>
      </c>
      <c r="AX210" s="12" t="s">
        <v>82</v>
      </c>
      <c r="AY210" s="146" t="s">
        <v>137</v>
      </c>
    </row>
    <row r="211" spans="2:65" s="12" customFormat="1" ht="10.199999999999999">
      <c r="B211" s="145"/>
      <c r="D211" s="141" t="s">
        <v>163</v>
      </c>
      <c r="E211" s="146" t="s">
        <v>44</v>
      </c>
      <c r="F211" s="147" t="s">
        <v>348</v>
      </c>
      <c r="H211" s="148">
        <v>1</v>
      </c>
      <c r="I211" s="149"/>
      <c r="L211" s="145"/>
      <c r="M211" s="150"/>
      <c r="T211" s="151"/>
      <c r="AT211" s="146" t="s">
        <v>163</v>
      </c>
      <c r="AU211" s="146" t="s">
        <v>92</v>
      </c>
      <c r="AV211" s="12" t="s">
        <v>92</v>
      </c>
      <c r="AW211" s="12" t="s">
        <v>42</v>
      </c>
      <c r="AX211" s="12" t="s">
        <v>82</v>
      </c>
      <c r="AY211" s="146" t="s">
        <v>137</v>
      </c>
    </row>
    <row r="212" spans="2:65" s="12" customFormat="1" ht="10.199999999999999">
      <c r="B212" s="145"/>
      <c r="D212" s="141" t="s">
        <v>163</v>
      </c>
      <c r="E212" s="146" t="s">
        <v>44</v>
      </c>
      <c r="F212" s="147" t="s">
        <v>349</v>
      </c>
      <c r="H212" s="148">
        <v>2</v>
      </c>
      <c r="I212" s="149"/>
      <c r="L212" s="145"/>
      <c r="M212" s="150"/>
      <c r="T212" s="151"/>
      <c r="AT212" s="146" t="s">
        <v>163</v>
      </c>
      <c r="AU212" s="146" t="s">
        <v>92</v>
      </c>
      <c r="AV212" s="12" t="s">
        <v>92</v>
      </c>
      <c r="AW212" s="12" t="s">
        <v>42</v>
      </c>
      <c r="AX212" s="12" t="s">
        <v>82</v>
      </c>
      <c r="AY212" s="146" t="s">
        <v>137</v>
      </c>
    </row>
    <row r="213" spans="2:65" s="13" customFormat="1" ht="10.199999999999999">
      <c r="B213" s="157"/>
      <c r="D213" s="141" t="s">
        <v>163</v>
      </c>
      <c r="E213" s="158" t="s">
        <v>44</v>
      </c>
      <c r="F213" s="159" t="s">
        <v>222</v>
      </c>
      <c r="H213" s="160">
        <v>24</v>
      </c>
      <c r="I213" s="161"/>
      <c r="L213" s="157"/>
      <c r="M213" s="162"/>
      <c r="T213" s="163"/>
      <c r="AT213" s="158" t="s">
        <v>163</v>
      </c>
      <c r="AU213" s="158" t="s">
        <v>92</v>
      </c>
      <c r="AV213" s="13" t="s">
        <v>155</v>
      </c>
      <c r="AW213" s="13" t="s">
        <v>42</v>
      </c>
      <c r="AX213" s="13" t="s">
        <v>90</v>
      </c>
      <c r="AY213" s="158" t="s">
        <v>137</v>
      </c>
    </row>
    <row r="214" spans="2:65" s="1" customFormat="1" ht="16.5" customHeight="1">
      <c r="B214" s="33"/>
      <c r="C214" s="170" t="s">
        <v>350</v>
      </c>
      <c r="D214" s="170" t="s">
        <v>351</v>
      </c>
      <c r="E214" s="171" t="s">
        <v>352</v>
      </c>
      <c r="F214" s="172" t="s">
        <v>353</v>
      </c>
      <c r="G214" s="173" t="s">
        <v>337</v>
      </c>
      <c r="H214" s="174">
        <v>1</v>
      </c>
      <c r="I214" s="175"/>
      <c r="J214" s="176">
        <f>ROUND(I214*H214,2)</f>
        <v>0</v>
      </c>
      <c r="K214" s="172" t="s">
        <v>44</v>
      </c>
      <c r="L214" s="177"/>
      <c r="M214" s="178" t="s">
        <v>44</v>
      </c>
      <c r="N214" s="179" t="s">
        <v>53</v>
      </c>
      <c r="P214" s="137">
        <f>O214*H214</f>
        <v>0</v>
      </c>
      <c r="Q214" s="137">
        <v>2.5999999999999999E-3</v>
      </c>
      <c r="R214" s="137">
        <f>Q214*H214</f>
        <v>2.5999999999999999E-3</v>
      </c>
      <c r="S214" s="137">
        <v>0</v>
      </c>
      <c r="T214" s="138">
        <f>S214*H214</f>
        <v>0</v>
      </c>
      <c r="AR214" s="139" t="s">
        <v>172</v>
      </c>
      <c r="AT214" s="139" t="s">
        <v>351</v>
      </c>
      <c r="AU214" s="139" t="s">
        <v>92</v>
      </c>
      <c r="AY214" s="17" t="s">
        <v>137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90</v>
      </c>
      <c r="BK214" s="140">
        <f>ROUND(I214*H214,2)</f>
        <v>0</v>
      </c>
      <c r="BL214" s="17" t="s">
        <v>155</v>
      </c>
      <c r="BM214" s="139" t="s">
        <v>354</v>
      </c>
    </row>
    <row r="215" spans="2:65" s="1" customFormat="1" ht="86.4">
      <c r="B215" s="33"/>
      <c r="D215" s="141" t="s">
        <v>146</v>
      </c>
      <c r="F215" s="142" t="s">
        <v>355</v>
      </c>
      <c r="I215" s="143"/>
      <c r="L215" s="33"/>
      <c r="M215" s="144"/>
      <c r="T215" s="54"/>
      <c r="AT215" s="17" t="s">
        <v>146</v>
      </c>
      <c r="AU215" s="17" t="s">
        <v>92</v>
      </c>
    </row>
    <row r="216" spans="2:65" s="12" customFormat="1" ht="10.199999999999999">
      <c r="B216" s="145"/>
      <c r="D216" s="141" t="s">
        <v>163</v>
      </c>
      <c r="E216" s="146" t="s">
        <v>44</v>
      </c>
      <c r="F216" s="147" t="s">
        <v>90</v>
      </c>
      <c r="H216" s="148">
        <v>1</v>
      </c>
      <c r="I216" s="149"/>
      <c r="L216" s="145"/>
      <c r="M216" s="150"/>
      <c r="T216" s="151"/>
      <c r="AT216" s="146" t="s">
        <v>163</v>
      </c>
      <c r="AU216" s="146" t="s">
        <v>92</v>
      </c>
      <c r="AV216" s="12" t="s">
        <v>92</v>
      </c>
      <c r="AW216" s="12" t="s">
        <v>42</v>
      </c>
      <c r="AX216" s="12" t="s">
        <v>90</v>
      </c>
      <c r="AY216" s="146" t="s">
        <v>137</v>
      </c>
    </row>
    <row r="217" spans="2:65" s="1" customFormat="1" ht="16.5" customHeight="1">
      <c r="B217" s="33"/>
      <c r="C217" s="170" t="s">
        <v>356</v>
      </c>
      <c r="D217" s="170" t="s">
        <v>351</v>
      </c>
      <c r="E217" s="171" t="s">
        <v>357</v>
      </c>
      <c r="F217" s="172" t="s">
        <v>358</v>
      </c>
      <c r="G217" s="173" t="s">
        <v>337</v>
      </c>
      <c r="H217" s="174">
        <v>3</v>
      </c>
      <c r="I217" s="175"/>
      <c r="J217" s="176">
        <f>ROUND(I217*H217,2)</f>
        <v>0</v>
      </c>
      <c r="K217" s="172" t="s">
        <v>44</v>
      </c>
      <c r="L217" s="177"/>
      <c r="M217" s="178" t="s">
        <v>44</v>
      </c>
      <c r="N217" s="179" t="s">
        <v>53</v>
      </c>
      <c r="P217" s="137">
        <f>O217*H217</f>
        <v>0</v>
      </c>
      <c r="Q217" s="137">
        <v>2.5999999999999999E-3</v>
      </c>
      <c r="R217" s="137">
        <f>Q217*H217</f>
        <v>7.7999999999999996E-3</v>
      </c>
      <c r="S217" s="137">
        <v>0</v>
      </c>
      <c r="T217" s="138">
        <f>S217*H217</f>
        <v>0</v>
      </c>
      <c r="AR217" s="139" t="s">
        <v>172</v>
      </c>
      <c r="AT217" s="139" t="s">
        <v>351</v>
      </c>
      <c r="AU217" s="139" t="s">
        <v>92</v>
      </c>
      <c r="AY217" s="17" t="s">
        <v>137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90</v>
      </c>
      <c r="BK217" s="140">
        <f>ROUND(I217*H217,2)</f>
        <v>0</v>
      </c>
      <c r="BL217" s="17" t="s">
        <v>155</v>
      </c>
      <c r="BM217" s="139" t="s">
        <v>359</v>
      </c>
    </row>
    <row r="218" spans="2:65" s="1" customFormat="1" ht="86.4">
      <c r="B218" s="33"/>
      <c r="D218" s="141" t="s">
        <v>146</v>
      </c>
      <c r="F218" s="142" t="s">
        <v>355</v>
      </c>
      <c r="I218" s="143"/>
      <c r="L218" s="33"/>
      <c r="M218" s="144"/>
      <c r="T218" s="54"/>
      <c r="AT218" s="17" t="s">
        <v>146</v>
      </c>
      <c r="AU218" s="17" t="s">
        <v>92</v>
      </c>
    </row>
    <row r="219" spans="2:65" s="12" customFormat="1" ht="10.199999999999999">
      <c r="B219" s="145"/>
      <c r="D219" s="141" t="s">
        <v>163</v>
      </c>
      <c r="E219" s="146" t="s">
        <v>44</v>
      </c>
      <c r="F219" s="147" t="s">
        <v>151</v>
      </c>
      <c r="H219" s="148">
        <v>3</v>
      </c>
      <c r="I219" s="149"/>
      <c r="L219" s="145"/>
      <c r="M219" s="150"/>
      <c r="T219" s="151"/>
      <c r="AT219" s="146" t="s">
        <v>163</v>
      </c>
      <c r="AU219" s="146" t="s">
        <v>92</v>
      </c>
      <c r="AV219" s="12" t="s">
        <v>92</v>
      </c>
      <c r="AW219" s="12" t="s">
        <v>42</v>
      </c>
      <c r="AX219" s="12" t="s">
        <v>90</v>
      </c>
      <c r="AY219" s="146" t="s">
        <v>137</v>
      </c>
    </row>
    <row r="220" spans="2:65" s="1" customFormat="1" ht="16.5" customHeight="1">
      <c r="B220" s="33"/>
      <c r="C220" s="170" t="s">
        <v>360</v>
      </c>
      <c r="D220" s="170" t="s">
        <v>351</v>
      </c>
      <c r="E220" s="171" t="s">
        <v>361</v>
      </c>
      <c r="F220" s="172" t="s">
        <v>358</v>
      </c>
      <c r="G220" s="173" t="s">
        <v>337</v>
      </c>
      <c r="H220" s="174">
        <v>2</v>
      </c>
      <c r="I220" s="175"/>
      <c r="J220" s="176">
        <f>ROUND(I220*H220,2)</f>
        <v>0</v>
      </c>
      <c r="K220" s="172" t="s">
        <v>44</v>
      </c>
      <c r="L220" s="177"/>
      <c r="M220" s="178" t="s">
        <v>44</v>
      </c>
      <c r="N220" s="179" t="s">
        <v>53</v>
      </c>
      <c r="P220" s="137">
        <f>O220*H220</f>
        <v>0</v>
      </c>
      <c r="Q220" s="137">
        <v>2.5999999999999999E-3</v>
      </c>
      <c r="R220" s="137">
        <f>Q220*H220</f>
        <v>5.1999999999999998E-3</v>
      </c>
      <c r="S220" s="137">
        <v>0</v>
      </c>
      <c r="T220" s="138">
        <f>S220*H220</f>
        <v>0</v>
      </c>
      <c r="AR220" s="139" t="s">
        <v>172</v>
      </c>
      <c r="AT220" s="139" t="s">
        <v>351</v>
      </c>
      <c r="AU220" s="139" t="s">
        <v>92</v>
      </c>
      <c r="AY220" s="17" t="s">
        <v>137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90</v>
      </c>
      <c r="BK220" s="140">
        <f>ROUND(I220*H220,2)</f>
        <v>0</v>
      </c>
      <c r="BL220" s="17" t="s">
        <v>155</v>
      </c>
      <c r="BM220" s="139" t="s">
        <v>362</v>
      </c>
    </row>
    <row r="221" spans="2:65" s="1" customFormat="1" ht="96">
      <c r="B221" s="33"/>
      <c r="D221" s="141" t="s">
        <v>146</v>
      </c>
      <c r="F221" s="142" t="s">
        <v>363</v>
      </c>
      <c r="I221" s="143"/>
      <c r="L221" s="33"/>
      <c r="M221" s="144"/>
      <c r="T221" s="54"/>
      <c r="AT221" s="17" t="s">
        <v>146</v>
      </c>
      <c r="AU221" s="17" t="s">
        <v>92</v>
      </c>
    </row>
    <row r="222" spans="2:65" s="12" customFormat="1" ht="10.199999999999999">
      <c r="B222" s="145"/>
      <c r="D222" s="141" t="s">
        <v>163</v>
      </c>
      <c r="E222" s="146" t="s">
        <v>44</v>
      </c>
      <c r="F222" s="147" t="s">
        <v>92</v>
      </c>
      <c r="H222" s="148">
        <v>2</v>
      </c>
      <c r="I222" s="149"/>
      <c r="L222" s="145"/>
      <c r="M222" s="150"/>
      <c r="T222" s="151"/>
      <c r="AT222" s="146" t="s">
        <v>163</v>
      </c>
      <c r="AU222" s="146" t="s">
        <v>92</v>
      </c>
      <c r="AV222" s="12" t="s">
        <v>92</v>
      </c>
      <c r="AW222" s="12" t="s">
        <v>42</v>
      </c>
      <c r="AX222" s="12" t="s">
        <v>90</v>
      </c>
      <c r="AY222" s="146" t="s">
        <v>137</v>
      </c>
    </row>
    <row r="223" spans="2:65" s="1" customFormat="1" ht="16.5" customHeight="1">
      <c r="B223" s="33"/>
      <c r="C223" s="170" t="s">
        <v>364</v>
      </c>
      <c r="D223" s="170" t="s">
        <v>351</v>
      </c>
      <c r="E223" s="171" t="s">
        <v>365</v>
      </c>
      <c r="F223" s="172" t="s">
        <v>366</v>
      </c>
      <c r="G223" s="173" t="s">
        <v>337</v>
      </c>
      <c r="H223" s="174">
        <v>1</v>
      </c>
      <c r="I223" s="175"/>
      <c r="J223" s="176">
        <f>ROUND(I223*H223,2)</f>
        <v>0</v>
      </c>
      <c r="K223" s="172" t="s">
        <v>44</v>
      </c>
      <c r="L223" s="177"/>
      <c r="M223" s="178" t="s">
        <v>44</v>
      </c>
      <c r="N223" s="179" t="s">
        <v>53</v>
      </c>
      <c r="P223" s="137">
        <f>O223*H223</f>
        <v>0</v>
      </c>
      <c r="Q223" s="137">
        <v>2.5999999999999999E-3</v>
      </c>
      <c r="R223" s="137">
        <f>Q223*H223</f>
        <v>2.5999999999999999E-3</v>
      </c>
      <c r="S223" s="137">
        <v>0</v>
      </c>
      <c r="T223" s="138">
        <f>S223*H223</f>
        <v>0</v>
      </c>
      <c r="AR223" s="139" t="s">
        <v>172</v>
      </c>
      <c r="AT223" s="139" t="s">
        <v>351</v>
      </c>
      <c r="AU223" s="139" t="s">
        <v>92</v>
      </c>
      <c r="AY223" s="17" t="s">
        <v>137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7" t="s">
        <v>90</v>
      </c>
      <c r="BK223" s="140">
        <f>ROUND(I223*H223,2)</f>
        <v>0</v>
      </c>
      <c r="BL223" s="17" t="s">
        <v>155</v>
      </c>
      <c r="BM223" s="139" t="s">
        <v>367</v>
      </c>
    </row>
    <row r="224" spans="2:65" s="1" customFormat="1" ht="86.4">
      <c r="B224" s="33"/>
      <c r="D224" s="141" t="s">
        <v>146</v>
      </c>
      <c r="F224" s="142" t="s">
        <v>355</v>
      </c>
      <c r="I224" s="143"/>
      <c r="L224" s="33"/>
      <c r="M224" s="144"/>
      <c r="T224" s="54"/>
      <c r="AT224" s="17" t="s">
        <v>146</v>
      </c>
      <c r="AU224" s="17" t="s">
        <v>92</v>
      </c>
    </row>
    <row r="225" spans="2:65" s="12" customFormat="1" ht="10.199999999999999">
      <c r="B225" s="145"/>
      <c r="D225" s="141" t="s">
        <v>163</v>
      </c>
      <c r="E225" s="146" t="s">
        <v>44</v>
      </c>
      <c r="F225" s="147" t="s">
        <v>90</v>
      </c>
      <c r="H225" s="148">
        <v>1</v>
      </c>
      <c r="I225" s="149"/>
      <c r="L225" s="145"/>
      <c r="M225" s="150"/>
      <c r="T225" s="151"/>
      <c r="AT225" s="146" t="s">
        <v>163</v>
      </c>
      <c r="AU225" s="146" t="s">
        <v>92</v>
      </c>
      <c r="AV225" s="12" t="s">
        <v>92</v>
      </c>
      <c r="AW225" s="12" t="s">
        <v>42</v>
      </c>
      <c r="AX225" s="12" t="s">
        <v>90</v>
      </c>
      <c r="AY225" s="146" t="s">
        <v>137</v>
      </c>
    </row>
    <row r="226" spans="2:65" s="1" customFormat="1" ht="16.5" customHeight="1">
      <c r="B226" s="33"/>
      <c r="C226" s="170" t="s">
        <v>7</v>
      </c>
      <c r="D226" s="170" t="s">
        <v>351</v>
      </c>
      <c r="E226" s="171" t="s">
        <v>368</v>
      </c>
      <c r="F226" s="172" t="s">
        <v>369</v>
      </c>
      <c r="G226" s="173" t="s">
        <v>337</v>
      </c>
      <c r="H226" s="174">
        <v>4</v>
      </c>
      <c r="I226" s="175"/>
      <c r="J226" s="176">
        <f>ROUND(I226*H226,2)</f>
        <v>0</v>
      </c>
      <c r="K226" s="172" t="s">
        <v>44</v>
      </c>
      <c r="L226" s="177"/>
      <c r="M226" s="178" t="s">
        <v>44</v>
      </c>
      <c r="N226" s="179" t="s">
        <v>53</v>
      </c>
      <c r="P226" s="137">
        <f>O226*H226</f>
        <v>0</v>
      </c>
      <c r="Q226" s="137">
        <v>2.5999999999999999E-3</v>
      </c>
      <c r="R226" s="137">
        <f>Q226*H226</f>
        <v>1.04E-2</v>
      </c>
      <c r="S226" s="137">
        <v>0</v>
      </c>
      <c r="T226" s="138">
        <f>S226*H226</f>
        <v>0</v>
      </c>
      <c r="AR226" s="139" t="s">
        <v>172</v>
      </c>
      <c r="AT226" s="139" t="s">
        <v>351</v>
      </c>
      <c r="AU226" s="139" t="s">
        <v>92</v>
      </c>
      <c r="AY226" s="17" t="s">
        <v>137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7" t="s">
        <v>90</v>
      </c>
      <c r="BK226" s="140">
        <f>ROUND(I226*H226,2)</f>
        <v>0</v>
      </c>
      <c r="BL226" s="17" t="s">
        <v>155</v>
      </c>
      <c r="BM226" s="139" t="s">
        <v>370</v>
      </c>
    </row>
    <row r="227" spans="2:65" s="1" customFormat="1" ht="48">
      <c r="B227" s="33"/>
      <c r="D227" s="141" t="s">
        <v>146</v>
      </c>
      <c r="F227" s="142" t="s">
        <v>371</v>
      </c>
      <c r="I227" s="143"/>
      <c r="L227" s="33"/>
      <c r="M227" s="144"/>
      <c r="T227" s="54"/>
      <c r="AT227" s="17" t="s">
        <v>146</v>
      </c>
      <c r="AU227" s="17" t="s">
        <v>92</v>
      </c>
    </row>
    <row r="228" spans="2:65" s="12" customFormat="1" ht="10.199999999999999">
      <c r="B228" s="145"/>
      <c r="D228" s="141" t="s">
        <v>163</v>
      </c>
      <c r="E228" s="146" t="s">
        <v>44</v>
      </c>
      <c r="F228" s="147" t="s">
        <v>155</v>
      </c>
      <c r="H228" s="148">
        <v>4</v>
      </c>
      <c r="I228" s="149"/>
      <c r="L228" s="145"/>
      <c r="M228" s="150"/>
      <c r="T228" s="151"/>
      <c r="AT228" s="146" t="s">
        <v>163</v>
      </c>
      <c r="AU228" s="146" t="s">
        <v>92</v>
      </c>
      <c r="AV228" s="12" t="s">
        <v>92</v>
      </c>
      <c r="AW228" s="12" t="s">
        <v>42</v>
      </c>
      <c r="AX228" s="12" t="s">
        <v>90</v>
      </c>
      <c r="AY228" s="146" t="s">
        <v>137</v>
      </c>
    </row>
    <row r="229" spans="2:65" s="1" customFormat="1" ht="16.5" customHeight="1">
      <c r="B229" s="33"/>
      <c r="C229" s="170" t="s">
        <v>372</v>
      </c>
      <c r="D229" s="170" t="s">
        <v>351</v>
      </c>
      <c r="E229" s="171" t="s">
        <v>373</v>
      </c>
      <c r="F229" s="172" t="s">
        <v>353</v>
      </c>
      <c r="G229" s="173" t="s">
        <v>337</v>
      </c>
      <c r="H229" s="174">
        <v>1</v>
      </c>
      <c r="I229" s="175"/>
      <c r="J229" s="176">
        <f>ROUND(I229*H229,2)</f>
        <v>0</v>
      </c>
      <c r="K229" s="172" t="s">
        <v>44</v>
      </c>
      <c r="L229" s="177"/>
      <c r="M229" s="178" t="s">
        <v>44</v>
      </c>
      <c r="N229" s="179" t="s">
        <v>53</v>
      </c>
      <c r="P229" s="137">
        <f>O229*H229</f>
        <v>0</v>
      </c>
      <c r="Q229" s="137">
        <v>2.5999999999999999E-3</v>
      </c>
      <c r="R229" s="137">
        <f>Q229*H229</f>
        <v>2.5999999999999999E-3</v>
      </c>
      <c r="S229" s="137">
        <v>0</v>
      </c>
      <c r="T229" s="138">
        <f>S229*H229</f>
        <v>0</v>
      </c>
      <c r="AR229" s="139" t="s">
        <v>172</v>
      </c>
      <c r="AT229" s="139" t="s">
        <v>351</v>
      </c>
      <c r="AU229" s="139" t="s">
        <v>92</v>
      </c>
      <c r="AY229" s="17" t="s">
        <v>137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90</v>
      </c>
      <c r="BK229" s="140">
        <f>ROUND(I229*H229,2)</f>
        <v>0</v>
      </c>
      <c r="BL229" s="17" t="s">
        <v>155</v>
      </c>
      <c r="BM229" s="139" t="s">
        <v>374</v>
      </c>
    </row>
    <row r="230" spans="2:65" s="1" customFormat="1" ht="48">
      <c r="B230" s="33"/>
      <c r="D230" s="141" t="s">
        <v>146</v>
      </c>
      <c r="F230" s="142" t="s">
        <v>371</v>
      </c>
      <c r="I230" s="143"/>
      <c r="L230" s="33"/>
      <c r="M230" s="144"/>
      <c r="T230" s="54"/>
      <c r="AT230" s="17" t="s">
        <v>146</v>
      </c>
      <c r="AU230" s="17" t="s">
        <v>92</v>
      </c>
    </row>
    <row r="231" spans="2:65" s="12" customFormat="1" ht="10.199999999999999">
      <c r="B231" s="145"/>
      <c r="D231" s="141" t="s">
        <v>163</v>
      </c>
      <c r="E231" s="146" t="s">
        <v>44</v>
      </c>
      <c r="F231" s="147" t="s">
        <v>90</v>
      </c>
      <c r="H231" s="148">
        <v>1</v>
      </c>
      <c r="I231" s="149"/>
      <c r="L231" s="145"/>
      <c r="M231" s="150"/>
      <c r="T231" s="151"/>
      <c r="AT231" s="146" t="s">
        <v>163</v>
      </c>
      <c r="AU231" s="146" t="s">
        <v>92</v>
      </c>
      <c r="AV231" s="12" t="s">
        <v>92</v>
      </c>
      <c r="AW231" s="12" t="s">
        <v>42</v>
      </c>
      <c r="AX231" s="12" t="s">
        <v>90</v>
      </c>
      <c r="AY231" s="146" t="s">
        <v>137</v>
      </c>
    </row>
    <row r="232" spans="2:65" s="1" customFormat="1" ht="16.5" customHeight="1">
      <c r="B232" s="33"/>
      <c r="C232" s="170" t="s">
        <v>375</v>
      </c>
      <c r="D232" s="170" t="s">
        <v>351</v>
      </c>
      <c r="E232" s="171" t="s">
        <v>376</v>
      </c>
      <c r="F232" s="172" t="s">
        <v>377</v>
      </c>
      <c r="G232" s="173" t="s">
        <v>337</v>
      </c>
      <c r="H232" s="174">
        <v>1</v>
      </c>
      <c r="I232" s="175"/>
      <c r="J232" s="176">
        <f>ROUND(I232*H232,2)</f>
        <v>0</v>
      </c>
      <c r="K232" s="172" t="s">
        <v>44</v>
      </c>
      <c r="L232" s="177"/>
      <c r="M232" s="178" t="s">
        <v>44</v>
      </c>
      <c r="N232" s="179" t="s">
        <v>53</v>
      </c>
      <c r="P232" s="137">
        <f>O232*H232</f>
        <v>0</v>
      </c>
      <c r="Q232" s="137">
        <v>2.5999999999999999E-3</v>
      </c>
      <c r="R232" s="137">
        <f>Q232*H232</f>
        <v>2.5999999999999999E-3</v>
      </c>
      <c r="S232" s="137">
        <v>0</v>
      </c>
      <c r="T232" s="138">
        <f>S232*H232</f>
        <v>0</v>
      </c>
      <c r="AR232" s="139" t="s">
        <v>172</v>
      </c>
      <c r="AT232" s="139" t="s">
        <v>351</v>
      </c>
      <c r="AU232" s="139" t="s">
        <v>92</v>
      </c>
      <c r="AY232" s="17" t="s">
        <v>137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90</v>
      </c>
      <c r="BK232" s="140">
        <f>ROUND(I232*H232,2)</f>
        <v>0</v>
      </c>
      <c r="BL232" s="17" t="s">
        <v>155</v>
      </c>
      <c r="BM232" s="139" t="s">
        <v>378</v>
      </c>
    </row>
    <row r="233" spans="2:65" s="1" customFormat="1" ht="48">
      <c r="B233" s="33"/>
      <c r="D233" s="141" t="s">
        <v>146</v>
      </c>
      <c r="F233" s="142" t="s">
        <v>371</v>
      </c>
      <c r="I233" s="143"/>
      <c r="L233" s="33"/>
      <c r="M233" s="144"/>
      <c r="T233" s="54"/>
      <c r="AT233" s="17" t="s">
        <v>146</v>
      </c>
      <c r="AU233" s="17" t="s">
        <v>92</v>
      </c>
    </row>
    <row r="234" spans="2:65" s="12" customFormat="1" ht="10.199999999999999">
      <c r="B234" s="145"/>
      <c r="D234" s="141" t="s">
        <v>163</v>
      </c>
      <c r="E234" s="146" t="s">
        <v>44</v>
      </c>
      <c r="F234" s="147" t="s">
        <v>90</v>
      </c>
      <c r="H234" s="148">
        <v>1</v>
      </c>
      <c r="I234" s="149"/>
      <c r="L234" s="145"/>
      <c r="M234" s="150"/>
      <c r="T234" s="151"/>
      <c r="AT234" s="146" t="s">
        <v>163</v>
      </c>
      <c r="AU234" s="146" t="s">
        <v>92</v>
      </c>
      <c r="AV234" s="12" t="s">
        <v>92</v>
      </c>
      <c r="AW234" s="12" t="s">
        <v>42</v>
      </c>
      <c r="AX234" s="12" t="s">
        <v>90</v>
      </c>
      <c r="AY234" s="146" t="s">
        <v>137</v>
      </c>
    </row>
    <row r="235" spans="2:65" s="1" customFormat="1" ht="16.5" customHeight="1">
      <c r="B235" s="33"/>
      <c r="C235" s="170" t="s">
        <v>379</v>
      </c>
      <c r="D235" s="170" t="s">
        <v>351</v>
      </c>
      <c r="E235" s="171" t="s">
        <v>380</v>
      </c>
      <c r="F235" s="172" t="s">
        <v>381</v>
      </c>
      <c r="G235" s="173" t="s">
        <v>337</v>
      </c>
      <c r="H235" s="174">
        <v>4</v>
      </c>
      <c r="I235" s="175"/>
      <c r="J235" s="176">
        <f>ROUND(I235*H235,2)</f>
        <v>0</v>
      </c>
      <c r="K235" s="172" t="s">
        <v>44</v>
      </c>
      <c r="L235" s="177"/>
      <c r="M235" s="178" t="s">
        <v>44</v>
      </c>
      <c r="N235" s="179" t="s">
        <v>53</v>
      </c>
      <c r="P235" s="137">
        <f>O235*H235</f>
        <v>0</v>
      </c>
      <c r="Q235" s="137">
        <v>2.5999999999999999E-3</v>
      </c>
      <c r="R235" s="137">
        <f>Q235*H235</f>
        <v>1.04E-2</v>
      </c>
      <c r="S235" s="137">
        <v>0</v>
      </c>
      <c r="T235" s="138">
        <f>S235*H235</f>
        <v>0</v>
      </c>
      <c r="AR235" s="139" t="s">
        <v>172</v>
      </c>
      <c r="AT235" s="139" t="s">
        <v>351</v>
      </c>
      <c r="AU235" s="139" t="s">
        <v>92</v>
      </c>
      <c r="AY235" s="17" t="s">
        <v>137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90</v>
      </c>
      <c r="BK235" s="140">
        <f>ROUND(I235*H235,2)</f>
        <v>0</v>
      </c>
      <c r="BL235" s="17" t="s">
        <v>155</v>
      </c>
      <c r="BM235" s="139" t="s">
        <v>382</v>
      </c>
    </row>
    <row r="236" spans="2:65" s="1" customFormat="1" ht="48">
      <c r="B236" s="33"/>
      <c r="D236" s="141" t="s">
        <v>146</v>
      </c>
      <c r="F236" s="142" t="s">
        <v>371</v>
      </c>
      <c r="I236" s="143"/>
      <c r="L236" s="33"/>
      <c r="M236" s="144"/>
      <c r="T236" s="54"/>
      <c r="AT236" s="17" t="s">
        <v>146</v>
      </c>
      <c r="AU236" s="17" t="s">
        <v>92</v>
      </c>
    </row>
    <row r="237" spans="2:65" s="12" customFormat="1" ht="10.199999999999999">
      <c r="B237" s="145"/>
      <c r="D237" s="141" t="s">
        <v>163</v>
      </c>
      <c r="E237" s="146" t="s">
        <v>44</v>
      </c>
      <c r="F237" s="147" t="s">
        <v>155</v>
      </c>
      <c r="H237" s="148">
        <v>4</v>
      </c>
      <c r="I237" s="149"/>
      <c r="L237" s="145"/>
      <c r="M237" s="150"/>
      <c r="T237" s="151"/>
      <c r="AT237" s="146" t="s">
        <v>163</v>
      </c>
      <c r="AU237" s="146" t="s">
        <v>92</v>
      </c>
      <c r="AV237" s="12" t="s">
        <v>92</v>
      </c>
      <c r="AW237" s="12" t="s">
        <v>42</v>
      </c>
      <c r="AX237" s="12" t="s">
        <v>90</v>
      </c>
      <c r="AY237" s="146" t="s">
        <v>137</v>
      </c>
    </row>
    <row r="238" spans="2:65" s="1" customFormat="1" ht="16.5" customHeight="1">
      <c r="B238" s="33"/>
      <c r="C238" s="170" t="s">
        <v>383</v>
      </c>
      <c r="D238" s="170" t="s">
        <v>351</v>
      </c>
      <c r="E238" s="171" t="s">
        <v>384</v>
      </c>
      <c r="F238" s="172" t="s">
        <v>381</v>
      </c>
      <c r="G238" s="173" t="s">
        <v>337</v>
      </c>
      <c r="H238" s="174">
        <v>4</v>
      </c>
      <c r="I238" s="175"/>
      <c r="J238" s="176">
        <f>ROUND(I238*H238,2)</f>
        <v>0</v>
      </c>
      <c r="K238" s="172" t="s">
        <v>44</v>
      </c>
      <c r="L238" s="177"/>
      <c r="M238" s="178" t="s">
        <v>44</v>
      </c>
      <c r="N238" s="179" t="s">
        <v>53</v>
      </c>
      <c r="P238" s="137">
        <f>O238*H238</f>
        <v>0</v>
      </c>
      <c r="Q238" s="137">
        <v>2.5999999999999999E-3</v>
      </c>
      <c r="R238" s="137">
        <f>Q238*H238</f>
        <v>1.04E-2</v>
      </c>
      <c r="S238" s="137">
        <v>0</v>
      </c>
      <c r="T238" s="138">
        <f>S238*H238</f>
        <v>0</v>
      </c>
      <c r="AR238" s="139" t="s">
        <v>172</v>
      </c>
      <c r="AT238" s="139" t="s">
        <v>351</v>
      </c>
      <c r="AU238" s="139" t="s">
        <v>92</v>
      </c>
      <c r="AY238" s="17" t="s">
        <v>137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7" t="s">
        <v>90</v>
      </c>
      <c r="BK238" s="140">
        <f>ROUND(I238*H238,2)</f>
        <v>0</v>
      </c>
      <c r="BL238" s="17" t="s">
        <v>155</v>
      </c>
      <c r="BM238" s="139" t="s">
        <v>385</v>
      </c>
    </row>
    <row r="239" spans="2:65" s="1" customFormat="1" ht="86.4">
      <c r="B239" s="33"/>
      <c r="D239" s="141" t="s">
        <v>146</v>
      </c>
      <c r="F239" s="142" t="s">
        <v>386</v>
      </c>
      <c r="I239" s="143"/>
      <c r="L239" s="33"/>
      <c r="M239" s="144"/>
      <c r="T239" s="54"/>
      <c r="AT239" s="17" t="s">
        <v>146</v>
      </c>
      <c r="AU239" s="17" t="s">
        <v>92</v>
      </c>
    </row>
    <row r="240" spans="2:65" s="12" customFormat="1" ht="10.199999999999999">
      <c r="B240" s="145"/>
      <c r="D240" s="141" t="s">
        <v>163</v>
      </c>
      <c r="E240" s="146" t="s">
        <v>44</v>
      </c>
      <c r="F240" s="147" t="s">
        <v>155</v>
      </c>
      <c r="H240" s="148">
        <v>4</v>
      </c>
      <c r="I240" s="149"/>
      <c r="L240" s="145"/>
      <c r="M240" s="150"/>
      <c r="T240" s="151"/>
      <c r="AT240" s="146" t="s">
        <v>163</v>
      </c>
      <c r="AU240" s="146" t="s">
        <v>92</v>
      </c>
      <c r="AV240" s="12" t="s">
        <v>92</v>
      </c>
      <c r="AW240" s="12" t="s">
        <v>42</v>
      </c>
      <c r="AX240" s="12" t="s">
        <v>90</v>
      </c>
      <c r="AY240" s="146" t="s">
        <v>137</v>
      </c>
    </row>
    <row r="241" spans="2:65" s="1" customFormat="1" ht="16.5" customHeight="1">
      <c r="B241" s="33"/>
      <c r="C241" s="170" t="s">
        <v>387</v>
      </c>
      <c r="D241" s="170" t="s">
        <v>351</v>
      </c>
      <c r="E241" s="171" t="s">
        <v>388</v>
      </c>
      <c r="F241" s="172" t="s">
        <v>377</v>
      </c>
      <c r="G241" s="173" t="s">
        <v>337</v>
      </c>
      <c r="H241" s="174">
        <v>1</v>
      </c>
      <c r="I241" s="175"/>
      <c r="J241" s="176">
        <f>ROUND(I241*H241,2)</f>
        <v>0</v>
      </c>
      <c r="K241" s="172" t="s">
        <v>44</v>
      </c>
      <c r="L241" s="177"/>
      <c r="M241" s="178" t="s">
        <v>44</v>
      </c>
      <c r="N241" s="179" t="s">
        <v>53</v>
      </c>
      <c r="P241" s="137">
        <f>O241*H241</f>
        <v>0</v>
      </c>
      <c r="Q241" s="137">
        <v>2.5999999999999999E-3</v>
      </c>
      <c r="R241" s="137">
        <f>Q241*H241</f>
        <v>2.5999999999999999E-3</v>
      </c>
      <c r="S241" s="137">
        <v>0</v>
      </c>
      <c r="T241" s="138">
        <f>S241*H241</f>
        <v>0</v>
      </c>
      <c r="AR241" s="139" t="s">
        <v>172</v>
      </c>
      <c r="AT241" s="139" t="s">
        <v>351</v>
      </c>
      <c r="AU241" s="139" t="s">
        <v>92</v>
      </c>
      <c r="AY241" s="17" t="s">
        <v>137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7" t="s">
        <v>90</v>
      </c>
      <c r="BK241" s="140">
        <f>ROUND(I241*H241,2)</f>
        <v>0</v>
      </c>
      <c r="BL241" s="17" t="s">
        <v>155</v>
      </c>
      <c r="BM241" s="139" t="s">
        <v>389</v>
      </c>
    </row>
    <row r="242" spans="2:65" s="1" customFormat="1" ht="57.6">
      <c r="B242" s="33"/>
      <c r="D242" s="141" t="s">
        <v>146</v>
      </c>
      <c r="F242" s="142" t="s">
        <v>390</v>
      </c>
      <c r="I242" s="143"/>
      <c r="L242" s="33"/>
      <c r="M242" s="144"/>
      <c r="T242" s="54"/>
      <c r="AT242" s="17" t="s">
        <v>146</v>
      </c>
      <c r="AU242" s="17" t="s">
        <v>92</v>
      </c>
    </row>
    <row r="243" spans="2:65" s="12" customFormat="1" ht="10.199999999999999">
      <c r="B243" s="145"/>
      <c r="D243" s="141" t="s">
        <v>163</v>
      </c>
      <c r="E243" s="146" t="s">
        <v>44</v>
      </c>
      <c r="F243" s="147" t="s">
        <v>90</v>
      </c>
      <c r="H243" s="148">
        <v>1</v>
      </c>
      <c r="I243" s="149"/>
      <c r="L243" s="145"/>
      <c r="M243" s="150"/>
      <c r="T243" s="151"/>
      <c r="AT243" s="146" t="s">
        <v>163</v>
      </c>
      <c r="AU243" s="146" t="s">
        <v>92</v>
      </c>
      <c r="AV243" s="12" t="s">
        <v>92</v>
      </c>
      <c r="AW243" s="12" t="s">
        <v>42</v>
      </c>
      <c r="AX243" s="12" t="s">
        <v>90</v>
      </c>
      <c r="AY243" s="146" t="s">
        <v>137</v>
      </c>
    </row>
    <row r="244" spans="2:65" s="1" customFormat="1" ht="16.5" customHeight="1">
      <c r="B244" s="33"/>
      <c r="C244" s="170" t="s">
        <v>391</v>
      </c>
      <c r="D244" s="170" t="s">
        <v>351</v>
      </c>
      <c r="E244" s="171" t="s">
        <v>392</v>
      </c>
      <c r="F244" s="172" t="s">
        <v>393</v>
      </c>
      <c r="G244" s="173" t="s">
        <v>337</v>
      </c>
      <c r="H244" s="174">
        <v>2</v>
      </c>
      <c r="I244" s="175"/>
      <c r="J244" s="176">
        <f>ROUND(I244*H244,2)</f>
        <v>0</v>
      </c>
      <c r="K244" s="172" t="s">
        <v>44</v>
      </c>
      <c r="L244" s="177"/>
      <c r="M244" s="178" t="s">
        <v>44</v>
      </c>
      <c r="N244" s="179" t="s">
        <v>53</v>
      </c>
      <c r="P244" s="137">
        <f>O244*H244</f>
        <v>0</v>
      </c>
      <c r="Q244" s="137">
        <v>2.5999999999999999E-3</v>
      </c>
      <c r="R244" s="137">
        <f>Q244*H244</f>
        <v>5.1999999999999998E-3</v>
      </c>
      <c r="S244" s="137">
        <v>0</v>
      </c>
      <c r="T244" s="138">
        <f>S244*H244</f>
        <v>0</v>
      </c>
      <c r="AR244" s="139" t="s">
        <v>172</v>
      </c>
      <c r="AT244" s="139" t="s">
        <v>351</v>
      </c>
      <c r="AU244" s="139" t="s">
        <v>92</v>
      </c>
      <c r="AY244" s="17" t="s">
        <v>137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90</v>
      </c>
      <c r="BK244" s="140">
        <f>ROUND(I244*H244,2)</f>
        <v>0</v>
      </c>
      <c r="BL244" s="17" t="s">
        <v>155</v>
      </c>
      <c r="BM244" s="139" t="s">
        <v>394</v>
      </c>
    </row>
    <row r="245" spans="2:65" s="1" customFormat="1" ht="86.4">
      <c r="B245" s="33"/>
      <c r="D245" s="141" t="s">
        <v>146</v>
      </c>
      <c r="F245" s="142" t="s">
        <v>395</v>
      </c>
      <c r="I245" s="143"/>
      <c r="L245" s="33"/>
      <c r="M245" s="144"/>
      <c r="T245" s="54"/>
      <c r="AT245" s="17" t="s">
        <v>146</v>
      </c>
      <c r="AU245" s="17" t="s">
        <v>92</v>
      </c>
    </row>
    <row r="246" spans="2:65" s="12" customFormat="1" ht="10.199999999999999">
      <c r="B246" s="145"/>
      <c r="D246" s="141" t="s">
        <v>163</v>
      </c>
      <c r="E246" s="146" t="s">
        <v>44</v>
      </c>
      <c r="F246" s="147" t="s">
        <v>92</v>
      </c>
      <c r="H246" s="148">
        <v>2</v>
      </c>
      <c r="I246" s="149"/>
      <c r="L246" s="145"/>
      <c r="M246" s="150"/>
      <c r="T246" s="151"/>
      <c r="AT246" s="146" t="s">
        <v>163</v>
      </c>
      <c r="AU246" s="146" t="s">
        <v>92</v>
      </c>
      <c r="AV246" s="12" t="s">
        <v>92</v>
      </c>
      <c r="AW246" s="12" t="s">
        <v>42</v>
      </c>
      <c r="AX246" s="12" t="s">
        <v>90</v>
      </c>
      <c r="AY246" s="146" t="s">
        <v>137</v>
      </c>
    </row>
    <row r="247" spans="2:65" s="11" customFormat="1" ht="22.8" customHeight="1">
      <c r="B247" s="116"/>
      <c r="D247" s="117" t="s">
        <v>81</v>
      </c>
      <c r="E247" s="126" t="s">
        <v>172</v>
      </c>
      <c r="F247" s="126" t="s">
        <v>396</v>
      </c>
      <c r="I247" s="119"/>
      <c r="J247" s="127">
        <f>BK247</f>
        <v>0</v>
      </c>
      <c r="L247" s="116"/>
      <c r="M247" s="121"/>
      <c r="P247" s="122">
        <f>SUM(P248:P257)</f>
        <v>0</v>
      </c>
      <c r="R247" s="122">
        <f>SUM(R248:R257)</f>
        <v>4.6056799999999991E-3</v>
      </c>
      <c r="T247" s="123">
        <f>SUM(T248:T257)</f>
        <v>0</v>
      </c>
      <c r="AR247" s="117" t="s">
        <v>90</v>
      </c>
      <c r="AT247" s="124" t="s">
        <v>81</v>
      </c>
      <c r="AU247" s="124" t="s">
        <v>90</v>
      </c>
      <c r="AY247" s="117" t="s">
        <v>137</v>
      </c>
      <c r="BK247" s="125">
        <f>SUM(BK248:BK257)</f>
        <v>0</v>
      </c>
    </row>
    <row r="248" spans="2:65" s="1" customFormat="1" ht="16.5" customHeight="1">
      <c r="B248" s="33"/>
      <c r="C248" s="128" t="s">
        <v>397</v>
      </c>
      <c r="D248" s="128" t="s">
        <v>140</v>
      </c>
      <c r="E248" s="129" t="s">
        <v>398</v>
      </c>
      <c r="F248" s="130" t="s">
        <v>399</v>
      </c>
      <c r="G248" s="131" t="s">
        <v>311</v>
      </c>
      <c r="H248" s="132">
        <v>1.6</v>
      </c>
      <c r="I248" s="133"/>
      <c r="J248" s="134">
        <f>ROUND(I248*H248,2)</f>
        <v>0</v>
      </c>
      <c r="K248" s="130" t="s">
        <v>210</v>
      </c>
      <c r="L248" s="33"/>
      <c r="M248" s="135" t="s">
        <v>44</v>
      </c>
      <c r="N248" s="136" t="s">
        <v>53</v>
      </c>
      <c r="P248" s="137">
        <f>O248*H248</f>
        <v>0</v>
      </c>
      <c r="Q248" s="137">
        <v>1.0000000000000001E-5</v>
      </c>
      <c r="R248" s="137">
        <f>Q248*H248</f>
        <v>1.6000000000000003E-5</v>
      </c>
      <c r="S248" s="137">
        <v>0</v>
      </c>
      <c r="T248" s="138">
        <f>S248*H248</f>
        <v>0</v>
      </c>
      <c r="AR248" s="139" t="s">
        <v>155</v>
      </c>
      <c r="AT248" s="139" t="s">
        <v>140</v>
      </c>
      <c r="AU248" s="139" t="s">
        <v>92</v>
      </c>
      <c r="AY248" s="17" t="s">
        <v>137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90</v>
      </c>
      <c r="BK248" s="140">
        <f>ROUND(I248*H248,2)</f>
        <v>0</v>
      </c>
      <c r="BL248" s="17" t="s">
        <v>155</v>
      </c>
      <c r="BM248" s="139" t="s">
        <v>400</v>
      </c>
    </row>
    <row r="249" spans="2:65" s="1" customFormat="1" ht="10.199999999999999">
      <c r="B249" s="33"/>
      <c r="D249" s="155" t="s">
        <v>212</v>
      </c>
      <c r="F249" s="156" t="s">
        <v>401</v>
      </c>
      <c r="I249" s="143"/>
      <c r="L249" s="33"/>
      <c r="M249" s="144"/>
      <c r="T249" s="54"/>
      <c r="AT249" s="17" t="s">
        <v>212</v>
      </c>
      <c r="AU249" s="17" t="s">
        <v>92</v>
      </c>
    </row>
    <row r="250" spans="2:65" s="12" customFormat="1" ht="10.199999999999999">
      <c r="B250" s="145"/>
      <c r="D250" s="141" t="s">
        <v>163</v>
      </c>
      <c r="E250" s="146" t="s">
        <v>44</v>
      </c>
      <c r="F250" s="147" t="s">
        <v>402</v>
      </c>
      <c r="H250" s="148">
        <v>1.6</v>
      </c>
      <c r="I250" s="149"/>
      <c r="L250" s="145"/>
      <c r="M250" s="150"/>
      <c r="T250" s="151"/>
      <c r="AT250" s="146" t="s">
        <v>163</v>
      </c>
      <c r="AU250" s="146" t="s">
        <v>92</v>
      </c>
      <c r="AV250" s="12" t="s">
        <v>92</v>
      </c>
      <c r="AW250" s="12" t="s">
        <v>42</v>
      </c>
      <c r="AX250" s="12" t="s">
        <v>90</v>
      </c>
      <c r="AY250" s="146" t="s">
        <v>137</v>
      </c>
    </row>
    <row r="251" spans="2:65" s="1" customFormat="1" ht="16.5" customHeight="1">
      <c r="B251" s="33"/>
      <c r="C251" s="170" t="s">
        <v>403</v>
      </c>
      <c r="D251" s="170" t="s">
        <v>351</v>
      </c>
      <c r="E251" s="171" t="s">
        <v>404</v>
      </c>
      <c r="F251" s="172" t="s">
        <v>405</v>
      </c>
      <c r="G251" s="173" t="s">
        <v>311</v>
      </c>
      <c r="H251" s="174">
        <v>1.6479999999999999</v>
      </c>
      <c r="I251" s="175"/>
      <c r="J251" s="176">
        <f>ROUND(I251*H251,2)</f>
        <v>0</v>
      </c>
      <c r="K251" s="172" t="s">
        <v>210</v>
      </c>
      <c r="L251" s="177"/>
      <c r="M251" s="178" t="s">
        <v>44</v>
      </c>
      <c r="N251" s="179" t="s">
        <v>53</v>
      </c>
      <c r="P251" s="137">
        <f>O251*H251</f>
        <v>0</v>
      </c>
      <c r="Q251" s="137">
        <v>2.4099999999999998E-3</v>
      </c>
      <c r="R251" s="137">
        <f>Q251*H251</f>
        <v>3.9716799999999991E-3</v>
      </c>
      <c r="S251" s="137">
        <v>0</v>
      </c>
      <c r="T251" s="138">
        <f>S251*H251</f>
        <v>0</v>
      </c>
      <c r="AR251" s="139" t="s">
        <v>172</v>
      </c>
      <c r="AT251" s="139" t="s">
        <v>351</v>
      </c>
      <c r="AU251" s="139" t="s">
        <v>92</v>
      </c>
      <c r="AY251" s="17" t="s">
        <v>137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7" t="s">
        <v>90</v>
      </c>
      <c r="BK251" s="140">
        <f>ROUND(I251*H251,2)</f>
        <v>0</v>
      </c>
      <c r="BL251" s="17" t="s">
        <v>155</v>
      </c>
      <c r="BM251" s="139" t="s">
        <v>406</v>
      </c>
    </row>
    <row r="252" spans="2:65" s="12" customFormat="1" ht="10.199999999999999">
      <c r="B252" s="145"/>
      <c r="D252" s="141" t="s">
        <v>163</v>
      </c>
      <c r="F252" s="147" t="s">
        <v>407</v>
      </c>
      <c r="H252" s="148">
        <v>1.6479999999999999</v>
      </c>
      <c r="I252" s="149"/>
      <c r="L252" s="145"/>
      <c r="M252" s="150"/>
      <c r="T252" s="151"/>
      <c r="AT252" s="146" t="s">
        <v>163</v>
      </c>
      <c r="AU252" s="146" t="s">
        <v>92</v>
      </c>
      <c r="AV252" s="12" t="s">
        <v>92</v>
      </c>
      <c r="AW252" s="12" t="s">
        <v>4</v>
      </c>
      <c r="AX252" s="12" t="s">
        <v>90</v>
      </c>
      <c r="AY252" s="146" t="s">
        <v>137</v>
      </c>
    </row>
    <row r="253" spans="2:65" s="1" customFormat="1" ht="24.15" customHeight="1">
      <c r="B253" s="33"/>
      <c r="C253" s="128" t="s">
        <v>408</v>
      </c>
      <c r="D253" s="128" t="s">
        <v>140</v>
      </c>
      <c r="E253" s="129" t="s">
        <v>409</v>
      </c>
      <c r="F253" s="130" t="s">
        <v>410</v>
      </c>
      <c r="G253" s="131" t="s">
        <v>337</v>
      </c>
      <c r="H253" s="132">
        <v>1</v>
      </c>
      <c r="I253" s="133"/>
      <c r="J253" s="134">
        <f>ROUND(I253*H253,2)</f>
        <v>0</v>
      </c>
      <c r="K253" s="130" t="s">
        <v>210</v>
      </c>
      <c r="L253" s="33"/>
      <c r="M253" s="135" t="s">
        <v>44</v>
      </c>
      <c r="N253" s="136" t="s">
        <v>53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155</v>
      </c>
      <c r="AT253" s="139" t="s">
        <v>140</v>
      </c>
      <c r="AU253" s="139" t="s">
        <v>92</v>
      </c>
      <c r="AY253" s="17" t="s">
        <v>137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90</v>
      </c>
      <c r="BK253" s="140">
        <f>ROUND(I253*H253,2)</f>
        <v>0</v>
      </c>
      <c r="BL253" s="17" t="s">
        <v>155</v>
      </c>
      <c r="BM253" s="139" t="s">
        <v>411</v>
      </c>
    </row>
    <row r="254" spans="2:65" s="1" customFormat="1" ht="10.199999999999999">
      <c r="B254" s="33"/>
      <c r="D254" s="155" t="s">
        <v>212</v>
      </c>
      <c r="F254" s="156" t="s">
        <v>412</v>
      </c>
      <c r="I254" s="143"/>
      <c r="L254" s="33"/>
      <c r="M254" s="144"/>
      <c r="T254" s="54"/>
      <c r="AT254" s="17" t="s">
        <v>212</v>
      </c>
      <c r="AU254" s="17" t="s">
        <v>92</v>
      </c>
    </row>
    <row r="255" spans="2:65" s="12" customFormat="1" ht="10.199999999999999">
      <c r="B255" s="145"/>
      <c r="D255" s="141" t="s">
        <v>163</v>
      </c>
      <c r="E255" s="146" t="s">
        <v>44</v>
      </c>
      <c r="F255" s="147" t="s">
        <v>90</v>
      </c>
      <c r="H255" s="148">
        <v>1</v>
      </c>
      <c r="I255" s="149"/>
      <c r="L255" s="145"/>
      <c r="M255" s="150"/>
      <c r="T255" s="151"/>
      <c r="AT255" s="146" t="s">
        <v>163</v>
      </c>
      <c r="AU255" s="146" t="s">
        <v>92</v>
      </c>
      <c r="AV255" s="12" t="s">
        <v>92</v>
      </c>
      <c r="AW255" s="12" t="s">
        <v>42</v>
      </c>
      <c r="AX255" s="12" t="s">
        <v>90</v>
      </c>
      <c r="AY255" s="146" t="s">
        <v>137</v>
      </c>
    </row>
    <row r="256" spans="2:65" s="1" customFormat="1" ht="16.5" customHeight="1">
      <c r="B256" s="33"/>
      <c r="C256" s="170" t="s">
        <v>413</v>
      </c>
      <c r="D256" s="170" t="s">
        <v>351</v>
      </c>
      <c r="E256" s="171" t="s">
        <v>414</v>
      </c>
      <c r="F256" s="172" t="s">
        <v>415</v>
      </c>
      <c r="G256" s="173" t="s">
        <v>337</v>
      </c>
      <c r="H256" s="174">
        <v>1.03</v>
      </c>
      <c r="I256" s="175"/>
      <c r="J256" s="176">
        <f>ROUND(I256*H256,2)</f>
        <v>0</v>
      </c>
      <c r="K256" s="172" t="s">
        <v>210</v>
      </c>
      <c r="L256" s="177"/>
      <c r="M256" s="178" t="s">
        <v>44</v>
      </c>
      <c r="N256" s="179" t="s">
        <v>53</v>
      </c>
      <c r="P256" s="137">
        <f>O256*H256</f>
        <v>0</v>
      </c>
      <c r="Q256" s="137">
        <v>5.9999999999999995E-4</v>
      </c>
      <c r="R256" s="137">
        <f>Q256*H256</f>
        <v>6.1799999999999995E-4</v>
      </c>
      <c r="S256" s="137">
        <v>0</v>
      </c>
      <c r="T256" s="138">
        <f>S256*H256</f>
        <v>0</v>
      </c>
      <c r="AR256" s="139" t="s">
        <v>172</v>
      </c>
      <c r="AT256" s="139" t="s">
        <v>351</v>
      </c>
      <c r="AU256" s="139" t="s">
        <v>92</v>
      </c>
      <c r="AY256" s="17" t="s">
        <v>137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7" t="s">
        <v>90</v>
      </c>
      <c r="BK256" s="140">
        <f>ROUND(I256*H256,2)</f>
        <v>0</v>
      </c>
      <c r="BL256" s="17" t="s">
        <v>155</v>
      </c>
      <c r="BM256" s="139" t="s">
        <v>416</v>
      </c>
    </row>
    <row r="257" spans="2:65" s="12" customFormat="1" ht="10.199999999999999">
      <c r="B257" s="145"/>
      <c r="D257" s="141" t="s">
        <v>163</v>
      </c>
      <c r="F257" s="147" t="s">
        <v>417</v>
      </c>
      <c r="H257" s="148">
        <v>1.03</v>
      </c>
      <c r="I257" s="149"/>
      <c r="L257" s="145"/>
      <c r="M257" s="150"/>
      <c r="T257" s="151"/>
      <c r="AT257" s="146" t="s">
        <v>163</v>
      </c>
      <c r="AU257" s="146" t="s">
        <v>92</v>
      </c>
      <c r="AV257" s="12" t="s">
        <v>92</v>
      </c>
      <c r="AW257" s="12" t="s">
        <v>4</v>
      </c>
      <c r="AX257" s="12" t="s">
        <v>90</v>
      </c>
      <c r="AY257" s="146" t="s">
        <v>137</v>
      </c>
    </row>
    <row r="258" spans="2:65" s="11" customFormat="1" ht="22.8" customHeight="1">
      <c r="B258" s="116"/>
      <c r="D258" s="117" t="s">
        <v>81</v>
      </c>
      <c r="E258" s="126" t="s">
        <v>178</v>
      </c>
      <c r="F258" s="126" t="s">
        <v>418</v>
      </c>
      <c r="I258" s="119"/>
      <c r="J258" s="127">
        <f>BK258</f>
        <v>0</v>
      </c>
      <c r="L258" s="116"/>
      <c r="M258" s="121"/>
      <c r="P258" s="122">
        <f>SUM(P259:P536)</f>
        <v>0</v>
      </c>
      <c r="R258" s="122">
        <f>SUM(R259:R536)</f>
        <v>12.241357199999999</v>
      </c>
      <c r="T258" s="123">
        <f>SUM(T259:T536)</f>
        <v>32.725234</v>
      </c>
      <c r="AR258" s="117" t="s">
        <v>90</v>
      </c>
      <c r="AT258" s="124" t="s">
        <v>81</v>
      </c>
      <c r="AU258" s="124" t="s">
        <v>90</v>
      </c>
      <c r="AY258" s="117" t="s">
        <v>137</v>
      </c>
      <c r="BK258" s="125">
        <f>SUM(BK259:BK536)</f>
        <v>0</v>
      </c>
    </row>
    <row r="259" spans="2:65" s="1" customFormat="1" ht="24.15" customHeight="1">
      <c r="B259" s="33"/>
      <c r="C259" s="128" t="s">
        <v>419</v>
      </c>
      <c r="D259" s="128" t="s">
        <v>140</v>
      </c>
      <c r="E259" s="129" t="s">
        <v>420</v>
      </c>
      <c r="F259" s="130" t="s">
        <v>421</v>
      </c>
      <c r="G259" s="131" t="s">
        <v>238</v>
      </c>
      <c r="H259" s="132">
        <v>45</v>
      </c>
      <c r="I259" s="133"/>
      <c r="J259" s="134">
        <f>ROUND(I259*H259,2)</f>
        <v>0</v>
      </c>
      <c r="K259" s="130" t="s">
        <v>210</v>
      </c>
      <c r="L259" s="33"/>
      <c r="M259" s="135" t="s">
        <v>44</v>
      </c>
      <c r="N259" s="136" t="s">
        <v>53</v>
      </c>
      <c r="P259" s="137">
        <f>O259*H259</f>
        <v>0</v>
      </c>
      <c r="Q259" s="137">
        <v>0</v>
      </c>
      <c r="R259" s="137">
        <f>Q259*H259</f>
        <v>0</v>
      </c>
      <c r="S259" s="137">
        <v>0</v>
      </c>
      <c r="T259" s="138">
        <f>S259*H259</f>
        <v>0</v>
      </c>
      <c r="AR259" s="139" t="s">
        <v>155</v>
      </c>
      <c r="AT259" s="139" t="s">
        <v>140</v>
      </c>
      <c r="AU259" s="139" t="s">
        <v>92</v>
      </c>
      <c r="AY259" s="17" t="s">
        <v>137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90</v>
      </c>
      <c r="BK259" s="140">
        <f>ROUND(I259*H259,2)</f>
        <v>0</v>
      </c>
      <c r="BL259" s="17" t="s">
        <v>155</v>
      </c>
      <c r="BM259" s="139" t="s">
        <v>422</v>
      </c>
    </row>
    <row r="260" spans="2:65" s="1" customFormat="1" ht="10.199999999999999">
      <c r="B260" s="33"/>
      <c r="D260" s="155" t="s">
        <v>212</v>
      </c>
      <c r="F260" s="156" t="s">
        <v>423</v>
      </c>
      <c r="I260" s="143"/>
      <c r="L260" s="33"/>
      <c r="M260" s="144"/>
      <c r="T260" s="54"/>
      <c r="AT260" s="17" t="s">
        <v>212</v>
      </c>
      <c r="AU260" s="17" t="s">
        <v>92</v>
      </c>
    </row>
    <row r="261" spans="2:65" s="12" customFormat="1" ht="10.199999999999999">
      <c r="B261" s="145"/>
      <c r="D261" s="141" t="s">
        <v>163</v>
      </c>
      <c r="E261" s="146" t="s">
        <v>44</v>
      </c>
      <c r="F261" s="147" t="s">
        <v>424</v>
      </c>
      <c r="H261" s="148">
        <v>45</v>
      </c>
      <c r="I261" s="149"/>
      <c r="L261" s="145"/>
      <c r="M261" s="150"/>
      <c r="T261" s="151"/>
      <c r="AT261" s="146" t="s">
        <v>163</v>
      </c>
      <c r="AU261" s="146" t="s">
        <v>92</v>
      </c>
      <c r="AV261" s="12" t="s">
        <v>92</v>
      </c>
      <c r="AW261" s="12" t="s">
        <v>42</v>
      </c>
      <c r="AX261" s="12" t="s">
        <v>90</v>
      </c>
      <c r="AY261" s="146" t="s">
        <v>137</v>
      </c>
    </row>
    <row r="262" spans="2:65" s="1" customFormat="1" ht="16.5" customHeight="1">
      <c r="B262" s="33"/>
      <c r="C262" s="170" t="s">
        <v>425</v>
      </c>
      <c r="D262" s="170" t="s">
        <v>351</v>
      </c>
      <c r="E262" s="171" t="s">
        <v>426</v>
      </c>
      <c r="F262" s="172" t="s">
        <v>427</v>
      </c>
      <c r="G262" s="173" t="s">
        <v>238</v>
      </c>
      <c r="H262" s="174">
        <v>46.35</v>
      </c>
      <c r="I262" s="175"/>
      <c r="J262" s="176">
        <f>ROUND(I262*H262,2)</f>
        <v>0</v>
      </c>
      <c r="K262" s="172" t="s">
        <v>210</v>
      </c>
      <c r="L262" s="177"/>
      <c r="M262" s="178" t="s">
        <v>44</v>
      </c>
      <c r="N262" s="179" t="s">
        <v>53</v>
      </c>
      <c r="P262" s="137">
        <f>O262*H262</f>
        <v>0</v>
      </c>
      <c r="Q262" s="137">
        <v>0</v>
      </c>
      <c r="R262" s="137">
        <f>Q262*H262</f>
        <v>0</v>
      </c>
      <c r="S262" s="137">
        <v>0</v>
      </c>
      <c r="T262" s="138">
        <f>S262*H262</f>
        <v>0</v>
      </c>
      <c r="AR262" s="139" t="s">
        <v>172</v>
      </c>
      <c r="AT262" s="139" t="s">
        <v>351</v>
      </c>
      <c r="AU262" s="139" t="s">
        <v>92</v>
      </c>
      <c r="AY262" s="17" t="s">
        <v>137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7" t="s">
        <v>90</v>
      </c>
      <c r="BK262" s="140">
        <f>ROUND(I262*H262,2)</f>
        <v>0</v>
      </c>
      <c r="BL262" s="17" t="s">
        <v>155</v>
      </c>
      <c r="BM262" s="139" t="s">
        <v>428</v>
      </c>
    </row>
    <row r="263" spans="2:65" s="12" customFormat="1" ht="10.199999999999999">
      <c r="B263" s="145"/>
      <c r="D263" s="141" t="s">
        <v>163</v>
      </c>
      <c r="F263" s="147" t="s">
        <v>429</v>
      </c>
      <c r="H263" s="148">
        <v>46.35</v>
      </c>
      <c r="I263" s="149"/>
      <c r="L263" s="145"/>
      <c r="M263" s="150"/>
      <c r="T263" s="151"/>
      <c r="AT263" s="146" t="s">
        <v>163</v>
      </c>
      <c r="AU263" s="146" t="s">
        <v>92</v>
      </c>
      <c r="AV263" s="12" t="s">
        <v>92</v>
      </c>
      <c r="AW263" s="12" t="s">
        <v>4</v>
      </c>
      <c r="AX263" s="12" t="s">
        <v>90</v>
      </c>
      <c r="AY263" s="146" t="s">
        <v>137</v>
      </c>
    </row>
    <row r="264" spans="2:65" s="1" customFormat="1" ht="16.5" customHeight="1">
      <c r="B264" s="33"/>
      <c r="C264" s="170" t="s">
        <v>430</v>
      </c>
      <c r="D264" s="170" t="s">
        <v>351</v>
      </c>
      <c r="E264" s="171" t="s">
        <v>431</v>
      </c>
      <c r="F264" s="172" t="s">
        <v>432</v>
      </c>
      <c r="G264" s="173" t="s">
        <v>238</v>
      </c>
      <c r="H264" s="174">
        <v>46.35</v>
      </c>
      <c r="I264" s="175"/>
      <c r="J264" s="176">
        <f>ROUND(I264*H264,2)</f>
        <v>0</v>
      </c>
      <c r="K264" s="172" t="s">
        <v>210</v>
      </c>
      <c r="L264" s="177"/>
      <c r="M264" s="178" t="s">
        <v>44</v>
      </c>
      <c r="N264" s="179" t="s">
        <v>53</v>
      </c>
      <c r="P264" s="137">
        <f>O264*H264</f>
        <v>0</v>
      </c>
      <c r="Q264" s="137">
        <v>0</v>
      </c>
      <c r="R264" s="137">
        <f>Q264*H264</f>
        <v>0</v>
      </c>
      <c r="S264" s="137">
        <v>0</v>
      </c>
      <c r="T264" s="138">
        <f>S264*H264</f>
        <v>0</v>
      </c>
      <c r="AR264" s="139" t="s">
        <v>172</v>
      </c>
      <c r="AT264" s="139" t="s">
        <v>351</v>
      </c>
      <c r="AU264" s="139" t="s">
        <v>92</v>
      </c>
      <c r="AY264" s="17" t="s">
        <v>137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7" t="s">
        <v>90</v>
      </c>
      <c r="BK264" s="140">
        <f>ROUND(I264*H264,2)</f>
        <v>0</v>
      </c>
      <c r="BL264" s="17" t="s">
        <v>155</v>
      </c>
      <c r="BM264" s="139" t="s">
        <v>433</v>
      </c>
    </row>
    <row r="265" spans="2:65" s="12" customFormat="1" ht="10.199999999999999">
      <c r="B265" s="145"/>
      <c r="D265" s="141" t="s">
        <v>163</v>
      </c>
      <c r="F265" s="147" t="s">
        <v>429</v>
      </c>
      <c r="H265" s="148">
        <v>46.35</v>
      </c>
      <c r="I265" s="149"/>
      <c r="L265" s="145"/>
      <c r="M265" s="150"/>
      <c r="T265" s="151"/>
      <c r="AT265" s="146" t="s">
        <v>163</v>
      </c>
      <c r="AU265" s="146" t="s">
        <v>92</v>
      </c>
      <c r="AV265" s="12" t="s">
        <v>92</v>
      </c>
      <c r="AW265" s="12" t="s">
        <v>4</v>
      </c>
      <c r="AX265" s="12" t="s">
        <v>90</v>
      </c>
      <c r="AY265" s="146" t="s">
        <v>137</v>
      </c>
    </row>
    <row r="266" spans="2:65" s="1" customFormat="1" ht="24.15" customHeight="1">
      <c r="B266" s="33"/>
      <c r="C266" s="128" t="s">
        <v>434</v>
      </c>
      <c r="D266" s="128" t="s">
        <v>140</v>
      </c>
      <c r="E266" s="129" t="s">
        <v>435</v>
      </c>
      <c r="F266" s="130" t="s">
        <v>436</v>
      </c>
      <c r="G266" s="131" t="s">
        <v>238</v>
      </c>
      <c r="H266" s="132">
        <v>45</v>
      </c>
      <c r="I266" s="133"/>
      <c r="J266" s="134">
        <f>ROUND(I266*H266,2)</f>
        <v>0</v>
      </c>
      <c r="K266" s="130" t="s">
        <v>210</v>
      </c>
      <c r="L266" s="33"/>
      <c r="M266" s="135" t="s">
        <v>44</v>
      </c>
      <c r="N266" s="136" t="s">
        <v>53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155</v>
      </c>
      <c r="AT266" s="139" t="s">
        <v>140</v>
      </c>
      <c r="AU266" s="139" t="s">
        <v>92</v>
      </c>
      <c r="AY266" s="17" t="s">
        <v>137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90</v>
      </c>
      <c r="BK266" s="140">
        <f>ROUND(I266*H266,2)</f>
        <v>0</v>
      </c>
      <c r="BL266" s="17" t="s">
        <v>155</v>
      </c>
      <c r="BM266" s="139" t="s">
        <v>437</v>
      </c>
    </row>
    <row r="267" spans="2:65" s="1" customFormat="1" ht="10.199999999999999">
      <c r="B267" s="33"/>
      <c r="D267" s="155" t="s">
        <v>212</v>
      </c>
      <c r="F267" s="156" t="s">
        <v>438</v>
      </c>
      <c r="I267" s="143"/>
      <c r="L267" s="33"/>
      <c r="M267" s="144"/>
      <c r="T267" s="54"/>
      <c r="AT267" s="17" t="s">
        <v>212</v>
      </c>
      <c r="AU267" s="17" t="s">
        <v>92</v>
      </c>
    </row>
    <row r="268" spans="2:65" s="1" customFormat="1" ht="16.5" customHeight="1">
      <c r="B268" s="33"/>
      <c r="C268" s="128" t="s">
        <v>439</v>
      </c>
      <c r="D268" s="128" t="s">
        <v>140</v>
      </c>
      <c r="E268" s="129" t="s">
        <v>440</v>
      </c>
      <c r="F268" s="130" t="s">
        <v>441</v>
      </c>
      <c r="G268" s="131" t="s">
        <v>238</v>
      </c>
      <c r="H268" s="132">
        <v>45</v>
      </c>
      <c r="I268" s="133"/>
      <c r="J268" s="134">
        <f>ROUND(I268*H268,2)</f>
        <v>0</v>
      </c>
      <c r="K268" s="130" t="s">
        <v>210</v>
      </c>
      <c r="L268" s="33"/>
      <c r="M268" s="135" t="s">
        <v>44</v>
      </c>
      <c r="N268" s="136" t="s">
        <v>53</v>
      </c>
      <c r="P268" s="137">
        <f>O268*H268</f>
        <v>0</v>
      </c>
      <c r="Q268" s="137">
        <v>1.0000000000000001E-5</v>
      </c>
      <c r="R268" s="137">
        <f>Q268*H268</f>
        <v>4.5000000000000004E-4</v>
      </c>
      <c r="S268" s="137">
        <v>0</v>
      </c>
      <c r="T268" s="138">
        <f>S268*H268</f>
        <v>0</v>
      </c>
      <c r="AR268" s="139" t="s">
        <v>155</v>
      </c>
      <c r="AT268" s="139" t="s">
        <v>140</v>
      </c>
      <c r="AU268" s="139" t="s">
        <v>92</v>
      </c>
      <c r="AY268" s="17" t="s">
        <v>137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90</v>
      </c>
      <c r="BK268" s="140">
        <f>ROUND(I268*H268,2)</f>
        <v>0</v>
      </c>
      <c r="BL268" s="17" t="s">
        <v>155</v>
      </c>
      <c r="BM268" s="139" t="s">
        <v>442</v>
      </c>
    </row>
    <row r="269" spans="2:65" s="1" customFormat="1" ht="10.199999999999999">
      <c r="B269" s="33"/>
      <c r="D269" s="155" t="s">
        <v>212</v>
      </c>
      <c r="F269" s="156" t="s">
        <v>443</v>
      </c>
      <c r="I269" s="143"/>
      <c r="L269" s="33"/>
      <c r="M269" s="144"/>
      <c r="T269" s="54"/>
      <c r="AT269" s="17" t="s">
        <v>212</v>
      </c>
      <c r="AU269" s="17" t="s">
        <v>92</v>
      </c>
    </row>
    <row r="270" spans="2:65" s="12" customFormat="1" ht="10.199999999999999">
      <c r="B270" s="145"/>
      <c r="D270" s="141" t="s">
        <v>163</v>
      </c>
      <c r="E270" s="146" t="s">
        <v>44</v>
      </c>
      <c r="F270" s="147" t="s">
        <v>424</v>
      </c>
      <c r="H270" s="148">
        <v>45</v>
      </c>
      <c r="I270" s="149"/>
      <c r="L270" s="145"/>
      <c r="M270" s="150"/>
      <c r="T270" s="151"/>
      <c r="AT270" s="146" t="s">
        <v>163</v>
      </c>
      <c r="AU270" s="146" t="s">
        <v>92</v>
      </c>
      <c r="AV270" s="12" t="s">
        <v>92</v>
      </c>
      <c r="AW270" s="12" t="s">
        <v>42</v>
      </c>
      <c r="AX270" s="12" t="s">
        <v>90</v>
      </c>
      <c r="AY270" s="146" t="s">
        <v>137</v>
      </c>
    </row>
    <row r="271" spans="2:65" s="1" customFormat="1" ht="24.15" customHeight="1">
      <c r="B271" s="33"/>
      <c r="C271" s="128" t="s">
        <v>444</v>
      </c>
      <c r="D271" s="128" t="s">
        <v>140</v>
      </c>
      <c r="E271" s="129" t="s">
        <v>445</v>
      </c>
      <c r="F271" s="130" t="s">
        <v>446</v>
      </c>
      <c r="G271" s="131" t="s">
        <v>209</v>
      </c>
      <c r="H271" s="132">
        <v>256.97500000000002</v>
      </c>
      <c r="I271" s="133"/>
      <c r="J271" s="134">
        <f>ROUND(I271*H271,2)</f>
        <v>0</v>
      </c>
      <c r="K271" s="130" t="s">
        <v>210</v>
      </c>
      <c r="L271" s="33"/>
      <c r="M271" s="135" t="s">
        <v>44</v>
      </c>
      <c r="N271" s="136" t="s">
        <v>53</v>
      </c>
      <c r="P271" s="137">
        <f>O271*H271</f>
        <v>0</v>
      </c>
      <c r="Q271" s="137">
        <v>2.1000000000000001E-4</v>
      </c>
      <c r="R271" s="137">
        <f>Q271*H271</f>
        <v>5.3964750000000006E-2</v>
      </c>
      <c r="S271" s="137">
        <v>0</v>
      </c>
      <c r="T271" s="138">
        <f>S271*H271</f>
        <v>0</v>
      </c>
      <c r="AR271" s="139" t="s">
        <v>155</v>
      </c>
      <c r="AT271" s="139" t="s">
        <v>140</v>
      </c>
      <c r="AU271" s="139" t="s">
        <v>92</v>
      </c>
      <c r="AY271" s="17" t="s">
        <v>137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90</v>
      </c>
      <c r="BK271" s="140">
        <f>ROUND(I271*H271,2)</f>
        <v>0</v>
      </c>
      <c r="BL271" s="17" t="s">
        <v>155</v>
      </c>
      <c r="BM271" s="139" t="s">
        <v>447</v>
      </c>
    </row>
    <row r="272" spans="2:65" s="1" customFormat="1" ht="10.199999999999999">
      <c r="B272" s="33"/>
      <c r="D272" s="155" t="s">
        <v>212</v>
      </c>
      <c r="F272" s="156" t="s">
        <v>448</v>
      </c>
      <c r="I272" s="143"/>
      <c r="L272" s="33"/>
      <c r="M272" s="144"/>
      <c r="T272" s="54"/>
      <c r="AT272" s="17" t="s">
        <v>212</v>
      </c>
      <c r="AU272" s="17" t="s">
        <v>92</v>
      </c>
    </row>
    <row r="273" spans="2:65" s="12" customFormat="1" ht="10.199999999999999">
      <c r="B273" s="145"/>
      <c r="D273" s="141" t="s">
        <v>163</v>
      </c>
      <c r="E273" s="146" t="s">
        <v>44</v>
      </c>
      <c r="F273" s="147" t="s">
        <v>449</v>
      </c>
      <c r="H273" s="148">
        <v>223.47499999999999</v>
      </c>
      <c r="I273" s="149"/>
      <c r="L273" s="145"/>
      <c r="M273" s="150"/>
      <c r="T273" s="151"/>
      <c r="AT273" s="146" t="s">
        <v>163</v>
      </c>
      <c r="AU273" s="146" t="s">
        <v>92</v>
      </c>
      <c r="AV273" s="12" t="s">
        <v>92</v>
      </c>
      <c r="AW273" s="12" t="s">
        <v>42</v>
      </c>
      <c r="AX273" s="12" t="s">
        <v>82</v>
      </c>
      <c r="AY273" s="146" t="s">
        <v>137</v>
      </c>
    </row>
    <row r="274" spans="2:65" s="12" customFormat="1" ht="10.199999999999999">
      <c r="B274" s="145"/>
      <c r="D274" s="141" t="s">
        <v>163</v>
      </c>
      <c r="E274" s="146" t="s">
        <v>44</v>
      </c>
      <c r="F274" s="147" t="s">
        <v>450</v>
      </c>
      <c r="H274" s="148">
        <v>33.5</v>
      </c>
      <c r="I274" s="149"/>
      <c r="L274" s="145"/>
      <c r="M274" s="150"/>
      <c r="T274" s="151"/>
      <c r="AT274" s="146" t="s">
        <v>163</v>
      </c>
      <c r="AU274" s="146" t="s">
        <v>92</v>
      </c>
      <c r="AV274" s="12" t="s">
        <v>92</v>
      </c>
      <c r="AW274" s="12" t="s">
        <v>42</v>
      </c>
      <c r="AX274" s="12" t="s">
        <v>82</v>
      </c>
      <c r="AY274" s="146" t="s">
        <v>137</v>
      </c>
    </row>
    <row r="275" spans="2:65" s="13" customFormat="1" ht="10.199999999999999">
      <c r="B275" s="157"/>
      <c r="D275" s="141" t="s">
        <v>163</v>
      </c>
      <c r="E275" s="158" t="s">
        <v>44</v>
      </c>
      <c r="F275" s="159" t="s">
        <v>222</v>
      </c>
      <c r="H275" s="160">
        <v>256.97500000000002</v>
      </c>
      <c r="I275" s="161"/>
      <c r="L275" s="157"/>
      <c r="M275" s="162"/>
      <c r="T275" s="163"/>
      <c r="AT275" s="158" t="s">
        <v>163</v>
      </c>
      <c r="AU275" s="158" t="s">
        <v>92</v>
      </c>
      <c r="AV275" s="13" t="s">
        <v>155</v>
      </c>
      <c r="AW275" s="13" t="s">
        <v>42</v>
      </c>
      <c r="AX275" s="13" t="s">
        <v>90</v>
      </c>
      <c r="AY275" s="158" t="s">
        <v>137</v>
      </c>
    </row>
    <row r="276" spans="2:65" s="1" customFormat="1" ht="24.15" customHeight="1">
      <c r="B276" s="33"/>
      <c r="C276" s="128" t="s">
        <v>451</v>
      </c>
      <c r="D276" s="128" t="s">
        <v>140</v>
      </c>
      <c r="E276" s="129" t="s">
        <v>452</v>
      </c>
      <c r="F276" s="130" t="s">
        <v>453</v>
      </c>
      <c r="G276" s="131" t="s">
        <v>209</v>
      </c>
      <c r="H276" s="132">
        <v>318.24299999999999</v>
      </c>
      <c r="I276" s="133"/>
      <c r="J276" s="134">
        <f>ROUND(I276*H276,2)</f>
        <v>0</v>
      </c>
      <c r="K276" s="130" t="s">
        <v>210</v>
      </c>
      <c r="L276" s="33"/>
      <c r="M276" s="135" t="s">
        <v>44</v>
      </c>
      <c r="N276" s="136" t="s">
        <v>53</v>
      </c>
      <c r="P276" s="137">
        <f>O276*H276</f>
        <v>0</v>
      </c>
      <c r="Q276" s="137">
        <v>3.0000000000000001E-5</v>
      </c>
      <c r="R276" s="137">
        <f>Q276*H276</f>
        <v>9.5472899999999999E-3</v>
      </c>
      <c r="S276" s="137">
        <v>0</v>
      </c>
      <c r="T276" s="138">
        <f>S276*H276</f>
        <v>0</v>
      </c>
      <c r="AR276" s="139" t="s">
        <v>155</v>
      </c>
      <c r="AT276" s="139" t="s">
        <v>140</v>
      </c>
      <c r="AU276" s="139" t="s">
        <v>92</v>
      </c>
      <c r="AY276" s="17" t="s">
        <v>137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90</v>
      </c>
      <c r="BK276" s="140">
        <f>ROUND(I276*H276,2)</f>
        <v>0</v>
      </c>
      <c r="BL276" s="17" t="s">
        <v>155</v>
      </c>
      <c r="BM276" s="139" t="s">
        <v>454</v>
      </c>
    </row>
    <row r="277" spans="2:65" s="1" customFormat="1" ht="10.199999999999999">
      <c r="B277" s="33"/>
      <c r="D277" s="155" t="s">
        <v>212</v>
      </c>
      <c r="F277" s="156" t="s">
        <v>455</v>
      </c>
      <c r="I277" s="143"/>
      <c r="L277" s="33"/>
      <c r="M277" s="144"/>
      <c r="T277" s="54"/>
      <c r="AT277" s="17" t="s">
        <v>212</v>
      </c>
      <c r="AU277" s="17" t="s">
        <v>92</v>
      </c>
    </row>
    <row r="278" spans="2:65" s="12" customFormat="1" ht="10.199999999999999">
      <c r="B278" s="145"/>
      <c r="D278" s="141" t="s">
        <v>163</v>
      </c>
      <c r="E278" s="146" t="s">
        <v>44</v>
      </c>
      <c r="F278" s="147" t="s">
        <v>456</v>
      </c>
      <c r="H278" s="148">
        <v>94.768000000000001</v>
      </c>
      <c r="I278" s="149"/>
      <c r="L278" s="145"/>
      <c r="M278" s="150"/>
      <c r="T278" s="151"/>
      <c r="AT278" s="146" t="s">
        <v>163</v>
      </c>
      <c r="AU278" s="146" t="s">
        <v>92</v>
      </c>
      <c r="AV278" s="12" t="s">
        <v>92</v>
      </c>
      <c r="AW278" s="12" t="s">
        <v>42</v>
      </c>
      <c r="AX278" s="12" t="s">
        <v>82</v>
      </c>
      <c r="AY278" s="146" t="s">
        <v>137</v>
      </c>
    </row>
    <row r="279" spans="2:65" s="12" customFormat="1" ht="10.199999999999999">
      <c r="B279" s="145"/>
      <c r="D279" s="141" t="s">
        <v>163</v>
      </c>
      <c r="E279" s="146" t="s">
        <v>44</v>
      </c>
      <c r="F279" s="147" t="s">
        <v>449</v>
      </c>
      <c r="H279" s="148">
        <v>223.47499999999999</v>
      </c>
      <c r="I279" s="149"/>
      <c r="L279" s="145"/>
      <c r="M279" s="150"/>
      <c r="T279" s="151"/>
      <c r="AT279" s="146" t="s">
        <v>163</v>
      </c>
      <c r="AU279" s="146" t="s">
        <v>92</v>
      </c>
      <c r="AV279" s="12" t="s">
        <v>92</v>
      </c>
      <c r="AW279" s="12" t="s">
        <v>42</v>
      </c>
      <c r="AX279" s="12" t="s">
        <v>82</v>
      </c>
      <c r="AY279" s="146" t="s">
        <v>137</v>
      </c>
    </row>
    <row r="280" spans="2:65" s="13" customFormat="1" ht="10.199999999999999">
      <c r="B280" s="157"/>
      <c r="D280" s="141" t="s">
        <v>163</v>
      </c>
      <c r="E280" s="158" t="s">
        <v>44</v>
      </c>
      <c r="F280" s="159" t="s">
        <v>222</v>
      </c>
      <c r="H280" s="160">
        <v>318.24299999999999</v>
      </c>
      <c r="I280" s="161"/>
      <c r="L280" s="157"/>
      <c r="M280" s="162"/>
      <c r="T280" s="163"/>
      <c r="AT280" s="158" t="s">
        <v>163</v>
      </c>
      <c r="AU280" s="158" t="s">
        <v>92</v>
      </c>
      <c r="AV280" s="13" t="s">
        <v>155</v>
      </c>
      <c r="AW280" s="13" t="s">
        <v>42</v>
      </c>
      <c r="AX280" s="13" t="s">
        <v>90</v>
      </c>
      <c r="AY280" s="158" t="s">
        <v>137</v>
      </c>
    </row>
    <row r="281" spans="2:65" s="1" customFormat="1" ht="21.75" customHeight="1">
      <c r="B281" s="33"/>
      <c r="C281" s="128" t="s">
        <v>457</v>
      </c>
      <c r="D281" s="128" t="s">
        <v>140</v>
      </c>
      <c r="E281" s="129" t="s">
        <v>458</v>
      </c>
      <c r="F281" s="130" t="s">
        <v>459</v>
      </c>
      <c r="G281" s="131" t="s">
        <v>209</v>
      </c>
      <c r="H281" s="132">
        <v>21.7</v>
      </c>
      <c r="I281" s="133"/>
      <c r="J281" s="134">
        <f>ROUND(I281*H281,2)</f>
        <v>0</v>
      </c>
      <c r="K281" s="130" t="s">
        <v>210</v>
      </c>
      <c r="L281" s="33"/>
      <c r="M281" s="135" t="s">
        <v>44</v>
      </c>
      <c r="N281" s="136" t="s">
        <v>53</v>
      </c>
      <c r="P281" s="137">
        <f>O281*H281</f>
        <v>0</v>
      </c>
      <c r="Q281" s="137">
        <v>1.0000000000000001E-5</v>
      </c>
      <c r="R281" s="137">
        <f>Q281*H281</f>
        <v>2.1700000000000002E-4</v>
      </c>
      <c r="S281" s="137">
        <v>0</v>
      </c>
      <c r="T281" s="138">
        <f>S281*H281</f>
        <v>0</v>
      </c>
      <c r="AR281" s="139" t="s">
        <v>155</v>
      </c>
      <c r="AT281" s="139" t="s">
        <v>140</v>
      </c>
      <c r="AU281" s="139" t="s">
        <v>92</v>
      </c>
      <c r="AY281" s="17" t="s">
        <v>137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7" t="s">
        <v>90</v>
      </c>
      <c r="BK281" s="140">
        <f>ROUND(I281*H281,2)</f>
        <v>0</v>
      </c>
      <c r="BL281" s="17" t="s">
        <v>155</v>
      </c>
      <c r="BM281" s="139" t="s">
        <v>460</v>
      </c>
    </row>
    <row r="282" spans="2:65" s="1" customFormat="1" ht="10.199999999999999">
      <c r="B282" s="33"/>
      <c r="D282" s="155" t="s">
        <v>212</v>
      </c>
      <c r="F282" s="156" t="s">
        <v>461</v>
      </c>
      <c r="I282" s="143"/>
      <c r="L282" s="33"/>
      <c r="M282" s="144"/>
      <c r="T282" s="54"/>
      <c r="AT282" s="17" t="s">
        <v>212</v>
      </c>
      <c r="AU282" s="17" t="s">
        <v>92</v>
      </c>
    </row>
    <row r="283" spans="2:65" s="12" customFormat="1" ht="10.199999999999999">
      <c r="B283" s="145"/>
      <c r="D283" s="141" t="s">
        <v>163</v>
      </c>
      <c r="E283" s="146" t="s">
        <v>44</v>
      </c>
      <c r="F283" s="147" t="s">
        <v>462</v>
      </c>
      <c r="H283" s="148">
        <v>21.7</v>
      </c>
      <c r="I283" s="149"/>
      <c r="L283" s="145"/>
      <c r="M283" s="150"/>
      <c r="T283" s="151"/>
      <c r="AT283" s="146" t="s">
        <v>163</v>
      </c>
      <c r="AU283" s="146" t="s">
        <v>92</v>
      </c>
      <c r="AV283" s="12" t="s">
        <v>92</v>
      </c>
      <c r="AW283" s="12" t="s">
        <v>42</v>
      </c>
      <c r="AX283" s="12" t="s">
        <v>90</v>
      </c>
      <c r="AY283" s="146" t="s">
        <v>137</v>
      </c>
    </row>
    <row r="284" spans="2:65" s="1" customFormat="1" ht="21.75" customHeight="1">
      <c r="B284" s="33"/>
      <c r="C284" s="128" t="s">
        <v>463</v>
      </c>
      <c r="D284" s="128" t="s">
        <v>140</v>
      </c>
      <c r="E284" s="129" t="s">
        <v>464</v>
      </c>
      <c r="F284" s="130" t="s">
        <v>465</v>
      </c>
      <c r="G284" s="131" t="s">
        <v>337</v>
      </c>
      <c r="H284" s="132">
        <v>2</v>
      </c>
      <c r="I284" s="133"/>
      <c r="J284" s="134">
        <f>ROUND(I284*H284,2)</f>
        <v>0</v>
      </c>
      <c r="K284" s="130" t="s">
        <v>210</v>
      </c>
      <c r="L284" s="33"/>
      <c r="M284" s="135" t="s">
        <v>44</v>
      </c>
      <c r="N284" s="136" t="s">
        <v>53</v>
      </c>
      <c r="P284" s="137">
        <f>O284*H284</f>
        <v>0</v>
      </c>
      <c r="Q284" s="137">
        <v>6.8799999999999998E-3</v>
      </c>
      <c r="R284" s="137">
        <f>Q284*H284</f>
        <v>1.376E-2</v>
      </c>
      <c r="S284" s="137">
        <v>0</v>
      </c>
      <c r="T284" s="138">
        <f>S284*H284</f>
        <v>0</v>
      </c>
      <c r="AR284" s="139" t="s">
        <v>155</v>
      </c>
      <c r="AT284" s="139" t="s">
        <v>140</v>
      </c>
      <c r="AU284" s="139" t="s">
        <v>92</v>
      </c>
      <c r="AY284" s="17" t="s">
        <v>137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90</v>
      </c>
      <c r="BK284" s="140">
        <f>ROUND(I284*H284,2)</f>
        <v>0</v>
      </c>
      <c r="BL284" s="17" t="s">
        <v>155</v>
      </c>
      <c r="BM284" s="139" t="s">
        <v>466</v>
      </c>
    </row>
    <row r="285" spans="2:65" s="1" customFormat="1" ht="10.199999999999999">
      <c r="B285" s="33"/>
      <c r="D285" s="155" t="s">
        <v>212</v>
      </c>
      <c r="F285" s="156" t="s">
        <v>467</v>
      </c>
      <c r="I285" s="143"/>
      <c r="L285" s="33"/>
      <c r="M285" s="144"/>
      <c r="T285" s="54"/>
      <c r="AT285" s="17" t="s">
        <v>212</v>
      </c>
      <c r="AU285" s="17" t="s">
        <v>92</v>
      </c>
    </row>
    <row r="286" spans="2:65" s="12" customFormat="1" ht="10.199999999999999">
      <c r="B286" s="145"/>
      <c r="D286" s="141" t="s">
        <v>163</v>
      </c>
      <c r="E286" s="146" t="s">
        <v>44</v>
      </c>
      <c r="F286" s="147" t="s">
        <v>468</v>
      </c>
      <c r="H286" s="148">
        <v>1</v>
      </c>
      <c r="I286" s="149"/>
      <c r="L286" s="145"/>
      <c r="M286" s="150"/>
      <c r="T286" s="151"/>
      <c r="AT286" s="146" t="s">
        <v>163</v>
      </c>
      <c r="AU286" s="146" t="s">
        <v>92</v>
      </c>
      <c r="AV286" s="12" t="s">
        <v>92</v>
      </c>
      <c r="AW286" s="12" t="s">
        <v>42</v>
      </c>
      <c r="AX286" s="12" t="s">
        <v>82</v>
      </c>
      <c r="AY286" s="146" t="s">
        <v>137</v>
      </c>
    </row>
    <row r="287" spans="2:65" s="12" customFormat="1" ht="10.199999999999999">
      <c r="B287" s="145"/>
      <c r="D287" s="141" t="s">
        <v>163</v>
      </c>
      <c r="E287" s="146" t="s">
        <v>44</v>
      </c>
      <c r="F287" s="147" t="s">
        <v>469</v>
      </c>
      <c r="H287" s="148">
        <v>1</v>
      </c>
      <c r="I287" s="149"/>
      <c r="L287" s="145"/>
      <c r="M287" s="150"/>
      <c r="T287" s="151"/>
      <c r="AT287" s="146" t="s">
        <v>163</v>
      </c>
      <c r="AU287" s="146" t="s">
        <v>92</v>
      </c>
      <c r="AV287" s="12" t="s">
        <v>92</v>
      </c>
      <c r="AW287" s="12" t="s">
        <v>42</v>
      </c>
      <c r="AX287" s="12" t="s">
        <v>82</v>
      </c>
      <c r="AY287" s="146" t="s">
        <v>137</v>
      </c>
    </row>
    <row r="288" spans="2:65" s="13" customFormat="1" ht="10.199999999999999">
      <c r="B288" s="157"/>
      <c r="D288" s="141" t="s">
        <v>163</v>
      </c>
      <c r="E288" s="158" t="s">
        <v>44</v>
      </c>
      <c r="F288" s="159" t="s">
        <v>222</v>
      </c>
      <c r="H288" s="160">
        <v>2</v>
      </c>
      <c r="I288" s="161"/>
      <c r="L288" s="157"/>
      <c r="M288" s="162"/>
      <c r="T288" s="163"/>
      <c r="AT288" s="158" t="s">
        <v>163</v>
      </c>
      <c r="AU288" s="158" t="s">
        <v>92</v>
      </c>
      <c r="AV288" s="13" t="s">
        <v>155</v>
      </c>
      <c r="AW288" s="13" t="s">
        <v>42</v>
      </c>
      <c r="AX288" s="13" t="s">
        <v>90</v>
      </c>
      <c r="AY288" s="158" t="s">
        <v>137</v>
      </c>
    </row>
    <row r="289" spans="2:65" s="1" customFormat="1" ht="16.5" customHeight="1">
      <c r="B289" s="33"/>
      <c r="C289" s="170" t="s">
        <v>113</v>
      </c>
      <c r="D289" s="170" t="s">
        <v>351</v>
      </c>
      <c r="E289" s="171" t="s">
        <v>470</v>
      </c>
      <c r="F289" s="172" t="s">
        <v>471</v>
      </c>
      <c r="G289" s="173" t="s">
        <v>337</v>
      </c>
      <c r="H289" s="174">
        <v>1</v>
      </c>
      <c r="I289" s="175"/>
      <c r="J289" s="176">
        <f>ROUND(I289*H289,2)</f>
        <v>0</v>
      </c>
      <c r="K289" s="172" t="s">
        <v>210</v>
      </c>
      <c r="L289" s="177"/>
      <c r="M289" s="178" t="s">
        <v>44</v>
      </c>
      <c r="N289" s="179" t="s">
        <v>53</v>
      </c>
      <c r="P289" s="137">
        <f>O289*H289</f>
        <v>0</v>
      </c>
      <c r="Q289" s="137">
        <v>0</v>
      </c>
      <c r="R289" s="137">
        <f>Q289*H289</f>
        <v>0</v>
      </c>
      <c r="S289" s="137">
        <v>0</v>
      </c>
      <c r="T289" s="138">
        <f>S289*H289</f>
        <v>0</v>
      </c>
      <c r="AR289" s="139" t="s">
        <v>172</v>
      </c>
      <c r="AT289" s="139" t="s">
        <v>351</v>
      </c>
      <c r="AU289" s="139" t="s">
        <v>92</v>
      </c>
      <c r="AY289" s="17" t="s">
        <v>137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7" t="s">
        <v>90</v>
      </c>
      <c r="BK289" s="140">
        <f>ROUND(I289*H289,2)</f>
        <v>0</v>
      </c>
      <c r="BL289" s="17" t="s">
        <v>155</v>
      </c>
      <c r="BM289" s="139" t="s">
        <v>472</v>
      </c>
    </row>
    <row r="290" spans="2:65" s="1" customFormat="1" ht="16.5" customHeight="1">
      <c r="B290" s="33"/>
      <c r="C290" s="170" t="s">
        <v>473</v>
      </c>
      <c r="D290" s="170" t="s">
        <v>351</v>
      </c>
      <c r="E290" s="171" t="s">
        <v>474</v>
      </c>
      <c r="F290" s="172" t="s">
        <v>475</v>
      </c>
      <c r="G290" s="173" t="s">
        <v>337</v>
      </c>
      <c r="H290" s="174">
        <v>1</v>
      </c>
      <c r="I290" s="175"/>
      <c r="J290" s="176">
        <f>ROUND(I290*H290,2)</f>
        <v>0</v>
      </c>
      <c r="K290" s="172" t="s">
        <v>210</v>
      </c>
      <c r="L290" s="177"/>
      <c r="M290" s="178" t="s">
        <v>44</v>
      </c>
      <c r="N290" s="179" t="s">
        <v>53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172</v>
      </c>
      <c r="AT290" s="139" t="s">
        <v>351</v>
      </c>
      <c r="AU290" s="139" t="s">
        <v>92</v>
      </c>
      <c r="AY290" s="17" t="s">
        <v>137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7" t="s">
        <v>90</v>
      </c>
      <c r="BK290" s="140">
        <f>ROUND(I290*H290,2)</f>
        <v>0</v>
      </c>
      <c r="BL290" s="17" t="s">
        <v>155</v>
      </c>
      <c r="BM290" s="139" t="s">
        <v>476</v>
      </c>
    </row>
    <row r="291" spans="2:65" s="1" customFormat="1" ht="16.5" customHeight="1">
      <c r="B291" s="33"/>
      <c r="C291" s="128" t="s">
        <v>477</v>
      </c>
      <c r="D291" s="128" t="s">
        <v>140</v>
      </c>
      <c r="E291" s="129" t="s">
        <v>478</v>
      </c>
      <c r="F291" s="130" t="s">
        <v>479</v>
      </c>
      <c r="G291" s="131" t="s">
        <v>209</v>
      </c>
      <c r="H291" s="132">
        <v>0.374</v>
      </c>
      <c r="I291" s="133"/>
      <c r="J291" s="134">
        <f>ROUND(I291*H291,2)</f>
        <v>0</v>
      </c>
      <c r="K291" s="130" t="s">
        <v>210</v>
      </c>
      <c r="L291" s="33"/>
      <c r="M291" s="135" t="s">
        <v>44</v>
      </c>
      <c r="N291" s="136" t="s">
        <v>53</v>
      </c>
      <c r="P291" s="137">
        <f>O291*H291</f>
        <v>0</v>
      </c>
      <c r="Q291" s="137">
        <v>0</v>
      </c>
      <c r="R291" s="137">
        <f>Q291*H291</f>
        <v>0</v>
      </c>
      <c r="S291" s="137">
        <v>0.26100000000000001</v>
      </c>
      <c r="T291" s="138">
        <f>S291*H291</f>
        <v>9.7614000000000006E-2</v>
      </c>
      <c r="AR291" s="139" t="s">
        <v>155</v>
      </c>
      <c r="AT291" s="139" t="s">
        <v>140</v>
      </c>
      <c r="AU291" s="139" t="s">
        <v>92</v>
      </c>
      <c r="AY291" s="17" t="s">
        <v>137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7" t="s">
        <v>90</v>
      </c>
      <c r="BK291" s="140">
        <f>ROUND(I291*H291,2)</f>
        <v>0</v>
      </c>
      <c r="BL291" s="17" t="s">
        <v>155</v>
      </c>
      <c r="BM291" s="139" t="s">
        <v>480</v>
      </c>
    </row>
    <row r="292" spans="2:65" s="1" customFormat="1" ht="10.199999999999999">
      <c r="B292" s="33"/>
      <c r="D292" s="155" t="s">
        <v>212</v>
      </c>
      <c r="F292" s="156" t="s">
        <v>481</v>
      </c>
      <c r="I292" s="143"/>
      <c r="L292" s="33"/>
      <c r="M292" s="144"/>
      <c r="T292" s="54"/>
      <c r="AT292" s="17" t="s">
        <v>212</v>
      </c>
      <c r="AU292" s="17" t="s">
        <v>92</v>
      </c>
    </row>
    <row r="293" spans="2:65" s="12" customFormat="1" ht="10.199999999999999">
      <c r="B293" s="145"/>
      <c r="D293" s="141" t="s">
        <v>163</v>
      </c>
      <c r="E293" s="146" t="s">
        <v>44</v>
      </c>
      <c r="F293" s="147" t="s">
        <v>482</v>
      </c>
      <c r="H293" s="148">
        <v>0.374</v>
      </c>
      <c r="I293" s="149"/>
      <c r="L293" s="145"/>
      <c r="M293" s="150"/>
      <c r="T293" s="151"/>
      <c r="AT293" s="146" t="s">
        <v>163</v>
      </c>
      <c r="AU293" s="146" t="s">
        <v>92</v>
      </c>
      <c r="AV293" s="12" t="s">
        <v>92</v>
      </c>
      <c r="AW293" s="12" t="s">
        <v>42</v>
      </c>
      <c r="AX293" s="12" t="s">
        <v>90</v>
      </c>
      <c r="AY293" s="146" t="s">
        <v>137</v>
      </c>
    </row>
    <row r="294" spans="2:65" s="1" customFormat="1" ht="16.5" customHeight="1">
      <c r="B294" s="33"/>
      <c r="C294" s="128" t="s">
        <v>483</v>
      </c>
      <c r="D294" s="128" t="s">
        <v>140</v>
      </c>
      <c r="E294" s="129" t="s">
        <v>484</v>
      </c>
      <c r="F294" s="130" t="s">
        <v>485</v>
      </c>
      <c r="G294" s="131" t="s">
        <v>209</v>
      </c>
      <c r="H294" s="132">
        <v>31.92</v>
      </c>
      <c r="I294" s="133"/>
      <c r="J294" s="134">
        <f>ROUND(I294*H294,2)</f>
        <v>0</v>
      </c>
      <c r="K294" s="130" t="s">
        <v>210</v>
      </c>
      <c r="L294" s="33"/>
      <c r="M294" s="135" t="s">
        <v>44</v>
      </c>
      <c r="N294" s="136" t="s">
        <v>53</v>
      </c>
      <c r="P294" s="137">
        <f>O294*H294</f>
        <v>0</v>
      </c>
      <c r="Q294" s="137">
        <v>0</v>
      </c>
      <c r="R294" s="137">
        <f>Q294*H294</f>
        <v>0</v>
      </c>
      <c r="S294" s="137">
        <v>0.15</v>
      </c>
      <c r="T294" s="138">
        <f>S294*H294</f>
        <v>4.7880000000000003</v>
      </c>
      <c r="AR294" s="139" t="s">
        <v>155</v>
      </c>
      <c r="AT294" s="139" t="s">
        <v>140</v>
      </c>
      <c r="AU294" s="139" t="s">
        <v>92</v>
      </c>
      <c r="AY294" s="17" t="s">
        <v>137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7" t="s">
        <v>90</v>
      </c>
      <c r="BK294" s="140">
        <f>ROUND(I294*H294,2)</f>
        <v>0</v>
      </c>
      <c r="BL294" s="17" t="s">
        <v>155</v>
      </c>
      <c r="BM294" s="139" t="s">
        <v>486</v>
      </c>
    </row>
    <row r="295" spans="2:65" s="1" customFormat="1" ht="10.199999999999999">
      <c r="B295" s="33"/>
      <c r="D295" s="155" t="s">
        <v>212</v>
      </c>
      <c r="F295" s="156" t="s">
        <v>487</v>
      </c>
      <c r="I295" s="143"/>
      <c r="L295" s="33"/>
      <c r="M295" s="144"/>
      <c r="T295" s="54"/>
      <c r="AT295" s="17" t="s">
        <v>212</v>
      </c>
      <c r="AU295" s="17" t="s">
        <v>92</v>
      </c>
    </row>
    <row r="296" spans="2:65" s="12" customFormat="1" ht="10.199999999999999">
      <c r="B296" s="145"/>
      <c r="D296" s="141" t="s">
        <v>163</v>
      </c>
      <c r="E296" s="146" t="s">
        <v>44</v>
      </c>
      <c r="F296" s="147" t="s">
        <v>488</v>
      </c>
      <c r="H296" s="148">
        <v>30.24</v>
      </c>
      <c r="I296" s="149"/>
      <c r="L296" s="145"/>
      <c r="M296" s="150"/>
      <c r="T296" s="151"/>
      <c r="AT296" s="146" t="s">
        <v>163</v>
      </c>
      <c r="AU296" s="146" t="s">
        <v>92</v>
      </c>
      <c r="AV296" s="12" t="s">
        <v>92</v>
      </c>
      <c r="AW296" s="12" t="s">
        <v>42</v>
      </c>
      <c r="AX296" s="12" t="s">
        <v>82</v>
      </c>
      <c r="AY296" s="146" t="s">
        <v>137</v>
      </c>
    </row>
    <row r="297" spans="2:65" s="12" customFormat="1" ht="10.199999999999999">
      <c r="B297" s="145"/>
      <c r="D297" s="141" t="s">
        <v>163</v>
      </c>
      <c r="E297" s="146" t="s">
        <v>44</v>
      </c>
      <c r="F297" s="147" t="s">
        <v>214</v>
      </c>
      <c r="H297" s="148">
        <v>1.68</v>
      </c>
      <c r="I297" s="149"/>
      <c r="L297" s="145"/>
      <c r="M297" s="150"/>
      <c r="T297" s="151"/>
      <c r="AT297" s="146" t="s">
        <v>163</v>
      </c>
      <c r="AU297" s="146" t="s">
        <v>92</v>
      </c>
      <c r="AV297" s="12" t="s">
        <v>92</v>
      </c>
      <c r="AW297" s="12" t="s">
        <v>42</v>
      </c>
      <c r="AX297" s="12" t="s">
        <v>82</v>
      </c>
      <c r="AY297" s="146" t="s">
        <v>137</v>
      </c>
    </row>
    <row r="298" spans="2:65" s="13" customFormat="1" ht="10.199999999999999">
      <c r="B298" s="157"/>
      <c r="D298" s="141" t="s">
        <v>163</v>
      </c>
      <c r="E298" s="158" t="s">
        <v>44</v>
      </c>
      <c r="F298" s="159" t="s">
        <v>222</v>
      </c>
      <c r="H298" s="160">
        <v>31.919999999999998</v>
      </c>
      <c r="I298" s="161"/>
      <c r="L298" s="157"/>
      <c r="M298" s="162"/>
      <c r="T298" s="163"/>
      <c r="AT298" s="158" t="s">
        <v>163</v>
      </c>
      <c r="AU298" s="158" t="s">
        <v>92</v>
      </c>
      <c r="AV298" s="13" t="s">
        <v>155</v>
      </c>
      <c r="AW298" s="13" t="s">
        <v>42</v>
      </c>
      <c r="AX298" s="13" t="s">
        <v>90</v>
      </c>
      <c r="AY298" s="158" t="s">
        <v>137</v>
      </c>
    </row>
    <row r="299" spans="2:65" s="1" customFormat="1" ht="24.15" customHeight="1">
      <c r="B299" s="33"/>
      <c r="C299" s="128" t="s">
        <v>424</v>
      </c>
      <c r="D299" s="128" t="s">
        <v>140</v>
      </c>
      <c r="E299" s="129" t="s">
        <v>489</v>
      </c>
      <c r="F299" s="130" t="s">
        <v>490</v>
      </c>
      <c r="G299" s="131" t="s">
        <v>209</v>
      </c>
      <c r="H299" s="132">
        <v>1.044</v>
      </c>
      <c r="I299" s="133"/>
      <c r="J299" s="134">
        <f>ROUND(I299*H299,2)</f>
        <v>0</v>
      </c>
      <c r="K299" s="130" t="s">
        <v>210</v>
      </c>
      <c r="L299" s="33"/>
      <c r="M299" s="135" t="s">
        <v>44</v>
      </c>
      <c r="N299" s="136" t="s">
        <v>53</v>
      </c>
      <c r="P299" s="137">
        <f>O299*H299</f>
        <v>0</v>
      </c>
      <c r="Q299" s="137">
        <v>0</v>
      </c>
      <c r="R299" s="137">
        <f>Q299*H299</f>
        <v>0</v>
      </c>
      <c r="S299" s="137">
        <v>7.4999999999999997E-2</v>
      </c>
      <c r="T299" s="138">
        <f>S299*H299</f>
        <v>7.8299999999999995E-2</v>
      </c>
      <c r="AR299" s="139" t="s">
        <v>155</v>
      </c>
      <c r="AT299" s="139" t="s">
        <v>140</v>
      </c>
      <c r="AU299" s="139" t="s">
        <v>92</v>
      </c>
      <c r="AY299" s="17" t="s">
        <v>137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7" t="s">
        <v>90</v>
      </c>
      <c r="BK299" s="140">
        <f>ROUND(I299*H299,2)</f>
        <v>0</v>
      </c>
      <c r="BL299" s="17" t="s">
        <v>155</v>
      </c>
      <c r="BM299" s="139" t="s">
        <v>491</v>
      </c>
    </row>
    <row r="300" spans="2:65" s="1" customFormat="1" ht="10.199999999999999">
      <c r="B300" s="33"/>
      <c r="D300" s="155" t="s">
        <v>212</v>
      </c>
      <c r="F300" s="156" t="s">
        <v>492</v>
      </c>
      <c r="I300" s="143"/>
      <c r="L300" s="33"/>
      <c r="M300" s="144"/>
      <c r="T300" s="54"/>
      <c r="AT300" s="17" t="s">
        <v>212</v>
      </c>
      <c r="AU300" s="17" t="s">
        <v>92</v>
      </c>
    </row>
    <row r="301" spans="2:65" s="12" customFormat="1" ht="10.199999999999999">
      <c r="B301" s="145"/>
      <c r="D301" s="141" t="s">
        <v>163</v>
      </c>
      <c r="E301" s="146" t="s">
        <v>44</v>
      </c>
      <c r="F301" s="147" t="s">
        <v>493</v>
      </c>
      <c r="H301" s="148">
        <v>1.044</v>
      </c>
      <c r="I301" s="149"/>
      <c r="L301" s="145"/>
      <c r="M301" s="150"/>
      <c r="T301" s="151"/>
      <c r="AT301" s="146" t="s">
        <v>163</v>
      </c>
      <c r="AU301" s="146" t="s">
        <v>92</v>
      </c>
      <c r="AV301" s="12" t="s">
        <v>92</v>
      </c>
      <c r="AW301" s="12" t="s">
        <v>42</v>
      </c>
      <c r="AX301" s="12" t="s">
        <v>90</v>
      </c>
      <c r="AY301" s="146" t="s">
        <v>137</v>
      </c>
    </row>
    <row r="302" spans="2:65" s="1" customFormat="1" ht="24.15" customHeight="1">
      <c r="B302" s="33"/>
      <c r="C302" s="128" t="s">
        <v>494</v>
      </c>
      <c r="D302" s="128" t="s">
        <v>140</v>
      </c>
      <c r="E302" s="129" t="s">
        <v>495</v>
      </c>
      <c r="F302" s="130" t="s">
        <v>496</v>
      </c>
      <c r="G302" s="131" t="s">
        <v>209</v>
      </c>
      <c r="H302" s="132">
        <v>4.5199999999999996</v>
      </c>
      <c r="I302" s="133"/>
      <c r="J302" s="134">
        <f>ROUND(I302*H302,2)</f>
        <v>0</v>
      </c>
      <c r="K302" s="130" t="s">
        <v>210</v>
      </c>
      <c r="L302" s="33"/>
      <c r="M302" s="135" t="s">
        <v>44</v>
      </c>
      <c r="N302" s="136" t="s">
        <v>53</v>
      </c>
      <c r="P302" s="137">
        <f>O302*H302</f>
        <v>0</v>
      </c>
      <c r="Q302" s="137">
        <v>0</v>
      </c>
      <c r="R302" s="137">
        <f>Q302*H302</f>
        <v>0</v>
      </c>
      <c r="S302" s="137">
        <v>6.2E-2</v>
      </c>
      <c r="T302" s="138">
        <f>S302*H302</f>
        <v>0.28023999999999999</v>
      </c>
      <c r="AR302" s="139" t="s">
        <v>155</v>
      </c>
      <c r="AT302" s="139" t="s">
        <v>140</v>
      </c>
      <c r="AU302" s="139" t="s">
        <v>92</v>
      </c>
      <c r="AY302" s="17" t="s">
        <v>137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7" t="s">
        <v>90</v>
      </c>
      <c r="BK302" s="140">
        <f>ROUND(I302*H302,2)</f>
        <v>0</v>
      </c>
      <c r="BL302" s="17" t="s">
        <v>155</v>
      </c>
      <c r="BM302" s="139" t="s">
        <v>497</v>
      </c>
    </row>
    <row r="303" spans="2:65" s="1" customFormat="1" ht="10.199999999999999">
      <c r="B303" s="33"/>
      <c r="D303" s="155" t="s">
        <v>212</v>
      </c>
      <c r="F303" s="156" t="s">
        <v>498</v>
      </c>
      <c r="I303" s="143"/>
      <c r="L303" s="33"/>
      <c r="M303" s="144"/>
      <c r="T303" s="54"/>
      <c r="AT303" s="17" t="s">
        <v>212</v>
      </c>
      <c r="AU303" s="17" t="s">
        <v>92</v>
      </c>
    </row>
    <row r="304" spans="2:65" s="12" customFormat="1" ht="10.199999999999999">
      <c r="B304" s="145"/>
      <c r="D304" s="141" t="s">
        <v>163</v>
      </c>
      <c r="E304" s="146" t="s">
        <v>44</v>
      </c>
      <c r="F304" s="147" t="s">
        <v>499</v>
      </c>
      <c r="H304" s="148">
        <v>1.091</v>
      </c>
      <c r="I304" s="149"/>
      <c r="L304" s="145"/>
      <c r="M304" s="150"/>
      <c r="T304" s="151"/>
      <c r="AT304" s="146" t="s">
        <v>163</v>
      </c>
      <c r="AU304" s="146" t="s">
        <v>92</v>
      </c>
      <c r="AV304" s="12" t="s">
        <v>92</v>
      </c>
      <c r="AW304" s="12" t="s">
        <v>42</v>
      </c>
      <c r="AX304" s="12" t="s">
        <v>82</v>
      </c>
      <c r="AY304" s="146" t="s">
        <v>137</v>
      </c>
    </row>
    <row r="305" spans="2:65" s="12" customFormat="1" ht="10.199999999999999">
      <c r="B305" s="145"/>
      <c r="D305" s="141" t="s">
        <v>163</v>
      </c>
      <c r="E305" s="146" t="s">
        <v>44</v>
      </c>
      <c r="F305" s="147" t="s">
        <v>500</v>
      </c>
      <c r="H305" s="148">
        <v>2.1059999999999999</v>
      </c>
      <c r="I305" s="149"/>
      <c r="L305" s="145"/>
      <c r="M305" s="150"/>
      <c r="T305" s="151"/>
      <c r="AT305" s="146" t="s">
        <v>163</v>
      </c>
      <c r="AU305" s="146" t="s">
        <v>92</v>
      </c>
      <c r="AV305" s="12" t="s">
        <v>92</v>
      </c>
      <c r="AW305" s="12" t="s">
        <v>42</v>
      </c>
      <c r="AX305" s="12" t="s">
        <v>82</v>
      </c>
      <c r="AY305" s="146" t="s">
        <v>137</v>
      </c>
    </row>
    <row r="306" spans="2:65" s="12" customFormat="1" ht="10.199999999999999">
      <c r="B306" s="145"/>
      <c r="D306" s="141" t="s">
        <v>163</v>
      </c>
      <c r="E306" s="146" t="s">
        <v>44</v>
      </c>
      <c r="F306" s="147" t="s">
        <v>501</v>
      </c>
      <c r="H306" s="148">
        <v>1.323</v>
      </c>
      <c r="I306" s="149"/>
      <c r="L306" s="145"/>
      <c r="M306" s="150"/>
      <c r="T306" s="151"/>
      <c r="AT306" s="146" t="s">
        <v>163</v>
      </c>
      <c r="AU306" s="146" t="s">
        <v>92</v>
      </c>
      <c r="AV306" s="12" t="s">
        <v>92</v>
      </c>
      <c r="AW306" s="12" t="s">
        <v>42</v>
      </c>
      <c r="AX306" s="12" t="s">
        <v>82</v>
      </c>
      <c r="AY306" s="146" t="s">
        <v>137</v>
      </c>
    </row>
    <row r="307" spans="2:65" s="13" customFormat="1" ht="10.199999999999999">
      <c r="B307" s="157"/>
      <c r="D307" s="141" t="s">
        <v>163</v>
      </c>
      <c r="E307" s="158" t="s">
        <v>44</v>
      </c>
      <c r="F307" s="159" t="s">
        <v>222</v>
      </c>
      <c r="H307" s="160">
        <v>4.5199999999999996</v>
      </c>
      <c r="I307" s="161"/>
      <c r="L307" s="157"/>
      <c r="M307" s="162"/>
      <c r="T307" s="163"/>
      <c r="AT307" s="158" t="s">
        <v>163</v>
      </c>
      <c r="AU307" s="158" t="s">
        <v>92</v>
      </c>
      <c r="AV307" s="13" t="s">
        <v>155</v>
      </c>
      <c r="AW307" s="13" t="s">
        <v>42</v>
      </c>
      <c r="AX307" s="13" t="s">
        <v>90</v>
      </c>
      <c r="AY307" s="158" t="s">
        <v>137</v>
      </c>
    </row>
    <row r="308" spans="2:65" s="1" customFormat="1" ht="24.15" customHeight="1">
      <c r="B308" s="33"/>
      <c r="C308" s="128" t="s">
        <v>502</v>
      </c>
      <c r="D308" s="128" t="s">
        <v>140</v>
      </c>
      <c r="E308" s="129" t="s">
        <v>503</v>
      </c>
      <c r="F308" s="130" t="s">
        <v>504</v>
      </c>
      <c r="G308" s="131" t="s">
        <v>209</v>
      </c>
      <c r="H308" s="132">
        <v>7.4480000000000004</v>
      </c>
      <c r="I308" s="133"/>
      <c r="J308" s="134">
        <f>ROUND(I308*H308,2)</f>
        <v>0</v>
      </c>
      <c r="K308" s="130" t="s">
        <v>210</v>
      </c>
      <c r="L308" s="33"/>
      <c r="M308" s="135" t="s">
        <v>44</v>
      </c>
      <c r="N308" s="136" t="s">
        <v>53</v>
      </c>
      <c r="P308" s="137">
        <f>O308*H308</f>
        <v>0</v>
      </c>
      <c r="Q308" s="137">
        <v>0</v>
      </c>
      <c r="R308" s="137">
        <f>Q308*H308</f>
        <v>0</v>
      </c>
      <c r="S308" s="137">
        <v>7.5999999999999998E-2</v>
      </c>
      <c r="T308" s="138">
        <f>S308*H308</f>
        <v>0.566048</v>
      </c>
      <c r="AR308" s="139" t="s">
        <v>155</v>
      </c>
      <c r="AT308" s="139" t="s">
        <v>140</v>
      </c>
      <c r="AU308" s="139" t="s">
        <v>92</v>
      </c>
      <c r="AY308" s="17" t="s">
        <v>137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7" t="s">
        <v>90</v>
      </c>
      <c r="BK308" s="140">
        <f>ROUND(I308*H308,2)</f>
        <v>0</v>
      </c>
      <c r="BL308" s="17" t="s">
        <v>155</v>
      </c>
      <c r="BM308" s="139" t="s">
        <v>505</v>
      </c>
    </row>
    <row r="309" spans="2:65" s="1" customFormat="1" ht="10.199999999999999">
      <c r="B309" s="33"/>
      <c r="D309" s="155" t="s">
        <v>212</v>
      </c>
      <c r="F309" s="156" t="s">
        <v>506</v>
      </c>
      <c r="I309" s="143"/>
      <c r="L309" s="33"/>
      <c r="M309" s="144"/>
      <c r="T309" s="54"/>
      <c r="AT309" s="17" t="s">
        <v>212</v>
      </c>
      <c r="AU309" s="17" t="s">
        <v>92</v>
      </c>
    </row>
    <row r="310" spans="2:65" s="12" customFormat="1" ht="10.199999999999999">
      <c r="B310" s="145"/>
      <c r="D310" s="141" t="s">
        <v>163</v>
      </c>
      <c r="E310" s="146" t="s">
        <v>44</v>
      </c>
      <c r="F310" s="147" t="s">
        <v>507</v>
      </c>
      <c r="H310" s="148">
        <v>1.575</v>
      </c>
      <c r="I310" s="149"/>
      <c r="L310" s="145"/>
      <c r="M310" s="150"/>
      <c r="T310" s="151"/>
      <c r="AT310" s="146" t="s">
        <v>163</v>
      </c>
      <c r="AU310" s="146" t="s">
        <v>92</v>
      </c>
      <c r="AV310" s="12" t="s">
        <v>92</v>
      </c>
      <c r="AW310" s="12" t="s">
        <v>42</v>
      </c>
      <c r="AX310" s="12" t="s">
        <v>82</v>
      </c>
      <c r="AY310" s="146" t="s">
        <v>137</v>
      </c>
    </row>
    <row r="311" spans="2:65" s="12" customFormat="1" ht="10.199999999999999">
      <c r="B311" s="145"/>
      <c r="D311" s="141" t="s">
        <v>163</v>
      </c>
      <c r="E311" s="146" t="s">
        <v>44</v>
      </c>
      <c r="F311" s="147" t="s">
        <v>508</v>
      </c>
      <c r="H311" s="148">
        <v>1.62</v>
      </c>
      <c r="I311" s="149"/>
      <c r="L311" s="145"/>
      <c r="M311" s="150"/>
      <c r="T311" s="151"/>
      <c r="AT311" s="146" t="s">
        <v>163</v>
      </c>
      <c r="AU311" s="146" t="s">
        <v>92</v>
      </c>
      <c r="AV311" s="12" t="s">
        <v>92</v>
      </c>
      <c r="AW311" s="12" t="s">
        <v>42</v>
      </c>
      <c r="AX311" s="12" t="s">
        <v>82</v>
      </c>
      <c r="AY311" s="146" t="s">
        <v>137</v>
      </c>
    </row>
    <row r="312" spans="2:65" s="12" customFormat="1" ht="10.199999999999999">
      <c r="B312" s="145"/>
      <c r="D312" s="141" t="s">
        <v>163</v>
      </c>
      <c r="E312" s="146" t="s">
        <v>44</v>
      </c>
      <c r="F312" s="147" t="s">
        <v>509</v>
      </c>
      <c r="H312" s="148">
        <v>1.365</v>
      </c>
      <c r="I312" s="149"/>
      <c r="L312" s="145"/>
      <c r="M312" s="150"/>
      <c r="T312" s="151"/>
      <c r="AT312" s="146" t="s">
        <v>163</v>
      </c>
      <c r="AU312" s="146" t="s">
        <v>92</v>
      </c>
      <c r="AV312" s="12" t="s">
        <v>92</v>
      </c>
      <c r="AW312" s="12" t="s">
        <v>42</v>
      </c>
      <c r="AX312" s="12" t="s">
        <v>82</v>
      </c>
      <c r="AY312" s="146" t="s">
        <v>137</v>
      </c>
    </row>
    <row r="313" spans="2:65" s="12" customFormat="1" ht="10.199999999999999">
      <c r="B313" s="145"/>
      <c r="D313" s="141" t="s">
        <v>163</v>
      </c>
      <c r="E313" s="146" t="s">
        <v>44</v>
      </c>
      <c r="F313" s="147" t="s">
        <v>510</v>
      </c>
      <c r="H313" s="148">
        <v>1.268</v>
      </c>
      <c r="I313" s="149"/>
      <c r="L313" s="145"/>
      <c r="M313" s="150"/>
      <c r="T313" s="151"/>
      <c r="AT313" s="146" t="s">
        <v>163</v>
      </c>
      <c r="AU313" s="146" t="s">
        <v>92</v>
      </c>
      <c r="AV313" s="12" t="s">
        <v>92</v>
      </c>
      <c r="AW313" s="12" t="s">
        <v>42</v>
      </c>
      <c r="AX313" s="12" t="s">
        <v>82</v>
      </c>
      <c r="AY313" s="146" t="s">
        <v>137</v>
      </c>
    </row>
    <row r="314" spans="2:65" s="12" customFormat="1" ht="10.199999999999999">
      <c r="B314" s="145"/>
      <c r="D314" s="141" t="s">
        <v>163</v>
      </c>
      <c r="E314" s="146" t="s">
        <v>44</v>
      </c>
      <c r="F314" s="147" t="s">
        <v>508</v>
      </c>
      <c r="H314" s="148">
        <v>1.62</v>
      </c>
      <c r="I314" s="149"/>
      <c r="L314" s="145"/>
      <c r="M314" s="150"/>
      <c r="T314" s="151"/>
      <c r="AT314" s="146" t="s">
        <v>163</v>
      </c>
      <c r="AU314" s="146" t="s">
        <v>92</v>
      </c>
      <c r="AV314" s="12" t="s">
        <v>92</v>
      </c>
      <c r="AW314" s="12" t="s">
        <v>42</v>
      </c>
      <c r="AX314" s="12" t="s">
        <v>82</v>
      </c>
      <c r="AY314" s="146" t="s">
        <v>137</v>
      </c>
    </row>
    <row r="315" spans="2:65" s="13" customFormat="1" ht="10.199999999999999">
      <c r="B315" s="157"/>
      <c r="D315" s="141" t="s">
        <v>163</v>
      </c>
      <c r="E315" s="158" t="s">
        <v>44</v>
      </c>
      <c r="F315" s="159" t="s">
        <v>222</v>
      </c>
      <c r="H315" s="160">
        <v>7.4480000000000004</v>
      </c>
      <c r="I315" s="161"/>
      <c r="L315" s="157"/>
      <c r="M315" s="162"/>
      <c r="T315" s="163"/>
      <c r="AT315" s="158" t="s">
        <v>163</v>
      </c>
      <c r="AU315" s="158" t="s">
        <v>92</v>
      </c>
      <c r="AV315" s="13" t="s">
        <v>155</v>
      </c>
      <c r="AW315" s="13" t="s">
        <v>42</v>
      </c>
      <c r="AX315" s="13" t="s">
        <v>90</v>
      </c>
      <c r="AY315" s="158" t="s">
        <v>137</v>
      </c>
    </row>
    <row r="316" spans="2:65" s="1" customFormat="1" ht="24.15" customHeight="1">
      <c r="B316" s="33"/>
      <c r="C316" s="128" t="s">
        <v>511</v>
      </c>
      <c r="D316" s="128" t="s">
        <v>140</v>
      </c>
      <c r="E316" s="129" t="s">
        <v>512</v>
      </c>
      <c r="F316" s="130" t="s">
        <v>513</v>
      </c>
      <c r="G316" s="131" t="s">
        <v>209</v>
      </c>
      <c r="H316" s="132">
        <v>10.554</v>
      </c>
      <c r="I316" s="133"/>
      <c r="J316" s="134">
        <f>ROUND(I316*H316,2)</f>
        <v>0</v>
      </c>
      <c r="K316" s="130" t="s">
        <v>210</v>
      </c>
      <c r="L316" s="33"/>
      <c r="M316" s="135" t="s">
        <v>44</v>
      </c>
      <c r="N316" s="136" t="s">
        <v>53</v>
      </c>
      <c r="P316" s="137">
        <f>O316*H316</f>
        <v>0</v>
      </c>
      <c r="Q316" s="137">
        <v>0</v>
      </c>
      <c r="R316" s="137">
        <f>Q316*H316</f>
        <v>0</v>
      </c>
      <c r="S316" s="137">
        <v>6.3E-2</v>
      </c>
      <c r="T316" s="138">
        <f>S316*H316</f>
        <v>0.66490199999999999</v>
      </c>
      <c r="AR316" s="139" t="s">
        <v>155</v>
      </c>
      <c r="AT316" s="139" t="s">
        <v>140</v>
      </c>
      <c r="AU316" s="139" t="s">
        <v>92</v>
      </c>
      <c r="AY316" s="17" t="s">
        <v>137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7" t="s">
        <v>90</v>
      </c>
      <c r="BK316" s="140">
        <f>ROUND(I316*H316,2)</f>
        <v>0</v>
      </c>
      <c r="BL316" s="17" t="s">
        <v>155</v>
      </c>
      <c r="BM316" s="139" t="s">
        <v>514</v>
      </c>
    </row>
    <row r="317" spans="2:65" s="1" customFormat="1" ht="10.199999999999999">
      <c r="B317" s="33"/>
      <c r="D317" s="155" t="s">
        <v>212</v>
      </c>
      <c r="F317" s="156" t="s">
        <v>515</v>
      </c>
      <c r="I317" s="143"/>
      <c r="L317" s="33"/>
      <c r="M317" s="144"/>
      <c r="T317" s="54"/>
      <c r="AT317" s="17" t="s">
        <v>212</v>
      </c>
      <c r="AU317" s="17" t="s">
        <v>92</v>
      </c>
    </row>
    <row r="318" spans="2:65" s="12" customFormat="1" ht="10.199999999999999">
      <c r="B318" s="145"/>
      <c r="D318" s="141" t="s">
        <v>163</v>
      </c>
      <c r="E318" s="146" t="s">
        <v>44</v>
      </c>
      <c r="F318" s="147" t="s">
        <v>516</v>
      </c>
      <c r="H318" s="148">
        <v>2.8279999999999998</v>
      </c>
      <c r="I318" s="149"/>
      <c r="L318" s="145"/>
      <c r="M318" s="150"/>
      <c r="T318" s="151"/>
      <c r="AT318" s="146" t="s">
        <v>163</v>
      </c>
      <c r="AU318" s="146" t="s">
        <v>92</v>
      </c>
      <c r="AV318" s="12" t="s">
        <v>92</v>
      </c>
      <c r="AW318" s="12" t="s">
        <v>42</v>
      </c>
      <c r="AX318" s="12" t="s">
        <v>82</v>
      </c>
      <c r="AY318" s="146" t="s">
        <v>137</v>
      </c>
    </row>
    <row r="319" spans="2:65" s="12" customFormat="1" ht="10.199999999999999">
      <c r="B319" s="145"/>
      <c r="D319" s="141" t="s">
        <v>163</v>
      </c>
      <c r="E319" s="146" t="s">
        <v>44</v>
      </c>
      <c r="F319" s="147" t="s">
        <v>517</v>
      </c>
      <c r="H319" s="148">
        <v>3.0230000000000001</v>
      </c>
      <c r="I319" s="149"/>
      <c r="L319" s="145"/>
      <c r="M319" s="150"/>
      <c r="T319" s="151"/>
      <c r="AT319" s="146" t="s">
        <v>163</v>
      </c>
      <c r="AU319" s="146" t="s">
        <v>92</v>
      </c>
      <c r="AV319" s="12" t="s">
        <v>92</v>
      </c>
      <c r="AW319" s="12" t="s">
        <v>42</v>
      </c>
      <c r="AX319" s="12" t="s">
        <v>82</v>
      </c>
      <c r="AY319" s="146" t="s">
        <v>137</v>
      </c>
    </row>
    <row r="320" spans="2:65" s="12" customFormat="1" ht="10.199999999999999">
      <c r="B320" s="145"/>
      <c r="D320" s="141" t="s">
        <v>163</v>
      </c>
      <c r="E320" s="146" t="s">
        <v>44</v>
      </c>
      <c r="F320" s="147" t="s">
        <v>517</v>
      </c>
      <c r="H320" s="148">
        <v>3.0230000000000001</v>
      </c>
      <c r="I320" s="149"/>
      <c r="L320" s="145"/>
      <c r="M320" s="150"/>
      <c r="T320" s="151"/>
      <c r="AT320" s="146" t="s">
        <v>163</v>
      </c>
      <c r="AU320" s="146" t="s">
        <v>92</v>
      </c>
      <c r="AV320" s="12" t="s">
        <v>92</v>
      </c>
      <c r="AW320" s="12" t="s">
        <v>42</v>
      </c>
      <c r="AX320" s="12" t="s">
        <v>82</v>
      </c>
      <c r="AY320" s="146" t="s">
        <v>137</v>
      </c>
    </row>
    <row r="321" spans="2:65" s="12" customFormat="1" ht="10.199999999999999">
      <c r="B321" s="145"/>
      <c r="D321" s="141" t="s">
        <v>163</v>
      </c>
      <c r="E321" s="146" t="s">
        <v>44</v>
      </c>
      <c r="F321" s="147" t="s">
        <v>518</v>
      </c>
      <c r="H321" s="148">
        <v>1.68</v>
      </c>
      <c r="I321" s="149"/>
      <c r="L321" s="145"/>
      <c r="M321" s="150"/>
      <c r="T321" s="151"/>
      <c r="AT321" s="146" t="s">
        <v>163</v>
      </c>
      <c r="AU321" s="146" t="s">
        <v>92</v>
      </c>
      <c r="AV321" s="12" t="s">
        <v>92</v>
      </c>
      <c r="AW321" s="12" t="s">
        <v>42</v>
      </c>
      <c r="AX321" s="12" t="s">
        <v>82</v>
      </c>
      <c r="AY321" s="146" t="s">
        <v>137</v>
      </c>
    </row>
    <row r="322" spans="2:65" s="13" customFormat="1" ht="10.199999999999999">
      <c r="B322" s="157"/>
      <c r="D322" s="141" t="s">
        <v>163</v>
      </c>
      <c r="E322" s="158" t="s">
        <v>44</v>
      </c>
      <c r="F322" s="159" t="s">
        <v>222</v>
      </c>
      <c r="H322" s="160">
        <v>10.554</v>
      </c>
      <c r="I322" s="161"/>
      <c r="L322" s="157"/>
      <c r="M322" s="162"/>
      <c r="T322" s="163"/>
      <c r="AT322" s="158" t="s">
        <v>163</v>
      </c>
      <c r="AU322" s="158" t="s">
        <v>92</v>
      </c>
      <c r="AV322" s="13" t="s">
        <v>155</v>
      </c>
      <c r="AW322" s="13" t="s">
        <v>42</v>
      </c>
      <c r="AX322" s="13" t="s">
        <v>90</v>
      </c>
      <c r="AY322" s="158" t="s">
        <v>137</v>
      </c>
    </row>
    <row r="323" spans="2:65" s="1" customFormat="1" ht="24.15" customHeight="1">
      <c r="B323" s="33"/>
      <c r="C323" s="128" t="s">
        <v>519</v>
      </c>
      <c r="D323" s="128" t="s">
        <v>140</v>
      </c>
      <c r="E323" s="129" t="s">
        <v>520</v>
      </c>
      <c r="F323" s="130" t="s">
        <v>521</v>
      </c>
      <c r="G323" s="131" t="s">
        <v>311</v>
      </c>
      <c r="H323" s="132">
        <v>0.4</v>
      </c>
      <c r="I323" s="133"/>
      <c r="J323" s="134">
        <f>ROUND(I323*H323,2)</f>
        <v>0</v>
      </c>
      <c r="K323" s="130" t="s">
        <v>210</v>
      </c>
      <c r="L323" s="33"/>
      <c r="M323" s="135" t="s">
        <v>44</v>
      </c>
      <c r="N323" s="136" t="s">
        <v>53</v>
      </c>
      <c r="P323" s="137">
        <f>O323*H323</f>
        <v>0</v>
      </c>
      <c r="Q323" s="137">
        <v>0</v>
      </c>
      <c r="R323" s="137">
        <f>Q323*H323</f>
        <v>0</v>
      </c>
      <c r="S323" s="137">
        <v>3.7999999999999999E-2</v>
      </c>
      <c r="T323" s="138">
        <f>S323*H323</f>
        <v>1.52E-2</v>
      </c>
      <c r="AR323" s="139" t="s">
        <v>155</v>
      </c>
      <c r="AT323" s="139" t="s">
        <v>140</v>
      </c>
      <c r="AU323" s="139" t="s">
        <v>92</v>
      </c>
      <c r="AY323" s="17" t="s">
        <v>137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7" t="s">
        <v>90</v>
      </c>
      <c r="BK323" s="140">
        <f>ROUND(I323*H323,2)</f>
        <v>0</v>
      </c>
      <c r="BL323" s="17" t="s">
        <v>155</v>
      </c>
      <c r="BM323" s="139" t="s">
        <v>522</v>
      </c>
    </row>
    <row r="324" spans="2:65" s="1" customFormat="1" ht="10.199999999999999">
      <c r="B324" s="33"/>
      <c r="D324" s="155" t="s">
        <v>212</v>
      </c>
      <c r="F324" s="156" t="s">
        <v>523</v>
      </c>
      <c r="I324" s="143"/>
      <c r="L324" s="33"/>
      <c r="M324" s="144"/>
      <c r="T324" s="54"/>
      <c r="AT324" s="17" t="s">
        <v>212</v>
      </c>
      <c r="AU324" s="17" t="s">
        <v>92</v>
      </c>
    </row>
    <row r="325" spans="2:65" s="12" customFormat="1" ht="10.199999999999999">
      <c r="B325" s="145"/>
      <c r="D325" s="141" t="s">
        <v>163</v>
      </c>
      <c r="E325" s="146" t="s">
        <v>44</v>
      </c>
      <c r="F325" s="147" t="s">
        <v>524</v>
      </c>
      <c r="H325" s="148">
        <v>0.4</v>
      </c>
      <c r="I325" s="149"/>
      <c r="L325" s="145"/>
      <c r="M325" s="150"/>
      <c r="T325" s="151"/>
      <c r="AT325" s="146" t="s">
        <v>163</v>
      </c>
      <c r="AU325" s="146" t="s">
        <v>92</v>
      </c>
      <c r="AV325" s="12" t="s">
        <v>92</v>
      </c>
      <c r="AW325" s="12" t="s">
        <v>42</v>
      </c>
      <c r="AX325" s="12" t="s">
        <v>90</v>
      </c>
      <c r="AY325" s="146" t="s">
        <v>137</v>
      </c>
    </row>
    <row r="326" spans="2:65" s="1" customFormat="1" ht="24.15" customHeight="1">
      <c r="B326" s="33"/>
      <c r="C326" s="128" t="s">
        <v>525</v>
      </c>
      <c r="D326" s="128" t="s">
        <v>140</v>
      </c>
      <c r="E326" s="129" t="s">
        <v>526</v>
      </c>
      <c r="F326" s="130" t="s">
        <v>527</v>
      </c>
      <c r="G326" s="131" t="s">
        <v>311</v>
      </c>
      <c r="H326" s="132">
        <v>0.4</v>
      </c>
      <c r="I326" s="133"/>
      <c r="J326" s="134">
        <f>ROUND(I326*H326,2)</f>
        <v>0</v>
      </c>
      <c r="K326" s="130" t="s">
        <v>210</v>
      </c>
      <c r="L326" s="33"/>
      <c r="M326" s="135" t="s">
        <v>44</v>
      </c>
      <c r="N326" s="136" t="s">
        <v>53</v>
      </c>
      <c r="P326" s="137">
        <f>O326*H326</f>
        <v>0</v>
      </c>
      <c r="Q326" s="137">
        <v>0</v>
      </c>
      <c r="R326" s="137">
        <f>Q326*H326</f>
        <v>0</v>
      </c>
      <c r="S326" s="137">
        <v>1.7999999999999999E-2</v>
      </c>
      <c r="T326" s="138">
        <f>S326*H326</f>
        <v>7.1999999999999998E-3</v>
      </c>
      <c r="AR326" s="139" t="s">
        <v>155</v>
      </c>
      <c r="AT326" s="139" t="s">
        <v>140</v>
      </c>
      <c r="AU326" s="139" t="s">
        <v>92</v>
      </c>
      <c r="AY326" s="17" t="s">
        <v>137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7" t="s">
        <v>90</v>
      </c>
      <c r="BK326" s="140">
        <f>ROUND(I326*H326,2)</f>
        <v>0</v>
      </c>
      <c r="BL326" s="17" t="s">
        <v>155</v>
      </c>
      <c r="BM326" s="139" t="s">
        <v>528</v>
      </c>
    </row>
    <row r="327" spans="2:65" s="1" customFormat="1" ht="10.199999999999999">
      <c r="B327" s="33"/>
      <c r="D327" s="155" t="s">
        <v>212</v>
      </c>
      <c r="F327" s="156" t="s">
        <v>529</v>
      </c>
      <c r="I327" s="143"/>
      <c r="L327" s="33"/>
      <c r="M327" s="144"/>
      <c r="T327" s="54"/>
      <c r="AT327" s="17" t="s">
        <v>212</v>
      </c>
      <c r="AU327" s="17" t="s">
        <v>92</v>
      </c>
    </row>
    <row r="328" spans="2:65" s="12" customFormat="1" ht="10.199999999999999">
      <c r="B328" s="145"/>
      <c r="D328" s="141" t="s">
        <v>163</v>
      </c>
      <c r="E328" s="146" t="s">
        <v>44</v>
      </c>
      <c r="F328" s="147" t="s">
        <v>530</v>
      </c>
      <c r="H328" s="148">
        <v>0.4</v>
      </c>
      <c r="I328" s="149"/>
      <c r="L328" s="145"/>
      <c r="M328" s="150"/>
      <c r="T328" s="151"/>
      <c r="AT328" s="146" t="s">
        <v>163</v>
      </c>
      <c r="AU328" s="146" t="s">
        <v>92</v>
      </c>
      <c r="AV328" s="12" t="s">
        <v>92</v>
      </c>
      <c r="AW328" s="12" t="s">
        <v>42</v>
      </c>
      <c r="AX328" s="12" t="s">
        <v>90</v>
      </c>
      <c r="AY328" s="146" t="s">
        <v>137</v>
      </c>
    </row>
    <row r="329" spans="2:65" s="1" customFormat="1" ht="24.15" customHeight="1">
      <c r="B329" s="33"/>
      <c r="C329" s="128" t="s">
        <v>531</v>
      </c>
      <c r="D329" s="128" t="s">
        <v>140</v>
      </c>
      <c r="E329" s="129" t="s">
        <v>532</v>
      </c>
      <c r="F329" s="130" t="s">
        <v>533</v>
      </c>
      <c r="G329" s="131" t="s">
        <v>311</v>
      </c>
      <c r="H329" s="132">
        <v>0.8</v>
      </c>
      <c r="I329" s="133"/>
      <c r="J329" s="134">
        <f>ROUND(I329*H329,2)</f>
        <v>0</v>
      </c>
      <c r="K329" s="130" t="s">
        <v>210</v>
      </c>
      <c r="L329" s="33"/>
      <c r="M329" s="135" t="s">
        <v>44</v>
      </c>
      <c r="N329" s="136" t="s">
        <v>53</v>
      </c>
      <c r="P329" s="137">
        <f>O329*H329</f>
        <v>0</v>
      </c>
      <c r="Q329" s="137">
        <v>0</v>
      </c>
      <c r="R329" s="137">
        <f>Q329*H329</f>
        <v>0</v>
      </c>
      <c r="S329" s="137">
        <v>7.0999999999999994E-2</v>
      </c>
      <c r="T329" s="138">
        <f>S329*H329</f>
        <v>5.6799999999999996E-2</v>
      </c>
      <c r="AR329" s="139" t="s">
        <v>155</v>
      </c>
      <c r="AT329" s="139" t="s">
        <v>140</v>
      </c>
      <c r="AU329" s="139" t="s">
        <v>92</v>
      </c>
      <c r="AY329" s="17" t="s">
        <v>137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90</v>
      </c>
      <c r="BK329" s="140">
        <f>ROUND(I329*H329,2)</f>
        <v>0</v>
      </c>
      <c r="BL329" s="17" t="s">
        <v>155</v>
      </c>
      <c r="BM329" s="139" t="s">
        <v>534</v>
      </c>
    </row>
    <row r="330" spans="2:65" s="1" customFormat="1" ht="10.199999999999999">
      <c r="B330" s="33"/>
      <c r="D330" s="155" t="s">
        <v>212</v>
      </c>
      <c r="F330" s="156" t="s">
        <v>535</v>
      </c>
      <c r="I330" s="143"/>
      <c r="L330" s="33"/>
      <c r="M330" s="144"/>
      <c r="T330" s="54"/>
      <c r="AT330" s="17" t="s">
        <v>212</v>
      </c>
      <c r="AU330" s="17" t="s">
        <v>92</v>
      </c>
    </row>
    <row r="331" spans="2:65" s="12" customFormat="1" ht="10.199999999999999">
      <c r="B331" s="145"/>
      <c r="D331" s="141" t="s">
        <v>163</v>
      </c>
      <c r="E331" s="146" t="s">
        <v>44</v>
      </c>
      <c r="F331" s="147" t="s">
        <v>536</v>
      </c>
      <c r="H331" s="148">
        <v>0.8</v>
      </c>
      <c r="I331" s="149"/>
      <c r="L331" s="145"/>
      <c r="M331" s="150"/>
      <c r="T331" s="151"/>
      <c r="AT331" s="146" t="s">
        <v>163</v>
      </c>
      <c r="AU331" s="146" t="s">
        <v>92</v>
      </c>
      <c r="AV331" s="12" t="s">
        <v>92</v>
      </c>
      <c r="AW331" s="12" t="s">
        <v>42</v>
      </c>
      <c r="AX331" s="12" t="s">
        <v>90</v>
      </c>
      <c r="AY331" s="146" t="s">
        <v>137</v>
      </c>
    </row>
    <row r="332" spans="2:65" s="1" customFormat="1" ht="21.75" customHeight="1">
      <c r="B332" s="33"/>
      <c r="C332" s="128" t="s">
        <v>537</v>
      </c>
      <c r="D332" s="128" t="s">
        <v>140</v>
      </c>
      <c r="E332" s="129" t="s">
        <v>538</v>
      </c>
      <c r="F332" s="130" t="s">
        <v>539</v>
      </c>
      <c r="G332" s="131" t="s">
        <v>311</v>
      </c>
      <c r="H332" s="132">
        <v>124.3</v>
      </c>
      <c r="I332" s="133"/>
      <c r="J332" s="134">
        <f>ROUND(I332*H332,2)</f>
        <v>0</v>
      </c>
      <c r="K332" s="130" t="s">
        <v>210</v>
      </c>
      <c r="L332" s="33"/>
      <c r="M332" s="135" t="s">
        <v>44</v>
      </c>
      <c r="N332" s="136" t="s">
        <v>53</v>
      </c>
      <c r="P332" s="137">
        <f>O332*H332</f>
        <v>0</v>
      </c>
      <c r="Q332" s="137">
        <v>0</v>
      </c>
      <c r="R332" s="137">
        <f>Q332*H332</f>
        <v>0</v>
      </c>
      <c r="S332" s="137">
        <v>8.0000000000000002E-3</v>
      </c>
      <c r="T332" s="138">
        <f>S332*H332</f>
        <v>0.99439999999999995</v>
      </c>
      <c r="AR332" s="139" t="s">
        <v>155</v>
      </c>
      <c r="AT332" s="139" t="s">
        <v>140</v>
      </c>
      <c r="AU332" s="139" t="s">
        <v>92</v>
      </c>
      <c r="AY332" s="17" t="s">
        <v>137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7" t="s">
        <v>90</v>
      </c>
      <c r="BK332" s="140">
        <f>ROUND(I332*H332,2)</f>
        <v>0</v>
      </c>
      <c r="BL332" s="17" t="s">
        <v>155</v>
      </c>
      <c r="BM332" s="139" t="s">
        <v>540</v>
      </c>
    </row>
    <row r="333" spans="2:65" s="1" customFormat="1" ht="10.199999999999999">
      <c r="B333" s="33"/>
      <c r="D333" s="155" t="s">
        <v>212</v>
      </c>
      <c r="F333" s="156" t="s">
        <v>541</v>
      </c>
      <c r="I333" s="143"/>
      <c r="L333" s="33"/>
      <c r="M333" s="144"/>
      <c r="T333" s="54"/>
      <c r="AT333" s="17" t="s">
        <v>212</v>
      </c>
      <c r="AU333" s="17" t="s">
        <v>92</v>
      </c>
    </row>
    <row r="334" spans="2:65" s="12" customFormat="1" ht="10.199999999999999">
      <c r="B334" s="145"/>
      <c r="D334" s="141" t="s">
        <v>163</v>
      </c>
      <c r="E334" s="146" t="s">
        <v>44</v>
      </c>
      <c r="F334" s="147" t="s">
        <v>542</v>
      </c>
      <c r="H334" s="148">
        <v>124.3</v>
      </c>
      <c r="I334" s="149"/>
      <c r="L334" s="145"/>
      <c r="M334" s="150"/>
      <c r="T334" s="151"/>
      <c r="AT334" s="146" t="s">
        <v>163</v>
      </c>
      <c r="AU334" s="146" t="s">
        <v>92</v>
      </c>
      <c r="AV334" s="12" t="s">
        <v>92</v>
      </c>
      <c r="AW334" s="12" t="s">
        <v>42</v>
      </c>
      <c r="AX334" s="12" t="s">
        <v>90</v>
      </c>
      <c r="AY334" s="146" t="s">
        <v>137</v>
      </c>
    </row>
    <row r="335" spans="2:65" s="1" customFormat="1" ht="24.15" customHeight="1">
      <c r="B335" s="33"/>
      <c r="C335" s="128" t="s">
        <v>543</v>
      </c>
      <c r="D335" s="128" t="s">
        <v>140</v>
      </c>
      <c r="E335" s="129" t="s">
        <v>544</v>
      </c>
      <c r="F335" s="130" t="s">
        <v>545</v>
      </c>
      <c r="G335" s="131" t="s">
        <v>337</v>
      </c>
      <c r="H335" s="132">
        <v>3</v>
      </c>
      <c r="I335" s="133"/>
      <c r="J335" s="134">
        <f>ROUND(I335*H335,2)</f>
        <v>0</v>
      </c>
      <c r="K335" s="130" t="s">
        <v>210</v>
      </c>
      <c r="L335" s="33"/>
      <c r="M335" s="135" t="s">
        <v>44</v>
      </c>
      <c r="N335" s="136" t="s">
        <v>53</v>
      </c>
      <c r="P335" s="137">
        <f>O335*H335</f>
        <v>0</v>
      </c>
      <c r="Q335" s="137">
        <v>0</v>
      </c>
      <c r="R335" s="137">
        <f>Q335*H335</f>
        <v>0</v>
      </c>
      <c r="S335" s="137">
        <v>2.4E-2</v>
      </c>
      <c r="T335" s="138">
        <f>S335*H335</f>
        <v>7.2000000000000008E-2</v>
      </c>
      <c r="AR335" s="139" t="s">
        <v>155</v>
      </c>
      <c r="AT335" s="139" t="s">
        <v>140</v>
      </c>
      <c r="AU335" s="139" t="s">
        <v>92</v>
      </c>
      <c r="AY335" s="17" t="s">
        <v>137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7" t="s">
        <v>90</v>
      </c>
      <c r="BK335" s="140">
        <f>ROUND(I335*H335,2)</f>
        <v>0</v>
      </c>
      <c r="BL335" s="17" t="s">
        <v>155</v>
      </c>
      <c r="BM335" s="139" t="s">
        <v>546</v>
      </c>
    </row>
    <row r="336" spans="2:65" s="1" customFormat="1" ht="10.199999999999999">
      <c r="B336" s="33"/>
      <c r="D336" s="155" t="s">
        <v>212</v>
      </c>
      <c r="F336" s="156" t="s">
        <v>547</v>
      </c>
      <c r="I336" s="143"/>
      <c r="L336" s="33"/>
      <c r="M336" s="144"/>
      <c r="T336" s="54"/>
      <c r="AT336" s="17" t="s">
        <v>212</v>
      </c>
      <c r="AU336" s="17" t="s">
        <v>92</v>
      </c>
    </row>
    <row r="337" spans="2:65" s="12" customFormat="1" ht="10.199999999999999">
      <c r="B337" s="145"/>
      <c r="D337" s="141" t="s">
        <v>163</v>
      </c>
      <c r="E337" s="146" t="s">
        <v>44</v>
      </c>
      <c r="F337" s="147" t="s">
        <v>548</v>
      </c>
      <c r="H337" s="148">
        <v>1</v>
      </c>
      <c r="I337" s="149"/>
      <c r="L337" s="145"/>
      <c r="M337" s="150"/>
      <c r="T337" s="151"/>
      <c r="AT337" s="146" t="s">
        <v>163</v>
      </c>
      <c r="AU337" s="146" t="s">
        <v>92</v>
      </c>
      <c r="AV337" s="12" t="s">
        <v>92</v>
      </c>
      <c r="AW337" s="12" t="s">
        <v>42</v>
      </c>
      <c r="AX337" s="12" t="s">
        <v>82</v>
      </c>
      <c r="AY337" s="146" t="s">
        <v>137</v>
      </c>
    </row>
    <row r="338" spans="2:65" s="12" customFormat="1" ht="10.199999999999999">
      <c r="B338" s="145"/>
      <c r="D338" s="141" t="s">
        <v>163</v>
      </c>
      <c r="E338" s="146" t="s">
        <v>44</v>
      </c>
      <c r="F338" s="147" t="s">
        <v>549</v>
      </c>
      <c r="H338" s="148">
        <v>2</v>
      </c>
      <c r="I338" s="149"/>
      <c r="L338" s="145"/>
      <c r="M338" s="150"/>
      <c r="T338" s="151"/>
      <c r="AT338" s="146" t="s">
        <v>163</v>
      </c>
      <c r="AU338" s="146" t="s">
        <v>92</v>
      </c>
      <c r="AV338" s="12" t="s">
        <v>92</v>
      </c>
      <c r="AW338" s="12" t="s">
        <v>42</v>
      </c>
      <c r="AX338" s="12" t="s">
        <v>82</v>
      </c>
      <c r="AY338" s="146" t="s">
        <v>137</v>
      </c>
    </row>
    <row r="339" spans="2:65" s="13" customFormat="1" ht="10.199999999999999">
      <c r="B339" s="157"/>
      <c r="D339" s="141" t="s">
        <v>163</v>
      </c>
      <c r="E339" s="158" t="s">
        <v>44</v>
      </c>
      <c r="F339" s="159" t="s">
        <v>222</v>
      </c>
      <c r="H339" s="160">
        <v>3</v>
      </c>
      <c r="I339" s="161"/>
      <c r="L339" s="157"/>
      <c r="M339" s="162"/>
      <c r="T339" s="163"/>
      <c r="AT339" s="158" t="s">
        <v>163</v>
      </c>
      <c r="AU339" s="158" t="s">
        <v>92</v>
      </c>
      <c r="AV339" s="13" t="s">
        <v>155</v>
      </c>
      <c r="AW339" s="13" t="s">
        <v>42</v>
      </c>
      <c r="AX339" s="13" t="s">
        <v>90</v>
      </c>
      <c r="AY339" s="158" t="s">
        <v>137</v>
      </c>
    </row>
    <row r="340" spans="2:65" s="1" customFormat="1" ht="37.799999999999997" customHeight="1">
      <c r="B340" s="33"/>
      <c r="C340" s="128" t="s">
        <v>550</v>
      </c>
      <c r="D340" s="128" t="s">
        <v>140</v>
      </c>
      <c r="E340" s="129" t="s">
        <v>551</v>
      </c>
      <c r="F340" s="130" t="s">
        <v>552</v>
      </c>
      <c r="G340" s="131" t="s">
        <v>311</v>
      </c>
      <c r="H340" s="132">
        <v>5.2</v>
      </c>
      <c r="I340" s="133"/>
      <c r="J340" s="134">
        <f>ROUND(I340*H340,2)</f>
        <v>0</v>
      </c>
      <c r="K340" s="130" t="s">
        <v>44</v>
      </c>
      <c r="L340" s="33"/>
      <c r="M340" s="135" t="s">
        <v>44</v>
      </c>
      <c r="N340" s="136" t="s">
        <v>53</v>
      </c>
      <c r="P340" s="137">
        <f>O340*H340</f>
        <v>0</v>
      </c>
      <c r="Q340" s="137">
        <v>3.64E-3</v>
      </c>
      <c r="R340" s="137">
        <f>Q340*H340</f>
        <v>1.8928E-2</v>
      </c>
      <c r="S340" s="137">
        <v>0</v>
      </c>
      <c r="T340" s="138">
        <f>S340*H340</f>
        <v>0</v>
      </c>
      <c r="AR340" s="139" t="s">
        <v>155</v>
      </c>
      <c r="AT340" s="139" t="s">
        <v>140</v>
      </c>
      <c r="AU340" s="139" t="s">
        <v>92</v>
      </c>
      <c r="AY340" s="17" t="s">
        <v>137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90</v>
      </c>
      <c r="BK340" s="140">
        <f>ROUND(I340*H340,2)</f>
        <v>0</v>
      </c>
      <c r="BL340" s="17" t="s">
        <v>155</v>
      </c>
      <c r="BM340" s="139" t="s">
        <v>553</v>
      </c>
    </row>
    <row r="341" spans="2:65" s="12" customFormat="1" ht="10.199999999999999">
      <c r="B341" s="145"/>
      <c r="D341" s="141" t="s">
        <v>163</v>
      </c>
      <c r="E341" s="146" t="s">
        <v>44</v>
      </c>
      <c r="F341" s="147" t="s">
        <v>554</v>
      </c>
      <c r="H341" s="148">
        <v>5.2</v>
      </c>
      <c r="I341" s="149"/>
      <c r="L341" s="145"/>
      <c r="M341" s="150"/>
      <c r="T341" s="151"/>
      <c r="AT341" s="146" t="s">
        <v>163</v>
      </c>
      <c r="AU341" s="146" t="s">
        <v>92</v>
      </c>
      <c r="AV341" s="12" t="s">
        <v>92</v>
      </c>
      <c r="AW341" s="12" t="s">
        <v>42</v>
      </c>
      <c r="AX341" s="12" t="s">
        <v>90</v>
      </c>
      <c r="AY341" s="146" t="s">
        <v>137</v>
      </c>
    </row>
    <row r="342" spans="2:65" s="1" customFormat="1" ht="24.15" customHeight="1">
      <c r="B342" s="33"/>
      <c r="C342" s="128" t="s">
        <v>555</v>
      </c>
      <c r="D342" s="128" t="s">
        <v>140</v>
      </c>
      <c r="E342" s="129" t="s">
        <v>556</v>
      </c>
      <c r="F342" s="130" t="s">
        <v>557</v>
      </c>
      <c r="G342" s="131" t="s">
        <v>311</v>
      </c>
      <c r="H342" s="132">
        <v>0.6</v>
      </c>
      <c r="I342" s="133"/>
      <c r="J342" s="134">
        <f>ROUND(I342*H342,2)</f>
        <v>0</v>
      </c>
      <c r="K342" s="130" t="s">
        <v>210</v>
      </c>
      <c r="L342" s="33"/>
      <c r="M342" s="135" t="s">
        <v>44</v>
      </c>
      <c r="N342" s="136" t="s">
        <v>53</v>
      </c>
      <c r="P342" s="137">
        <f>O342*H342</f>
        <v>0</v>
      </c>
      <c r="Q342" s="137">
        <v>9.7000000000000005E-4</v>
      </c>
      <c r="R342" s="137">
        <f>Q342*H342</f>
        <v>5.8200000000000005E-4</v>
      </c>
      <c r="S342" s="137">
        <v>4.3E-3</v>
      </c>
      <c r="T342" s="138">
        <f>S342*H342</f>
        <v>2.5799999999999998E-3</v>
      </c>
      <c r="AR342" s="139" t="s">
        <v>155</v>
      </c>
      <c r="AT342" s="139" t="s">
        <v>140</v>
      </c>
      <c r="AU342" s="139" t="s">
        <v>92</v>
      </c>
      <c r="AY342" s="17" t="s">
        <v>137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7" t="s">
        <v>90</v>
      </c>
      <c r="BK342" s="140">
        <f>ROUND(I342*H342,2)</f>
        <v>0</v>
      </c>
      <c r="BL342" s="17" t="s">
        <v>155</v>
      </c>
      <c r="BM342" s="139" t="s">
        <v>558</v>
      </c>
    </row>
    <row r="343" spans="2:65" s="1" customFormat="1" ht="10.199999999999999">
      <c r="B343" s="33"/>
      <c r="D343" s="155" t="s">
        <v>212</v>
      </c>
      <c r="F343" s="156" t="s">
        <v>559</v>
      </c>
      <c r="I343" s="143"/>
      <c r="L343" s="33"/>
      <c r="M343" s="144"/>
      <c r="T343" s="54"/>
      <c r="AT343" s="17" t="s">
        <v>212</v>
      </c>
      <c r="AU343" s="17" t="s">
        <v>92</v>
      </c>
    </row>
    <row r="344" spans="2:65" s="12" customFormat="1" ht="10.199999999999999">
      <c r="B344" s="145"/>
      <c r="D344" s="141" t="s">
        <v>163</v>
      </c>
      <c r="E344" s="146" t="s">
        <v>44</v>
      </c>
      <c r="F344" s="147" t="s">
        <v>560</v>
      </c>
      <c r="H344" s="148">
        <v>0.5</v>
      </c>
      <c r="I344" s="149"/>
      <c r="L344" s="145"/>
      <c r="M344" s="150"/>
      <c r="T344" s="151"/>
      <c r="AT344" s="146" t="s">
        <v>163</v>
      </c>
      <c r="AU344" s="146" t="s">
        <v>92</v>
      </c>
      <c r="AV344" s="12" t="s">
        <v>92</v>
      </c>
      <c r="AW344" s="12" t="s">
        <v>42</v>
      </c>
      <c r="AX344" s="12" t="s">
        <v>82</v>
      </c>
      <c r="AY344" s="146" t="s">
        <v>137</v>
      </c>
    </row>
    <row r="345" spans="2:65" s="12" customFormat="1" ht="10.199999999999999">
      <c r="B345" s="145"/>
      <c r="D345" s="141" t="s">
        <v>163</v>
      </c>
      <c r="E345" s="146" t="s">
        <v>44</v>
      </c>
      <c r="F345" s="147" t="s">
        <v>561</v>
      </c>
      <c r="H345" s="148">
        <v>0.1</v>
      </c>
      <c r="I345" s="149"/>
      <c r="L345" s="145"/>
      <c r="M345" s="150"/>
      <c r="T345" s="151"/>
      <c r="AT345" s="146" t="s">
        <v>163</v>
      </c>
      <c r="AU345" s="146" t="s">
        <v>92</v>
      </c>
      <c r="AV345" s="12" t="s">
        <v>92</v>
      </c>
      <c r="AW345" s="12" t="s">
        <v>42</v>
      </c>
      <c r="AX345" s="12" t="s">
        <v>82</v>
      </c>
      <c r="AY345" s="146" t="s">
        <v>137</v>
      </c>
    </row>
    <row r="346" spans="2:65" s="13" customFormat="1" ht="10.199999999999999">
      <c r="B346" s="157"/>
      <c r="D346" s="141" t="s">
        <v>163</v>
      </c>
      <c r="E346" s="158" t="s">
        <v>44</v>
      </c>
      <c r="F346" s="159" t="s">
        <v>222</v>
      </c>
      <c r="H346" s="160">
        <v>0.6</v>
      </c>
      <c r="I346" s="161"/>
      <c r="L346" s="157"/>
      <c r="M346" s="162"/>
      <c r="T346" s="163"/>
      <c r="AT346" s="158" t="s">
        <v>163</v>
      </c>
      <c r="AU346" s="158" t="s">
        <v>92</v>
      </c>
      <c r="AV346" s="13" t="s">
        <v>155</v>
      </c>
      <c r="AW346" s="13" t="s">
        <v>42</v>
      </c>
      <c r="AX346" s="13" t="s">
        <v>90</v>
      </c>
      <c r="AY346" s="158" t="s">
        <v>137</v>
      </c>
    </row>
    <row r="347" spans="2:65" s="1" customFormat="1" ht="24.15" customHeight="1">
      <c r="B347" s="33"/>
      <c r="C347" s="128" t="s">
        <v>562</v>
      </c>
      <c r="D347" s="128" t="s">
        <v>140</v>
      </c>
      <c r="E347" s="129" t="s">
        <v>563</v>
      </c>
      <c r="F347" s="130" t="s">
        <v>564</v>
      </c>
      <c r="G347" s="131" t="s">
        <v>311</v>
      </c>
      <c r="H347" s="132">
        <v>0.12</v>
      </c>
      <c r="I347" s="133"/>
      <c r="J347" s="134">
        <f>ROUND(I347*H347,2)</f>
        <v>0</v>
      </c>
      <c r="K347" s="130" t="s">
        <v>210</v>
      </c>
      <c r="L347" s="33"/>
      <c r="M347" s="135" t="s">
        <v>44</v>
      </c>
      <c r="N347" s="136" t="s">
        <v>53</v>
      </c>
      <c r="P347" s="137">
        <f>O347*H347</f>
        <v>0</v>
      </c>
      <c r="Q347" s="137">
        <v>1.23E-3</v>
      </c>
      <c r="R347" s="137">
        <f>Q347*H347</f>
        <v>1.4759999999999998E-4</v>
      </c>
      <c r="S347" s="137">
        <v>1.7000000000000001E-2</v>
      </c>
      <c r="T347" s="138">
        <f>S347*H347</f>
        <v>2.0400000000000001E-3</v>
      </c>
      <c r="AR347" s="139" t="s">
        <v>155</v>
      </c>
      <c r="AT347" s="139" t="s">
        <v>140</v>
      </c>
      <c r="AU347" s="139" t="s">
        <v>92</v>
      </c>
      <c r="AY347" s="17" t="s">
        <v>137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7" t="s">
        <v>90</v>
      </c>
      <c r="BK347" s="140">
        <f>ROUND(I347*H347,2)</f>
        <v>0</v>
      </c>
      <c r="BL347" s="17" t="s">
        <v>155</v>
      </c>
      <c r="BM347" s="139" t="s">
        <v>565</v>
      </c>
    </row>
    <row r="348" spans="2:65" s="1" customFormat="1" ht="10.199999999999999">
      <c r="B348" s="33"/>
      <c r="D348" s="155" t="s">
        <v>212</v>
      </c>
      <c r="F348" s="156" t="s">
        <v>566</v>
      </c>
      <c r="I348" s="143"/>
      <c r="L348" s="33"/>
      <c r="M348" s="144"/>
      <c r="T348" s="54"/>
      <c r="AT348" s="17" t="s">
        <v>212</v>
      </c>
      <c r="AU348" s="17" t="s">
        <v>92</v>
      </c>
    </row>
    <row r="349" spans="2:65" s="12" customFormat="1" ht="10.199999999999999">
      <c r="B349" s="145"/>
      <c r="D349" s="141" t="s">
        <v>163</v>
      </c>
      <c r="E349" s="146" t="s">
        <v>44</v>
      </c>
      <c r="F349" s="147" t="s">
        <v>567</v>
      </c>
      <c r="H349" s="148">
        <v>0.12</v>
      </c>
      <c r="I349" s="149"/>
      <c r="L349" s="145"/>
      <c r="M349" s="150"/>
      <c r="T349" s="151"/>
      <c r="AT349" s="146" t="s">
        <v>163</v>
      </c>
      <c r="AU349" s="146" t="s">
        <v>92</v>
      </c>
      <c r="AV349" s="12" t="s">
        <v>92</v>
      </c>
      <c r="AW349" s="12" t="s">
        <v>42</v>
      </c>
      <c r="AX349" s="12" t="s">
        <v>90</v>
      </c>
      <c r="AY349" s="146" t="s">
        <v>137</v>
      </c>
    </row>
    <row r="350" spans="2:65" s="1" customFormat="1" ht="24.15" customHeight="1">
      <c r="B350" s="33"/>
      <c r="C350" s="128" t="s">
        <v>568</v>
      </c>
      <c r="D350" s="128" t="s">
        <v>140</v>
      </c>
      <c r="E350" s="129" t="s">
        <v>569</v>
      </c>
      <c r="F350" s="130" t="s">
        <v>570</v>
      </c>
      <c r="G350" s="131" t="s">
        <v>311</v>
      </c>
      <c r="H350" s="132">
        <v>0.5</v>
      </c>
      <c r="I350" s="133"/>
      <c r="J350" s="134">
        <f>ROUND(I350*H350,2)</f>
        <v>0</v>
      </c>
      <c r="K350" s="130" t="s">
        <v>210</v>
      </c>
      <c r="L350" s="33"/>
      <c r="M350" s="135" t="s">
        <v>44</v>
      </c>
      <c r="N350" s="136" t="s">
        <v>53</v>
      </c>
      <c r="P350" s="137">
        <f>O350*H350</f>
        <v>0</v>
      </c>
      <c r="Q350" s="137">
        <v>1.47E-3</v>
      </c>
      <c r="R350" s="137">
        <f>Q350*H350</f>
        <v>7.3499999999999998E-4</v>
      </c>
      <c r="S350" s="137">
        <v>3.9E-2</v>
      </c>
      <c r="T350" s="138">
        <f>S350*H350</f>
        <v>1.95E-2</v>
      </c>
      <c r="AR350" s="139" t="s">
        <v>155</v>
      </c>
      <c r="AT350" s="139" t="s">
        <v>140</v>
      </c>
      <c r="AU350" s="139" t="s">
        <v>92</v>
      </c>
      <c r="AY350" s="17" t="s">
        <v>137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7" t="s">
        <v>90</v>
      </c>
      <c r="BK350" s="140">
        <f>ROUND(I350*H350,2)</f>
        <v>0</v>
      </c>
      <c r="BL350" s="17" t="s">
        <v>155</v>
      </c>
      <c r="BM350" s="139" t="s">
        <v>571</v>
      </c>
    </row>
    <row r="351" spans="2:65" s="1" customFormat="1" ht="10.199999999999999">
      <c r="B351" s="33"/>
      <c r="D351" s="155" t="s">
        <v>212</v>
      </c>
      <c r="F351" s="156" t="s">
        <v>572</v>
      </c>
      <c r="I351" s="143"/>
      <c r="L351" s="33"/>
      <c r="M351" s="144"/>
      <c r="T351" s="54"/>
      <c r="AT351" s="17" t="s">
        <v>212</v>
      </c>
      <c r="AU351" s="17" t="s">
        <v>92</v>
      </c>
    </row>
    <row r="352" spans="2:65" s="12" customFormat="1" ht="10.199999999999999">
      <c r="B352" s="145"/>
      <c r="D352" s="141" t="s">
        <v>163</v>
      </c>
      <c r="E352" s="146" t="s">
        <v>44</v>
      </c>
      <c r="F352" s="147" t="s">
        <v>573</v>
      </c>
      <c r="H352" s="148">
        <v>0.5</v>
      </c>
      <c r="I352" s="149"/>
      <c r="L352" s="145"/>
      <c r="M352" s="150"/>
      <c r="T352" s="151"/>
      <c r="AT352" s="146" t="s">
        <v>163</v>
      </c>
      <c r="AU352" s="146" t="s">
        <v>92</v>
      </c>
      <c r="AV352" s="12" t="s">
        <v>92</v>
      </c>
      <c r="AW352" s="12" t="s">
        <v>42</v>
      </c>
      <c r="AX352" s="12" t="s">
        <v>90</v>
      </c>
      <c r="AY352" s="146" t="s">
        <v>137</v>
      </c>
    </row>
    <row r="353" spans="2:65" s="1" customFormat="1" ht="24.15" customHeight="1">
      <c r="B353" s="33"/>
      <c r="C353" s="128" t="s">
        <v>574</v>
      </c>
      <c r="D353" s="128" t="s">
        <v>140</v>
      </c>
      <c r="E353" s="129" t="s">
        <v>575</v>
      </c>
      <c r="F353" s="130" t="s">
        <v>576</v>
      </c>
      <c r="G353" s="131" t="s">
        <v>311</v>
      </c>
      <c r="H353" s="132">
        <v>0.12</v>
      </c>
      <c r="I353" s="133"/>
      <c r="J353" s="134">
        <f>ROUND(I353*H353,2)</f>
        <v>0</v>
      </c>
      <c r="K353" s="130" t="s">
        <v>210</v>
      </c>
      <c r="L353" s="33"/>
      <c r="M353" s="135" t="s">
        <v>44</v>
      </c>
      <c r="N353" s="136" t="s">
        <v>53</v>
      </c>
      <c r="P353" s="137">
        <f>O353*H353</f>
        <v>0</v>
      </c>
      <c r="Q353" s="137">
        <v>2.7899999999999999E-3</v>
      </c>
      <c r="R353" s="137">
        <f>Q353*H353</f>
        <v>3.3480000000000001E-4</v>
      </c>
      <c r="S353" s="137">
        <v>5.6000000000000001E-2</v>
      </c>
      <c r="T353" s="138">
        <f>S353*H353</f>
        <v>6.7200000000000003E-3</v>
      </c>
      <c r="AR353" s="139" t="s">
        <v>155</v>
      </c>
      <c r="AT353" s="139" t="s">
        <v>140</v>
      </c>
      <c r="AU353" s="139" t="s">
        <v>92</v>
      </c>
      <c r="AY353" s="17" t="s">
        <v>137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7" t="s">
        <v>90</v>
      </c>
      <c r="BK353" s="140">
        <f>ROUND(I353*H353,2)</f>
        <v>0</v>
      </c>
      <c r="BL353" s="17" t="s">
        <v>155</v>
      </c>
      <c r="BM353" s="139" t="s">
        <v>577</v>
      </c>
    </row>
    <row r="354" spans="2:65" s="1" customFormat="1" ht="10.199999999999999">
      <c r="B354" s="33"/>
      <c r="D354" s="155" t="s">
        <v>212</v>
      </c>
      <c r="F354" s="156" t="s">
        <v>578</v>
      </c>
      <c r="I354" s="143"/>
      <c r="L354" s="33"/>
      <c r="M354" s="144"/>
      <c r="T354" s="54"/>
      <c r="AT354" s="17" t="s">
        <v>212</v>
      </c>
      <c r="AU354" s="17" t="s">
        <v>92</v>
      </c>
    </row>
    <row r="355" spans="2:65" s="12" customFormat="1" ht="10.199999999999999">
      <c r="B355" s="145"/>
      <c r="D355" s="141" t="s">
        <v>163</v>
      </c>
      <c r="E355" s="146" t="s">
        <v>44</v>
      </c>
      <c r="F355" s="147" t="s">
        <v>579</v>
      </c>
      <c r="H355" s="148">
        <v>0.12</v>
      </c>
      <c r="I355" s="149"/>
      <c r="L355" s="145"/>
      <c r="M355" s="150"/>
      <c r="T355" s="151"/>
      <c r="AT355" s="146" t="s">
        <v>163</v>
      </c>
      <c r="AU355" s="146" t="s">
        <v>92</v>
      </c>
      <c r="AV355" s="12" t="s">
        <v>92</v>
      </c>
      <c r="AW355" s="12" t="s">
        <v>42</v>
      </c>
      <c r="AX355" s="12" t="s">
        <v>90</v>
      </c>
      <c r="AY355" s="146" t="s">
        <v>137</v>
      </c>
    </row>
    <row r="356" spans="2:65" s="1" customFormat="1" ht="24.15" customHeight="1">
      <c r="B356" s="33"/>
      <c r="C356" s="128" t="s">
        <v>580</v>
      </c>
      <c r="D356" s="128" t="s">
        <v>140</v>
      </c>
      <c r="E356" s="129" t="s">
        <v>581</v>
      </c>
      <c r="F356" s="130" t="s">
        <v>582</v>
      </c>
      <c r="G356" s="131" t="s">
        <v>311</v>
      </c>
      <c r="H356" s="132">
        <v>0.87</v>
      </c>
      <c r="I356" s="133"/>
      <c r="J356" s="134">
        <f>ROUND(I356*H356,2)</f>
        <v>0</v>
      </c>
      <c r="K356" s="130" t="s">
        <v>210</v>
      </c>
      <c r="L356" s="33"/>
      <c r="M356" s="135" t="s">
        <v>44</v>
      </c>
      <c r="N356" s="136" t="s">
        <v>53</v>
      </c>
      <c r="P356" s="137">
        <f>O356*H356</f>
        <v>0</v>
      </c>
      <c r="Q356" s="137">
        <v>3.4499999999999999E-3</v>
      </c>
      <c r="R356" s="137">
        <f>Q356*H356</f>
        <v>3.0014999999999998E-3</v>
      </c>
      <c r="S356" s="137">
        <v>8.6999999999999994E-2</v>
      </c>
      <c r="T356" s="138">
        <f>S356*H356</f>
        <v>7.5689999999999993E-2</v>
      </c>
      <c r="AR356" s="139" t="s">
        <v>155</v>
      </c>
      <c r="AT356" s="139" t="s">
        <v>140</v>
      </c>
      <c r="AU356" s="139" t="s">
        <v>92</v>
      </c>
      <c r="AY356" s="17" t="s">
        <v>137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7" t="s">
        <v>90</v>
      </c>
      <c r="BK356" s="140">
        <f>ROUND(I356*H356,2)</f>
        <v>0</v>
      </c>
      <c r="BL356" s="17" t="s">
        <v>155</v>
      </c>
      <c r="BM356" s="139" t="s">
        <v>583</v>
      </c>
    </row>
    <row r="357" spans="2:65" s="1" customFormat="1" ht="10.199999999999999">
      <c r="B357" s="33"/>
      <c r="D357" s="155" t="s">
        <v>212</v>
      </c>
      <c r="F357" s="156" t="s">
        <v>584</v>
      </c>
      <c r="I357" s="143"/>
      <c r="L357" s="33"/>
      <c r="M357" s="144"/>
      <c r="T357" s="54"/>
      <c r="AT357" s="17" t="s">
        <v>212</v>
      </c>
      <c r="AU357" s="17" t="s">
        <v>92</v>
      </c>
    </row>
    <row r="358" spans="2:65" s="12" customFormat="1" ht="10.199999999999999">
      <c r="B358" s="145"/>
      <c r="D358" s="141" t="s">
        <v>163</v>
      </c>
      <c r="E358" s="146" t="s">
        <v>44</v>
      </c>
      <c r="F358" s="147" t="s">
        <v>585</v>
      </c>
      <c r="H358" s="148">
        <v>0.26</v>
      </c>
      <c r="I358" s="149"/>
      <c r="L358" s="145"/>
      <c r="M358" s="150"/>
      <c r="T358" s="151"/>
      <c r="AT358" s="146" t="s">
        <v>163</v>
      </c>
      <c r="AU358" s="146" t="s">
        <v>92</v>
      </c>
      <c r="AV358" s="12" t="s">
        <v>92</v>
      </c>
      <c r="AW358" s="12" t="s">
        <v>42</v>
      </c>
      <c r="AX358" s="12" t="s">
        <v>82</v>
      </c>
      <c r="AY358" s="146" t="s">
        <v>137</v>
      </c>
    </row>
    <row r="359" spans="2:65" s="12" customFormat="1" ht="10.199999999999999">
      <c r="B359" s="145"/>
      <c r="D359" s="141" t="s">
        <v>163</v>
      </c>
      <c r="E359" s="146" t="s">
        <v>44</v>
      </c>
      <c r="F359" s="147" t="s">
        <v>586</v>
      </c>
      <c r="H359" s="148">
        <v>0.35</v>
      </c>
      <c r="I359" s="149"/>
      <c r="L359" s="145"/>
      <c r="M359" s="150"/>
      <c r="T359" s="151"/>
      <c r="AT359" s="146" t="s">
        <v>163</v>
      </c>
      <c r="AU359" s="146" t="s">
        <v>92</v>
      </c>
      <c r="AV359" s="12" t="s">
        <v>92</v>
      </c>
      <c r="AW359" s="12" t="s">
        <v>42</v>
      </c>
      <c r="AX359" s="12" t="s">
        <v>82</v>
      </c>
      <c r="AY359" s="146" t="s">
        <v>137</v>
      </c>
    </row>
    <row r="360" spans="2:65" s="12" customFormat="1" ht="10.199999999999999">
      <c r="B360" s="145"/>
      <c r="D360" s="141" t="s">
        <v>163</v>
      </c>
      <c r="E360" s="146" t="s">
        <v>44</v>
      </c>
      <c r="F360" s="147" t="s">
        <v>587</v>
      </c>
      <c r="H360" s="148">
        <v>0.26</v>
      </c>
      <c r="I360" s="149"/>
      <c r="L360" s="145"/>
      <c r="M360" s="150"/>
      <c r="T360" s="151"/>
      <c r="AT360" s="146" t="s">
        <v>163</v>
      </c>
      <c r="AU360" s="146" t="s">
        <v>92</v>
      </c>
      <c r="AV360" s="12" t="s">
        <v>92</v>
      </c>
      <c r="AW360" s="12" t="s">
        <v>42</v>
      </c>
      <c r="AX360" s="12" t="s">
        <v>82</v>
      </c>
      <c r="AY360" s="146" t="s">
        <v>137</v>
      </c>
    </row>
    <row r="361" spans="2:65" s="13" customFormat="1" ht="10.199999999999999">
      <c r="B361" s="157"/>
      <c r="D361" s="141" t="s">
        <v>163</v>
      </c>
      <c r="E361" s="158" t="s">
        <v>44</v>
      </c>
      <c r="F361" s="159" t="s">
        <v>222</v>
      </c>
      <c r="H361" s="160">
        <v>0.87</v>
      </c>
      <c r="I361" s="161"/>
      <c r="L361" s="157"/>
      <c r="M361" s="162"/>
      <c r="T361" s="163"/>
      <c r="AT361" s="158" t="s">
        <v>163</v>
      </c>
      <c r="AU361" s="158" t="s">
        <v>92</v>
      </c>
      <c r="AV361" s="13" t="s">
        <v>155</v>
      </c>
      <c r="AW361" s="13" t="s">
        <v>42</v>
      </c>
      <c r="AX361" s="13" t="s">
        <v>90</v>
      </c>
      <c r="AY361" s="158" t="s">
        <v>137</v>
      </c>
    </row>
    <row r="362" spans="2:65" s="1" customFormat="1" ht="24.15" customHeight="1">
      <c r="B362" s="33"/>
      <c r="C362" s="128" t="s">
        <v>588</v>
      </c>
      <c r="D362" s="128" t="s">
        <v>140</v>
      </c>
      <c r="E362" s="129" t="s">
        <v>589</v>
      </c>
      <c r="F362" s="130" t="s">
        <v>590</v>
      </c>
      <c r="G362" s="131" t="s">
        <v>311</v>
      </c>
      <c r="H362" s="132">
        <v>2.19</v>
      </c>
      <c r="I362" s="133"/>
      <c r="J362" s="134">
        <f>ROUND(I362*H362,2)</f>
        <v>0</v>
      </c>
      <c r="K362" s="130" t="s">
        <v>210</v>
      </c>
      <c r="L362" s="33"/>
      <c r="M362" s="135" t="s">
        <v>44</v>
      </c>
      <c r="N362" s="136" t="s">
        <v>53</v>
      </c>
      <c r="P362" s="137">
        <f>O362*H362</f>
        <v>0</v>
      </c>
      <c r="Q362" s="137">
        <v>3.65E-3</v>
      </c>
      <c r="R362" s="137">
        <f>Q362*H362</f>
        <v>7.9935000000000006E-3</v>
      </c>
      <c r="S362" s="137">
        <v>0.11</v>
      </c>
      <c r="T362" s="138">
        <f>S362*H362</f>
        <v>0.2409</v>
      </c>
      <c r="AR362" s="139" t="s">
        <v>155</v>
      </c>
      <c r="AT362" s="139" t="s">
        <v>140</v>
      </c>
      <c r="AU362" s="139" t="s">
        <v>92</v>
      </c>
      <c r="AY362" s="17" t="s">
        <v>137</v>
      </c>
      <c r="BE362" s="140">
        <f>IF(N362="základní",J362,0)</f>
        <v>0</v>
      </c>
      <c r="BF362" s="140">
        <f>IF(N362="snížená",J362,0)</f>
        <v>0</v>
      </c>
      <c r="BG362" s="140">
        <f>IF(N362="zákl. přenesená",J362,0)</f>
        <v>0</v>
      </c>
      <c r="BH362" s="140">
        <f>IF(N362="sníž. přenesená",J362,0)</f>
        <v>0</v>
      </c>
      <c r="BI362" s="140">
        <f>IF(N362="nulová",J362,0)</f>
        <v>0</v>
      </c>
      <c r="BJ362" s="17" t="s">
        <v>90</v>
      </c>
      <c r="BK362" s="140">
        <f>ROUND(I362*H362,2)</f>
        <v>0</v>
      </c>
      <c r="BL362" s="17" t="s">
        <v>155</v>
      </c>
      <c r="BM362" s="139" t="s">
        <v>591</v>
      </c>
    </row>
    <row r="363" spans="2:65" s="1" customFormat="1" ht="10.199999999999999">
      <c r="B363" s="33"/>
      <c r="D363" s="155" t="s">
        <v>212</v>
      </c>
      <c r="F363" s="156" t="s">
        <v>592</v>
      </c>
      <c r="I363" s="143"/>
      <c r="L363" s="33"/>
      <c r="M363" s="144"/>
      <c r="T363" s="54"/>
      <c r="AT363" s="17" t="s">
        <v>212</v>
      </c>
      <c r="AU363" s="17" t="s">
        <v>92</v>
      </c>
    </row>
    <row r="364" spans="2:65" s="12" customFormat="1" ht="10.199999999999999">
      <c r="B364" s="145"/>
      <c r="D364" s="141" t="s">
        <v>163</v>
      </c>
      <c r="E364" s="146" t="s">
        <v>44</v>
      </c>
      <c r="F364" s="147" t="s">
        <v>593</v>
      </c>
      <c r="H364" s="148">
        <v>0.35</v>
      </c>
      <c r="I364" s="149"/>
      <c r="L364" s="145"/>
      <c r="M364" s="150"/>
      <c r="T364" s="151"/>
      <c r="AT364" s="146" t="s">
        <v>163</v>
      </c>
      <c r="AU364" s="146" t="s">
        <v>92</v>
      </c>
      <c r="AV364" s="12" t="s">
        <v>92</v>
      </c>
      <c r="AW364" s="12" t="s">
        <v>42</v>
      </c>
      <c r="AX364" s="12" t="s">
        <v>82</v>
      </c>
      <c r="AY364" s="146" t="s">
        <v>137</v>
      </c>
    </row>
    <row r="365" spans="2:65" s="12" customFormat="1" ht="10.199999999999999">
      <c r="B365" s="145"/>
      <c r="D365" s="141" t="s">
        <v>163</v>
      </c>
      <c r="E365" s="146" t="s">
        <v>44</v>
      </c>
      <c r="F365" s="147" t="s">
        <v>594</v>
      </c>
      <c r="H365" s="148">
        <v>0.25</v>
      </c>
      <c r="I365" s="149"/>
      <c r="L365" s="145"/>
      <c r="M365" s="150"/>
      <c r="T365" s="151"/>
      <c r="AT365" s="146" t="s">
        <v>163</v>
      </c>
      <c r="AU365" s="146" t="s">
        <v>92</v>
      </c>
      <c r="AV365" s="12" t="s">
        <v>92</v>
      </c>
      <c r="AW365" s="12" t="s">
        <v>42</v>
      </c>
      <c r="AX365" s="12" t="s">
        <v>82</v>
      </c>
      <c r="AY365" s="146" t="s">
        <v>137</v>
      </c>
    </row>
    <row r="366" spans="2:65" s="12" customFormat="1" ht="10.199999999999999">
      <c r="B366" s="145"/>
      <c r="D366" s="141" t="s">
        <v>163</v>
      </c>
      <c r="E366" s="146" t="s">
        <v>44</v>
      </c>
      <c r="F366" s="147" t="s">
        <v>595</v>
      </c>
      <c r="H366" s="148">
        <v>0.25</v>
      </c>
      <c r="I366" s="149"/>
      <c r="L366" s="145"/>
      <c r="M366" s="150"/>
      <c r="T366" s="151"/>
      <c r="AT366" s="146" t="s">
        <v>163</v>
      </c>
      <c r="AU366" s="146" t="s">
        <v>92</v>
      </c>
      <c r="AV366" s="12" t="s">
        <v>92</v>
      </c>
      <c r="AW366" s="12" t="s">
        <v>42</v>
      </c>
      <c r="AX366" s="12" t="s">
        <v>82</v>
      </c>
      <c r="AY366" s="146" t="s">
        <v>137</v>
      </c>
    </row>
    <row r="367" spans="2:65" s="12" customFormat="1" ht="10.199999999999999">
      <c r="B367" s="145"/>
      <c r="D367" s="141" t="s">
        <v>163</v>
      </c>
      <c r="E367" s="146" t="s">
        <v>44</v>
      </c>
      <c r="F367" s="147" t="s">
        <v>596</v>
      </c>
      <c r="H367" s="148">
        <v>0.25</v>
      </c>
      <c r="I367" s="149"/>
      <c r="L367" s="145"/>
      <c r="M367" s="150"/>
      <c r="T367" s="151"/>
      <c r="AT367" s="146" t="s">
        <v>163</v>
      </c>
      <c r="AU367" s="146" t="s">
        <v>92</v>
      </c>
      <c r="AV367" s="12" t="s">
        <v>92</v>
      </c>
      <c r="AW367" s="12" t="s">
        <v>42</v>
      </c>
      <c r="AX367" s="12" t="s">
        <v>82</v>
      </c>
      <c r="AY367" s="146" t="s">
        <v>137</v>
      </c>
    </row>
    <row r="368" spans="2:65" s="12" customFormat="1" ht="10.199999999999999">
      <c r="B368" s="145"/>
      <c r="D368" s="141" t="s">
        <v>163</v>
      </c>
      <c r="E368" s="146" t="s">
        <v>44</v>
      </c>
      <c r="F368" s="147" t="s">
        <v>597</v>
      </c>
      <c r="H368" s="148">
        <v>0.35</v>
      </c>
      <c r="I368" s="149"/>
      <c r="L368" s="145"/>
      <c r="M368" s="150"/>
      <c r="T368" s="151"/>
      <c r="AT368" s="146" t="s">
        <v>163</v>
      </c>
      <c r="AU368" s="146" t="s">
        <v>92</v>
      </c>
      <c r="AV368" s="12" t="s">
        <v>92</v>
      </c>
      <c r="AW368" s="12" t="s">
        <v>42</v>
      </c>
      <c r="AX368" s="12" t="s">
        <v>82</v>
      </c>
      <c r="AY368" s="146" t="s">
        <v>137</v>
      </c>
    </row>
    <row r="369" spans="2:65" s="12" customFormat="1" ht="10.199999999999999">
      <c r="B369" s="145"/>
      <c r="D369" s="141" t="s">
        <v>163</v>
      </c>
      <c r="E369" s="146" t="s">
        <v>44</v>
      </c>
      <c r="F369" s="147" t="s">
        <v>598</v>
      </c>
      <c r="H369" s="148">
        <v>0.22</v>
      </c>
      <c r="I369" s="149"/>
      <c r="L369" s="145"/>
      <c r="M369" s="150"/>
      <c r="T369" s="151"/>
      <c r="AT369" s="146" t="s">
        <v>163</v>
      </c>
      <c r="AU369" s="146" t="s">
        <v>92</v>
      </c>
      <c r="AV369" s="12" t="s">
        <v>92</v>
      </c>
      <c r="AW369" s="12" t="s">
        <v>42</v>
      </c>
      <c r="AX369" s="12" t="s">
        <v>82</v>
      </c>
      <c r="AY369" s="146" t="s">
        <v>137</v>
      </c>
    </row>
    <row r="370" spans="2:65" s="12" customFormat="1" ht="10.199999999999999">
      <c r="B370" s="145"/>
      <c r="D370" s="141" t="s">
        <v>163</v>
      </c>
      <c r="E370" s="146" t="s">
        <v>44</v>
      </c>
      <c r="F370" s="147" t="s">
        <v>599</v>
      </c>
      <c r="H370" s="148">
        <v>0.26</v>
      </c>
      <c r="I370" s="149"/>
      <c r="L370" s="145"/>
      <c r="M370" s="150"/>
      <c r="T370" s="151"/>
      <c r="AT370" s="146" t="s">
        <v>163</v>
      </c>
      <c r="AU370" s="146" t="s">
        <v>92</v>
      </c>
      <c r="AV370" s="12" t="s">
        <v>92</v>
      </c>
      <c r="AW370" s="12" t="s">
        <v>42</v>
      </c>
      <c r="AX370" s="12" t="s">
        <v>82</v>
      </c>
      <c r="AY370" s="146" t="s">
        <v>137</v>
      </c>
    </row>
    <row r="371" spans="2:65" s="12" customFormat="1" ht="10.199999999999999">
      <c r="B371" s="145"/>
      <c r="D371" s="141" t="s">
        <v>163</v>
      </c>
      <c r="E371" s="146" t="s">
        <v>44</v>
      </c>
      <c r="F371" s="147" t="s">
        <v>600</v>
      </c>
      <c r="H371" s="148">
        <v>0.26</v>
      </c>
      <c r="I371" s="149"/>
      <c r="L371" s="145"/>
      <c r="M371" s="150"/>
      <c r="T371" s="151"/>
      <c r="AT371" s="146" t="s">
        <v>163</v>
      </c>
      <c r="AU371" s="146" t="s">
        <v>92</v>
      </c>
      <c r="AV371" s="12" t="s">
        <v>92</v>
      </c>
      <c r="AW371" s="12" t="s">
        <v>42</v>
      </c>
      <c r="AX371" s="12" t="s">
        <v>82</v>
      </c>
      <c r="AY371" s="146" t="s">
        <v>137</v>
      </c>
    </row>
    <row r="372" spans="2:65" s="13" customFormat="1" ht="10.199999999999999">
      <c r="B372" s="157"/>
      <c r="D372" s="141" t="s">
        <v>163</v>
      </c>
      <c r="E372" s="158" t="s">
        <v>44</v>
      </c>
      <c r="F372" s="159" t="s">
        <v>222</v>
      </c>
      <c r="H372" s="160">
        <v>2.1900000000000004</v>
      </c>
      <c r="I372" s="161"/>
      <c r="L372" s="157"/>
      <c r="M372" s="162"/>
      <c r="T372" s="163"/>
      <c r="AT372" s="158" t="s">
        <v>163</v>
      </c>
      <c r="AU372" s="158" t="s">
        <v>92</v>
      </c>
      <c r="AV372" s="13" t="s">
        <v>155</v>
      </c>
      <c r="AW372" s="13" t="s">
        <v>42</v>
      </c>
      <c r="AX372" s="13" t="s">
        <v>90</v>
      </c>
      <c r="AY372" s="158" t="s">
        <v>137</v>
      </c>
    </row>
    <row r="373" spans="2:65" s="1" customFormat="1" ht="24.15" customHeight="1">
      <c r="B373" s="33"/>
      <c r="C373" s="128" t="s">
        <v>601</v>
      </c>
      <c r="D373" s="128" t="s">
        <v>140</v>
      </c>
      <c r="E373" s="129" t="s">
        <v>602</v>
      </c>
      <c r="F373" s="130" t="s">
        <v>603</v>
      </c>
      <c r="G373" s="131" t="s">
        <v>311</v>
      </c>
      <c r="H373" s="132">
        <v>0.52</v>
      </c>
      <c r="I373" s="133"/>
      <c r="J373" s="134">
        <f>ROUND(I373*H373,2)</f>
        <v>0</v>
      </c>
      <c r="K373" s="130" t="s">
        <v>210</v>
      </c>
      <c r="L373" s="33"/>
      <c r="M373" s="135" t="s">
        <v>44</v>
      </c>
      <c r="N373" s="136" t="s">
        <v>53</v>
      </c>
      <c r="P373" s="137">
        <f>O373*H373</f>
        <v>0</v>
      </c>
      <c r="Q373" s="137">
        <v>3.9500000000000004E-3</v>
      </c>
      <c r="R373" s="137">
        <f>Q373*H373</f>
        <v>2.0540000000000003E-3</v>
      </c>
      <c r="S373" s="137">
        <v>0.16</v>
      </c>
      <c r="T373" s="138">
        <f>S373*H373</f>
        <v>8.320000000000001E-2</v>
      </c>
      <c r="AR373" s="139" t="s">
        <v>155</v>
      </c>
      <c r="AT373" s="139" t="s">
        <v>140</v>
      </c>
      <c r="AU373" s="139" t="s">
        <v>92</v>
      </c>
      <c r="AY373" s="17" t="s">
        <v>137</v>
      </c>
      <c r="BE373" s="140">
        <f>IF(N373="základní",J373,0)</f>
        <v>0</v>
      </c>
      <c r="BF373" s="140">
        <f>IF(N373="snížená",J373,0)</f>
        <v>0</v>
      </c>
      <c r="BG373" s="140">
        <f>IF(N373="zákl. přenesená",J373,0)</f>
        <v>0</v>
      </c>
      <c r="BH373" s="140">
        <f>IF(N373="sníž. přenesená",J373,0)</f>
        <v>0</v>
      </c>
      <c r="BI373" s="140">
        <f>IF(N373="nulová",J373,0)</f>
        <v>0</v>
      </c>
      <c r="BJ373" s="17" t="s">
        <v>90</v>
      </c>
      <c r="BK373" s="140">
        <f>ROUND(I373*H373,2)</f>
        <v>0</v>
      </c>
      <c r="BL373" s="17" t="s">
        <v>155</v>
      </c>
      <c r="BM373" s="139" t="s">
        <v>604</v>
      </c>
    </row>
    <row r="374" spans="2:65" s="1" customFormat="1" ht="10.199999999999999">
      <c r="B374" s="33"/>
      <c r="D374" s="155" t="s">
        <v>212</v>
      </c>
      <c r="F374" s="156" t="s">
        <v>605</v>
      </c>
      <c r="I374" s="143"/>
      <c r="L374" s="33"/>
      <c r="M374" s="144"/>
      <c r="T374" s="54"/>
      <c r="AT374" s="17" t="s">
        <v>212</v>
      </c>
      <c r="AU374" s="17" t="s">
        <v>92</v>
      </c>
    </row>
    <row r="375" spans="2:65" s="12" customFormat="1" ht="10.199999999999999">
      <c r="B375" s="145"/>
      <c r="D375" s="141" t="s">
        <v>163</v>
      </c>
      <c r="E375" s="146" t="s">
        <v>44</v>
      </c>
      <c r="F375" s="147" t="s">
        <v>606</v>
      </c>
      <c r="H375" s="148">
        <v>0.26</v>
      </c>
      <c r="I375" s="149"/>
      <c r="L375" s="145"/>
      <c r="M375" s="150"/>
      <c r="T375" s="151"/>
      <c r="AT375" s="146" t="s">
        <v>163</v>
      </c>
      <c r="AU375" s="146" t="s">
        <v>92</v>
      </c>
      <c r="AV375" s="12" t="s">
        <v>92</v>
      </c>
      <c r="AW375" s="12" t="s">
        <v>42</v>
      </c>
      <c r="AX375" s="12" t="s">
        <v>82</v>
      </c>
      <c r="AY375" s="146" t="s">
        <v>137</v>
      </c>
    </row>
    <row r="376" spans="2:65" s="12" customFormat="1" ht="10.199999999999999">
      <c r="B376" s="145"/>
      <c r="D376" s="141" t="s">
        <v>163</v>
      </c>
      <c r="E376" s="146" t="s">
        <v>44</v>
      </c>
      <c r="F376" s="147" t="s">
        <v>607</v>
      </c>
      <c r="H376" s="148">
        <v>0.26</v>
      </c>
      <c r="I376" s="149"/>
      <c r="L376" s="145"/>
      <c r="M376" s="150"/>
      <c r="T376" s="151"/>
      <c r="AT376" s="146" t="s">
        <v>163</v>
      </c>
      <c r="AU376" s="146" t="s">
        <v>92</v>
      </c>
      <c r="AV376" s="12" t="s">
        <v>92</v>
      </c>
      <c r="AW376" s="12" t="s">
        <v>42</v>
      </c>
      <c r="AX376" s="12" t="s">
        <v>82</v>
      </c>
      <c r="AY376" s="146" t="s">
        <v>137</v>
      </c>
    </row>
    <row r="377" spans="2:65" s="13" customFormat="1" ht="10.199999999999999">
      <c r="B377" s="157"/>
      <c r="D377" s="141" t="s">
        <v>163</v>
      </c>
      <c r="E377" s="158" t="s">
        <v>44</v>
      </c>
      <c r="F377" s="159" t="s">
        <v>222</v>
      </c>
      <c r="H377" s="160">
        <v>0.52</v>
      </c>
      <c r="I377" s="161"/>
      <c r="L377" s="157"/>
      <c r="M377" s="162"/>
      <c r="T377" s="163"/>
      <c r="AT377" s="158" t="s">
        <v>163</v>
      </c>
      <c r="AU377" s="158" t="s">
        <v>92</v>
      </c>
      <c r="AV377" s="13" t="s">
        <v>155</v>
      </c>
      <c r="AW377" s="13" t="s">
        <v>42</v>
      </c>
      <c r="AX377" s="13" t="s">
        <v>90</v>
      </c>
      <c r="AY377" s="158" t="s">
        <v>137</v>
      </c>
    </row>
    <row r="378" spans="2:65" s="1" customFormat="1" ht="16.5" customHeight="1">
      <c r="B378" s="33"/>
      <c r="C378" s="128" t="s">
        <v>608</v>
      </c>
      <c r="D378" s="128" t="s">
        <v>140</v>
      </c>
      <c r="E378" s="129" t="s">
        <v>609</v>
      </c>
      <c r="F378" s="130" t="s">
        <v>610</v>
      </c>
      <c r="G378" s="131" t="s">
        <v>209</v>
      </c>
      <c r="H378" s="132">
        <v>126.5</v>
      </c>
      <c r="I378" s="133"/>
      <c r="J378" s="134">
        <f>ROUND(I378*H378,2)</f>
        <v>0</v>
      </c>
      <c r="K378" s="130" t="s">
        <v>210</v>
      </c>
      <c r="L378" s="33"/>
      <c r="M378" s="135" t="s">
        <v>44</v>
      </c>
      <c r="N378" s="136" t="s">
        <v>53</v>
      </c>
      <c r="P378" s="137">
        <f>O378*H378</f>
        <v>0</v>
      </c>
      <c r="Q378" s="137">
        <v>0</v>
      </c>
      <c r="R378" s="137">
        <f>Q378*H378</f>
        <v>0</v>
      </c>
      <c r="S378" s="137">
        <v>2E-3</v>
      </c>
      <c r="T378" s="138">
        <f>S378*H378</f>
        <v>0.253</v>
      </c>
      <c r="AR378" s="139" t="s">
        <v>155</v>
      </c>
      <c r="AT378" s="139" t="s">
        <v>140</v>
      </c>
      <c r="AU378" s="139" t="s">
        <v>92</v>
      </c>
      <c r="AY378" s="17" t="s">
        <v>137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7" t="s">
        <v>90</v>
      </c>
      <c r="BK378" s="140">
        <f>ROUND(I378*H378,2)</f>
        <v>0</v>
      </c>
      <c r="BL378" s="17" t="s">
        <v>155</v>
      </c>
      <c r="BM378" s="139" t="s">
        <v>611</v>
      </c>
    </row>
    <row r="379" spans="2:65" s="1" customFormat="1" ht="10.199999999999999">
      <c r="B379" s="33"/>
      <c r="D379" s="155" t="s">
        <v>212</v>
      </c>
      <c r="F379" s="156" t="s">
        <v>612</v>
      </c>
      <c r="I379" s="143"/>
      <c r="L379" s="33"/>
      <c r="M379" s="144"/>
      <c r="T379" s="54"/>
      <c r="AT379" s="17" t="s">
        <v>212</v>
      </c>
      <c r="AU379" s="17" t="s">
        <v>92</v>
      </c>
    </row>
    <row r="380" spans="2:65" s="14" customFormat="1" ht="10.199999999999999">
      <c r="B380" s="164"/>
      <c r="D380" s="141" t="s">
        <v>163</v>
      </c>
      <c r="E380" s="165" t="s">
        <v>44</v>
      </c>
      <c r="F380" s="166" t="s">
        <v>271</v>
      </c>
      <c r="H380" s="165" t="s">
        <v>44</v>
      </c>
      <c r="I380" s="167"/>
      <c r="L380" s="164"/>
      <c r="M380" s="168"/>
      <c r="T380" s="169"/>
      <c r="AT380" s="165" t="s">
        <v>163</v>
      </c>
      <c r="AU380" s="165" t="s">
        <v>92</v>
      </c>
      <c r="AV380" s="14" t="s">
        <v>90</v>
      </c>
      <c r="AW380" s="14" t="s">
        <v>42</v>
      </c>
      <c r="AX380" s="14" t="s">
        <v>82</v>
      </c>
      <c r="AY380" s="165" t="s">
        <v>137</v>
      </c>
    </row>
    <row r="381" spans="2:65" s="12" customFormat="1" ht="10.199999999999999">
      <c r="B381" s="145"/>
      <c r="D381" s="141" t="s">
        <v>163</v>
      </c>
      <c r="E381" s="146" t="s">
        <v>44</v>
      </c>
      <c r="F381" s="147" t="s">
        <v>272</v>
      </c>
      <c r="H381" s="148">
        <v>3.8</v>
      </c>
      <c r="I381" s="149"/>
      <c r="L381" s="145"/>
      <c r="M381" s="150"/>
      <c r="T381" s="151"/>
      <c r="AT381" s="146" t="s">
        <v>163</v>
      </c>
      <c r="AU381" s="146" t="s">
        <v>92</v>
      </c>
      <c r="AV381" s="12" t="s">
        <v>92</v>
      </c>
      <c r="AW381" s="12" t="s">
        <v>42</v>
      </c>
      <c r="AX381" s="12" t="s">
        <v>82</v>
      </c>
      <c r="AY381" s="146" t="s">
        <v>137</v>
      </c>
    </row>
    <row r="382" spans="2:65" s="12" customFormat="1" ht="10.199999999999999">
      <c r="B382" s="145"/>
      <c r="D382" s="141" t="s">
        <v>163</v>
      </c>
      <c r="E382" s="146" t="s">
        <v>44</v>
      </c>
      <c r="F382" s="147" t="s">
        <v>273</v>
      </c>
      <c r="H382" s="148">
        <v>4.0999999999999996</v>
      </c>
      <c r="I382" s="149"/>
      <c r="L382" s="145"/>
      <c r="M382" s="150"/>
      <c r="T382" s="151"/>
      <c r="AT382" s="146" t="s">
        <v>163</v>
      </c>
      <c r="AU382" s="146" t="s">
        <v>92</v>
      </c>
      <c r="AV382" s="12" t="s">
        <v>92</v>
      </c>
      <c r="AW382" s="12" t="s">
        <v>42</v>
      </c>
      <c r="AX382" s="12" t="s">
        <v>82</v>
      </c>
      <c r="AY382" s="146" t="s">
        <v>137</v>
      </c>
    </row>
    <row r="383" spans="2:65" s="12" customFormat="1" ht="10.199999999999999">
      <c r="B383" s="145"/>
      <c r="D383" s="141" t="s">
        <v>163</v>
      </c>
      <c r="E383" s="146" t="s">
        <v>44</v>
      </c>
      <c r="F383" s="147" t="s">
        <v>274</v>
      </c>
      <c r="H383" s="148">
        <v>5.7</v>
      </c>
      <c r="I383" s="149"/>
      <c r="L383" s="145"/>
      <c r="M383" s="150"/>
      <c r="T383" s="151"/>
      <c r="AT383" s="146" t="s">
        <v>163</v>
      </c>
      <c r="AU383" s="146" t="s">
        <v>92</v>
      </c>
      <c r="AV383" s="12" t="s">
        <v>92</v>
      </c>
      <c r="AW383" s="12" t="s">
        <v>42</v>
      </c>
      <c r="AX383" s="12" t="s">
        <v>82</v>
      </c>
      <c r="AY383" s="146" t="s">
        <v>137</v>
      </c>
    </row>
    <row r="384" spans="2:65" s="12" customFormat="1" ht="10.199999999999999">
      <c r="B384" s="145"/>
      <c r="D384" s="141" t="s">
        <v>163</v>
      </c>
      <c r="E384" s="146" t="s">
        <v>44</v>
      </c>
      <c r="F384" s="147" t="s">
        <v>275</v>
      </c>
      <c r="H384" s="148">
        <v>1.7</v>
      </c>
      <c r="I384" s="149"/>
      <c r="L384" s="145"/>
      <c r="M384" s="150"/>
      <c r="T384" s="151"/>
      <c r="AT384" s="146" t="s">
        <v>163</v>
      </c>
      <c r="AU384" s="146" t="s">
        <v>92</v>
      </c>
      <c r="AV384" s="12" t="s">
        <v>92</v>
      </c>
      <c r="AW384" s="12" t="s">
        <v>42</v>
      </c>
      <c r="AX384" s="12" t="s">
        <v>82</v>
      </c>
      <c r="AY384" s="146" t="s">
        <v>137</v>
      </c>
    </row>
    <row r="385" spans="2:65" s="12" customFormat="1" ht="10.199999999999999">
      <c r="B385" s="145"/>
      <c r="D385" s="141" t="s">
        <v>163</v>
      </c>
      <c r="E385" s="146" t="s">
        <v>44</v>
      </c>
      <c r="F385" s="147" t="s">
        <v>276</v>
      </c>
      <c r="H385" s="148">
        <v>0.7</v>
      </c>
      <c r="I385" s="149"/>
      <c r="L385" s="145"/>
      <c r="M385" s="150"/>
      <c r="T385" s="151"/>
      <c r="AT385" s="146" t="s">
        <v>163</v>
      </c>
      <c r="AU385" s="146" t="s">
        <v>92</v>
      </c>
      <c r="AV385" s="12" t="s">
        <v>92</v>
      </c>
      <c r="AW385" s="12" t="s">
        <v>42</v>
      </c>
      <c r="AX385" s="12" t="s">
        <v>82</v>
      </c>
      <c r="AY385" s="146" t="s">
        <v>137</v>
      </c>
    </row>
    <row r="386" spans="2:65" s="12" customFormat="1" ht="10.199999999999999">
      <c r="B386" s="145"/>
      <c r="D386" s="141" t="s">
        <v>163</v>
      </c>
      <c r="E386" s="146" t="s">
        <v>44</v>
      </c>
      <c r="F386" s="147" t="s">
        <v>277</v>
      </c>
      <c r="H386" s="148">
        <v>11.3</v>
      </c>
      <c r="I386" s="149"/>
      <c r="L386" s="145"/>
      <c r="M386" s="150"/>
      <c r="T386" s="151"/>
      <c r="AT386" s="146" t="s">
        <v>163</v>
      </c>
      <c r="AU386" s="146" t="s">
        <v>92</v>
      </c>
      <c r="AV386" s="12" t="s">
        <v>92</v>
      </c>
      <c r="AW386" s="12" t="s">
        <v>42</v>
      </c>
      <c r="AX386" s="12" t="s">
        <v>82</v>
      </c>
      <c r="AY386" s="146" t="s">
        <v>137</v>
      </c>
    </row>
    <row r="387" spans="2:65" s="12" customFormat="1" ht="10.199999999999999">
      <c r="B387" s="145"/>
      <c r="D387" s="141" t="s">
        <v>163</v>
      </c>
      <c r="E387" s="146" t="s">
        <v>44</v>
      </c>
      <c r="F387" s="147" t="s">
        <v>278</v>
      </c>
      <c r="H387" s="148">
        <v>99.2</v>
      </c>
      <c r="I387" s="149"/>
      <c r="L387" s="145"/>
      <c r="M387" s="150"/>
      <c r="T387" s="151"/>
      <c r="AT387" s="146" t="s">
        <v>163</v>
      </c>
      <c r="AU387" s="146" t="s">
        <v>92</v>
      </c>
      <c r="AV387" s="12" t="s">
        <v>92</v>
      </c>
      <c r="AW387" s="12" t="s">
        <v>42</v>
      </c>
      <c r="AX387" s="12" t="s">
        <v>82</v>
      </c>
      <c r="AY387" s="146" t="s">
        <v>137</v>
      </c>
    </row>
    <row r="388" spans="2:65" s="13" customFormat="1" ht="10.199999999999999">
      <c r="B388" s="157"/>
      <c r="D388" s="141" t="s">
        <v>163</v>
      </c>
      <c r="E388" s="158" t="s">
        <v>44</v>
      </c>
      <c r="F388" s="159" t="s">
        <v>222</v>
      </c>
      <c r="H388" s="160">
        <v>126.5</v>
      </c>
      <c r="I388" s="161"/>
      <c r="L388" s="157"/>
      <c r="M388" s="162"/>
      <c r="T388" s="163"/>
      <c r="AT388" s="158" t="s">
        <v>163</v>
      </c>
      <c r="AU388" s="158" t="s">
        <v>92</v>
      </c>
      <c r="AV388" s="13" t="s">
        <v>155</v>
      </c>
      <c r="AW388" s="13" t="s">
        <v>42</v>
      </c>
      <c r="AX388" s="13" t="s">
        <v>90</v>
      </c>
      <c r="AY388" s="158" t="s">
        <v>137</v>
      </c>
    </row>
    <row r="389" spans="2:65" s="1" customFormat="1" ht="21.75" customHeight="1">
      <c r="B389" s="33"/>
      <c r="C389" s="128" t="s">
        <v>613</v>
      </c>
      <c r="D389" s="128" t="s">
        <v>140</v>
      </c>
      <c r="E389" s="129" t="s">
        <v>614</v>
      </c>
      <c r="F389" s="130" t="s">
        <v>615</v>
      </c>
      <c r="G389" s="131" t="s">
        <v>209</v>
      </c>
      <c r="H389" s="132">
        <v>88.8</v>
      </c>
      <c r="I389" s="133"/>
      <c r="J389" s="134">
        <f>ROUND(I389*H389,2)</f>
        <v>0</v>
      </c>
      <c r="K389" s="130" t="s">
        <v>210</v>
      </c>
      <c r="L389" s="33"/>
      <c r="M389" s="135" t="s">
        <v>44</v>
      </c>
      <c r="N389" s="136" t="s">
        <v>53</v>
      </c>
      <c r="P389" s="137">
        <f>O389*H389</f>
        <v>0</v>
      </c>
      <c r="Q389" s="137">
        <v>0</v>
      </c>
      <c r="R389" s="137">
        <f>Q389*H389</f>
        <v>0</v>
      </c>
      <c r="S389" s="137">
        <v>0.01</v>
      </c>
      <c r="T389" s="138">
        <f>S389*H389</f>
        <v>0.88800000000000001</v>
      </c>
      <c r="AR389" s="139" t="s">
        <v>155</v>
      </c>
      <c r="AT389" s="139" t="s">
        <v>140</v>
      </c>
      <c r="AU389" s="139" t="s">
        <v>92</v>
      </c>
      <c r="AY389" s="17" t="s">
        <v>137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7" t="s">
        <v>90</v>
      </c>
      <c r="BK389" s="140">
        <f>ROUND(I389*H389,2)</f>
        <v>0</v>
      </c>
      <c r="BL389" s="17" t="s">
        <v>155</v>
      </c>
      <c r="BM389" s="139" t="s">
        <v>616</v>
      </c>
    </row>
    <row r="390" spans="2:65" s="1" customFormat="1" ht="10.199999999999999">
      <c r="B390" s="33"/>
      <c r="D390" s="155" t="s">
        <v>212</v>
      </c>
      <c r="F390" s="156" t="s">
        <v>617</v>
      </c>
      <c r="I390" s="143"/>
      <c r="L390" s="33"/>
      <c r="M390" s="144"/>
      <c r="T390" s="54"/>
      <c r="AT390" s="17" t="s">
        <v>212</v>
      </c>
      <c r="AU390" s="17" t="s">
        <v>92</v>
      </c>
    </row>
    <row r="391" spans="2:65" s="14" customFormat="1" ht="10.199999999999999">
      <c r="B391" s="164"/>
      <c r="D391" s="141" t="s">
        <v>163</v>
      </c>
      <c r="E391" s="165" t="s">
        <v>44</v>
      </c>
      <c r="F391" s="166" t="s">
        <v>271</v>
      </c>
      <c r="H391" s="165" t="s">
        <v>44</v>
      </c>
      <c r="I391" s="167"/>
      <c r="L391" s="164"/>
      <c r="M391" s="168"/>
      <c r="T391" s="169"/>
      <c r="AT391" s="165" t="s">
        <v>163</v>
      </c>
      <c r="AU391" s="165" t="s">
        <v>92</v>
      </c>
      <c r="AV391" s="14" t="s">
        <v>90</v>
      </c>
      <c r="AW391" s="14" t="s">
        <v>42</v>
      </c>
      <c r="AX391" s="14" t="s">
        <v>82</v>
      </c>
      <c r="AY391" s="165" t="s">
        <v>137</v>
      </c>
    </row>
    <row r="392" spans="2:65" s="12" customFormat="1" ht="10.199999999999999">
      <c r="B392" s="145"/>
      <c r="D392" s="141" t="s">
        <v>163</v>
      </c>
      <c r="E392" s="146" t="s">
        <v>44</v>
      </c>
      <c r="F392" s="147" t="s">
        <v>283</v>
      </c>
      <c r="H392" s="148">
        <v>13.5</v>
      </c>
      <c r="I392" s="149"/>
      <c r="L392" s="145"/>
      <c r="M392" s="150"/>
      <c r="T392" s="151"/>
      <c r="AT392" s="146" t="s">
        <v>163</v>
      </c>
      <c r="AU392" s="146" t="s">
        <v>92</v>
      </c>
      <c r="AV392" s="12" t="s">
        <v>92</v>
      </c>
      <c r="AW392" s="12" t="s">
        <v>42</v>
      </c>
      <c r="AX392" s="12" t="s">
        <v>82</v>
      </c>
      <c r="AY392" s="146" t="s">
        <v>137</v>
      </c>
    </row>
    <row r="393" spans="2:65" s="12" customFormat="1" ht="10.199999999999999">
      <c r="B393" s="145"/>
      <c r="D393" s="141" t="s">
        <v>163</v>
      </c>
      <c r="E393" s="146" t="s">
        <v>44</v>
      </c>
      <c r="F393" s="147" t="s">
        <v>284</v>
      </c>
      <c r="H393" s="148">
        <v>75.3</v>
      </c>
      <c r="I393" s="149"/>
      <c r="L393" s="145"/>
      <c r="M393" s="150"/>
      <c r="T393" s="151"/>
      <c r="AT393" s="146" t="s">
        <v>163</v>
      </c>
      <c r="AU393" s="146" t="s">
        <v>92</v>
      </c>
      <c r="AV393" s="12" t="s">
        <v>92</v>
      </c>
      <c r="AW393" s="12" t="s">
        <v>42</v>
      </c>
      <c r="AX393" s="12" t="s">
        <v>82</v>
      </c>
      <c r="AY393" s="146" t="s">
        <v>137</v>
      </c>
    </row>
    <row r="394" spans="2:65" s="13" customFormat="1" ht="10.199999999999999">
      <c r="B394" s="157"/>
      <c r="D394" s="141" t="s">
        <v>163</v>
      </c>
      <c r="E394" s="158" t="s">
        <v>44</v>
      </c>
      <c r="F394" s="159" t="s">
        <v>222</v>
      </c>
      <c r="H394" s="160">
        <v>88.8</v>
      </c>
      <c r="I394" s="161"/>
      <c r="L394" s="157"/>
      <c r="M394" s="162"/>
      <c r="T394" s="163"/>
      <c r="AT394" s="158" t="s">
        <v>163</v>
      </c>
      <c r="AU394" s="158" t="s">
        <v>92</v>
      </c>
      <c r="AV394" s="13" t="s">
        <v>155</v>
      </c>
      <c r="AW394" s="13" t="s">
        <v>42</v>
      </c>
      <c r="AX394" s="13" t="s">
        <v>90</v>
      </c>
      <c r="AY394" s="158" t="s">
        <v>137</v>
      </c>
    </row>
    <row r="395" spans="2:65" s="1" customFormat="1" ht="24.15" customHeight="1">
      <c r="B395" s="33"/>
      <c r="C395" s="128" t="s">
        <v>618</v>
      </c>
      <c r="D395" s="128" t="s">
        <v>140</v>
      </c>
      <c r="E395" s="129" t="s">
        <v>619</v>
      </c>
      <c r="F395" s="130" t="s">
        <v>620</v>
      </c>
      <c r="G395" s="131" t="s">
        <v>209</v>
      </c>
      <c r="H395" s="132">
        <v>386.28</v>
      </c>
      <c r="I395" s="133"/>
      <c r="J395" s="134">
        <f>ROUND(I395*H395,2)</f>
        <v>0</v>
      </c>
      <c r="K395" s="130" t="s">
        <v>210</v>
      </c>
      <c r="L395" s="33"/>
      <c r="M395" s="135" t="s">
        <v>44</v>
      </c>
      <c r="N395" s="136" t="s">
        <v>53</v>
      </c>
      <c r="P395" s="137">
        <f>O395*H395</f>
        <v>0</v>
      </c>
      <c r="Q395" s="137">
        <v>0</v>
      </c>
      <c r="R395" s="137">
        <f>Q395*H395</f>
        <v>0</v>
      </c>
      <c r="S395" s="137">
        <v>0.01</v>
      </c>
      <c r="T395" s="138">
        <f>S395*H395</f>
        <v>3.8628</v>
      </c>
      <c r="AR395" s="139" t="s">
        <v>155</v>
      </c>
      <c r="AT395" s="139" t="s">
        <v>140</v>
      </c>
      <c r="AU395" s="139" t="s">
        <v>92</v>
      </c>
      <c r="AY395" s="17" t="s">
        <v>137</v>
      </c>
      <c r="BE395" s="140">
        <f>IF(N395="základní",J395,0)</f>
        <v>0</v>
      </c>
      <c r="BF395" s="140">
        <f>IF(N395="snížená",J395,0)</f>
        <v>0</v>
      </c>
      <c r="BG395" s="140">
        <f>IF(N395="zákl. přenesená",J395,0)</f>
        <v>0</v>
      </c>
      <c r="BH395" s="140">
        <f>IF(N395="sníž. přenesená",J395,0)</f>
        <v>0</v>
      </c>
      <c r="BI395" s="140">
        <f>IF(N395="nulová",J395,0)</f>
        <v>0</v>
      </c>
      <c r="BJ395" s="17" t="s">
        <v>90</v>
      </c>
      <c r="BK395" s="140">
        <f>ROUND(I395*H395,2)</f>
        <v>0</v>
      </c>
      <c r="BL395" s="17" t="s">
        <v>155</v>
      </c>
      <c r="BM395" s="139" t="s">
        <v>621</v>
      </c>
    </row>
    <row r="396" spans="2:65" s="1" customFormat="1" ht="10.199999999999999">
      <c r="B396" s="33"/>
      <c r="D396" s="155" t="s">
        <v>212</v>
      </c>
      <c r="F396" s="156" t="s">
        <v>622</v>
      </c>
      <c r="I396" s="143"/>
      <c r="L396" s="33"/>
      <c r="M396" s="144"/>
      <c r="T396" s="54"/>
      <c r="AT396" s="17" t="s">
        <v>212</v>
      </c>
      <c r="AU396" s="17" t="s">
        <v>92</v>
      </c>
    </row>
    <row r="397" spans="2:65" s="14" customFormat="1" ht="10.199999999999999">
      <c r="B397" s="164"/>
      <c r="D397" s="141" t="s">
        <v>163</v>
      </c>
      <c r="E397" s="165" t="s">
        <v>44</v>
      </c>
      <c r="F397" s="166" t="s">
        <v>271</v>
      </c>
      <c r="H397" s="165" t="s">
        <v>44</v>
      </c>
      <c r="I397" s="167"/>
      <c r="L397" s="164"/>
      <c r="M397" s="168"/>
      <c r="T397" s="169"/>
      <c r="AT397" s="165" t="s">
        <v>163</v>
      </c>
      <c r="AU397" s="165" t="s">
        <v>92</v>
      </c>
      <c r="AV397" s="14" t="s">
        <v>90</v>
      </c>
      <c r="AW397" s="14" t="s">
        <v>42</v>
      </c>
      <c r="AX397" s="14" t="s">
        <v>82</v>
      </c>
      <c r="AY397" s="165" t="s">
        <v>137</v>
      </c>
    </row>
    <row r="398" spans="2:65" s="12" customFormat="1" ht="10.199999999999999">
      <c r="B398" s="145"/>
      <c r="D398" s="141" t="s">
        <v>163</v>
      </c>
      <c r="E398" s="146" t="s">
        <v>44</v>
      </c>
      <c r="F398" s="147" t="s">
        <v>290</v>
      </c>
      <c r="H398" s="148">
        <v>21.07</v>
      </c>
      <c r="I398" s="149"/>
      <c r="L398" s="145"/>
      <c r="M398" s="150"/>
      <c r="T398" s="151"/>
      <c r="AT398" s="146" t="s">
        <v>163</v>
      </c>
      <c r="AU398" s="146" t="s">
        <v>92</v>
      </c>
      <c r="AV398" s="12" t="s">
        <v>92</v>
      </c>
      <c r="AW398" s="12" t="s">
        <v>42</v>
      </c>
      <c r="AX398" s="12" t="s">
        <v>82</v>
      </c>
      <c r="AY398" s="146" t="s">
        <v>137</v>
      </c>
    </row>
    <row r="399" spans="2:65" s="12" customFormat="1" ht="10.199999999999999">
      <c r="B399" s="145"/>
      <c r="D399" s="141" t="s">
        <v>163</v>
      </c>
      <c r="E399" s="146" t="s">
        <v>44</v>
      </c>
      <c r="F399" s="147" t="s">
        <v>291</v>
      </c>
      <c r="H399" s="148">
        <v>19.59</v>
      </c>
      <c r="I399" s="149"/>
      <c r="L399" s="145"/>
      <c r="M399" s="150"/>
      <c r="T399" s="151"/>
      <c r="AT399" s="146" t="s">
        <v>163</v>
      </c>
      <c r="AU399" s="146" t="s">
        <v>92</v>
      </c>
      <c r="AV399" s="12" t="s">
        <v>92</v>
      </c>
      <c r="AW399" s="12" t="s">
        <v>42</v>
      </c>
      <c r="AX399" s="12" t="s">
        <v>82</v>
      </c>
      <c r="AY399" s="146" t="s">
        <v>137</v>
      </c>
    </row>
    <row r="400" spans="2:65" s="12" customFormat="1" ht="10.199999999999999">
      <c r="B400" s="145"/>
      <c r="D400" s="141" t="s">
        <v>163</v>
      </c>
      <c r="E400" s="146" t="s">
        <v>44</v>
      </c>
      <c r="F400" s="147" t="s">
        <v>292</v>
      </c>
      <c r="H400" s="148">
        <v>25.7</v>
      </c>
      <c r="I400" s="149"/>
      <c r="L400" s="145"/>
      <c r="M400" s="150"/>
      <c r="T400" s="151"/>
      <c r="AT400" s="146" t="s">
        <v>163</v>
      </c>
      <c r="AU400" s="146" t="s">
        <v>92</v>
      </c>
      <c r="AV400" s="12" t="s">
        <v>92</v>
      </c>
      <c r="AW400" s="12" t="s">
        <v>42</v>
      </c>
      <c r="AX400" s="12" t="s">
        <v>82</v>
      </c>
      <c r="AY400" s="146" t="s">
        <v>137</v>
      </c>
    </row>
    <row r="401" spans="2:65" s="12" customFormat="1" ht="10.199999999999999">
      <c r="B401" s="145"/>
      <c r="D401" s="141" t="s">
        <v>163</v>
      </c>
      <c r="E401" s="146" t="s">
        <v>44</v>
      </c>
      <c r="F401" s="147" t="s">
        <v>293</v>
      </c>
      <c r="H401" s="148">
        <v>5.75</v>
      </c>
      <c r="I401" s="149"/>
      <c r="L401" s="145"/>
      <c r="M401" s="150"/>
      <c r="T401" s="151"/>
      <c r="AT401" s="146" t="s">
        <v>163</v>
      </c>
      <c r="AU401" s="146" t="s">
        <v>92</v>
      </c>
      <c r="AV401" s="12" t="s">
        <v>92</v>
      </c>
      <c r="AW401" s="12" t="s">
        <v>42</v>
      </c>
      <c r="AX401" s="12" t="s">
        <v>82</v>
      </c>
      <c r="AY401" s="146" t="s">
        <v>137</v>
      </c>
    </row>
    <row r="402" spans="2:65" s="12" customFormat="1" ht="10.199999999999999">
      <c r="B402" s="145"/>
      <c r="D402" s="141" t="s">
        <v>163</v>
      </c>
      <c r="E402" s="146" t="s">
        <v>44</v>
      </c>
      <c r="F402" s="147" t="s">
        <v>294</v>
      </c>
      <c r="H402" s="148">
        <v>10.3</v>
      </c>
      <c r="I402" s="149"/>
      <c r="L402" s="145"/>
      <c r="M402" s="150"/>
      <c r="T402" s="151"/>
      <c r="AT402" s="146" t="s">
        <v>163</v>
      </c>
      <c r="AU402" s="146" t="s">
        <v>92</v>
      </c>
      <c r="AV402" s="12" t="s">
        <v>92</v>
      </c>
      <c r="AW402" s="12" t="s">
        <v>42</v>
      </c>
      <c r="AX402" s="12" t="s">
        <v>82</v>
      </c>
      <c r="AY402" s="146" t="s">
        <v>137</v>
      </c>
    </row>
    <row r="403" spans="2:65" s="12" customFormat="1" ht="10.199999999999999">
      <c r="B403" s="145"/>
      <c r="D403" s="141" t="s">
        <v>163</v>
      </c>
      <c r="E403" s="146" t="s">
        <v>44</v>
      </c>
      <c r="F403" s="147" t="s">
        <v>295</v>
      </c>
      <c r="H403" s="148">
        <v>26.2</v>
      </c>
      <c r="I403" s="149"/>
      <c r="L403" s="145"/>
      <c r="M403" s="150"/>
      <c r="T403" s="151"/>
      <c r="AT403" s="146" t="s">
        <v>163</v>
      </c>
      <c r="AU403" s="146" t="s">
        <v>92</v>
      </c>
      <c r="AV403" s="12" t="s">
        <v>92</v>
      </c>
      <c r="AW403" s="12" t="s">
        <v>42</v>
      </c>
      <c r="AX403" s="12" t="s">
        <v>82</v>
      </c>
      <c r="AY403" s="146" t="s">
        <v>137</v>
      </c>
    </row>
    <row r="404" spans="2:65" s="12" customFormat="1" ht="10.199999999999999">
      <c r="B404" s="145"/>
      <c r="D404" s="141" t="s">
        <v>163</v>
      </c>
      <c r="E404" s="146" t="s">
        <v>44</v>
      </c>
      <c r="F404" s="147" t="s">
        <v>296</v>
      </c>
      <c r="H404" s="148">
        <v>25.95</v>
      </c>
      <c r="I404" s="149"/>
      <c r="L404" s="145"/>
      <c r="M404" s="150"/>
      <c r="T404" s="151"/>
      <c r="AT404" s="146" t="s">
        <v>163</v>
      </c>
      <c r="AU404" s="146" t="s">
        <v>92</v>
      </c>
      <c r="AV404" s="12" t="s">
        <v>92</v>
      </c>
      <c r="AW404" s="12" t="s">
        <v>42</v>
      </c>
      <c r="AX404" s="12" t="s">
        <v>82</v>
      </c>
      <c r="AY404" s="146" t="s">
        <v>137</v>
      </c>
    </row>
    <row r="405" spans="2:65" s="12" customFormat="1" ht="10.199999999999999">
      <c r="B405" s="145"/>
      <c r="D405" s="141" t="s">
        <v>163</v>
      </c>
      <c r="E405" s="146" t="s">
        <v>44</v>
      </c>
      <c r="F405" s="147" t="s">
        <v>297</v>
      </c>
      <c r="H405" s="148">
        <v>112.8</v>
      </c>
      <c r="I405" s="149"/>
      <c r="L405" s="145"/>
      <c r="M405" s="150"/>
      <c r="T405" s="151"/>
      <c r="AT405" s="146" t="s">
        <v>163</v>
      </c>
      <c r="AU405" s="146" t="s">
        <v>92</v>
      </c>
      <c r="AV405" s="12" t="s">
        <v>92</v>
      </c>
      <c r="AW405" s="12" t="s">
        <v>42</v>
      </c>
      <c r="AX405" s="12" t="s">
        <v>82</v>
      </c>
      <c r="AY405" s="146" t="s">
        <v>137</v>
      </c>
    </row>
    <row r="406" spans="2:65" s="12" customFormat="1" ht="10.199999999999999">
      <c r="B406" s="145"/>
      <c r="D406" s="141" t="s">
        <v>163</v>
      </c>
      <c r="E406" s="146" t="s">
        <v>44</v>
      </c>
      <c r="F406" s="147" t="s">
        <v>298</v>
      </c>
      <c r="H406" s="148">
        <v>50.5</v>
      </c>
      <c r="I406" s="149"/>
      <c r="L406" s="145"/>
      <c r="M406" s="150"/>
      <c r="T406" s="151"/>
      <c r="AT406" s="146" t="s">
        <v>163</v>
      </c>
      <c r="AU406" s="146" t="s">
        <v>92</v>
      </c>
      <c r="AV406" s="12" t="s">
        <v>92</v>
      </c>
      <c r="AW406" s="12" t="s">
        <v>42</v>
      </c>
      <c r="AX406" s="12" t="s">
        <v>82</v>
      </c>
      <c r="AY406" s="146" t="s">
        <v>137</v>
      </c>
    </row>
    <row r="407" spans="2:65" s="12" customFormat="1" ht="10.199999999999999">
      <c r="B407" s="145"/>
      <c r="D407" s="141" t="s">
        <v>163</v>
      </c>
      <c r="E407" s="146" t="s">
        <v>44</v>
      </c>
      <c r="F407" s="147" t="s">
        <v>299</v>
      </c>
      <c r="H407" s="148">
        <v>88.42</v>
      </c>
      <c r="I407" s="149"/>
      <c r="L407" s="145"/>
      <c r="M407" s="150"/>
      <c r="T407" s="151"/>
      <c r="AT407" s="146" t="s">
        <v>163</v>
      </c>
      <c r="AU407" s="146" t="s">
        <v>92</v>
      </c>
      <c r="AV407" s="12" t="s">
        <v>92</v>
      </c>
      <c r="AW407" s="12" t="s">
        <v>42</v>
      </c>
      <c r="AX407" s="12" t="s">
        <v>82</v>
      </c>
      <c r="AY407" s="146" t="s">
        <v>137</v>
      </c>
    </row>
    <row r="408" spans="2:65" s="13" customFormat="1" ht="10.199999999999999">
      <c r="B408" s="157"/>
      <c r="D408" s="141" t="s">
        <v>163</v>
      </c>
      <c r="E408" s="158" t="s">
        <v>44</v>
      </c>
      <c r="F408" s="159" t="s">
        <v>222</v>
      </c>
      <c r="H408" s="160">
        <v>386.28000000000003</v>
      </c>
      <c r="I408" s="161"/>
      <c r="L408" s="157"/>
      <c r="M408" s="162"/>
      <c r="T408" s="163"/>
      <c r="AT408" s="158" t="s">
        <v>163</v>
      </c>
      <c r="AU408" s="158" t="s">
        <v>92</v>
      </c>
      <c r="AV408" s="13" t="s">
        <v>155</v>
      </c>
      <c r="AW408" s="13" t="s">
        <v>42</v>
      </c>
      <c r="AX408" s="13" t="s">
        <v>90</v>
      </c>
      <c r="AY408" s="158" t="s">
        <v>137</v>
      </c>
    </row>
    <row r="409" spans="2:65" s="1" customFormat="1" ht="24.15" customHeight="1">
      <c r="B409" s="33"/>
      <c r="C409" s="128" t="s">
        <v>623</v>
      </c>
      <c r="D409" s="128" t="s">
        <v>140</v>
      </c>
      <c r="E409" s="129" t="s">
        <v>624</v>
      </c>
      <c r="F409" s="130" t="s">
        <v>625</v>
      </c>
      <c r="G409" s="131" t="s">
        <v>209</v>
      </c>
      <c r="H409" s="132">
        <v>64.58</v>
      </c>
      <c r="I409" s="133"/>
      <c r="J409" s="134">
        <f>ROUND(I409*H409,2)</f>
        <v>0</v>
      </c>
      <c r="K409" s="130" t="s">
        <v>210</v>
      </c>
      <c r="L409" s="33"/>
      <c r="M409" s="135" t="s">
        <v>44</v>
      </c>
      <c r="N409" s="136" t="s">
        <v>53</v>
      </c>
      <c r="P409" s="137">
        <f>O409*H409</f>
        <v>0</v>
      </c>
      <c r="Q409" s="137">
        <v>0</v>
      </c>
      <c r="R409" s="137">
        <f>Q409*H409</f>
        <v>0</v>
      </c>
      <c r="S409" s="137">
        <v>0.02</v>
      </c>
      <c r="T409" s="138">
        <f>S409*H409</f>
        <v>1.2916000000000001</v>
      </c>
      <c r="AR409" s="139" t="s">
        <v>155</v>
      </c>
      <c r="AT409" s="139" t="s">
        <v>140</v>
      </c>
      <c r="AU409" s="139" t="s">
        <v>92</v>
      </c>
      <c r="AY409" s="17" t="s">
        <v>137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7" t="s">
        <v>90</v>
      </c>
      <c r="BK409" s="140">
        <f>ROUND(I409*H409,2)</f>
        <v>0</v>
      </c>
      <c r="BL409" s="17" t="s">
        <v>155</v>
      </c>
      <c r="BM409" s="139" t="s">
        <v>626</v>
      </c>
    </row>
    <row r="410" spans="2:65" s="1" customFormat="1" ht="10.199999999999999">
      <c r="B410" s="33"/>
      <c r="D410" s="155" t="s">
        <v>212</v>
      </c>
      <c r="F410" s="156" t="s">
        <v>627</v>
      </c>
      <c r="I410" s="143"/>
      <c r="L410" s="33"/>
      <c r="M410" s="144"/>
      <c r="T410" s="54"/>
      <c r="AT410" s="17" t="s">
        <v>212</v>
      </c>
      <c r="AU410" s="17" t="s">
        <v>92</v>
      </c>
    </row>
    <row r="411" spans="2:65" s="14" customFormat="1" ht="10.199999999999999">
      <c r="B411" s="164"/>
      <c r="D411" s="141" t="s">
        <v>163</v>
      </c>
      <c r="E411" s="165" t="s">
        <v>44</v>
      </c>
      <c r="F411" s="166" t="s">
        <v>305</v>
      </c>
      <c r="H411" s="165" t="s">
        <v>44</v>
      </c>
      <c r="I411" s="167"/>
      <c r="L411" s="164"/>
      <c r="M411" s="168"/>
      <c r="T411" s="169"/>
      <c r="AT411" s="165" t="s">
        <v>163</v>
      </c>
      <c r="AU411" s="165" t="s">
        <v>92</v>
      </c>
      <c r="AV411" s="14" t="s">
        <v>90</v>
      </c>
      <c r="AW411" s="14" t="s">
        <v>42</v>
      </c>
      <c r="AX411" s="14" t="s">
        <v>82</v>
      </c>
      <c r="AY411" s="165" t="s">
        <v>137</v>
      </c>
    </row>
    <row r="412" spans="2:65" s="12" customFormat="1" ht="10.199999999999999">
      <c r="B412" s="145"/>
      <c r="D412" s="141" t="s">
        <v>163</v>
      </c>
      <c r="E412" s="146" t="s">
        <v>44</v>
      </c>
      <c r="F412" s="147" t="s">
        <v>306</v>
      </c>
      <c r="H412" s="148">
        <v>59.41</v>
      </c>
      <c r="I412" s="149"/>
      <c r="L412" s="145"/>
      <c r="M412" s="150"/>
      <c r="T412" s="151"/>
      <c r="AT412" s="146" t="s">
        <v>163</v>
      </c>
      <c r="AU412" s="146" t="s">
        <v>92</v>
      </c>
      <c r="AV412" s="12" t="s">
        <v>92</v>
      </c>
      <c r="AW412" s="12" t="s">
        <v>42</v>
      </c>
      <c r="AX412" s="12" t="s">
        <v>82</v>
      </c>
      <c r="AY412" s="146" t="s">
        <v>137</v>
      </c>
    </row>
    <row r="413" spans="2:65" s="12" customFormat="1" ht="10.199999999999999">
      <c r="B413" s="145"/>
      <c r="D413" s="141" t="s">
        <v>163</v>
      </c>
      <c r="E413" s="146" t="s">
        <v>44</v>
      </c>
      <c r="F413" s="147" t="s">
        <v>307</v>
      </c>
      <c r="H413" s="148">
        <v>5.17</v>
      </c>
      <c r="I413" s="149"/>
      <c r="L413" s="145"/>
      <c r="M413" s="150"/>
      <c r="T413" s="151"/>
      <c r="AT413" s="146" t="s">
        <v>163</v>
      </c>
      <c r="AU413" s="146" t="s">
        <v>92</v>
      </c>
      <c r="AV413" s="12" t="s">
        <v>92</v>
      </c>
      <c r="AW413" s="12" t="s">
        <v>42</v>
      </c>
      <c r="AX413" s="12" t="s">
        <v>82</v>
      </c>
      <c r="AY413" s="146" t="s">
        <v>137</v>
      </c>
    </row>
    <row r="414" spans="2:65" s="13" customFormat="1" ht="10.199999999999999">
      <c r="B414" s="157"/>
      <c r="D414" s="141" t="s">
        <v>163</v>
      </c>
      <c r="E414" s="158" t="s">
        <v>44</v>
      </c>
      <c r="F414" s="159" t="s">
        <v>222</v>
      </c>
      <c r="H414" s="160">
        <v>64.58</v>
      </c>
      <c r="I414" s="161"/>
      <c r="L414" s="157"/>
      <c r="M414" s="162"/>
      <c r="T414" s="163"/>
      <c r="AT414" s="158" t="s">
        <v>163</v>
      </c>
      <c r="AU414" s="158" t="s">
        <v>92</v>
      </c>
      <c r="AV414" s="13" t="s">
        <v>155</v>
      </c>
      <c r="AW414" s="13" t="s">
        <v>42</v>
      </c>
      <c r="AX414" s="13" t="s">
        <v>90</v>
      </c>
      <c r="AY414" s="158" t="s">
        <v>137</v>
      </c>
    </row>
    <row r="415" spans="2:65" s="1" customFormat="1" ht="21.75" customHeight="1">
      <c r="B415" s="33"/>
      <c r="C415" s="128" t="s">
        <v>628</v>
      </c>
      <c r="D415" s="128" t="s">
        <v>140</v>
      </c>
      <c r="E415" s="129" t="s">
        <v>629</v>
      </c>
      <c r="F415" s="130" t="s">
        <v>630</v>
      </c>
      <c r="G415" s="131" t="s">
        <v>209</v>
      </c>
      <c r="H415" s="132">
        <v>206.15</v>
      </c>
      <c r="I415" s="133"/>
      <c r="J415" s="134">
        <f>ROUND(I415*H415,2)</f>
        <v>0</v>
      </c>
      <c r="K415" s="130" t="s">
        <v>210</v>
      </c>
      <c r="L415" s="33"/>
      <c r="M415" s="135" t="s">
        <v>44</v>
      </c>
      <c r="N415" s="136" t="s">
        <v>53</v>
      </c>
      <c r="P415" s="137">
        <f>O415*H415</f>
        <v>0</v>
      </c>
      <c r="Q415" s="137">
        <v>0</v>
      </c>
      <c r="R415" s="137">
        <f>Q415*H415</f>
        <v>0</v>
      </c>
      <c r="S415" s="137">
        <v>7.0000000000000007E-2</v>
      </c>
      <c r="T415" s="138">
        <f>S415*H415</f>
        <v>14.430500000000002</v>
      </c>
      <c r="AR415" s="139" t="s">
        <v>155</v>
      </c>
      <c r="AT415" s="139" t="s">
        <v>140</v>
      </c>
      <c r="AU415" s="139" t="s">
        <v>92</v>
      </c>
      <c r="AY415" s="17" t="s">
        <v>137</v>
      </c>
      <c r="BE415" s="140">
        <f>IF(N415="základní",J415,0)</f>
        <v>0</v>
      </c>
      <c r="BF415" s="140">
        <f>IF(N415="snížená",J415,0)</f>
        <v>0</v>
      </c>
      <c r="BG415" s="140">
        <f>IF(N415="zákl. přenesená",J415,0)</f>
        <v>0</v>
      </c>
      <c r="BH415" s="140">
        <f>IF(N415="sníž. přenesená",J415,0)</f>
        <v>0</v>
      </c>
      <c r="BI415" s="140">
        <f>IF(N415="nulová",J415,0)</f>
        <v>0</v>
      </c>
      <c r="BJ415" s="17" t="s">
        <v>90</v>
      </c>
      <c r="BK415" s="140">
        <f>ROUND(I415*H415,2)</f>
        <v>0</v>
      </c>
      <c r="BL415" s="17" t="s">
        <v>155</v>
      </c>
      <c r="BM415" s="139" t="s">
        <v>631</v>
      </c>
    </row>
    <row r="416" spans="2:65" s="1" customFormat="1" ht="10.199999999999999">
      <c r="B416" s="33"/>
      <c r="D416" s="155" t="s">
        <v>212</v>
      </c>
      <c r="F416" s="156" t="s">
        <v>632</v>
      </c>
      <c r="I416" s="143"/>
      <c r="L416" s="33"/>
      <c r="M416" s="144"/>
      <c r="T416" s="54"/>
      <c r="AT416" s="17" t="s">
        <v>212</v>
      </c>
      <c r="AU416" s="17" t="s">
        <v>92</v>
      </c>
    </row>
    <row r="417" spans="2:65" s="14" customFormat="1" ht="10.199999999999999">
      <c r="B417" s="164"/>
      <c r="D417" s="141" t="s">
        <v>163</v>
      </c>
      <c r="E417" s="165" t="s">
        <v>44</v>
      </c>
      <c r="F417" s="166" t="s">
        <v>305</v>
      </c>
      <c r="H417" s="165" t="s">
        <v>44</v>
      </c>
      <c r="I417" s="167"/>
      <c r="L417" s="164"/>
      <c r="M417" s="168"/>
      <c r="T417" s="169"/>
      <c r="AT417" s="165" t="s">
        <v>163</v>
      </c>
      <c r="AU417" s="165" t="s">
        <v>92</v>
      </c>
      <c r="AV417" s="14" t="s">
        <v>90</v>
      </c>
      <c r="AW417" s="14" t="s">
        <v>42</v>
      </c>
      <c r="AX417" s="14" t="s">
        <v>82</v>
      </c>
      <c r="AY417" s="165" t="s">
        <v>137</v>
      </c>
    </row>
    <row r="418" spans="2:65" s="12" customFormat="1" ht="10.199999999999999">
      <c r="B418" s="145"/>
      <c r="D418" s="141" t="s">
        <v>163</v>
      </c>
      <c r="E418" s="146" t="s">
        <v>44</v>
      </c>
      <c r="F418" s="147" t="s">
        <v>633</v>
      </c>
      <c r="H418" s="148">
        <v>11.8</v>
      </c>
      <c r="I418" s="149"/>
      <c r="L418" s="145"/>
      <c r="M418" s="150"/>
      <c r="T418" s="151"/>
      <c r="AT418" s="146" t="s">
        <v>163</v>
      </c>
      <c r="AU418" s="146" t="s">
        <v>92</v>
      </c>
      <c r="AV418" s="12" t="s">
        <v>92</v>
      </c>
      <c r="AW418" s="12" t="s">
        <v>42</v>
      </c>
      <c r="AX418" s="12" t="s">
        <v>82</v>
      </c>
      <c r="AY418" s="146" t="s">
        <v>137</v>
      </c>
    </row>
    <row r="419" spans="2:65" s="12" customFormat="1" ht="10.199999999999999">
      <c r="B419" s="145"/>
      <c r="D419" s="141" t="s">
        <v>163</v>
      </c>
      <c r="E419" s="146" t="s">
        <v>44</v>
      </c>
      <c r="F419" s="147" t="s">
        <v>634</v>
      </c>
      <c r="H419" s="148">
        <v>50.65</v>
      </c>
      <c r="I419" s="149"/>
      <c r="L419" s="145"/>
      <c r="M419" s="150"/>
      <c r="T419" s="151"/>
      <c r="AT419" s="146" t="s">
        <v>163</v>
      </c>
      <c r="AU419" s="146" t="s">
        <v>92</v>
      </c>
      <c r="AV419" s="12" t="s">
        <v>92</v>
      </c>
      <c r="AW419" s="12" t="s">
        <v>42</v>
      </c>
      <c r="AX419" s="12" t="s">
        <v>82</v>
      </c>
      <c r="AY419" s="146" t="s">
        <v>137</v>
      </c>
    </row>
    <row r="420" spans="2:65" s="12" customFormat="1" ht="10.199999999999999">
      <c r="B420" s="145"/>
      <c r="D420" s="141" t="s">
        <v>163</v>
      </c>
      <c r="E420" s="146" t="s">
        <v>44</v>
      </c>
      <c r="F420" s="147" t="s">
        <v>635</v>
      </c>
      <c r="H420" s="148">
        <v>16.25</v>
      </c>
      <c r="I420" s="149"/>
      <c r="L420" s="145"/>
      <c r="M420" s="150"/>
      <c r="T420" s="151"/>
      <c r="AT420" s="146" t="s">
        <v>163</v>
      </c>
      <c r="AU420" s="146" t="s">
        <v>92</v>
      </c>
      <c r="AV420" s="12" t="s">
        <v>92</v>
      </c>
      <c r="AW420" s="12" t="s">
        <v>42</v>
      </c>
      <c r="AX420" s="12" t="s">
        <v>82</v>
      </c>
      <c r="AY420" s="146" t="s">
        <v>137</v>
      </c>
    </row>
    <row r="421" spans="2:65" s="14" customFormat="1" ht="10.199999999999999">
      <c r="B421" s="164"/>
      <c r="D421" s="141" t="s">
        <v>163</v>
      </c>
      <c r="E421" s="165" t="s">
        <v>44</v>
      </c>
      <c r="F421" s="166" t="s">
        <v>636</v>
      </c>
      <c r="H421" s="165" t="s">
        <v>44</v>
      </c>
      <c r="I421" s="167"/>
      <c r="L421" s="164"/>
      <c r="M421" s="168"/>
      <c r="T421" s="169"/>
      <c r="AT421" s="165" t="s">
        <v>163</v>
      </c>
      <c r="AU421" s="165" t="s">
        <v>92</v>
      </c>
      <c r="AV421" s="14" t="s">
        <v>90</v>
      </c>
      <c r="AW421" s="14" t="s">
        <v>42</v>
      </c>
      <c r="AX421" s="14" t="s">
        <v>82</v>
      </c>
      <c r="AY421" s="165" t="s">
        <v>137</v>
      </c>
    </row>
    <row r="422" spans="2:65" s="12" customFormat="1" ht="10.199999999999999">
      <c r="B422" s="145"/>
      <c r="D422" s="141" t="s">
        <v>163</v>
      </c>
      <c r="E422" s="146" t="s">
        <v>44</v>
      </c>
      <c r="F422" s="147" t="s">
        <v>637</v>
      </c>
      <c r="H422" s="148">
        <v>76.45</v>
      </c>
      <c r="I422" s="149"/>
      <c r="L422" s="145"/>
      <c r="M422" s="150"/>
      <c r="T422" s="151"/>
      <c r="AT422" s="146" t="s">
        <v>163</v>
      </c>
      <c r="AU422" s="146" t="s">
        <v>92</v>
      </c>
      <c r="AV422" s="12" t="s">
        <v>92</v>
      </c>
      <c r="AW422" s="12" t="s">
        <v>42</v>
      </c>
      <c r="AX422" s="12" t="s">
        <v>82</v>
      </c>
      <c r="AY422" s="146" t="s">
        <v>137</v>
      </c>
    </row>
    <row r="423" spans="2:65" s="12" customFormat="1" ht="10.199999999999999">
      <c r="B423" s="145"/>
      <c r="D423" s="141" t="s">
        <v>163</v>
      </c>
      <c r="E423" s="146" t="s">
        <v>44</v>
      </c>
      <c r="F423" s="147" t="s">
        <v>638</v>
      </c>
      <c r="H423" s="148">
        <v>12.8</v>
      </c>
      <c r="I423" s="149"/>
      <c r="L423" s="145"/>
      <c r="M423" s="150"/>
      <c r="T423" s="151"/>
      <c r="AT423" s="146" t="s">
        <v>163</v>
      </c>
      <c r="AU423" s="146" t="s">
        <v>92</v>
      </c>
      <c r="AV423" s="12" t="s">
        <v>92</v>
      </c>
      <c r="AW423" s="12" t="s">
        <v>42</v>
      </c>
      <c r="AX423" s="12" t="s">
        <v>82</v>
      </c>
      <c r="AY423" s="146" t="s">
        <v>137</v>
      </c>
    </row>
    <row r="424" spans="2:65" s="12" customFormat="1" ht="10.199999999999999">
      <c r="B424" s="145"/>
      <c r="D424" s="141" t="s">
        <v>163</v>
      </c>
      <c r="E424" s="146" t="s">
        <v>44</v>
      </c>
      <c r="F424" s="147" t="s">
        <v>639</v>
      </c>
      <c r="H424" s="148">
        <v>10.1</v>
      </c>
      <c r="I424" s="149"/>
      <c r="L424" s="145"/>
      <c r="M424" s="150"/>
      <c r="T424" s="151"/>
      <c r="AT424" s="146" t="s">
        <v>163</v>
      </c>
      <c r="AU424" s="146" t="s">
        <v>92</v>
      </c>
      <c r="AV424" s="12" t="s">
        <v>92</v>
      </c>
      <c r="AW424" s="12" t="s">
        <v>42</v>
      </c>
      <c r="AX424" s="12" t="s">
        <v>82</v>
      </c>
      <c r="AY424" s="146" t="s">
        <v>137</v>
      </c>
    </row>
    <row r="425" spans="2:65" s="12" customFormat="1" ht="10.199999999999999">
      <c r="B425" s="145"/>
      <c r="D425" s="141" t="s">
        <v>163</v>
      </c>
      <c r="E425" s="146" t="s">
        <v>44</v>
      </c>
      <c r="F425" s="147" t="s">
        <v>640</v>
      </c>
      <c r="H425" s="148">
        <v>10.1</v>
      </c>
      <c r="I425" s="149"/>
      <c r="L425" s="145"/>
      <c r="M425" s="150"/>
      <c r="T425" s="151"/>
      <c r="AT425" s="146" t="s">
        <v>163</v>
      </c>
      <c r="AU425" s="146" t="s">
        <v>92</v>
      </c>
      <c r="AV425" s="12" t="s">
        <v>92</v>
      </c>
      <c r="AW425" s="12" t="s">
        <v>42</v>
      </c>
      <c r="AX425" s="12" t="s">
        <v>82</v>
      </c>
      <c r="AY425" s="146" t="s">
        <v>137</v>
      </c>
    </row>
    <row r="426" spans="2:65" s="12" customFormat="1" ht="10.199999999999999">
      <c r="B426" s="145"/>
      <c r="D426" s="141" t="s">
        <v>163</v>
      </c>
      <c r="E426" s="146" t="s">
        <v>44</v>
      </c>
      <c r="F426" s="147" t="s">
        <v>641</v>
      </c>
      <c r="H426" s="148">
        <v>18</v>
      </c>
      <c r="I426" s="149"/>
      <c r="L426" s="145"/>
      <c r="M426" s="150"/>
      <c r="T426" s="151"/>
      <c r="AT426" s="146" t="s">
        <v>163</v>
      </c>
      <c r="AU426" s="146" t="s">
        <v>92</v>
      </c>
      <c r="AV426" s="12" t="s">
        <v>92</v>
      </c>
      <c r="AW426" s="12" t="s">
        <v>42</v>
      </c>
      <c r="AX426" s="12" t="s">
        <v>82</v>
      </c>
      <c r="AY426" s="146" t="s">
        <v>137</v>
      </c>
    </row>
    <row r="427" spans="2:65" s="13" customFormat="1" ht="10.199999999999999">
      <c r="B427" s="157"/>
      <c r="D427" s="141" t="s">
        <v>163</v>
      </c>
      <c r="E427" s="158" t="s">
        <v>44</v>
      </c>
      <c r="F427" s="159" t="s">
        <v>222</v>
      </c>
      <c r="H427" s="160">
        <v>206.15</v>
      </c>
      <c r="I427" s="161"/>
      <c r="L427" s="157"/>
      <c r="M427" s="162"/>
      <c r="T427" s="163"/>
      <c r="AT427" s="158" t="s">
        <v>163</v>
      </c>
      <c r="AU427" s="158" t="s">
        <v>92</v>
      </c>
      <c r="AV427" s="13" t="s">
        <v>155</v>
      </c>
      <c r="AW427" s="13" t="s">
        <v>42</v>
      </c>
      <c r="AX427" s="13" t="s">
        <v>90</v>
      </c>
      <c r="AY427" s="158" t="s">
        <v>137</v>
      </c>
    </row>
    <row r="428" spans="2:65" s="1" customFormat="1" ht="21.75" customHeight="1">
      <c r="B428" s="33"/>
      <c r="C428" s="128" t="s">
        <v>642</v>
      </c>
      <c r="D428" s="128" t="s">
        <v>140</v>
      </c>
      <c r="E428" s="129" t="s">
        <v>643</v>
      </c>
      <c r="F428" s="130" t="s">
        <v>644</v>
      </c>
      <c r="G428" s="131" t="s">
        <v>209</v>
      </c>
      <c r="H428" s="132">
        <v>56.4</v>
      </c>
      <c r="I428" s="133"/>
      <c r="J428" s="134">
        <f>ROUND(I428*H428,2)</f>
        <v>0</v>
      </c>
      <c r="K428" s="130" t="s">
        <v>210</v>
      </c>
      <c r="L428" s="33"/>
      <c r="M428" s="135" t="s">
        <v>44</v>
      </c>
      <c r="N428" s="136" t="s">
        <v>53</v>
      </c>
      <c r="P428" s="137">
        <f>O428*H428</f>
        <v>0</v>
      </c>
      <c r="Q428" s="137">
        <v>0</v>
      </c>
      <c r="R428" s="137">
        <f>Q428*H428</f>
        <v>0</v>
      </c>
      <c r="S428" s="137">
        <v>7.0000000000000007E-2</v>
      </c>
      <c r="T428" s="138">
        <f>S428*H428</f>
        <v>3.9480000000000004</v>
      </c>
      <c r="AR428" s="139" t="s">
        <v>155</v>
      </c>
      <c r="AT428" s="139" t="s">
        <v>140</v>
      </c>
      <c r="AU428" s="139" t="s">
        <v>92</v>
      </c>
      <c r="AY428" s="17" t="s">
        <v>137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7" t="s">
        <v>90</v>
      </c>
      <c r="BK428" s="140">
        <f>ROUND(I428*H428,2)</f>
        <v>0</v>
      </c>
      <c r="BL428" s="17" t="s">
        <v>155</v>
      </c>
      <c r="BM428" s="139" t="s">
        <v>645</v>
      </c>
    </row>
    <row r="429" spans="2:65" s="1" customFormat="1" ht="10.199999999999999">
      <c r="B429" s="33"/>
      <c r="D429" s="155" t="s">
        <v>212</v>
      </c>
      <c r="F429" s="156" t="s">
        <v>646</v>
      </c>
      <c r="I429" s="143"/>
      <c r="L429" s="33"/>
      <c r="M429" s="144"/>
      <c r="T429" s="54"/>
      <c r="AT429" s="17" t="s">
        <v>212</v>
      </c>
      <c r="AU429" s="17" t="s">
        <v>92</v>
      </c>
    </row>
    <row r="430" spans="2:65" s="14" customFormat="1" ht="10.199999999999999">
      <c r="B430" s="164"/>
      <c r="D430" s="141" t="s">
        <v>163</v>
      </c>
      <c r="E430" s="165" t="s">
        <v>44</v>
      </c>
      <c r="F430" s="166" t="s">
        <v>305</v>
      </c>
      <c r="H430" s="165" t="s">
        <v>44</v>
      </c>
      <c r="I430" s="167"/>
      <c r="L430" s="164"/>
      <c r="M430" s="168"/>
      <c r="T430" s="169"/>
      <c r="AT430" s="165" t="s">
        <v>163</v>
      </c>
      <c r="AU430" s="165" t="s">
        <v>92</v>
      </c>
      <c r="AV430" s="14" t="s">
        <v>90</v>
      </c>
      <c r="AW430" s="14" t="s">
        <v>42</v>
      </c>
      <c r="AX430" s="14" t="s">
        <v>82</v>
      </c>
      <c r="AY430" s="165" t="s">
        <v>137</v>
      </c>
    </row>
    <row r="431" spans="2:65" s="12" customFormat="1" ht="10.199999999999999">
      <c r="B431" s="145"/>
      <c r="D431" s="141" t="s">
        <v>163</v>
      </c>
      <c r="E431" s="146" t="s">
        <v>44</v>
      </c>
      <c r="F431" s="147" t="s">
        <v>647</v>
      </c>
      <c r="H431" s="148">
        <v>22.9</v>
      </c>
      <c r="I431" s="149"/>
      <c r="L431" s="145"/>
      <c r="M431" s="150"/>
      <c r="T431" s="151"/>
      <c r="AT431" s="146" t="s">
        <v>163</v>
      </c>
      <c r="AU431" s="146" t="s">
        <v>92</v>
      </c>
      <c r="AV431" s="12" t="s">
        <v>92</v>
      </c>
      <c r="AW431" s="12" t="s">
        <v>42</v>
      </c>
      <c r="AX431" s="12" t="s">
        <v>82</v>
      </c>
      <c r="AY431" s="146" t="s">
        <v>137</v>
      </c>
    </row>
    <row r="432" spans="2:65" s="12" customFormat="1" ht="10.199999999999999">
      <c r="B432" s="145"/>
      <c r="D432" s="141" t="s">
        <v>163</v>
      </c>
      <c r="E432" s="146" t="s">
        <v>44</v>
      </c>
      <c r="F432" s="147" t="s">
        <v>633</v>
      </c>
      <c r="H432" s="148">
        <v>11.8</v>
      </c>
      <c r="I432" s="149"/>
      <c r="L432" s="145"/>
      <c r="M432" s="150"/>
      <c r="T432" s="151"/>
      <c r="AT432" s="146" t="s">
        <v>163</v>
      </c>
      <c r="AU432" s="146" t="s">
        <v>92</v>
      </c>
      <c r="AV432" s="12" t="s">
        <v>92</v>
      </c>
      <c r="AW432" s="12" t="s">
        <v>42</v>
      </c>
      <c r="AX432" s="12" t="s">
        <v>82</v>
      </c>
      <c r="AY432" s="146" t="s">
        <v>137</v>
      </c>
    </row>
    <row r="433" spans="2:65" s="14" customFormat="1" ht="10.199999999999999">
      <c r="B433" s="164"/>
      <c r="D433" s="141" t="s">
        <v>163</v>
      </c>
      <c r="E433" s="165" t="s">
        <v>44</v>
      </c>
      <c r="F433" s="166" t="s">
        <v>636</v>
      </c>
      <c r="H433" s="165" t="s">
        <v>44</v>
      </c>
      <c r="I433" s="167"/>
      <c r="L433" s="164"/>
      <c r="M433" s="168"/>
      <c r="T433" s="169"/>
      <c r="AT433" s="165" t="s">
        <v>163</v>
      </c>
      <c r="AU433" s="165" t="s">
        <v>92</v>
      </c>
      <c r="AV433" s="14" t="s">
        <v>90</v>
      </c>
      <c r="AW433" s="14" t="s">
        <v>42</v>
      </c>
      <c r="AX433" s="14" t="s">
        <v>82</v>
      </c>
      <c r="AY433" s="165" t="s">
        <v>137</v>
      </c>
    </row>
    <row r="434" spans="2:65" s="12" customFormat="1" ht="10.199999999999999">
      <c r="B434" s="145"/>
      <c r="D434" s="141" t="s">
        <v>163</v>
      </c>
      <c r="E434" s="146" t="s">
        <v>44</v>
      </c>
      <c r="F434" s="147" t="s">
        <v>648</v>
      </c>
      <c r="H434" s="148">
        <v>21.7</v>
      </c>
      <c r="I434" s="149"/>
      <c r="L434" s="145"/>
      <c r="M434" s="150"/>
      <c r="T434" s="151"/>
      <c r="AT434" s="146" t="s">
        <v>163</v>
      </c>
      <c r="AU434" s="146" t="s">
        <v>92</v>
      </c>
      <c r="AV434" s="12" t="s">
        <v>92</v>
      </c>
      <c r="AW434" s="12" t="s">
        <v>42</v>
      </c>
      <c r="AX434" s="12" t="s">
        <v>82</v>
      </c>
      <c r="AY434" s="146" t="s">
        <v>137</v>
      </c>
    </row>
    <row r="435" spans="2:65" s="13" customFormat="1" ht="10.199999999999999">
      <c r="B435" s="157"/>
      <c r="D435" s="141" t="s">
        <v>163</v>
      </c>
      <c r="E435" s="158" t="s">
        <v>44</v>
      </c>
      <c r="F435" s="159" t="s">
        <v>222</v>
      </c>
      <c r="H435" s="160">
        <v>56.400000000000006</v>
      </c>
      <c r="I435" s="161"/>
      <c r="L435" s="157"/>
      <c r="M435" s="162"/>
      <c r="T435" s="163"/>
      <c r="AT435" s="158" t="s">
        <v>163</v>
      </c>
      <c r="AU435" s="158" t="s">
        <v>92</v>
      </c>
      <c r="AV435" s="13" t="s">
        <v>155</v>
      </c>
      <c r="AW435" s="13" t="s">
        <v>42</v>
      </c>
      <c r="AX435" s="13" t="s">
        <v>90</v>
      </c>
      <c r="AY435" s="158" t="s">
        <v>137</v>
      </c>
    </row>
    <row r="436" spans="2:65" s="1" customFormat="1" ht="16.5" customHeight="1">
      <c r="B436" s="33"/>
      <c r="C436" s="128" t="s">
        <v>649</v>
      </c>
      <c r="D436" s="128" t="s">
        <v>140</v>
      </c>
      <c r="E436" s="129" t="s">
        <v>650</v>
      </c>
      <c r="F436" s="130" t="s">
        <v>651</v>
      </c>
      <c r="G436" s="131" t="s">
        <v>209</v>
      </c>
      <c r="H436" s="132">
        <v>626.55999999999995</v>
      </c>
      <c r="I436" s="133"/>
      <c r="J436" s="134">
        <f>ROUND(I436*H436,2)</f>
        <v>0</v>
      </c>
      <c r="K436" s="130" t="s">
        <v>210</v>
      </c>
      <c r="L436" s="33"/>
      <c r="M436" s="135" t="s">
        <v>44</v>
      </c>
      <c r="N436" s="136" t="s">
        <v>53</v>
      </c>
      <c r="P436" s="137">
        <f>O436*H436</f>
        <v>0</v>
      </c>
      <c r="Q436" s="137">
        <v>0</v>
      </c>
      <c r="R436" s="137">
        <f>Q436*H436</f>
        <v>0</v>
      </c>
      <c r="S436" s="137">
        <v>0</v>
      </c>
      <c r="T436" s="138">
        <f>S436*H436</f>
        <v>0</v>
      </c>
      <c r="AR436" s="139" t="s">
        <v>155</v>
      </c>
      <c r="AT436" s="139" t="s">
        <v>140</v>
      </c>
      <c r="AU436" s="139" t="s">
        <v>92</v>
      </c>
      <c r="AY436" s="17" t="s">
        <v>137</v>
      </c>
      <c r="BE436" s="140">
        <f>IF(N436="základní",J436,0)</f>
        <v>0</v>
      </c>
      <c r="BF436" s="140">
        <f>IF(N436="snížená",J436,0)</f>
        <v>0</v>
      </c>
      <c r="BG436" s="140">
        <f>IF(N436="zákl. přenesená",J436,0)</f>
        <v>0</v>
      </c>
      <c r="BH436" s="140">
        <f>IF(N436="sníž. přenesená",J436,0)</f>
        <v>0</v>
      </c>
      <c r="BI436" s="140">
        <f>IF(N436="nulová",J436,0)</f>
        <v>0</v>
      </c>
      <c r="BJ436" s="17" t="s">
        <v>90</v>
      </c>
      <c r="BK436" s="140">
        <f>ROUND(I436*H436,2)</f>
        <v>0</v>
      </c>
      <c r="BL436" s="17" t="s">
        <v>155</v>
      </c>
      <c r="BM436" s="139" t="s">
        <v>652</v>
      </c>
    </row>
    <row r="437" spans="2:65" s="1" customFormat="1" ht="10.199999999999999">
      <c r="B437" s="33"/>
      <c r="D437" s="155" t="s">
        <v>212</v>
      </c>
      <c r="F437" s="156" t="s">
        <v>653</v>
      </c>
      <c r="I437" s="143"/>
      <c r="L437" s="33"/>
      <c r="M437" s="144"/>
      <c r="T437" s="54"/>
      <c r="AT437" s="17" t="s">
        <v>212</v>
      </c>
      <c r="AU437" s="17" t="s">
        <v>92</v>
      </c>
    </row>
    <row r="438" spans="2:65" s="14" customFormat="1" ht="10.199999999999999">
      <c r="B438" s="164"/>
      <c r="D438" s="141" t="s">
        <v>163</v>
      </c>
      <c r="E438" s="165" t="s">
        <v>44</v>
      </c>
      <c r="F438" s="166" t="s">
        <v>654</v>
      </c>
      <c r="H438" s="165" t="s">
        <v>44</v>
      </c>
      <c r="I438" s="167"/>
      <c r="L438" s="164"/>
      <c r="M438" s="168"/>
      <c r="T438" s="169"/>
      <c r="AT438" s="165" t="s">
        <v>163</v>
      </c>
      <c r="AU438" s="165" t="s">
        <v>92</v>
      </c>
      <c r="AV438" s="14" t="s">
        <v>90</v>
      </c>
      <c r="AW438" s="14" t="s">
        <v>42</v>
      </c>
      <c r="AX438" s="14" t="s">
        <v>82</v>
      </c>
      <c r="AY438" s="165" t="s">
        <v>137</v>
      </c>
    </row>
    <row r="439" spans="2:65" s="12" customFormat="1" ht="10.199999999999999">
      <c r="B439" s="145"/>
      <c r="D439" s="141" t="s">
        <v>163</v>
      </c>
      <c r="E439" s="146" t="s">
        <v>44</v>
      </c>
      <c r="F439" s="147" t="s">
        <v>655</v>
      </c>
      <c r="H439" s="148">
        <v>6.9</v>
      </c>
      <c r="I439" s="149"/>
      <c r="L439" s="145"/>
      <c r="M439" s="150"/>
      <c r="T439" s="151"/>
      <c r="AT439" s="146" t="s">
        <v>163</v>
      </c>
      <c r="AU439" s="146" t="s">
        <v>92</v>
      </c>
      <c r="AV439" s="12" t="s">
        <v>92</v>
      </c>
      <c r="AW439" s="12" t="s">
        <v>42</v>
      </c>
      <c r="AX439" s="12" t="s">
        <v>82</v>
      </c>
      <c r="AY439" s="146" t="s">
        <v>137</v>
      </c>
    </row>
    <row r="440" spans="2:65" s="12" customFormat="1" ht="10.199999999999999">
      <c r="B440" s="145"/>
      <c r="D440" s="141" t="s">
        <v>163</v>
      </c>
      <c r="E440" s="146" t="s">
        <v>44</v>
      </c>
      <c r="F440" s="147" t="s">
        <v>656</v>
      </c>
      <c r="H440" s="148">
        <v>0.7</v>
      </c>
      <c r="I440" s="149"/>
      <c r="L440" s="145"/>
      <c r="M440" s="150"/>
      <c r="T440" s="151"/>
      <c r="AT440" s="146" t="s">
        <v>163</v>
      </c>
      <c r="AU440" s="146" t="s">
        <v>92</v>
      </c>
      <c r="AV440" s="12" t="s">
        <v>92</v>
      </c>
      <c r="AW440" s="12" t="s">
        <v>42</v>
      </c>
      <c r="AX440" s="12" t="s">
        <v>82</v>
      </c>
      <c r="AY440" s="146" t="s">
        <v>137</v>
      </c>
    </row>
    <row r="441" spans="2:65" s="12" customFormat="1" ht="10.199999999999999">
      <c r="B441" s="145"/>
      <c r="D441" s="141" t="s">
        <v>163</v>
      </c>
      <c r="E441" s="146" t="s">
        <v>44</v>
      </c>
      <c r="F441" s="147" t="s">
        <v>657</v>
      </c>
      <c r="H441" s="148">
        <v>17.899999999999999</v>
      </c>
      <c r="I441" s="149"/>
      <c r="L441" s="145"/>
      <c r="M441" s="150"/>
      <c r="T441" s="151"/>
      <c r="AT441" s="146" t="s">
        <v>163</v>
      </c>
      <c r="AU441" s="146" t="s">
        <v>92</v>
      </c>
      <c r="AV441" s="12" t="s">
        <v>92</v>
      </c>
      <c r="AW441" s="12" t="s">
        <v>42</v>
      </c>
      <c r="AX441" s="12" t="s">
        <v>82</v>
      </c>
      <c r="AY441" s="146" t="s">
        <v>137</v>
      </c>
    </row>
    <row r="442" spans="2:65" s="12" customFormat="1" ht="10.199999999999999">
      <c r="B442" s="145"/>
      <c r="D442" s="141" t="s">
        <v>163</v>
      </c>
      <c r="E442" s="146" t="s">
        <v>44</v>
      </c>
      <c r="F442" s="147" t="s">
        <v>658</v>
      </c>
      <c r="H442" s="148">
        <v>25.8</v>
      </c>
      <c r="I442" s="149"/>
      <c r="L442" s="145"/>
      <c r="M442" s="150"/>
      <c r="T442" s="151"/>
      <c r="AT442" s="146" t="s">
        <v>163</v>
      </c>
      <c r="AU442" s="146" t="s">
        <v>92</v>
      </c>
      <c r="AV442" s="12" t="s">
        <v>92</v>
      </c>
      <c r="AW442" s="12" t="s">
        <v>42</v>
      </c>
      <c r="AX442" s="12" t="s">
        <v>82</v>
      </c>
      <c r="AY442" s="146" t="s">
        <v>137</v>
      </c>
    </row>
    <row r="443" spans="2:65" s="14" customFormat="1" ht="10.199999999999999">
      <c r="B443" s="164"/>
      <c r="D443" s="141" t="s">
        <v>163</v>
      </c>
      <c r="E443" s="165" t="s">
        <v>44</v>
      </c>
      <c r="F443" s="166" t="s">
        <v>305</v>
      </c>
      <c r="H443" s="165" t="s">
        <v>44</v>
      </c>
      <c r="I443" s="167"/>
      <c r="L443" s="164"/>
      <c r="M443" s="168"/>
      <c r="T443" s="169"/>
      <c r="AT443" s="165" t="s">
        <v>163</v>
      </c>
      <c r="AU443" s="165" t="s">
        <v>92</v>
      </c>
      <c r="AV443" s="14" t="s">
        <v>90</v>
      </c>
      <c r="AW443" s="14" t="s">
        <v>42</v>
      </c>
      <c r="AX443" s="14" t="s">
        <v>82</v>
      </c>
      <c r="AY443" s="165" t="s">
        <v>137</v>
      </c>
    </row>
    <row r="444" spans="2:65" s="12" customFormat="1" ht="10.199999999999999">
      <c r="B444" s="145"/>
      <c r="D444" s="141" t="s">
        <v>163</v>
      </c>
      <c r="E444" s="146" t="s">
        <v>44</v>
      </c>
      <c r="F444" s="147" t="s">
        <v>306</v>
      </c>
      <c r="H444" s="148">
        <v>59.41</v>
      </c>
      <c r="I444" s="149"/>
      <c r="L444" s="145"/>
      <c r="M444" s="150"/>
      <c r="T444" s="151"/>
      <c r="AT444" s="146" t="s">
        <v>163</v>
      </c>
      <c r="AU444" s="146" t="s">
        <v>92</v>
      </c>
      <c r="AV444" s="12" t="s">
        <v>92</v>
      </c>
      <c r="AW444" s="12" t="s">
        <v>42</v>
      </c>
      <c r="AX444" s="12" t="s">
        <v>82</v>
      </c>
      <c r="AY444" s="146" t="s">
        <v>137</v>
      </c>
    </row>
    <row r="445" spans="2:65" s="12" customFormat="1" ht="10.199999999999999">
      <c r="B445" s="145"/>
      <c r="D445" s="141" t="s">
        <v>163</v>
      </c>
      <c r="E445" s="146" t="s">
        <v>44</v>
      </c>
      <c r="F445" s="147" t="s">
        <v>307</v>
      </c>
      <c r="H445" s="148">
        <v>5.17</v>
      </c>
      <c r="I445" s="149"/>
      <c r="L445" s="145"/>
      <c r="M445" s="150"/>
      <c r="T445" s="151"/>
      <c r="AT445" s="146" t="s">
        <v>163</v>
      </c>
      <c r="AU445" s="146" t="s">
        <v>92</v>
      </c>
      <c r="AV445" s="12" t="s">
        <v>92</v>
      </c>
      <c r="AW445" s="12" t="s">
        <v>42</v>
      </c>
      <c r="AX445" s="12" t="s">
        <v>82</v>
      </c>
      <c r="AY445" s="146" t="s">
        <v>137</v>
      </c>
    </row>
    <row r="446" spans="2:65" s="14" customFormat="1" ht="10.199999999999999">
      <c r="B446" s="164"/>
      <c r="D446" s="141" t="s">
        <v>163</v>
      </c>
      <c r="E446" s="165" t="s">
        <v>44</v>
      </c>
      <c r="F446" s="166" t="s">
        <v>271</v>
      </c>
      <c r="H446" s="165" t="s">
        <v>44</v>
      </c>
      <c r="I446" s="167"/>
      <c r="L446" s="164"/>
      <c r="M446" s="168"/>
      <c r="T446" s="169"/>
      <c r="AT446" s="165" t="s">
        <v>163</v>
      </c>
      <c r="AU446" s="165" t="s">
        <v>92</v>
      </c>
      <c r="AV446" s="14" t="s">
        <v>90</v>
      </c>
      <c r="AW446" s="14" t="s">
        <v>42</v>
      </c>
      <c r="AX446" s="14" t="s">
        <v>82</v>
      </c>
      <c r="AY446" s="165" t="s">
        <v>137</v>
      </c>
    </row>
    <row r="447" spans="2:65" s="12" customFormat="1" ht="10.199999999999999">
      <c r="B447" s="145"/>
      <c r="D447" s="141" t="s">
        <v>163</v>
      </c>
      <c r="E447" s="146" t="s">
        <v>44</v>
      </c>
      <c r="F447" s="147" t="s">
        <v>290</v>
      </c>
      <c r="H447" s="148">
        <v>21.07</v>
      </c>
      <c r="I447" s="149"/>
      <c r="L447" s="145"/>
      <c r="M447" s="150"/>
      <c r="T447" s="151"/>
      <c r="AT447" s="146" t="s">
        <v>163</v>
      </c>
      <c r="AU447" s="146" t="s">
        <v>92</v>
      </c>
      <c r="AV447" s="12" t="s">
        <v>92</v>
      </c>
      <c r="AW447" s="12" t="s">
        <v>42</v>
      </c>
      <c r="AX447" s="12" t="s">
        <v>82</v>
      </c>
      <c r="AY447" s="146" t="s">
        <v>137</v>
      </c>
    </row>
    <row r="448" spans="2:65" s="12" customFormat="1" ht="10.199999999999999">
      <c r="B448" s="145"/>
      <c r="D448" s="141" t="s">
        <v>163</v>
      </c>
      <c r="E448" s="146" t="s">
        <v>44</v>
      </c>
      <c r="F448" s="147" t="s">
        <v>291</v>
      </c>
      <c r="H448" s="148">
        <v>19.59</v>
      </c>
      <c r="I448" s="149"/>
      <c r="L448" s="145"/>
      <c r="M448" s="150"/>
      <c r="T448" s="151"/>
      <c r="AT448" s="146" t="s">
        <v>163</v>
      </c>
      <c r="AU448" s="146" t="s">
        <v>92</v>
      </c>
      <c r="AV448" s="12" t="s">
        <v>92</v>
      </c>
      <c r="AW448" s="12" t="s">
        <v>42</v>
      </c>
      <c r="AX448" s="12" t="s">
        <v>82</v>
      </c>
      <c r="AY448" s="146" t="s">
        <v>137</v>
      </c>
    </row>
    <row r="449" spans="2:65" s="12" customFormat="1" ht="10.199999999999999">
      <c r="B449" s="145"/>
      <c r="D449" s="141" t="s">
        <v>163</v>
      </c>
      <c r="E449" s="146" t="s">
        <v>44</v>
      </c>
      <c r="F449" s="147" t="s">
        <v>292</v>
      </c>
      <c r="H449" s="148">
        <v>25.7</v>
      </c>
      <c r="I449" s="149"/>
      <c r="L449" s="145"/>
      <c r="M449" s="150"/>
      <c r="T449" s="151"/>
      <c r="AT449" s="146" t="s">
        <v>163</v>
      </c>
      <c r="AU449" s="146" t="s">
        <v>92</v>
      </c>
      <c r="AV449" s="12" t="s">
        <v>92</v>
      </c>
      <c r="AW449" s="12" t="s">
        <v>42</v>
      </c>
      <c r="AX449" s="12" t="s">
        <v>82</v>
      </c>
      <c r="AY449" s="146" t="s">
        <v>137</v>
      </c>
    </row>
    <row r="450" spans="2:65" s="12" customFormat="1" ht="10.199999999999999">
      <c r="B450" s="145"/>
      <c r="D450" s="141" t="s">
        <v>163</v>
      </c>
      <c r="E450" s="146" t="s">
        <v>44</v>
      </c>
      <c r="F450" s="147" t="s">
        <v>293</v>
      </c>
      <c r="H450" s="148">
        <v>5.75</v>
      </c>
      <c r="I450" s="149"/>
      <c r="L450" s="145"/>
      <c r="M450" s="150"/>
      <c r="T450" s="151"/>
      <c r="AT450" s="146" t="s">
        <v>163</v>
      </c>
      <c r="AU450" s="146" t="s">
        <v>92</v>
      </c>
      <c r="AV450" s="12" t="s">
        <v>92</v>
      </c>
      <c r="AW450" s="12" t="s">
        <v>42</v>
      </c>
      <c r="AX450" s="12" t="s">
        <v>82</v>
      </c>
      <c r="AY450" s="146" t="s">
        <v>137</v>
      </c>
    </row>
    <row r="451" spans="2:65" s="12" customFormat="1" ht="10.199999999999999">
      <c r="B451" s="145"/>
      <c r="D451" s="141" t="s">
        <v>163</v>
      </c>
      <c r="E451" s="146" t="s">
        <v>44</v>
      </c>
      <c r="F451" s="147" t="s">
        <v>294</v>
      </c>
      <c r="H451" s="148">
        <v>10.3</v>
      </c>
      <c r="I451" s="149"/>
      <c r="L451" s="145"/>
      <c r="M451" s="150"/>
      <c r="T451" s="151"/>
      <c r="AT451" s="146" t="s">
        <v>163</v>
      </c>
      <c r="AU451" s="146" t="s">
        <v>92</v>
      </c>
      <c r="AV451" s="12" t="s">
        <v>92</v>
      </c>
      <c r="AW451" s="12" t="s">
        <v>42</v>
      </c>
      <c r="AX451" s="12" t="s">
        <v>82</v>
      </c>
      <c r="AY451" s="146" t="s">
        <v>137</v>
      </c>
    </row>
    <row r="452" spans="2:65" s="12" customFormat="1" ht="10.199999999999999">
      <c r="B452" s="145"/>
      <c r="D452" s="141" t="s">
        <v>163</v>
      </c>
      <c r="E452" s="146" t="s">
        <v>44</v>
      </c>
      <c r="F452" s="147" t="s">
        <v>295</v>
      </c>
      <c r="H452" s="148">
        <v>26.2</v>
      </c>
      <c r="I452" s="149"/>
      <c r="L452" s="145"/>
      <c r="M452" s="150"/>
      <c r="T452" s="151"/>
      <c r="AT452" s="146" t="s">
        <v>163</v>
      </c>
      <c r="AU452" s="146" t="s">
        <v>92</v>
      </c>
      <c r="AV452" s="12" t="s">
        <v>92</v>
      </c>
      <c r="AW452" s="12" t="s">
        <v>42</v>
      </c>
      <c r="AX452" s="12" t="s">
        <v>82</v>
      </c>
      <c r="AY452" s="146" t="s">
        <v>137</v>
      </c>
    </row>
    <row r="453" spans="2:65" s="12" customFormat="1" ht="10.199999999999999">
      <c r="B453" s="145"/>
      <c r="D453" s="141" t="s">
        <v>163</v>
      </c>
      <c r="E453" s="146" t="s">
        <v>44</v>
      </c>
      <c r="F453" s="147" t="s">
        <v>296</v>
      </c>
      <c r="H453" s="148">
        <v>25.95</v>
      </c>
      <c r="I453" s="149"/>
      <c r="L453" s="145"/>
      <c r="M453" s="150"/>
      <c r="T453" s="151"/>
      <c r="AT453" s="146" t="s">
        <v>163</v>
      </c>
      <c r="AU453" s="146" t="s">
        <v>92</v>
      </c>
      <c r="AV453" s="12" t="s">
        <v>92</v>
      </c>
      <c r="AW453" s="12" t="s">
        <v>42</v>
      </c>
      <c r="AX453" s="12" t="s">
        <v>82</v>
      </c>
      <c r="AY453" s="146" t="s">
        <v>137</v>
      </c>
    </row>
    <row r="454" spans="2:65" s="12" customFormat="1" ht="10.199999999999999">
      <c r="B454" s="145"/>
      <c r="D454" s="141" t="s">
        <v>163</v>
      </c>
      <c r="E454" s="146" t="s">
        <v>44</v>
      </c>
      <c r="F454" s="147" t="s">
        <v>297</v>
      </c>
      <c r="H454" s="148">
        <v>112.8</v>
      </c>
      <c r="I454" s="149"/>
      <c r="L454" s="145"/>
      <c r="M454" s="150"/>
      <c r="T454" s="151"/>
      <c r="AT454" s="146" t="s">
        <v>163</v>
      </c>
      <c r="AU454" s="146" t="s">
        <v>92</v>
      </c>
      <c r="AV454" s="12" t="s">
        <v>92</v>
      </c>
      <c r="AW454" s="12" t="s">
        <v>42</v>
      </c>
      <c r="AX454" s="12" t="s">
        <v>82</v>
      </c>
      <c r="AY454" s="146" t="s">
        <v>137</v>
      </c>
    </row>
    <row r="455" spans="2:65" s="12" customFormat="1" ht="10.199999999999999">
      <c r="B455" s="145"/>
      <c r="D455" s="141" t="s">
        <v>163</v>
      </c>
      <c r="E455" s="146" t="s">
        <v>44</v>
      </c>
      <c r="F455" s="147" t="s">
        <v>298</v>
      </c>
      <c r="H455" s="148">
        <v>50.5</v>
      </c>
      <c r="I455" s="149"/>
      <c r="L455" s="145"/>
      <c r="M455" s="150"/>
      <c r="T455" s="151"/>
      <c r="AT455" s="146" t="s">
        <v>163</v>
      </c>
      <c r="AU455" s="146" t="s">
        <v>92</v>
      </c>
      <c r="AV455" s="12" t="s">
        <v>92</v>
      </c>
      <c r="AW455" s="12" t="s">
        <v>42</v>
      </c>
      <c r="AX455" s="12" t="s">
        <v>82</v>
      </c>
      <c r="AY455" s="146" t="s">
        <v>137</v>
      </c>
    </row>
    <row r="456" spans="2:65" s="12" customFormat="1" ht="10.199999999999999">
      <c r="B456" s="145"/>
      <c r="D456" s="141" t="s">
        <v>163</v>
      </c>
      <c r="E456" s="146" t="s">
        <v>44</v>
      </c>
      <c r="F456" s="147" t="s">
        <v>299</v>
      </c>
      <c r="H456" s="148">
        <v>88.42</v>
      </c>
      <c r="I456" s="149"/>
      <c r="L456" s="145"/>
      <c r="M456" s="150"/>
      <c r="T456" s="151"/>
      <c r="AT456" s="146" t="s">
        <v>163</v>
      </c>
      <c r="AU456" s="146" t="s">
        <v>92</v>
      </c>
      <c r="AV456" s="12" t="s">
        <v>92</v>
      </c>
      <c r="AW456" s="12" t="s">
        <v>42</v>
      </c>
      <c r="AX456" s="12" t="s">
        <v>82</v>
      </c>
      <c r="AY456" s="146" t="s">
        <v>137</v>
      </c>
    </row>
    <row r="457" spans="2:65" s="12" customFormat="1" ht="10.199999999999999">
      <c r="B457" s="145"/>
      <c r="D457" s="141" t="s">
        <v>163</v>
      </c>
      <c r="E457" s="146" t="s">
        <v>44</v>
      </c>
      <c r="F457" s="147" t="s">
        <v>284</v>
      </c>
      <c r="H457" s="148">
        <v>75.3</v>
      </c>
      <c r="I457" s="149"/>
      <c r="L457" s="145"/>
      <c r="M457" s="150"/>
      <c r="T457" s="151"/>
      <c r="AT457" s="146" t="s">
        <v>163</v>
      </c>
      <c r="AU457" s="146" t="s">
        <v>92</v>
      </c>
      <c r="AV457" s="12" t="s">
        <v>92</v>
      </c>
      <c r="AW457" s="12" t="s">
        <v>42</v>
      </c>
      <c r="AX457" s="12" t="s">
        <v>82</v>
      </c>
      <c r="AY457" s="146" t="s">
        <v>137</v>
      </c>
    </row>
    <row r="458" spans="2:65" s="14" customFormat="1" ht="10.199999999999999">
      <c r="B458" s="164"/>
      <c r="D458" s="141" t="s">
        <v>163</v>
      </c>
      <c r="E458" s="165" t="s">
        <v>44</v>
      </c>
      <c r="F458" s="166" t="s">
        <v>659</v>
      </c>
      <c r="H458" s="165" t="s">
        <v>44</v>
      </c>
      <c r="I458" s="167"/>
      <c r="L458" s="164"/>
      <c r="M458" s="168"/>
      <c r="T458" s="169"/>
      <c r="AT458" s="165" t="s">
        <v>163</v>
      </c>
      <c r="AU458" s="165" t="s">
        <v>92</v>
      </c>
      <c r="AV458" s="14" t="s">
        <v>90</v>
      </c>
      <c r="AW458" s="14" t="s">
        <v>42</v>
      </c>
      <c r="AX458" s="14" t="s">
        <v>82</v>
      </c>
      <c r="AY458" s="165" t="s">
        <v>137</v>
      </c>
    </row>
    <row r="459" spans="2:65" s="12" customFormat="1" ht="10.199999999999999">
      <c r="B459" s="145"/>
      <c r="D459" s="141" t="s">
        <v>163</v>
      </c>
      <c r="E459" s="146" t="s">
        <v>44</v>
      </c>
      <c r="F459" s="147" t="s">
        <v>660</v>
      </c>
      <c r="H459" s="148">
        <v>37.5</v>
      </c>
      <c r="I459" s="149"/>
      <c r="L459" s="145"/>
      <c r="M459" s="150"/>
      <c r="T459" s="151"/>
      <c r="AT459" s="146" t="s">
        <v>163</v>
      </c>
      <c r="AU459" s="146" t="s">
        <v>92</v>
      </c>
      <c r="AV459" s="12" t="s">
        <v>92</v>
      </c>
      <c r="AW459" s="12" t="s">
        <v>42</v>
      </c>
      <c r="AX459" s="12" t="s">
        <v>82</v>
      </c>
      <c r="AY459" s="146" t="s">
        <v>137</v>
      </c>
    </row>
    <row r="460" spans="2:65" s="12" customFormat="1" ht="10.199999999999999">
      <c r="B460" s="145"/>
      <c r="D460" s="141" t="s">
        <v>163</v>
      </c>
      <c r="E460" s="146" t="s">
        <v>44</v>
      </c>
      <c r="F460" s="147" t="s">
        <v>661</v>
      </c>
      <c r="H460" s="148">
        <v>11.6</v>
      </c>
      <c r="I460" s="149"/>
      <c r="L460" s="145"/>
      <c r="M460" s="150"/>
      <c r="T460" s="151"/>
      <c r="AT460" s="146" t="s">
        <v>163</v>
      </c>
      <c r="AU460" s="146" t="s">
        <v>92</v>
      </c>
      <c r="AV460" s="12" t="s">
        <v>92</v>
      </c>
      <c r="AW460" s="12" t="s">
        <v>42</v>
      </c>
      <c r="AX460" s="12" t="s">
        <v>82</v>
      </c>
      <c r="AY460" s="146" t="s">
        <v>137</v>
      </c>
    </row>
    <row r="461" spans="2:65" s="13" customFormat="1" ht="10.199999999999999">
      <c r="B461" s="157"/>
      <c r="D461" s="141" t="s">
        <v>163</v>
      </c>
      <c r="E461" s="158" t="s">
        <v>44</v>
      </c>
      <c r="F461" s="159" t="s">
        <v>222</v>
      </c>
      <c r="H461" s="160">
        <v>626.55999999999995</v>
      </c>
      <c r="I461" s="161"/>
      <c r="L461" s="157"/>
      <c r="M461" s="162"/>
      <c r="T461" s="163"/>
      <c r="AT461" s="158" t="s">
        <v>163</v>
      </c>
      <c r="AU461" s="158" t="s">
        <v>92</v>
      </c>
      <c r="AV461" s="13" t="s">
        <v>155</v>
      </c>
      <c r="AW461" s="13" t="s">
        <v>42</v>
      </c>
      <c r="AX461" s="13" t="s">
        <v>90</v>
      </c>
      <c r="AY461" s="158" t="s">
        <v>137</v>
      </c>
    </row>
    <row r="462" spans="2:65" s="1" customFormat="1" ht="16.5" customHeight="1">
      <c r="B462" s="33"/>
      <c r="C462" s="128" t="s">
        <v>662</v>
      </c>
      <c r="D462" s="128" t="s">
        <v>140</v>
      </c>
      <c r="E462" s="129" t="s">
        <v>663</v>
      </c>
      <c r="F462" s="130" t="s">
        <v>664</v>
      </c>
      <c r="G462" s="131" t="s">
        <v>209</v>
      </c>
      <c r="H462" s="132">
        <v>140</v>
      </c>
      <c r="I462" s="133"/>
      <c r="J462" s="134">
        <f>ROUND(I462*H462,2)</f>
        <v>0</v>
      </c>
      <c r="K462" s="130" t="s">
        <v>210</v>
      </c>
      <c r="L462" s="33"/>
      <c r="M462" s="135" t="s">
        <v>44</v>
      </c>
      <c r="N462" s="136" t="s">
        <v>53</v>
      </c>
      <c r="P462" s="137">
        <f>O462*H462</f>
        <v>0</v>
      </c>
      <c r="Q462" s="137">
        <v>0</v>
      </c>
      <c r="R462" s="137">
        <f>Q462*H462</f>
        <v>0</v>
      </c>
      <c r="S462" s="137">
        <v>0</v>
      </c>
      <c r="T462" s="138">
        <f>S462*H462</f>
        <v>0</v>
      </c>
      <c r="AR462" s="139" t="s">
        <v>155</v>
      </c>
      <c r="AT462" s="139" t="s">
        <v>140</v>
      </c>
      <c r="AU462" s="139" t="s">
        <v>92</v>
      </c>
      <c r="AY462" s="17" t="s">
        <v>137</v>
      </c>
      <c r="BE462" s="140">
        <f>IF(N462="základní",J462,0)</f>
        <v>0</v>
      </c>
      <c r="BF462" s="140">
        <f>IF(N462="snížená",J462,0)</f>
        <v>0</v>
      </c>
      <c r="BG462" s="140">
        <f>IF(N462="zákl. přenesená",J462,0)</f>
        <v>0</v>
      </c>
      <c r="BH462" s="140">
        <f>IF(N462="sníž. přenesená",J462,0)</f>
        <v>0</v>
      </c>
      <c r="BI462" s="140">
        <f>IF(N462="nulová",J462,0)</f>
        <v>0</v>
      </c>
      <c r="BJ462" s="17" t="s">
        <v>90</v>
      </c>
      <c r="BK462" s="140">
        <f>ROUND(I462*H462,2)</f>
        <v>0</v>
      </c>
      <c r="BL462" s="17" t="s">
        <v>155</v>
      </c>
      <c r="BM462" s="139" t="s">
        <v>665</v>
      </c>
    </row>
    <row r="463" spans="2:65" s="1" customFormat="1" ht="10.199999999999999">
      <c r="B463" s="33"/>
      <c r="D463" s="155" t="s">
        <v>212</v>
      </c>
      <c r="F463" s="156" t="s">
        <v>666</v>
      </c>
      <c r="I463" s="143"/>
      <c r="L463" s="33"/>
      <c r="M463" s="144"/>
      <c r="T463" s="54"/>
      <c r="AT463" s="17" t="s">
        <v>212</v>
      </c>
      <c r="AU463" s="17" t="s">
        <v>92</v>
      </c>
    </row>
    <row r="464" spans="2:65" s="14" customFormat="1" ht="10.199999999999999">
      <c r="B464" s="164"/>
      <c r="D464" s="141" t="s">
        <v>163</v>
      </c>
      <c r="E464" s="165" t="s">
        <v>44</v>
      </c>
      <c r="F464" s="166" t="s">
        <v>271</v>
      </c>
      <c r="H464" s="165" t="s">
        <v>44</v>
      </c>
      <c r="I464" s="167"/>
      <c r="L464" s="164"/>
      <c r="M464" s="168"/>
      <c r="T464" s="169"/>
      <c r="AT464" s="165" t="s">
        <v>163</v>
      </c>
      <c r="AU464" s="165" t="s">
        <v>92</v>
      </c>
      <c r="AV464" s="14" t="s">
        <v>90</v>
      </c>
      <c r="AW464" s="14" t="s">
        <v>42</v>
      </c>
      <c r="AX464" s="14" t="s">
        <v>82</v>
      </c>
      <c r="AY464" s="165" t="s">
        <v>137</v>
      </c>
    </row>
    <row r="465" spans="2:65" s="12" customFormat="1" ht="10.199999999999999">
      <c r="B465" s="145"/>
      <c r="D465" s="141" t="s">
        <v>163</v>
      </c>
      <c r="E465" s="146" t="s">
        <v>44</v>
      </c>
      <c r="F465" s="147" t="s">
        <v>272</v>
      </c>
      <c r="H465" s="148">
        <v>3.8</v>
      </c>
      <c r="I465" s="149"/>
      <c r="L465" s="145"/>
      <c r="M465" s="150"/>
      <c r="T465" s="151"/>
      <c r="AT465" s="146" t="s">
        <v>163</v>
      </c>
      <c r="AU465" s="146" t="s">
        <v>92</v>
      </c>
      <c r="AV465" s="12" t="s">
        <v>92</v>
      </c>
      <c r="AW465" s="12" t="s">
        <v>42</v>
      </c>
      <c r="AX465" s="12" t="s">
        <v>82</v>
      </c>
      <c r="AY465" s="146" t="s">
        <v>137</v>
      </c>
    </row>
    <row r="466" spans="2:65" s="12" customFormat="1" ht="10.199999999999999">
      <c r="B466" s="145"/>
      <c r="D466" s="141" t="s">
        <v>163</v>
      </c>
      <c r="E466" s="146" t="s">
        <v>44</v>
      </c>
      <c r="F466" s="147" t="s">
        <v>273</v>
      </c>
      <c r="H466" s="148">
        <v>4.0999999999999996</v>
      </c>
      <c r="I466" s="149"/>
      <c r="L466" s="145"/>
      <c r="M466" s="150"/>
      <c r="T466" s="151"/>
      <c r="AT466" s="146" t="s">
        <v>163</v>
      </c>
      <c r="AU466" s="146" t="s">
        <v>92</v>
      </c>
      <c r="AV466" s="12" t="s">
        <v>92</v>
      </c>
      <c r="AW466" s="12" t="s">
        <v>42</v>
      </c>
      <c r="AX466" s="12" t="s">
        <v>82</v>
      </c>
      <c r="AY466" s="146" t="s">
        <v>137</v>
      </c>
    </row>
    <row r="467" spans="2:65" s="12" customFormat="1" ht="10.199999999999999">
      <c r="B467" s="145"/>
      <c r="D467" s="141" t="s">
        <v>163</v>
      </c>
      <c r="E467" s="146" t="s">
        <v>44</v>
      </c>
      <c r="F467" s="147" t="s">
        <v>274</v>
      </c>
      <c r="H467" s="148">
        <v>5.7</v>
      </c>
      <c r="I467" s="149"/>
      <c r="L467" s="145"/>
      <c r="M467" s="150"/>
      <c r="T467" s="151"/>
      <c r="AT467" s="146" t="s">
        <v>163</v>
      </c>
      <c r="AU467" s="146" t="s">
        <v>92</v>
      </c>
      <c r="AV467" s="12" t="s">
        <v>92</v>
      </c>
      <c r="AW467" s="12" t="s">
        <v>42</v>
      </c>
      <c r="AX467" s="12" t="s">
        <v>82</v>
      </c>
      <c r="AY467" s="146" t="s">
        <v>137</v>
      </c>
    </row>
    <row r="468" spans="2:65" s="12" customFormat="1" ht="10.199999999999999">
      <c r="B468" s="145"/>
      <c r="D468" s="141" t="s">
        <v>163</v>
      </c>
      <c r="E468" s="146" t="s">
        <v>44</v>
      </c>
      <c r="F468" s="147" t="s">
        <v>275</v>
      </c>
      <c r="H468" s="148">
        <v>1.7</v>
      </c>
      <c r="I468" s="149"/>
      <c r="L468" s="145"/>
      <c r="M468" s="150"/>
      <c r="T468" s="151"/>
      <c r="AT468" s="146" t="s">
        <v>163</v>
      </c>
      <c r="AU468" s="146" t="s">
        <v>92</v>
      </c>
      <c r="AV468" s="12" t="s">
        <v>92</v>
      </c>
      <c r="AW468" s="12" t="s">
        <v>42</v>
      </c>
      <c r="AX468" s="12" t="s">
        <v>82</v>
      </c>
      <c r="AY468" s="146" t="s">
        <v>137</v>
      </c>
    </row>
    <row r="469" spans="2:65" s="12" customFormat="1" ht="10.199999999999999">
      <c r="B469" s="145"/>
      <c r="D469" s="141" t="s">
        <v>163</v>
      </c>
      <c r="E469" s="146" t="s">
        <v>44</v>
      </c>
      <c r="F469" s="147" t="s">
        <v>276</v>
      </c>
      <c r="H469" s="148">
        <v>0.7</v>
      </c>
      <c r="I469" s="149"/>
      <c r="L469" s="145"/>
      <c r="M469" s="150"/>
      <c r="T469" s="151"/>
      <c r="AT469" s="146" t="s">
        <v>163</v>
      </c>
      <c r="AU469" s="146" t="s">
        <v>92</v>
      </c>
      <c r="AV469" s="12" t="s">
        <v>92</v>
      </c>
      <c r="AW469" s="12" t="s">
        <v>42</v>
      </c>
      <c r="AX469" s="12" t="s">
        <v>82</v>
      </c>
      <c r="AY469" s="146" t="s">
        <v>137</v>
      </c>
    </row>
    <row r="470" spans="2:65" s="12" customFormat="1" ht="10.199999999999999">
      <c r="B470" s="145"/>
      <c r="D470" s="141" t="s">
        <v>163</v>
      </c>
      <c r="E470" s="146" t="s">
        <v>44</v>
      </c>
      <c r="F470" s="147" t="s">
        <v>277</v>
      </c>
      <c r="H470" s="148">
        <v>11.3</v>
      </c>
      <c r="I470" s="149"/>
      <c r="L470" s="145"/>
      <c r="M470" s="150"/>
      <c r="T470" s="151"/>
      <c r="AT470" s="146" t="s">
        <v>163</v>
      </c>
      <c r="AU470" s="146" t="s">
        <v>92</v>
      </c>
      <c r="AV470" s="12" t="s">
        <v>92</v>
      </c>
      <c r="AW470" s="12" t="s">
        <v>42</v>
      </c>
      <c r="AX470" s="12" t="s">
        <v>82</v>
      </c>
      <c r="AY470" s="146" t="s">
        <v>137</v>
      </c>
    </row>
    <row r="471" spans="2:65" s="12" customFormat="1" ht="10.199999999999999">
      <c r="B471" s="145"/>
      <c r="D471" s="141" t="s">
        <v>163</v>
      </c>
      <c r="E471" s="146" t="s">
        <v>44</v>
      </c>
      <c r="F471" s="147" t="s">
        <v>278</v>
      </c>
      <c r="H471" s="148">
        <v>99.2</v>
      </c>
      <c r="I471" s="149"/>
      <c r="L471" s="145"/>
      <c r="M471" s="150"/>
      <c r="T471" s="151"/>
      <c r="AT471" s="146" t="s">
        <v>163</v>
      </c>
      <c r="AU471" s="146" t="s">
        <v>92</v>
      </c>
      <c r="AV471" s="12" t="s">
        <v>92</v>
      </c>
      <c r="AW471" s="12" t="s">
        <v>42</v>
      </c>
      <c r="AX471" s="12" t="s">
        <v>82</v>
      </c>
      <c r="AY471" s="146" t="s">
        <v>137</v>
      </c>
    </row>
    <row r="472" spans="2:65" s="12" customFormat="1" ht="10.199999999999999">
      <c r="B472" s="145"/>
      <c r="D472" s="141" t="s">
        <v>163</v>
      </c>
      <c r="E472" s="146" t="s">
        <v>44</v>
      </c>
      <c r="F472" s="147" t="s">
        <v>283</v>
      </c>
      <c r="H472" s="148">
        <v>13.5</v>
      </c>
      <c r="I472" s="149"/>
      <c r="L472" s="145"/>
      <c r="M472" s="150"/>
      <c r="T472" s="151"/>
      <c r="AT472" s="146" t="s">
        <v>163</v>
      </c>
      <c r="AU472" s="146" t="s">
        <v>92</v>
      </c>
      <c r="AV472" s="12" t="s">
        <v>92</v>
      </c>
      <c r="AW472" s="12" t="s">
        <v>42</v>
      </c>
      <c r="AX472" s="12" t="s">
        <v>82</v>
      </c>
      <c r="AY472" s="146" t="s">
        <v>137</v>
      </c>
    </row>
    <row r="473" spans="2:65" s="13" customFormat="1" ht="10.199999999999999">
      <c r="B473" s="157"/>
      <c r="D473" s="141" t="s">
        <v>163</v>
      </c>
      <c r="E473" s="158" t="s">
        <v>44</v>
      </c>
      <c r="F473" s="159" t="s">
        <v>222</v>
      </c>
      <c r="H473" s="160">
        <v>140</v>
      </c>
      <c r="I473" s="161"/>
      <c r="L473" s="157"/>
      <c r="M473" s="162"/>
      <c r="T473" s="163"/>
      <c r="AT473" s="158" t="s">
        <v>163</v>
      </c>
      <c r="AU473" s="158" t="s">
        <v>92</v>
      </c>
      <c r="AV473" s="13" t="s">
        <v>155</v>
      </c>
      <c r="AW473" s="13" t="s">
        <v>42</v>
      </c>
      <c r="AX473" s="13" t="s">
        <v>90</v>
      </c>
      <c r="AY473" s="158" t="s">
        <v>137</v>
      </c>
    </row>
    <row r="474" spans="2:65" s="1" customFormat="1" ht="21.75" customHeight="1">
      <c r="B474" s="33"/>
      <c r="C474" s="128" t="s">
        <v>667</v>
      </c>
      <c r="D474" s="128" t="s">
        <v>140</v>
      </c>
      <c r="E474" s="129" t="s">
        <v>668</v>
      </c>
      <c r="F474" s="130" t="s">
        <v>669</v>
      </c>
      <c r="G474" s="131" t="s">
        <v>209</v>
      </c>
      <c r="H474" s="132">
        <v>81.442999999999998</v>
      </c>
      <c r="I474" s="133"/>
      <c r="J474" s="134">
        <f>ROUND(I474*H474,2)</f>
        <v>0</v>
      </c>
      <c r="K474" s="130" t="s">
        <v>210</v>
      </c>
      <c r="L474" s="33"/>
      <c r="M474" s="135" t="s">
        <v>44</v>
      </c>
      <c r="N474" s="136" t="s">
        <v>53</v>
      </c>
      <c r="P474" s="137">
        <f>O474*H474</f>
        <v>0</v>
      </c>
      <c r="Q474" s="137">
        <v>8.0570000000000003E-2</v>
      </c>
      <c r="R474" s="137">
        <f>Q474*H474</f>
        <v>6.5618625100000001</v>
      </c>
      <c r="S474" s="137">
        <v>0</v>
      </c>
      <c r="T474" s="138">
        <f>S474*H474</f>
        <v>0</v>
      </c>
      <c r="AR474" s="139" t="s">
        <v>155</v>
      </c>
      <c r="AT474" s="139" t="s">
        <v>140</v>
      </c>
      <c r="AU474" s="139" t="s">
        <v>92</v>
      </c>
      <c r="AY474" s="17" t="s">
        <v>137</v>
      </c>
      <c r="BE474" s="140">
        <f>IF(N474="základní",J474,0)</f>
        <v>0</v>
      </c>
      <c r="BF474" s="140">
        <f>IF(N474="snížená",J474,0)</f>
        <v>0</v>
      </c>
      <c r="BG474" s="140">
        <f>IF(N474="zákl. přenesená",J474,0)</f>
        <v>0</v>
      </c>
      <c r="BH474" s="140">
        <f>IF(N474="sníž. přenesená",J474,0)</f>
        <v>0</v>
      </c>
      <c r="BI474" s="140">
        <f>IF(N474="nulová",J474,0)</f>
        <v>0</v>
      </c>
      <c r="BJ474" s="17" t="s">
        <v>90</v>
      </c>
      <c r="BK474" s="140">
        <f>ROUND(I474*H474,2)</f>
        <v>0</v>
      </c>
      <c r="BL474" s="17" t="s">
        <v>155</v>
      </c>
      <c r="BM474" s="139" t="s">
        <v>670</v>
      </c>
    </row>
    <row r="475" spans="2:65" s="1" customFormat="1" ht="10.199999999999999">
      <c r="B475" s="33"/>
      <c r="D475" s="155" t="s">
        <v>212</v>
      </c>
      <c r="F475" s="156" t="s">
        <v>671</v>
      </c>
      <c r="I475" s="143"/>
      <c r="L475" s="33"/>
      <c r="M475" s="144"/>
      <c r="T475" s="54"/>
      <c r="AT475" s="17" t="s">
        <v>212</v>
      </c>
      <c r="AU475" s="17" t="s">
        <v>92</v>
      </c>
    </row>
    <row r="476" spans="2:65" s="1" customFormat="1" ht="19.2">
      <c r="B476" s="33"/>
      <c r="D476" s="141" t="s">
        <v>146</v>
      </c>
      <c r="F476" s="142" t="s">
        <v>672</v>
      </c>
      <c r="I476" s="143"/>
      <c r="L476" s="33"/>
      <c r="M476" s="144"/>
      <c r="T476" s="54"/>
      <c r="AT476" s="17" t="s">
        <v>146</v>
      </c>
      <c r="AU476" s="17" t="s">
        <v>92</v>
      </c>
    </row>
    <row r="477" spans="2:65" s="14" customFormat="1" ht="10.199999999999999">
      <c r="B477" s="164"/>
      <c r="D477" s="141" t="s">
        <v>163</v>
      </c>
      <c r="E477" s="165" t="s">
        <v>44</v>
      </c>
      <c r="F477" s="166" t="s">
        <v>305</v>
      </c>
      <c r="H477" s="165" t="s">
        <v>44</v>
      </c>
      <c r="I477" s="167"/>
      <c r="L477" s="164"/>
      <c r="M477" s="168"/>
      <c r="T477" s="169"/>
      <c r="AT477" s="165" t="s">
        <v>163</v>
      </c>
      <c r="AU477" s="165" t="s">
        <v>92</v>
      </c>
      <c r="AV477" s="14" t="s">
        <v>90</v>
      </c>
      <c r="AW477" s="14" t="s">
        <v>42</v>
      </c>
      <c r="AX477" s="14" t="s">
        <v>82</v>
      </c>
      <c r="AY477" s="165" t="s">
        <v>137</v>
      </c>
    </row>
    <row r="478" spans="2:65" s="12" customFormat="1" ht="10.199999999999999">
      <c r="B478" s="145"/>
      <c r="D478" s="141" t="s">
        <v>163</v>
      </c>
      <c r="E478" s="146" t="s">
        <v>44</v>
      </c>
      <c r="F478" s="147" t="s">
        <v>673</v>
      </c>
      <c r="H478" s="148">
        <v>32.923000000000002</v>
      </c>
      <c r="I478" s="149"/>
      <c r="L478" s="145"/>
      <c r="M478" s="150"/>
      <c r="T478" s="151"/>
      <c r="AT478" s="146" t="s">
        <v>163</v>
      </c>
      <c r="AU478" s="146" t="s">
        <v>92</v>
      </c>
      <c r="AV478" s="12" t="s">
        <v>92</v>
      </c>
      <c r="AW478" s="12" t="s">
        <v>42</v>
      </c>
      <c r="AX478" s="12" t="s">
        <v>82</v>
      </c>
      <c r="AY478" s="146" t="s">
        <v>137</v>
      </c>
    </row>
    <row r="479" spans="2:65" s="12" customFormat="1" ht="10.199999999999999">
      <c r="B479" s="145"/>
      <c r="D479" s="141" t="s">
        <v>163</v>
      </c>
      <c r="E479" s="146" t="s">
        <v>44</v>
      </c>
      <c r="F479" s="147" t="s">
        <v>674</v>
      </c>
      <c r="H479" s="148">
        <v>14.625</v>
      </c>
      <c r="I479" s="149"/>
      <c r="L479" s="145"/>
      <c r="M479" s="150"/>
      <c r="T479" s="151"/>
      <c r="AT479" s="146" t="s">
        <v>163</v>
      </c>
      <c r="AU479" s="146" t="s">
        <v>92</v>
      </c>
      <c r="AV479" s="12" t="s">
        <v>92</v>
      </c>
      <c r="AW479" s="12" t="s">
        <v>42</v>
      </c>
      <c r="AX479" s="12" t="s">
        <v>82</v>
      </c>
      <c r="AY479" s="146" t="s">
        <v>137</v>
      </c>
    </row>
    <row r="480" spans="2:65" s="14" customFormat="1" ht="10.199999999999999">
      <c r="B480" s="164"/>
      <c r="D480" s="141" t="s">
        <v>163</v>
      </c>
      <c r="E480" s="165" t="s">
        <v>44</v>
      </c>
      <c r="F480" s="166" t="s">
        <v>636</v>
      </c>
      <c r="H480" s="165" t="s">
        <v>44</v>
      </c>
      <c r="I480" s="167"/>
      <c r="L480" s="164"/>
      <c r="M480" s="168"/>
      <c r="T480" s="169"/>
      <c r="AT480" s="165" t="s">
        <v>163</v>
      </c>
      <c r="AU480" s="165" t="s">
        <v>92</v>
      </c>
      <c r="AV480" s="14" t="s">
        <v>90</v>
      </c>
      <c r="AW480" s="14" t="s">
        <v>42</v>
      </c>
      <c r="AX480" s="14" t="s">
        <v>82</v>
      </c>
      <c r="AY480" s="165" t="s">
        <v>137</v>
      </c>
    </row>
    <row r="481" spans="2:65" s="12" customFormat="1" ht="10.199999999999999">
      <c r="B481" s="145"/>
      <c r="D481" s="141" t="s">
        <v>163</v>
      </c>
      <c r="E481" s="146" t="s">
        <v>44</v>
      </c>
      <c r="F481" s="147" t="s">
        <v>675</v>
      </c>
      <c r="H481" s="148">
        <v>27.375</v>
      </c>
      <c r="I481" s="149"/>
      <c r="L481" s="145"/>
      <c r="M481" s="150"/>
      <c r="T481" s="151"/>
      <c r="AT481" s="146" t="s">
        <v>163</v>
      </c>
      <c r="AU481" s="146" t="s">
        <v>92</v>
      </c>
      <c r="AV481" s="12" t="s">
        <v>92</v>
      </c>
      <c r="AW481" s="12" t="s">
        <v>42</v>
      </c>
      <c r="AX481" s="12" t="s">
        <v>82</v>
      </c>
      <c r="AY481" s="146" t="s">
        <v>137</v>
      </c>
    </row>
    <row r="482" spans="2:65" s="12" customFormat="1" ht="10.199999999999999">
      <c r="B482" s="145"/>
      <c r="D482" s="141" t="s">
        <v>163</v>
      </c>
      <c r="E482" s="146" t="s">
        <v>44</v>
      </c>
      <c r="F482" s="147" t="s">
        <v>676</v>
      </c>
      <c r="H482" s="148">
        <v>1.01</v>
      </c>
      <c r="I482" s="149"/>
      <c r="L482" s="145"/>
      <c r="M482" s="150"/>
      <c r="T482" s="151"/>
      <c r="AT482" s="146" t="s">
        <v>163</v>
      </c>
      <c r="AU482" s="146" t="s">
        <v>92</v>
      </c>
      <c r="AV482" s="12" t="s">
        <v>92</v>
      </c>
      <c r="AW482" s="12" t="s">
        <v>42</v>
      </c>
      <c r="AX482" s="12" t="s">
        <v>82</v>
      </c>
      <c r="AY482" s="146" t="s">
        <v>137</v>
      </c>
    </row>
    <row r="483" spans="2:65" s="12" customFormat="1" ht="10.199999999999999">
      <c r="B483" s="145"/>
      <c r="D483" s="141" t="s">
        <v>163</v>
      </c>
      <c r="E483" s="146" t="s">
        <v>44</v>
      </c>
      <c r="F483" s="147" t="s">
        <v>677</v>
      </c>
      <c r="H483" s="148">
        <v>1.01</v>
      </c>
      <c r="I483" s="149"/>
      <c r="L483" s="145"/>
      <c r="M483" s="150"/>
      <c r="T483" s="151"/>
      <c r="AT483" s="146" t="s">
        <v>163</v>
      </c>
      <c r="AU483" s="146" t="s">
        <v>92</v>
      </c>
      <c r="AV483" s="12" t="s">
        <v>92</v>
      </c>
      <c r="AW483" s="12" t="s">
        <v>42</v>
      </c>
      <c r="AX483" s="12" t="s">
        <v>82</v>
      </c>
      <c r="AY483" s="146" t="s">
        <v>137</v>
      </c>
    </row>
    <row r="484" spans="2:65" s="12" customFormat="1" ht="10.199999999999999">
      <c r="B484" s="145"/>
      <c r="D484" s="141" t="s">
        <v>163</v>
      </c>
      <c r="E484" s="146" t="s">
        <v>44</v>
      </c>
      <c r="F484" s="147" t="s">
        <v>678</v>
      </c>
      <c r="H484" s="148">
        <v>4.5</v>
      </c>
      <c r="I484" s="149"/>
      <c r="L484" s="145"/>
      <c r="M484" s="150"/>
      <c r="T484" s="151"/>
      <c r="AT484" s="146" t="s">
        <v>163</v>
      </c>
      <c r="AU484" s="146" t="s">
        <v>92</v>
      </c>
      <c r="AV484" s="12" t="s">
        <v>92</v>
      </c>
      <c r="AW484" s="12" t="s">
        <v>42</v>
      </c>
      <c r="AX484" s="12" t="s">
        <v>82</v>
      </c>
      <c r="AY484" s="146" t="s">
        <v>137</v>
      </c>
    </row>
    <row r="485" spans="2:65" s="13" customFormat="1" ht="10.199999999999999">
      <c r="B485" s="157"/>
      <c r="D485" s="141" t="s">
        <v>163</v>
      </c>
      <c r="E485" s="158" t="s">
        <v>44</v>
      </c>
      <c r="F485" s="159" t="s">
        <v>222</v>
      </c>
      <c r="H485" s="160">
        <v>81.443000000000012</v>
      </c>
      <c r="I485" s="161"/>
      <c r="L485" s="157"/>
      <c r="M485" s="162"/>
      <c r="T485" s="163"/>
      <c r="AT485" s="158" t="s">
        <v>163</v>
      </c>
      <c r="AU485" s="158" t="s">
        <v>92</v>
      </c>
      <c r="AV485" s="13" t="s">
        <v>155</v>
      </c>
      <c r="AW485" s="13" t="s">
        <v>42</v>
      </c>
      <c r="AX485" s="13" t="s">
        <v>90</v>
      </c>
      <c r="AY485" s="158" t="s">
        <v>137</v>
      </c>
    </row>
    <row r="486" spans="2:65" s="1" customFormat="1" ht="24.15" customHeight="1">
      <c r="B486" s="33"/>
      <c r="C486" s="128" t="s">
        <v>679</v>
      </c>
      <c r="D486" s="128" t="s">
        <v>140</v>
      </c>
      <c r="E486" s="129" t="s">
        <v>680</v>
      </c>
      <c r="F486" s="130" t="s">
        <v>681</v>
      </c>
      <c r="G486" s="131" t="s">
        <v>209</v>
      </c>
      <c r="H486" s="132">
        <v>29.414999999999999</v>
      </c>
      <c r="I486" s="133"/>
      <c r="J486" s="134">
        <f>ROUND(I486*H486,2)</f>
        <v>0</v>
      </c>
      <c r="K486" s="130" t="s">
        <v>210</v>
      </c>
      <c r="L486" s="33"/>
      <c r="M486" s="135" t="s">
        <v>44</v>
      </c>
      <c r="N486" s="136" t="s">
        <v>53</v>
      </c>
      <c r="P486" s="137">
        <f>O486*H486</f>
        <v>0</v>
      </c>
      <c r="Q486" s="137">
        <v>8.4470000000000003E-2</v>
      </c>
      <c r="R486" s="137">
        <f>Q486*H486</f>
        <v>2.48468505</v>
      </c>
      <c r="S486" s="137">
        <v>0</v>
      </c>
      <c r="T486" s="138">
        <f>S486*H486</f>
        <v>0</v>
      </c>
      <c r="AR486" s="139" t="s">
        <v>155</v>
      </c>
      <c r="AT486" s="139" t="s">
        <v>140</v>
      </c>
      <c r="AU486" s="139" t="s">
        <v>92</v>
      </c>
      <c r="AY486" s="17" t="s">
        <v>137</v>
      </c>
      <c r="BE486" s="140">
        <f>IF(N486="základní",J486,0)</f>
        <v>0</v>
      </c>
      <c r="BF486" s="140">
        <f>IF(N486="snížená",J486,0)</f>
        <v>0</v>
      </c>
      <c r="BG486" s="140">
        <f>IF(N486="zákl. přenesená",J486,0)</f>
        <v>0</v>
      </c>
      <c r="BH486" s="140">
        <f>IF(N486="sníž. přenesená",J486,0)</f>
        <v>0</v>
      </c>
      <c r="BI486" s="140">
        <f>IF(N486="nulová",J486,0)</f>
        <v>0</v>
      </c>
      <c r="BJ486" s="17" t="s">
        <v>90</v>
      </c>
      <c r="BK486" s="140">
        <f>ROUND(I486*H486,2)</f>
        <v>0</v>
      </c>
      <c r="BL486" s="17" t="s">
        <v>155</v>
      </c>
      <c r="BM486" s="139" t="s">
        <v>682</v>
      </c>
    </row>
    <row r="487" spans="2:65" s="1" customFormat="1" ht="10.199999999999999">
      <c r="B487" s="33"/>
      <c r="D487" s="155" t="s">
        <v>212</v>
      </c>
      <c r="F487" s="156" t="s">
        <v>683</v>
      </c>
      <c r="I487" s="143"/>
      <c r="L487" s="33"/>
      <c r="M487" s="144"/>
      <c r="T487" s="54"/>
      <c r="AT487" s="17" t="s">
        <v>212</v>
      </c>
      <c r="AU487" s="17" t="s">
        <v>92</v>
      </c>
    </row>
    <row r="488" spans="2:65" s="1" customFormat="1" ht="19.2">
      <c r="B488" s="33"/>
      <c r="D488" s="141" t="s">
        <v>146</v>
      </c>
      <c r="F488" s="142" t="s">
        <v>672</v>
      </c>
      <c r="I488" s="143"/>
      <c r="L488" s="33"/>
      <c r="M488" s="144"/>
      <c r="T488" s="54"/>
      <c r="AT488" s="17" t="s">
        <v>146</v>
      </c>
      <c r="AU488" s="17" t="s">
        <v>92</v>
      </c>
    </row>
    <row r="489" spans="2:65" s="14" customFormat="1" ht="10.199999999999999">
      <c r="B489" s="164"/>
      <c r="D489" s="141" t="s">
        <v>163</v>
      </c>
      <c r="E489" s="165" t="s">
        <v>44</v>
      </c>
      <c r="F489" s="166" t="s">
        <v>305</v>
      </c>
      <c r="H489" s="165" t="s">
        <v>44</v>
      </c>
      <c r="I489" s="167"/>
      <c r="L489" s="164"/>
      <c r="M489" s="168"/>
      <c r="T489" s="169"/>
      <c r="AT489" s="165" t="s">
        <v>163</v>
      </c>
      <c r="AU489" s="165" t="s">
        <v>92</v>
      </c>
      <c r="AV489" s="14" t="s">
        <v>90</v>
      </c>
      <c r="AW489" s="14" t="s">
        <v>42</v>
      </c>
      <c r="AX489" s="14" t="s">
        <v>82</v>
      </c>
      <c r="AY489" s="165" t="s">
        <v>137</v>
      </c>
    </row>
    <row r="490" spans="2:65" s="12" customFormat="1" ht="10.199999999999999">
      <c r="B490" s="145"/>
      <c r="D490" s="141" t="s">
        <v>163</v>
      </c>
      <c r="E490" s="146" t="s">
        <v>44</v>
      </c>
      <c r="F490" s="147" t="s">
        <v>684</v>
      </c>
      <c r="H490" s="148">
        <v>10.305</v>
      </c>
      <c r="I490" s="149"/>
      <c r="L490" s="145"/>
      <c r="M490" s="150"/>
      <c r="T490" s="151"/>
      <c r="AT490" s="146" t="s">
        <v>163</v>
      </c>
      <c r="AU490" s="146" t="s">
        <v>92</v>
      </c>
      <c r="AV490" s="12" t="s">
        <v>92</v>
      </c>
      <c r="AW490" s="12" t="s">
        <v>42</v>
      </c>
      <c r="AX490" s="12" t="s">
        <v>82</v>
      </c>
      <c r="AY490" s="146" t="s">
        <v>137</v>
      </c>
    </row>
    <row r="491" spans="2:65" s="12" customFormat="1" ht="10.199999999999999">
      <c r="B491" s="145"/>
      <c r="D491" s="141" t="s">
        <v>163</v>
      </c>
      <c r="E491" s="146" t="s">
        <v>44</v>
      </c>
      <c r="F491" s="147" t="s">
        <v>685</v>
      </c>
      <c r="H491" s="148">
        <v>8.26</v>
      </c>
      <c r="I491" s="149"/>
      <c r="L491" s="145"/>
      <c r="M491" s="150"/>
      <c r="T491" s="151"/>
      <c r="AT491" s="146" t="s">
        <v>163</v>
      </c>
      <c r="AU491" s="146" t="s">
        <v>92</v>
      </c>
      <c r="AV491" s="12" t="s">
        <v>92</v>
      </c>
      <c r="AW491" s="12" t="s">
        <v>42</v>
      </c>
      <c r="AX491" s="12" t="s">
        <v>82</v>
      </c>
      <c r="AY491" s="146" t="s">
        <v>137</v>
      </c>
    </row>
    <row r="492" spans="2:65" s="14" customFormat="1" ht="10.199999999999999">
      <c r="B492" s="164"/>
      <c r="D492" s="141" t="s">
        <v>163</v>
      </c>
      <c r="E492" s="165" t="s">
        <v>44</v>
      </c>
      <c r="F492" s="166" t="s">
        <v>636</v>
      </c>
      <c r="H492" s="165" t="s">
        <v>44</v>
      </c>
      <c r="I492" s="167"/>
      <c r="L492" s="164"/>
      <c r="M492" s="168"/>
      <c r="T492" s="169"/>
      <c r="AT492" s="165" t="s">
        <v>163</v>
      </c>
      <c r="AU492" s="165" t="s">
        <v>92</v>
      </c>
      <c r="AV492" s="14" t="s">
        <v>90</v>
      </c>
      <c r="AW492" s="14" t="s">
        <v>42</v>
      </c>
      <c r="AX492" s="14" t="s">
        <v>82</v>
      </c>
      <c r="AY492" s="165" t="s">
        <v>137</v>
      </c>
    </row>
    <row r="493" spans="2:65" s="12" customFormat="1" ht="10.199999999999999">
      <c r="B493" s="145"/>
      <c r="D493" s="141" t="s">
        <v>163</v>
      </c>
      <c r="E493" s="146" t="s">
        <v>44</v>
      </c>
      <c r="F493" s="147" t="s">
        <v>686</v>
      </c>
      <c r="H493" s="148">
        <v>10.85</v>
      </c>
      <c r="I493" s="149"/>
      <c r="L493" s="145"/>
      <c r="M493" s="150"/>
      <c r="T493" s="151"/>
      <c r="AT493" s="146" t="s">
        <v>163</v>
      </c>
      <c r="AU493" s="146" t="s">
        <v>92</v>
      </c>
      <c r="AV493" s="12" t="s">
        <v>92</v>
      </c>
      <c r="AW493" s="12" t="s">
        <v>42</v>
      </c>
      <c r="AX493" s="12" t="s">
        <v>82</v>
      </c>
      <c r="AY493" s="146" t="s">
        <v>137</v>
      </c>
    </row>
    <row r="494" spans="2:65" s="13" customFormat="1" ht="10.199999999999999">
      <c r="B494" s="157"/>
      <c r="D494" s="141" t="s">
        <v>163</v>
      </c>
      <c r="E494" s="158" t="s">
        <v>44</v>
      </c>
      <c r="F494" s="159" t="s">
        <v>222</v>
      </c>
      <c r="H494" s="160">
        <v>29.414999999999999</v>
      </c>
      <c r="I494" s="161"/>
      <c r="L494" s="157"/>
      <c r="M494" s="162"/>
      <c r="T494" s="163"/>
      <c r="AT494" s="158" t="s">
        <v>163</v>
      </c>
      <c r="AU494" s="158" t="s">
        <v>92</v>
      </c>
      <c r="AV494" s="13" t="s">
        <v>155</v>
      </c>
      <c r="AW494" s="13" t="s">
        <v>42</v>
      </c>
      <c r="AX494" s="13" t="s">
        <v>90</v>
      </c>
      <c r="AY494" s="158" t="s">
        <v>137</v>
      </c>
    </row>
    <row r="495" spans="2:65" s="1" customFormat="1" ht="24.15" customHeight="1">
      <c r="B495" s="33"/>
      <c r="C495" s="128" t="s">
        <v>687</v>
      </c>
      <c r="D495" s="128" t="s">
        <v>140</v>
      </c>
      <c r="E495" s="129" t="s">
        <v>688</v>
      </c>
      <c r="F495" s="130" t="s">
        <v>689</v>
      </c>
      <c r="G495" s="131" t="s">
        <v>209</v>
      </c>
      <c r="H495" s="132">
        <v>27.38</v>
      </c>
      <c r="I495" s="133"/>
      <c r="J495" s="134">
        <f>ROUND(I495*H495,2)</f>
        <v>0</v>
      </c>
      <c r="K495" s="130" t="s">
        <v>210</v>
      </c>
      <c r="L495" s="33"/>
      <c r="M495" s="135" t="s">
        <v>44</v>
      </c>
      <c r="N495" s="136" t="s">
        <v>53</v>
      </c>
      <c r="P495" s="137">
        <f>O495*H495</f>
        <v>0</v>
      </c>
      <c r="Q495" s="137">
        <v>8.3739999999999995E-2</v>
      </c>
      <c r="R495" s="137">
        <f>Q495*H495</f>
        <v>2.2928012</v>
      </c>
      <c r="S495" s="137">
        <v>0</v>
      </c>
      <c r="T495" s="138">
        <f>S495*H495</f>
        <v>0</v>
      </c>
      <c r="AR495" s="139" t="s">
        <v>155</v>
      </c>
      <c r="AT495" s="139" t="s">
        <v>140</v>
      </c>
      <c r="AU495" s="139" t="s">
        <v>92</v>
      </c>
      <c r="AY495" s="17" t="s">
        <v>137</v>
      </c>
      <c r="BE495" s="140">
        <f>IF(N495="základní",J495,0)</f>
        <v>0</v>
      </c>
      <c r="BF495" s="140">
        <f>IF(N495="snížená",J495,0)</f>
        <v>0</v>
      </c>
      <c r="BG495" s="140">
        <f>IF(N495="zákl. přenesená",J495,0)</f>
        <v>0</v>
      </c>
      <c r="BH495" s="140">
        <f>IF(N495="sníž. přenesená",J495,0)</f>
        <v>0</v>
      </c>
      <c r="BI495" s="140">
        <f>IF(N495="nulová",J495,0)</f>
        <v>0</v>
      </c>
      <c r="BJ495" s="17" t="s">
        <v>90</v>
      </c>
      <c r="BK495" s="140">
        <f>ROUND(I495*H495,2)</f>
        <v>0</v>
      </c>
      <c r="BL495" s="17" t="s">
        <v>155</v>
      </c>
      <c r="BM495" s="139" t="s">
        <v>690</v>
      </c>
    </row>
    <row r="496" spans="2:65" s="1" customFormat="1" ht="10.199999999999999">
      <c r="B496" s="33"/>
      <c r="D496" s="155" t="s">
        <v>212</v>
      </c>
      <c r="F496" s="156" t="s">
        <v>691</v>
      </c>
      <c r="I496" s="143"/>
      <c r="L496" s="33"/>
      <c r="M496" s="144"/>
      <c r="T496" s="54"/>
      <c r="AT496" s="17" t="s">
        <v>212</v>
      </c>
      <c r="AU496" s="17" t="s">
        <v>92</v>
      </c>
    </row>
    <row r="497" spans="2:65" s="1" customFormat="1" ht="19.2">
      <c r="B497" s="33"/>
      <c r="D497" s="141" t="s">
        <v>146</v>
      </c>
      <c r="F497" s="142" t="s">
        <v>672</v>
      </c>
      <c r="I497" s="143"/>
      <c r="L497" s="33"/>
      <c r="M497" s="144"/>
      <c r="T497" s="54"/>
      <c r="AT497" s="17" t="s">
        <v>146</v>
      </c>
      <c r="AU497" s="17" t="s">
        <v>92</v>
      </c>
    </row>
    <row r="498" spans="2:65" s="14" customFormat="1" ht="10.199999999999999">
      <c r="B498" s="164"/>
      <c r="D498" s="141" t="s">
        <v>163</v>
      </c>
      <c r="E498" s="165" t="s">
        <v>44</v>
      </c>
      <c r="F498" s="166" t="s">
        <v>305</v>
      </c>
      <c r="H498" s="165" t="s">
        <v>44</v>
      </c>
      <c r="I498" s="167"/>
      <c r="L498" s="164"/>
      <c r="M498" s="168"/>
      <c r="T498" s="169"/>
      <c r="AT498" s="165" t="s">
        <v>163</v>
      </c>
      <c r="AU498" s="165" t="s">
        <v>92</v>
      </c>
      <c r="AV498" s="14" t="s">
        <v>90</v>
      </c>
      <c r="AW498" s="14" t="s">
        <v>42</v>
      </c>
      <c r="AX498" s="14" t="s">
        <v>82</v>
      </c>
      <c r="AY498" s="165" t="s">
        <v>137</v>
      </c>
    </row>
    <row r="499" spans="2:65" s="12" customFormat="1" ht="10.199999999999999">
      <c r="B499" s="145"/>
      <c r="D499" s="141" t="s">
        <v>163</v>
      </c>
      <c r="E499" s="146" t="s">
        <v>44</v>
      </c>
      <c r="F499" s="147" t="s">
        <v>692</v>
      </c>
      <c r="H499" s="148">
        <v>8.85</v>
      </c>
      <c r="I499" s="149"/>
      <c r="L499" s="145"/>
      <c r="M499" s="150"/>
      <c r="T499" s="151"/>
      <c r="AT499" s="146" t="s">
        <v>163</v>
      </c>
      <c r="AU499" s="146" t="s">
        <v>92</v>
      </c>
      <c r="AV499" s="12" t="s">
        <v>92</v>
      </c>
      <c r="AW499" s="12" t="s">
        <v>42</v>
      </c>
      <c r="AX499" s="12" t="s">
        <v>82</v>
      </c>
      <c r="AY499" s="146" t="s">
        <v>137</v>
      </c>
    </row>
    <row r="500" spans="2:65" s="14" customFormat="1" ht="10.199999999999999">
      <c r="B500" s="164"/>
      <c r="D500" s="141" t="s">
        <v>163</v>
      </c>
      <c r="E500" s="165" t="s">
        <v>44</v>
      </c>
      <c r="F500" s="166" t="s">
        <v>636</v>
      </c>
      <c r="H500" s="165" t="s">
        <v>44</v>
      </c>
      <c r="I500" s="167"/>
      <c r="L500" s="164"/>
      <c r="M500" s="168"/>
      <c r="T500" s="169"/>
      <c r="AT500" s="165" t="s">
        <v>163</v>
      </c>
      <c r="AU500" s="165" t="s">
        <v>92</v>
      </c>
      <c r="AV500" s="14" t="s">
        <v>90</v>
      </c>
      <c r="AW500" s="14" t="s">
        <v>42</v>
      </c>
      <c r="AX500" s="14" t="s">
        <v>82</v>
      </c>
      <c r="AY500" s="165" t="s">
        <v>137</v>
      </c>
    </row>
    <row r="501" spans="2:65" s="12" customFormat="1" ht="10.199999999999999">
      <c r="B501" s="145"/>
      <c r="D501" s="141" t="s">
        <v>163</v>
      </c>
      <c r="E501" s="146" t="s">
        <v>44</v>
      </c>
      <c r="F501" s="147" t="s">
        <v>686</v>
      </c>
      <c r="H501" s="148">
        <v>10.85</v>
      </c>
      <c r="I501" s="149"/>
      <c r="L501" s="145"/>
      <c r="M501" s="150"/>
      <c r="T501" s="151"/>
      <c r="AT501" s="146" t="s">
        <v>163</v>
      </c>
      <c r="AU501" s="146" t="s">
        <v>92</v>
      </c>
      <c r="AV501" s="12" t="s">
        <v>92</v>
      </c>
      <c r="AW501" s="12" t="s">
        <v>42</v>
      </c>
      <c r="AX501" s="12" t="s">
        <v>82</v>
      </c>
      <c r="AY501" s="146" t="s">
        <v>137</v>
      </c>
    </row>
    <row r="502" spans="2:65" s="12" customFormat="1" ht="10.199999999999999">
      <c r="B502" s="145"/>
      <c r="D502" s="141" t="s">
        <v>163</v>
      </c>
      <c r="E502" s="146" t="s">
        <v>44</v>
      </c>
      <c r="F502" s="147" t="s">
        <v>693</v>
      </c>
      <c r="H502" s="148">
        <v>7.68</v>
      </c>
      <c r="I502" s="149"/>
      <c r="L502" s="145"/>
      <c r="M502" s="150"/>
      <c r="T502" s="151"/>
      <c r="AT502" s="146" t="s">
        <v>163</v>
      </c>
      <c r="AU502" s="146" t="s">
        <v>92</v>
      </c>
      <c r="AV502" s="12" t="s">
        <v>92</v>
      </c>
      <c r="AW502" s="12" t="s">
        <v>42</v>
      </c>
      <c r="AX502" s="12" t="s">
        <v>82</v>
      </c>
      <c r="AY502" s="146" t="s">
        <v>137</v>
      </c>
    </row>
    <row r="503" spans="2:65" s="13" customFormat="1" ht="10.199999999999999">
      <c r="B503" s="157"/>
      <c r="D503" s="141" t="s">
        <v>163</v>
      </c>
      <c r="E503" s="158" t="s">
        <v>44</v>
      </c>
      <c r="F503" s="159" t="s">
        <v>222</v>
      </c>
      <c r="H503" s="160">
        <v>27.38</v>
      </c>
      <c r="I503" s="161"/>
      <c r="L503" s="157"/>
      <c r="M503" s="162"/>
      <c r="T503" s="163"/>
      <c r="AT503" s="158" t="s">
        <v>163</v>
      </c>
      <c r="AU503" s="158" t="s">
        <v>92</v>
      </c>
      <c r="AV503" s="13" t="s">
        <v>155</v>
      </c>
      <c r="AW503" s="13" t="s">
        <v>42</v>
      </c>
      <c r="AX503" s="13" t="s">
        <v>90</v>
      </c>
      <c r="AY503" s="158" t="s">
        <v>137</v>
      </c>
    </row>
    <row r="504" spans="2:65" s="1" customFormat="1" ht="21.75" customHeight="1">
      <c r="B504" s="33"/>
      <c r="C504" s="128" t="s">
        <v>694</v>
      </c>
      <c r="D504" s="128" t="s">
        <v>140</v>
      </c>
      <c r="E504" s="129" t="s">
        <v>695</v>
      </c>
      <c r="F504" s="130" t="s">
        <v>696</v>
      </c>
      <c r="G504" s="131" t="s">
        <v>209</v>
      </c>
      <c r="H504" s="132">
        <v>456.1</v>
      </c>
      <c r="I504" s="133"/>
      <c r="J504" s="134">
        <f>ROUND(I504*H504,2)</f>
        <v>0</v>
      </c>
      <c r="K504" s="130" t="s">
        <v>210</v>
      </c>
      <c r="L504" s="33"/>
      <c r="M504" s="135" t="s">
        <v>44</v>
      </c>
      <c r="N504" s="136" t="s">
        <v>53</v>
      </c>
      <c r="P504" s="137">
        <f>O504*H504</f>
        <v>0</v>
      </c>
      <c r="Q504" s="137">
        <v>1.5299999999999999E-3</v>
      </c>
      <c r="R504" s="137">
        <f>Q504*H504</f>
        <v>0.69783300000000004</v>
      </c>
      <c r="S504" s="137">
        <v>0</v>
      </c>
      <c r="T504" s="138">
        <f>S504*H504</f>
        <v>0</v>
      </c>
      <c r="AR504" s="139" t="s">
        <v>155</v>
      </c>
      <c r="AT504" s="139" t="s">
        <v>140</v>
      </c>
      <c r="AU504" s="139" t="s">
        <v>92</v>
      </c>
      <c r="AY504" s="17" t="s">
        <v>137</v>
      </c>
      <c r="BE504" s="140">
        <f>IF(N504="základní",J504,0)</f>
        <v>0</v>
      </c>
      <c r="BF504" s="140">
        <f>IF(N504="snížená",J504,0)</f>
        <v>0</v>
      </c>
      <c r="BG504" s="140">
        <f>IF(N504="zákl. přenesená",J504,0)</f>
        <v>0</v>
      </c>
      <c r="BH504" s="140">
        <f>IF(N504="sníž. přenesená",J504,0)</f>
        <v>0</v>
      </c>
      <c r="BI504" s="140">
        <f>IF(N504="nulová",J504,0)</f>
        <v>0</v>
      </c>
      <c r="BJ504" s="17" t="s">
        <v>90</v>
      </c>
      <c r="BK504" s="140">
        <f>ROUND(I504*H504,2)</f>
        <v>0</v>
      </c>
      <c r="BL504" s="17" t="s">
        <v>155</v>
      </c>
      <c r="BM504" s="139" t="s">
        <v>697</v>
      </c>
    </row>
    <row r="505" spans="2:65" s="1" customFormat="1" ht="10.199999999999999">
      <c r="B505" s="33"/>
      <c r="D505" s="155" t="s">
        <v>212</v>
      </c>
      <c r="F505" s="156" t="s">
        <v>698</v>
      </c>
      <c r="I505" s="143"/>
      <c r="L505" s="33"/>
      <c r="M505" s="144"/>
      <c r="T505" s="54"/>
      <c r="AT505" s="17" t="s">
        <v>212</v>
      </c>
      <c r="AU505" s="17" t="s">
        <v>92</v>
      </c>
    </row>
    <row r="506" spans="2:65" s="14" customFormat="1" ht="10.199999999999999">
      <c r="B506" s="164"/>
      <c r="D506" s="141" t="s">
        <v>163</v>
      </c>
      <c r="E506" s="165" t="s">
        <v>44</v>
      </c>
      <c r="F506" s="166" t="s">
        <v>636</v>
      </c>
      <c r="H506" s="165" t="s">
        <v>44</v>
      </c>
      <c r="I506" s="167"/>
      <c r="L506" s="164"/>
      <c r="M506" s="168"/>
      <c r="T506" s="169"/>
      <c r="AT506" s="165" t="s">
        <v>163</v>
      </c>
      <c r="AU506" s="165" t="s">
        <v>92</v>
      </c>
      <c r="AV506" s="14" t="s">
        <v>90</v>
      </c>
      <c r="AW506" s="14" t="s">
        <v>42</v>
      </c>
      <c r="AX506" s="14" t="s">
        <v>82</v>
      </c>
      <c r="AY506" s="165" t="s">
        <v>137</v>
      </c>
    </row>
    <row r="507" spans="2:65" s="12" customFormat="1" ht="10.199999999999999">
      <c r="B507" s="145"/>
      <c r="D507" s="141" t="s">
        <v>163</v>
      </c>
      <c r="E507" s="146" t="s">
        <v>44</v>
      </c>
      <c r="F507" s="147" t="s">
        <v>699</v>
      </c>
      <c r="H507" s="148">
        <v>152.9</v>
      </c>
      <c r="I507" s="149"/>
      <c r="L507" s="145"/>
      <c r="M507" s="150"/>
      <c r="T507" s="151"/>
      <c r="AT507" s="146" t="s">
        <v>163</v>
      </c>
      <c r="AU507" s="146" t="s">
        <v>92</v>
      </c>
      <c r="AV507" s="12" t="s">
        <v>92</v>
      </c>
      <c r="AW507" s="12" t="s">
        <v>42</v>
      </c>
      <c r="AX507" s="12" t="s">
        <v>82</v>
      </c>
      <c r="AY507" s="146" t="s">
        <v>137</v>
      </c>
    </row>
    <row r="508" spans="2:65" s="12" customFormat="1" ht="10.199999999999999">
      <c r="B508" s="145"/>
      <c r="D508" s="141" t="s">
        <v>163</v>
      </c>
      <c r="E508" s="146" t="s">
        <v>44</v>
      </c>
      <c r="F508" s="147" t="s">
        <v>700</v>
      </c>
      <c r="H508" s="148">
        <v>20.2</v>
      </c>
      <c r="I508" s="149"/>
      <c r="L508" s="145"/>
      <c r="M508" s="150"/>
      <c r="T508" s="151"/>
      <c r="AT508" s="146" t="s">
        <v>163</v>
      </c>
      <c r="AU508" s="146" t="s">
        <v>92</v>
      </c>
      <c r="AV508" s="12" t="s">
        <v>92</v>
      </c>
      <c r="AW508" s="12" t="s">
        <v>42</v>
      </c>
      <c r="AX508" s="12" t="s">
        <v>82</v>
      </c>
      <c r="AY508" s="146" t="s">
        <v>137</v>
      </c>
    </row>
    <row r="509" spans="2:65" s="12" customFormat="1" ht="10.199999999999999">
      <c r="B509" s="145"/>
      <c r="D509" s="141" t="s">
        <v>163</v>
      </c>
      <c r="E509" s="146" t="s">
        <v>44</v>
      </c>
      <c r="F509" s="147" t="s">
        <v>701</v>
      </c>
      <c r="H509" s="148">
        <v>20.2</v>
      </c>
      <c r="I509" s="149"/>
      <c r="L509" s="145"/>
      <c r="M509" s="150"/>
      <c r="T509" s="151"/>
      <c r="AT509" s="146" t="s">
        <v>163</v>
      </c>
      <c r="AU509" s="146" t="s">
        <v>92</v>
      </c>
      <c r="AV509" s="12" t="s">
        <v>92</v>
      </c>
      <c r="AW509" s="12" t="s">
        <v>42</v>
      </c>
      <c r="AX509" s="12" t="s">
        <v>82</v>
      </c>
      <c r="AY509" s="146" t="s">
        <v>137</v>
      </c>
    </row>
    <row r="510" spans="2:65" s="12" customFormat="1" ht="10.199999999999999">
      <c r="B510" s="145"/>
      <c r="D510" s="141" t="s">
        <v>163</v>
      </c>
      <c r="E510" s="146" t="s">
        <v>44</v>
      </c>
      <c r="F510" s="147" t="s">
        <v>702</v>
      </c>
      <c r="H510" s="148">
        <v>36</v>
      </c>
      <c r="I510" s="149"/>
      <c r="L510" s="145"/>
      <c r="M510" s="150"/>
      <c r="T510" s="151"/>
      <c r="AT510" s="146" t="s">
        <v>163</v>
      </c>
      <c r="AU510" s="146" t="s">
        <v>92</v>
      </c>
      <c r="AV510" s="12" t="s">
        <v>92</v>
      </c>
      <c r="AW510" s="12" t="s">
        <v>42</v>
      </c>
      <c r="AX510" s="12" t="s">
        <v>82</v>
      </c>
      <c r="AY510" s="146" t="s">
        <v>137</v>
      </c>
    </row>
    <row r="511" spans="2:65" s="14" customFormat="1" ht="10.199999999999999">
      <c r="B511" s="164"/>
      <c r="D511" s="141" t="s">
        <v>163</v>
      </c>
      <c r="E511" s="165" t="s">
        <v>44</v>
      </c>
      <c r="F511" s="166" t="s">
        <v>305</v>
      </c>
      <c r="H511" s="165" t="s">
        <v>44</v>
      </c>
      <c r="I511" s="167"/>
      <c r="L511" s="164"/>
      <c r="M511" s="168"/>
      <c r="T511" s="169"/>
      <c r="AT511" s="165" t="s">
        <v>163</v>
      </c>
      <c r="AU511" s="165" t="s">
        <v>92</v>
      </c>
      <c r="AV511" s="14" t="s">
        <v>90</v>
      </c>
      <c r="AW511" s="14" t="s">
        <v>42</v>
      </c>
      <c r="AX511" s="14" t="s">
        <v>82</v>
      </c>
      <c r="AY511" s="165" t="s">
        <v>137</v>
      </c>
    </row>
    <row r="512" spans="2:65" s="12" customFormat="1" ht="10.199999999999999">
      <c r="B512" s="145"/>
      <c r="D512" s="141" t="s">
        <v>163</v>
      </c>
      <c r="E512" s="146" t="s">
        <v>44</v>
      </c>
      <c r="F512" s="147" t="s">
        <v>703</v>
      </c>
      <c r="H512" s="148">
        <v>101.3</v>
      </c>
      <c r="I512" s="149"/>
      <c r="L512" s="145"/>
      <c r="M512" s="150"/>
      <c r="T512" s="151"/>
      <c r="AT512" s="146" t="s">
        <v>163</v>
      </c>
      <c r="AU512" s="146" t="s">
        <v>92</v>
      </c>
      <c r="AV512" s="12" t="s">
        <v>92</v>
      </c>
      <c r="AW512" s="12" t="s">
        <v>42</v>
      </c>
      <c r="AX512" s="12" t="s">
        <v>82</v>
      </c>
      <c r="AY512" s="146" t="s">
        <v>137</v>
      </c>
    </row>
    <row r="513" spans="2:65" s="12" customFormat="1" ht="10.199999999999999">
      <c r="B513" s="145"/>
      <c r="D513" s="141" t="s">
        <v>163</v>
      </c>
      <c r="E513" s="146" t="s">
        <v>44</v>
      </c>
      <c r="F513" s="147" t="s">
        <v>704</v>
      </c>
      <c r="H513" s="148">
        <v>32.5</v>
      </c>
      <c r="I513" s="149"/>
      <c r="L513" s="145"/>
      <c r="M513" s="150"/>
      <c r="T513" s="151"/>
      <c r="AT513" s="146" t="s">
        <v>163</v>
      </c>
      <c r="AU513" s="146" t="s">
        <v>92</v>
      </c>
      <c r="AV513" s="12" t="s">
        <v>92</v>
      </c>
      <c r="AW513" s="12" t="s">
        <v>42</v>
      </c>
      <c r="AX513" s="12" t="s">
        <v>82</v>
      </c>
      <c r="AY513" s="146" t="s">
        <v>137</v>
      </c>
    </row>
    <row r="514" spans="2:65" s="12" customFormat="1" ht="10.199999999999999">
      <c r="B514" s="145"/>
      <c r="D514" s="141" t="s">
        <v>163</v>
      </c>
      <c r="E514" s="146" t="s">
        <v>44</v>
      </c>
      <c r="F514" s="147" t="s">
        <v>705</v>
      </c>
      <c r="H514" s="148">
        <v>45.8</v>
      </c>
      <c r="I514" s="149"/>
      <c r="L514" s="145"/>
      <c r="M514" s="150"/>
      <c r="T514" s="151"/>
      <c r="AT514" s="146" t="s">
        <v>163</v>
      </c>
      <c r="AU514" s="146" t="s">
        <v>92</v>
      </c>
      <c r="AV514" s="12" t="s">
        <v>92</v>
      </c>
      <c r="AW514" s="12" t="s">
        <v>42</v>
      </c>
      <c r="AX514" s="12" t="s">
        <v>82</v>
      </c>
      <c r="AY514" s="146" t="s">
        <v>137</v>
      </c>
    </row>
    <row r="515" spans="2:65" s="12" customFormat="1" ht="10.199999999999999">
      <c r="B515" s="145"/>
      <c r="D515" s="141" t="s">
        <v>163</v>
      </c>
      <c r="E515" s="146" t="s">
        <v>44</v>
      </c>
      <c r="F515" s="147" t="s">
        <v>706</v>
      </c>
      <c r="H515" s="148">
        <v>23.6</v>
      </c>
      <c r="I515" s="149"/>
      <c r="L515" s="145"/>
      <c r="M515" s="150"/>
      <c r="T515" s="151"/>
      <c r="AT515" s="146" t="s">
        <v>163</v>
      </c>
      <c r="AU515" s="146" t="s">
        <v>92</v>
      </c>
      <c r="AV515" s="12" t="s">
        <v>92</v>
      </c>
      <c r="AW515" s="12" t="s">
        <v>42</v>
      </c>
      <c r="AX515" s="12" t="s">
        <v>82</v>
      </c>
      <c r="AY515" s="146" t="s">
        <v>137</v>
      </c>
    </row>
    <row r="516" spans="2:65" s="12" customFormat="1" ht="10.199999999999999">
      <c r="B516" s="145"/>
      <c r="D516" s="141" t="s">
        <v>163</v>
      </c>
      <c r="E516" s="146" t="s">
        <v>44</v>
      </c>
      <c r="F516" s="147" t="s">
        <v>706</v>
      </c>
      <c r="H516" s="148">
        <v>23.6</v>
      </c>
      <c r="I516" s="149"/>
      <c r="L516" s="145"/>
      <c r="M516" s="150"/>
      <c r="T516" s="151"/>
      <c r="AT516" s="146" t="s">
        <v>163</v>
      </c>
      <c r="AU516" s="146" t="s">
        <v>92</v>
      </c>
      <c r="AV516" s="12" t="s">
        <v>92</v>
      </c>
      <c r="AW516" s="12" t="s">
        <v>42</v>
      </c>
      <c r="AX516" s="12" t="s">
        <v>82</v>
      </c>
      <c r="AY516" s="146" t="s">
        <v>137</v>
      </c>
    </row>
    <row r="517" spans="2:65" s="13" customFormat="1" ht="10.199999999999999">
      <c r="B517" s="157"/>
      <c r="D517" s="141" t="s">
        <v>163</v>
      </c>
      <c r="E517" s="158" t="s">
        <v>44</v>
      </c>
      <c r="F517" s="159" t="s">
        <v>222</v>
      </c>
      <c r="H517" s="160">
        <v>456.1</v>
      </c>
      <c r="I517" s="161"/>
      <c r="L517" s="157"/>
      <c r="M517" s="162"/>
      <c r="T517" s="163"/>
      <c r="AT517" s="158" t="s">
        <v>163</v>
      </c>
      <c r="AU517" s="158" t="s">
        <v>92</v>
      </c>
      <c r="AV517" s="13" t="s">
        <v>155</v>
      </c>
      <c r="AW517" s="13" t="s">
        <v>42</v>
      </c>
      <c r="AX517" s="13" t="s">
        <v>90</v>
      </c>
      <c r="AY517" s="158" t="s">
        <v>137</v>
      </c>
    </row>
    <row r="518" spans="2:65" s="1" customFormat="1" ht="21.75" customHeight="1">
      <c r="B518" s="33"/>
      <c r="C518" s="128" t="s">
        <v>707</v>
      </c>
      <c r="D518" s="128" t="s">
        <v>140</v>
      </c>
      <c r="E518" s="129" t="s">
        <v>708</v>
      </c>
      <c r="F518" s="130" t="s">
        <v>709</v>
      </c>
      <c r="G518" s="131" t="s">
        <v>209</v>
      </c>
      <c r="H518" s="132">
        <v>69</v>
      </c>
      <c r="I518" s="133"/>
      <c r="J518" s="134">
        <f>ROUND(I518*H518,2)</f>
        <v>0</v>
      </c>
      <c r="K518" s="130" t="s">
        <v>210</v>
      </c>
      <c r="L518" s="33"/>
      <c r="M518" s="135" t="s">
        <v>44</v>
      </c>
      <c r="N518" s="136" t="s">
        <v>53</v>
      </c>
      <c r="P518" s="137">
        <f>O518*H518</f>
        <v>0</v>
      </c>
      <c r="Q518" s="137">
        <v>1.34E-3</v>
      </c>
      <c r="R518" s="137">
        <f>Q518*H518</f>
        <v>9.2460000000000001E-2</v>
      </c>
      <c r="S518" s="137">
        <v>0</v>
      </c>
      <c r="T518" s="138">
        <f>S518*H518</f>
        <v>0</v>
      </c>
      <c r="AR518" s="139" t="s">
        <v>155</v>
      </c>
      <c r="AT518" s="139" t="s">
        <v>140</v>
      </c>
      <c r="AU518" s="139" t="s">
        <v>92</v>
      </c>
      <c r="AY518" s="17" t="s">
        <v>137</v>
      </c>
      <c r="BE518" s="140">
        <f>IF(N518="základní",J518,0)</f>
        <v>0</v>
      </c>
      <c r="BF518" s="140">
        <f>IF(N518="snížená",J518,0)</f>
        <v>0</v>
      </c>
      <c r="BG518" s="140">
        <f>IF(N518="zákl. přenesená",J518,0)</f>
        <v>0</v>
      </c>
      <c r="BH518" s="140">
        <f>IF(N518="sníž. přenesená",J518,0)</f>
        <v>0</v>
      </c>
      <c r="BI518" s="140">
        <f>IF(N518="nulová",J518,0)</f>
        <v>0</v>
      </c>
      <c r="BJ518" s="17" t="s">
        <v>90</v>
      </c>
      <c r="BK518" s="140">
        <f>ROUND(I518*H518,2)</f>
        <v>0</v>
      </c>
      <c r="BL518" s="17" t="s">
        <v>155</v>
      </c>
      <c r="BM518" s="139" t="s">
        <v>710</v>
      </c>
    </row>
    <row r="519" spans="2:65" s="1" customFormat="1" ht="10.199999999999999">
      <c r="B519" s="33"/>
      <c r="D519" s="155" t="s">
        <v>212</v>
      </c>
      <c r="F519" s="156" t="s">
        <v>711</v>
      </c>
      <c r="I519" s="143"/>
      <c r="L519" s="33"/>
      <c r="M519" s="144"/>
      <c r="T519" s="54"/>
      <c r="AT519" s="17" t="s">
        <v>212</v>
      </c>
      <c r="AU519" s="17" t="s">
        <v>92</v>
      </c>
    </row>
    <row r="520" spans="2:65" s="14" customFormat="1" ht="10.199999999999999">
      <c r="B520" s="164"/>
      <c r="D520" s="141" t="s">
        <v>163</v>
      </c>
      <c r="E520" s="165" t="s">
        <v>44</v>
      </c>
      <c r="F520" s="166" t="s">
        <v>636</v>
      </c>
      <c r="H520" s="165" t="s">
        <v>44</v>
      </c>
      <c r="I520" s="167"/>
      <c r="L520" s="164"/>
      <c r="M520" s="168"/>
      <c r="T520" s="169"/>
      <c r="AT520" s="165" t="s">
        <v>163</v>
      </c>
      <c r="AU520" s="165" t="s">
        <v>92</v>
      </c>
      <c r="AV520" s="14" t="s">
        <v>90</v>
      </c>
      <c r="AW520" s="14" t="s">
        <v>42</v>
      </c>
      <c r="AX520" s="14" t="s">
        <v>82</v>
      </c>
      <c r="AY520" s="165" t="s">
        <v>137</v>
      </c>
    </row>
    <row r="521" spans="2:65" s="12" customFormat="1" ht="10.199999999999999">
      <c r="B521" s="145"/>
      <c r="D521" s="141" t="s">
        <v>163</v>
      </c>
      <c r="E521" s="146" t="s">
        <v>44</v>
      </c>
      <c r="F521" s="147" t="s">
        <v>712</v>
      </c>
      <c r="H521" s="148">
        <v>43.4</v>
      </c>
      <c r="I521" s="149"/>
      <c r="L521" s="145"/>
      <c r="M521" s="150"/>
      <c r="T521" s="151"/>
      <c r="AT521" s="146" t="s">
        <v>163</v>
      </c>
      <c r="AU521" s="146" t="s">
        <v>92</v>
      </c>
      <c r="AV521" s="12" t="s">
        <v>92</v>
      </c>
      <c r="AW521" s="12" t="s">
        <v>42</v>
      </c>
      <c r="AX521" s="12" t="s">
        <v>82</v>
      </c>
      <c r="AY521" s="146" t="s">
        <v>137</v>
      </c>
    </row>
    <row r="522" spans="2:65" s="12" customFormat="1" ht="10.199999999999999">
      <c r="B522" s="145"/>
      <c r="D522" s="141" t="s">
        <v>163</v>
      </c>
      <c r="E522" s="146" t="s">
        <v>44</v>
      </c>
      <c r="F522" s="147" t="s">
        <v>713</v>
      </c>
      <c r="H522" s="148">
        <v>25.6</v>
      </c>
      <c r="I522" s="149"/>
      <c r="L522" s="145"/>
      <c r="M522" s="150"/>
      <c r="T522" s="151"/>
      <c r="AT522" s="146" t="s">
        <v>163</v>
      </c>
      <c r="AU522" s="146" t="s">
        <v>92</v>
      </c>
      <c r="AV522" s="12" t="s">
        <v>92</v>
      </c>
      <c r="AW522" s="12" t="s">
        <v>42</v>
      </c>
      <c r="AX522" s="12" t="s">
        <v>82</v>
      </c>
      <c r="AY522" s="146" t="s">
        <v>137</v>
      </c>
    </row>
    <row r="523" spans="2:65" s="13" customFormat="1" ht="10.199999999999999">
      <c r="B523" s="157"/>
      <c r="D523" s="141" t="s">
        <v>163</v>
      </c>
      <c r="E523" s="158" t="s">
        <v>44</v>
      </c>
      <c r="F523" s="159" t="s">
        <v>222</v>
      </c>
      <c r="H523" s="160">
        <v>69</v>
      </c>
      <c r="I523" s="161"/>
      <c r="L523" s="157"/>
      <c r="M523" s="162"/>
      <c r="T523" s="163"/>
      <c r="AT523" s="158" t="s">
        <v>163</v>
      </c>
      <c r="AU523" s="158" t="s">
        <v>92</v>
      </c>
      <c r="AV523" s="13" t="s">
        <v>155</v>
      </c>
      <c r="AW523" s="13" t="s">
        <v>42</v>
      </c>
      <c r="AX523" s="13" t="s">
        <v>90</v>
      </c>
      <c r="AY523" s="158" t="s">
        <v>137</v>
      </c>
    </row>
    <row r="524" spans="2:65" s="1" customFormat="1" ht="16.5" customHeight="1">
      <c r="B524" s="33"/>
      <c r="C524" s="128" t="s">
        <v>714</v>
      </c>
      <c r="D524" s="128" t="s">
        <v>140</v>
      </c>
      <c r="E524" s="129" t="s">
        <v>715</v>
      </c>
      <c r="F524" s="130" t="s">
        <v>716</v>
      </c>
      <c r="G524" s="131" t="s">
        <v>337</v>
      </c>
      <c r="H524" s="132">
        <v>3</v>
      </c>
      <c r="I524" s="133"/>
      <c r="J524" s="134">
        <f>ROUND(I524*H524,2)</f>
        <v>0</v>
      </c>
      <c r="K524" s="130" t="s">
        <v>44</v>
      </c>
      <c r="L524" s="33"/>
      <c r="M524" s="135" t="s">
        <v>44</v>
      </c>
      <c r="N524" s="136" t="s">
        <v>53</v>
      </c>
      <c r="P524" s="137">
        <f>O524*H524</f>
        <v>0</v>
      </c>
      <c r="Q524" s="137">
        <v>0</v>
      </c>
      <c r="R524" s="137">
        <f>Q524*H524</f>
        <v>0</v>
      </c>
      <c r="S524" s="137">
        <v>0</v>
      </c>
      <c r="T524" s="138">
        <f>S524*H524</f>
        <v>0</v>
      </c>
      <c r="AR524" s="139" t="s">
        <v>155</v>
      </c>
      <c r="AT524" s="139" t="s">
        <v>140</v>
      </c>
      <c r="AU524" s="139" t="s">
        <v>92</v>
      </c>
      <c r="AY524" s="17" t="s">
        <v>137</v>
      </c>
      <c r="BE524" s="140">
        <f>IF(N524="základní",J524,0)</f>
        <v>0</v>
      </c>
      <c r="BF524" s="140">
        <f>IF(N524="snížená",J524,0)</f>
        <v>0</v>
      </c>
      <c r="BG524" s="140">
        <f>IF(N524="zákl. přenesená",J524,0)</f>
        <v>0</v>
      </c>
      <c r="BH524" s="140">
        <f>IF(N524="sníž. přenesená",J524,0)</f>
        <v>0</v>
      </c>
      <c r="BI524" s="140">
        <f>IF(N524="nulová",J524,0)</f>
        <v>0</v>
      </c>
      <c r="BJ524" s="17" t="s">
        <v>90</v>
      </c>
      <c r="BK524" s="140">
        <f>ROUND(I524*H524,2)</f>
        <v>0</v>
      </c>
      <c r="BL524" s="17" t="s">
        <v>155</v>
      </c>
      <c r="BM524" s="139" t="s">
        <v>717</v>
      </c>
    </row>
    <row r="525" spans="2:65" s="12" customFormat="1" ht="10.199999999999999">
      <c r="B525" s="145"/>
      <c r="D525" s="141" t="s">
        <v>163</v>
      </c>
      <c r="E525" s="146" t="s">
        <v>44</v>
      </c>
      <c r="F525" s="147" t="s">
        <v>151</v>
      </c>
      <c r="H525" s="148">
        <v>3</v>
      </c>
      <c r="I525" s="149"/>
      <c r="L525" s="145"/>
      <c r="M525" s="150"/>
      <c r="T525" s="151"/>
      <c r="AT525" s="146" t="s">
        <v>163</v>
      </c>
      <c r="AU525" s="146" t="s">
        <v>92</v>
      </c>
      <c r="AV525" s="12" t="s">
        <v>92</v>
      </c>
      <c r="AW525" s="12" t="s">
        <v>42</v>
      </c>
      <c r="AX525" s="12" t="s">
        <v>90</v>
      </c>
      <c r="AY525" s="146" t="s">
        <v>137</v>
      </c>
    </row>
    <row r="526" spans="2:65" s="1" customFormat="1" ht="16.5" customHeight="1">
      <c r="B526" s="33"/>
      <c r="C526" s="128" t="s">
        <v>718</v>
      </c>
      <c r="D526" s="128" t="s">
        <v>140</v>
      </c>
      <c r="E526" s="129" t="s">
        <v>719</v>
      </c>
      <c r="F526" s="130" t="s">
        <v>720</v>
      </c>
      <c r="G526" s="131" t="s">
        <v>337</v>
      </c>
      <c r="H526" s="132">
        <v>6</v>
      </c>
      <c r="I526" s="133"/>
      <c r="J526" s="134">
        <f>ROUND(I526*H526,2)</f>
        <v>0</v>
      </c>
      <c r="K526" s="130" t="s">
        <v>44</v>
      </c>
      <c r="L526" s="33"/>
      <c r="M526" s="135" t="s">
        <v>44</v>
      </c>
      <c r="N526" s="136" t="s">
        <v>53</v>
      </c>
      <c r="P526" s="137">
        <f>O526*H526</f>
        <v>0</v>
      </c>
      <c r="Q526" s="137">
        <v>0</v>
      </c>
      <c r="R526" s="137">
        <f>Q526*H526</f>
        <v>0</v>
      </c>
      <c r="S526" s="137">
        <v>0</v>
      </c>
      <c r="T526" s="138">
        <f>S526*H526</f>
        <v>0</v>
      </c>
      <c r="AR526" s="139" t="s">
        <v>155</v>
      </c>
      <c r="AT526" s="139" t="s">
        <v>140</v>
      </c>
      <c r="AU526" s="139" t="s">
        <v>92</v>
      </c>
      <c r="AY526" s="17" t="s">
        <v>137</v>
      </c>
      <c r="BE526" s="140">
        <f>IF(N526="základní",J526,0)</f>
        <v>0</v>
      </c>
      <c r="BF526" s="140">
        <f>IF(N526="snížená",J526,0)</f>
        <v>0</v>
      </c>
      <c r="BG526" s="140">
        <f>IF(N526="zákl. přenesená",J526,0)</f>
        <v>0</v>
      </c>
      <c r="BH526" s="140">
        <f>IF(N526="sníž. přenesená",J526,0)</f>
        <v>0</v>
      </c>
      <c r="BI526" s="140">
        <f>IF(N526="nulová",J526,0)</f>
        <v>0</v>
      </c>
      <c r="BJ526" s="17" t="s">
        <v>90</v>
      </c>
      <c r="BK526" s="140">
        <f>ROUND(I526*H526,2)</f>
        <v>0</v>
      </c>
      <c r="BL526" s="17" t="s">
        <v>155</v>
      </c>
      <c r="BM526" s="139" t="s">
        <v>721</v>
      </c>
    </row>
    <row r="527" spans="2:65" s="12" customFormat="1" ht="10.199999999999999">
      <c r="B527" s="145"/>
      <c r="D527" s="141" t="s">
        <v>163</v>
      </c>
      <c r="E527" s="146" t="s">
        <v>44</v>
      </c>
      <c r="F527" s="147" t="s">
        <v>164</v>
      </c>
      <c r="H527" s="148">
        <v>6</v>
      </c>
      <c r="I527" s="149"/>
      <c r="L527" s="145"/>
      <c r="M527" s="150"/>
      <c r="T527" s="151"/>
      <c r="AT527" s="146" t="s">
        <v>163</v>
      </c>
      <c r="AU527" s="146" t="s">
        <v>92</v>
      </c>
      <c r="AV527" s="12" t="s">
        <v>92</v>
      </c>
      <c r="AW527" s="12" t="s">
        <v>42</v>
      </c>
      <c r="AX527" s="12" t="s">
        <v>90</v>
      </c>
      <c r="AY527" s="146" t="s">
        <v>137</v>
      </c>
    </row>
    <row r="528" spans="2:65" s="1" customFormat="1" ht="16.5" customHeight="1">
      <c r="B528" s="33"/>
      <c r="C528" s="128" t="s">
        <v>722</v>
      </c>
      <c r="D528" s="128" t="s">
        <v>140</v>
      </c>
      <c r="E528" s="129" t="s">
        <v>723</v>
      </c>
      <c r="F528" s="130" t="s">
        <v>724</v>
      </c>
      <c r="G528" s="131" t="s">
        <v>337</v>
      </c>
      <c r="H528" s="132">
        <v>2</v>
      </c>
      <c r="I528" s="133"/>
      <c r="J528" s="134">
        <f>ROUND(I528*H528,2)</f>
        <v>0</v>
      </c>
      <c r="K528" s="130" t="s">
        <v>44</v>
      </c>
      <c r="L528" s="33"/>
      <c r="M528" s="135" t="s">
        <v>44</v>
      </c>
      <c r="N528" s="136" t="s">
        <v>53</v>
      </c>
      <c r="P528" s="137">
        <f>O528*H528</f>
        <v>0</v>
      </c>
      <c r="Q528" s="137">
        <v>0</v>
      </c>
      <c r="R528" s="137">
        <f>Q528*H528</f>
        <v>0</v>
      </c>
      <c r="S528" s="137">
        <v>0</v>
      </c>
      <c r="T528" s="138">
        <f>S528*H528</f>
        <v>0</v>
      </c>
      <c r="AR528" s="139" t="s">
        <v>155</v>
      </c>
      <c r="AT528" s="139" t="s">
        <v>140</v>
      </c>
      <c r="AU528" s="139" t="s">
        <v>92</v>
      </c>
      <c r="AY528" s="17" t="s">
        <v>137</v>
      </c>
      <c r="BE528" s="140">
        <f>IF(N528="základní",J528,0)</f>
        <v>0</v>
      </c>
      <c r="BF528" s="140">
        <f>IF(N528="snížená",J528,0)</f>
        <v>0</v>
      </c>
      <c r="BG528" s="140">
        <f>IF(N528="zákl. přenesená",J528,0)</f>
        <v>0</v>
      </c>
      <c r="BH528" s="140">
        <f>IF(N528="sníž. přenesená",J528,0)</f>
        <v>0</v>
      </c>
      <c r="BI528" s="140">
        <f>IF(N528="nulová",J528,0)</f>
        <v>0</v>
      </c>
      <c r="BJ528" s="17" t="s">
        <v>90</v>
      </c>
      <c r="BK528" s="140">
        <f>ROUND(I528*H528,2)</f>
        <v>0</v>
      </c>
      <c r="BL528" s="17" t="s">
        <v>155</v>
      </c>
      <c r="BM528" s="139" t="s">
        <v>725</v>
      </c>
    </row>
    <row r="529" spans="2:65" s="12" customFormat="1" ht="10.199999999999999">
      <c r="B529" s="145"/>
      <c r="D529" s="141" t="s">
        <v>163</v>
      </c>
      <c r="E529" s="146" t="s">
        <v>44</v>
      </c>
      <c r="F529" s="147" t="s">
        <v>92</v>
      </c>
      <c r="H529" s="148">
        <v>2</v>
      </c>
      <c r="I529" s="149"/>
      <c r="L529" s="145"/>
      <c r="M529" s="150"/>
      <c r="T529" s="151"/>
      <c r="AT529" s="146" t="s">
        <v>163</v>
      </c>
      <c r="AU529" s="146" t="s">
        <v>92</v>
      </c>
      <c r="AV529" s="12" t="s">
        <v>92</v>
      </c>
      <c r="AW529" s="12" t="s">
        <v>42</v>
      </c>
      <c r="AX529" s="12" t="s">
        <v>90</v>
      </c>
      <c r="AY529" s="146" t="s">
        <v>137</v>
      </c>
    </row>
    <row r="530" spans="2:65" s="1" customFormat="1" ht="16.5" customHeight="1">
      <c r="B530" s="33"/>
      <c r="C530" s="128" t="s">
        <v>726</v>
      </c>
      <c r="D530" s="128" t="s">
        <v>140</v>
      </c>
      <c r="E530" s="129" t="s">
        <v>727</v>
      </c>
      <c r="F530" s="130" t="s">
        <v>728</v>
      </c>
      <c r="G530" s="131" t="s">
        <v>337</v>
      </c>
      <c r="H530" s="132">
        <v>1</v>
      </c>
      <c r="I530" s="133"/>
      <c r="J530" s="134">
        <f>ROUND(I530*H530,2)</f>
        <v>0</v>
      </c>
      <c r="K530" s="130" t="s">
        <v>44</v>
      </c>
      <c r="L530" s="33"/>
      <c r="M530" s="135" t="s">
        <v>44</v>
      </c>
      <c r="N530" s="136" t="s">
        <v>53</v>
      </c>
      <c r="P530" s="137">
        <f>O530*H530</f>
        <v>0</v>
      </c>
      <c r="Q530" s="137">
        <v>0</v>
      </c>
      <c r="R530" s="137">
        <f>Q530*H530</f>
        <v>0</v>
      </c>
      <c r="S530" s="137">
        <v>0</v>
      </c>
      <c r="T530" s="138">
        <f>S530*H530</f>
        <v>0</v>
      </c>
      <c r="AR530" s="139" t="s">
        <v>155</v>
      </c>
      <c r="AT530" s="139" t="s">
        <v>140</v>
      </c>
      <c r="AU530" s="139" t="s">
        <v>92</v>
      </c>
      <c r="AY530" s="17" t="s">
        <v>137</v>
      </c>
      <c r="BE530" s="140">
        <f>IF(N530="základní",J530,0)</f>
        <v>0</v>
      </c>
      <c r="BF530" s="140">
        <f>IF(N530="snížená",J530,0)</f>
        <v>0</v>
      </c>
      <c r="BG530" s="140">
        <f>IF(N530="zákl. přenesená",J530,0)</f>
        <v>0</v>
      </c>
      <c r="BH530" s="140">
        <f>IF(N530="sníž. přenesená",J530,0)</f>
        <v>0</v>
      </c>
      <c r="BI530" s="140">
        <f>IF(N530="nulová",J530,0)</f>
        <v>0</v>
      </c>
      <c r="BJ530" s="17" t="s">
        <v>90</v>
      </c>
      <c r="BK530" s="140">
        <f>ROUND(I530*H530,2)</f>
        <v>0</v>
      </c>
      <c r="BL530" s="17" t="s">
        <v>155</v>
      </c>
      <c r="BM530" s="139" t="s">
        <v>729</v>
      </c>
    </row>
    <row r="531" spans="2:65" s="12" customFormat="1" ht="10.199999999999999">
      <c r="B531" s="145"/>
      <c r="D531" s="141" t="s">
        <v>163</v>
      </c>
      <c r="E531" s="146" t="s">
        <v>44</v>
      </c>
      <c r="F531" s="147" t="s">
        <v>90</v>
      </c>
      <c r="H531" s="148">
        <v>1</v>
      </c>
      <c r="I531" s="149"/>
      <c r="L531" s="145"/>
      <c r="M531" s="150"/>
      <c r="T531" s="151"/>
      <c r="AT531" s="146" t="s">
        <v>163</v>
      </c>
      <c r="AU531" s="146" t="s">
        <v>92</v>
      </c>
      <c r="AV531" s="12" t="s">
        <v>92</v>
      </c>
      <c r="AW531" s="12" t="s">
        <v>42</v>
      </c>
      <c r="AX531" s="12" t="s">
        <v>90</v>
      </c>
      <c r="AY531" s="146" t="s">
        <v>137</v>
      </c>
    </row>
    <row r="532" spans="2:65" s="1" customFormat="1" ht="16.5" customHeight="1">
      <c r="B532" s="33"/>
      <c r="C532" s="128" t="s">
        <v>730</v>
      </c>
      <c r="D532" s="128" t="s">
        <v>140</v>
      </c>
      <c r="E532" s="129" t="s">
        <v>731</v>
      </c>
      <c r="F532" s="130" t="s">
        <v>720</v>
      </c>
      <c r="G532" s="131" t="s">
        <v>337</v>
      </c>
      <c r="H532" s="132">
        <v>1</v>
      </c>
      <c r="I532" s="133"/>
      <c r="J532" s="134">
        <f>ROUND(I532*H532,2)</f>
        <v>0</v>
      </c>
      <c r="K532" s="130" t="s">
        <v>44</v>
      </c>
      <c r="L532" s="33"/>
      <c r="M532" s="135" t="s">
        <v>44</v>
      </c>
      <c r="N532" s="136" t="s">
        <v>53</v>
      </c>
      <c r="P532" s="137">
        <f>O532*H532</f>
        <v>0</v>
      </c>
      <c r="Q532" s="137">
        <v>0</v>
      </c>
      <c r="R532" s="137">
        <f>Q532*H532</f>
        <v>0</v>
      </c>
      <c r="S532" s="137">
        <v>0</v>
      </c>
      <c r="T532" s="138">
        <f>S532*H532</f>
        <v>0</v>
      </c>
      <c r="AR532" s="139" t="s">
        <v>155</v>
      </c>
      <c r="AT532" s="139" t="s">
        <v>140</v>
      </c>
      <c r="AU532" s="139" t="s">
        <v>92</v>
      </c>
      <c r="AY532" s="17" t="s">
        <v>137</v>
      </c>
      <c r="BE532" s="140">
        <f>IF(N532="základní",J532,0)</f>
        <v>0</v>
      </c>
      <c r="BF532" s="140">
        <f>IF(N532="snížená",J532,0)</f>
        <v>0</v>
      </c>
      <c r="BG532" s="140">
        <f>IF(N532="zákl. přenesená",J532,0)</f>
        <v>0</v>
      </c>
      <c r="BH532" s="140">
        <f>IF(N532="sníž. přenesená",J532,0)</f>
        <v>0</v>
      </c>
      <c r="BI532" s="140">
        <f>IF(N532="nulová",J532,0)</f>
        <v>0</v>
      </c>
      <c r="BJ532" s="17" t="s">
        <v>90</v>
      </c>
      <c r="BK532" s="140">
        <f>ROUND(I532*H532,2)</f>
        <v>0</v>
      </c>
      <c r="BL532" s="17" t="s">
        <v>155</v>
      </c>
      <c r="BM532" s="139" t="s">
        <v>732</v>
      </c>
    </row>
    <row r="533" spans="2:65" s="12" customFormat="1" ht="10.199999999999999">
      <c r="B533" s="145"/>
      <c r="D533" s="141" t="s">
        <v>163</v>
      </c>
      <c r="E533" s="146" t="s">
        <v>44</v>
      </c>
      <c r="F533" s="147" t="s">
        <v>90</v>
      </c>
      <c r="H533" s="148">
        <v>1</v>
      </c>
      <c r="I533" s="149"/>
      <c r="L533" s="145"/>
      <c r="M533" s="150"/>
      <c r="T533" s="151"/>
      <c r="AT533" s="146" t="s">
        <v>163</v>
      </c>
      <c r="AU533" s="146" t="s">
        <v>92</v>
      </c>
      <c r="AV533" s="12" t="s">
        <v>92</v>
      </c>
      <c r="AW533" s="12" t="s">
        <v>42</v>
      </c>
      <c r="AX533" s="12" t="s">
        <v>90</v>
      </c>
      <c r="AY533" s="146" t="s">
        <v>137</v>
      </c>
    </row>
    <row r="534" spans="2:65" s="1" customFormat="1" ht="16.5" customHeight="1">
      <c r="B534" s="33"/>
      <c r="C534" s="128" t="s">
        <v>733</v>
      </c>
      <c r="D534" s="128" t="s">
        <v>140</v>
      </c>
      <c r="E534" s="129" t="s">
        <v>734</v>
      </c>
      <c r="F534" s="130" t="s">
        <v>735</v>
      </c>
      <c r="G534" s="131" t="s">
        <v>337</v>
      </c>
      <c r="H534" s="132">
        <v>4</v>
      </c>
      <c r="I534" s="133"/>
      <c r="J534" s="134">
        <f>ROUND(I534*H534,2)</f>
        <v>0</v>
      </c>
      <c r="K534" s="130" t="s">
        <v>44</v>
      </c>
      <c r="L534" s="33"/>
      <c r="M534" s="135" t="s">
        <v>44</v>
      </c>
      <c r="N534" s="136" t="s">
        <v>53</v>
      </c>
      <c r="P534" s="137">
        <f>O534*H534</f>
        <v>0</v>
      </c>
      <c r="Q534" s="137">
        <v>0</v>
      </c>
      <c r="R534" s="137">
        <f>Q534*H534</f>
        <v>0</v>
      </c>
      <c r="S534" s="137">
        <v>0</v>
      </c>
      <c r="T534" s="138">
        <f>S534*H534</f>
        <v>0</v>
      </c>
      <c r="AR534" s="139" t="s">
        <v>155</v>
      </c>
      <c r="AT534" s="139" t="s">
        <v>140</v>
      </c>
      <c r="AU534" s="139" t="s">
        <v>92</v>
      </c>
      <c r="AY534" s="17" t="s">
        <v>137</v>
      </c>
      <c r="BE534" s="140">
        <f>IF(N534="základní",J534,0)</f>
        <v>0</v>
      </c>
      <c r="BF534" s="140">
        <f>IF(N534="snížená",J534,0)</f>
        <v>0</v>
      </c>
      <c r="BG534" s="140">
        <f>IF(N534="zákl. přenesená",J534,0)</f>
        <v>0</v>
      </c>
      <c r="BH534" s="140">
        <f>IF(N534="sníž. přenesená",J534,0)</f>
        <v>0</v>
      </c>
      <c r="BI534" s="140">
        <f>IF(N534="nulová",J534,0)</f>
        <v>0</v>
      </c>
      <c r="BJ534" s="17" t="s">
        <v>90</v>
      </c>
      <c r="BK534" s="140">
        <f>ROUND(I534*H534,2)</f>
        <v>0</v>
      </c>
      <c r="BL534" s="17" t="s">
        <v>155</v>
      </c>
      <c r="BM534" s="139" t="s">
        <v>736</v>
      </c>
    </row>
    <row r="535" spans="2:65" s="1" customFormat="1" ht="19.2">
      <c r="B535" s="33"/>
      <c r="D535" s="141" t="s">
        <v>146</v>
      </c>
      <c r="F535" s="142" t="s">
        <v>737</v>
      </c>
      <c r="I535" s="143"/>
      <c r="L535" s="33"/>
      <c r="M535" s="144"/>
      <c r="T535" s="54"/>
      <c r="AT535" s="17" t="s">
        <v>146</v>
      </c>
      <c r="AU535" s="17" t="s">
        <v>92</v>
      </c>
    </row>
    <row r="536" spans="2:65" s="12" customFormat="1" ht="10.199999999999999">
      <c r="B536" s="145"/>
      <c r="D536" s="141" t="s">
        <v>163</v>
      </c>
      <c r="E536" s="146" t="s">
        <v>44</v>
      </c>
      <c r="F536" s="147" t="s">
        <v>155</v>
      </c>
      <c r="H536" s="148">
        <v>4</v>
      </c>
      <c r="I536" s="149"/>
      <c r="L536" s="145"/>
      <c r="M536" s="150"/>
      <c r="T536" s="151"/>
      <c r="AT536" s="146" t="s">
        <v>163</v>
      </c>
      <c r="AU536" s="146" t="s">
        <v>92</v>
      </c>
      <c r="AV536" s="12" t="s">
        <v>92</v>
      </c>
      <c r="AW536" s="12" t="s">
        <v>42</v>
      </c>
      <c r="AX536" s="12" t="s">
        <v>90</v>
      </c>
      <c r="AY536" s="146" t="s">
        <v>137</v>
      </c>
    </row>
    <row r="537" spans="2:65" s="11" customFormat="1" ht="22.8" customHeight="1">
      <c r="B537" s="116"/>
      <c r="D537" s="117" t="s">
        <v>81</v>
      </c>
      <c r="E537" s="126" t="s">
        <v>738</v>
      </c>
      <c r="F537" s="126" t="s">
        <v>739</v>
      </c>
      <c r="I537" s="119"/>
      <c r="J537" s="127">
        <f>BK537</f>
        <v>0</v>
      </c>
      <c r="L537" s="116"/>
      <c r="M537" s="121"/>
      <c r="P537" s="122">
        <f>SUM(P538:P546)</f>
        <v>0</v>
      </c>
      <c r="R537" s="122">
        <f>SUM(R538:R546)</f>
        <v>0</v>
      </c>
      <c r="T537" s="123">
        <f>SUM(T538:T546)</f>
        <v>0</v>
      </c>
      <c r="AR537" s="117" t="s">
        <v>90</v>
      </c>
      <c r="AT537" s="124" t="s">
        <v>81</v>
      </c>
      <c r="AU537" s="124" t="s">
        <v>90</v>
      </c>
      <c r="AY537" s="117" t="s">
        <v>137</v>
      </c>
      <c r="BK537" s="125">
        <f>SUM(BK538:BK546)</f>
        <v>0</v>
      </c>
    </row>
    <row r="538" spans="2:65" s="1" customFormat="1" ht="24.15" customHeight="1">
      <c r="B538" s="33"/>
      <c r="C538" s="128" t="s">
        <v>740</v>
      </c>
      <c r="D538" s="128" t="s">
        <v>140</v>
      </c>
      <c r="E538" s="129" t="s">
        <v>741</v>
      </c>
      <c r="F538" s="130" t="s">
        <v>742</v>
      </c>
      <c r="G538" s="131" t="s">
        <v>225</v>
      </c>
      <c r="H538" s="132">
        <v>35.793999999999997</v>
      </c>
      <c r="I538" s="133"/>
      <c r="J538" s="134">
        <f>ROUND(I538*H538,2)</f>
        <v>0</v>
      </c>
      <c r="K538" s="130" t="s">
        <v>210</v>
      </c>
      <c r="L538" s="33"/>
      <c r="M538" s="135" t="s">
        <v>44</v>
      </c>
      <c r="N538" s="136" t="s">
        <v>53</v>
      </c>
      <c r="P538" s="137">
        <f>O538*H538</f>
        <v>0</v>
      </c>
      <c r="Q538" s="137">
        <v>0</v>
      </c>
      <c r="R538" s="137">
        <f>Q538*H538</f>
        <v>0</v>
      </c>
      <c r="S538" s="137">
        <v>0</v>
      </c>
      <c r="T538" s="138">
        <f>S538*H538</f>
        <v>0</v>
      </c>
      <c r="AR538" s="139" t="s">
        <v>155</v>
      </c>
      <c r="AT538" s="139" t="s">
        <v>140</v>
      </c>
      <c r="AU538" s="139" t="s">
        <v>92</v>
      </c>
      <c r="AY538" s="17" t="s">
        <v>137</v>
      </c>
      <c r="BE538" s="140">
        <f>IF(N538="základní",J538,0)</f>
        <v>0</v>
      </c>
      <c r="BF538" s="140">
        <f>IF(N538="snížená",J538,0)</f>
        <v>0</v>
      </c>
      <c r="BG538" s="140">
        <f>IF(N538="zákl. přenesená",J538,0)</f>
        <v>0</v>
      </c>
      <c r="BH538" s="140">
        <f>IF(N538="sníž. přenesená",J538,0)</f>
        <v>0</v>
      </c>
      <c r="BI538" s="140">
        <f>IF(N538="nulová",J538,0)</f>
        <v>0</v>
      </c>
      <c r="BJ538" s="17" t="s">
        <v>90</v>
      </c>
      <c r="BK538" s="140">
        <f>ROUND(I538*H538,2)</f>
        <v>0</v>
      </c>
      <c r="BL538" s="17" t="s">
        <v>155</v>
      </c>
      <c r="BM538" s="139" t="s">
        <v>743</v>
      </c>
    </row>
    <row r="539" spans="2:65" s="1" customFormat="1" ht="10.199999999999999">
      <c r="B539" s="33"/>
      <c r="D539" s="155" t="s">
        <v>212</v>
      </c>
      <c r="F539" s="156" t="s">
        <v>744</v>
      </c>
      <c r="I539" s="143"/>
      <c r="L539" s="33"/>
      <c r="M539" s="144"/>
      <c r="T539" s="54"/>
      <c r="AT539" s="17" t="s">
        <v>212</v>
      </c>
      <c r="AU539" s="17" t="s">
        <v>92</v>
      </c>
    </row>
    <row r="540" spans="2:65" s="1" customFormat="1" ht="21.75" customHeight="1">
      <c r="B540" s="33"/>
      <c r="C540" s="128" t="s">
        <v>745</v>
      </c>
      <c r="D540" s="128" t="s">
        <v>140</v>
      </c>
      <c r="E540" s="129" t="s">
        <v>746</v>
      </c>
      <c r="F540" s="130" t="s">
        <v>747</v>
      </c>
      <c r="G540" s="131" t="s">
        <v>225</v>
      </c>
      <c r="H540" s="132">
        <v>35.793999999999997</v>
      </c>
      <c r="I540" s="133"/>
      <c r="J540" s="134">
        <f>ROUND(I540*H540,2)</f>
        <v>0</v>
      </c>
      <c r="K540" s="130" t="s">
        <v>210</v>
      </c>
      <c r="L540" s="33"/>
      <c r="M540" s="135" t="s">
        <v>44</v>
      </c>
      <c r="N540" s="136" t="s">
        <v>53</v>
      </c>
      <c r="P540" s="137">
        <f>O540*H540</f>
        <v>0</v>
      </c>
      <c r="Q540" s="137">
        <v>0</v>
      </c>
      <c r="R540" s="137">
        <f>Q540*H540</f>
        <v>0</v>
      </c>
      <c r="S540" s="137">
        <v>0</v>
      </c>
      <c r="T540" s="138">
        <f>S540*H540</f>
        <v>0</v>
      </c>
      <c r="AR540" s="139" t="s">
        <v>155</v>
      </c>
      <c r="AT540" s="139" t="s">
        <v>140</v>
      </c>
      <c r="AU540" s="139" t="s">
        <v>92</v>
      </c>
      <c r="AY540" s="17" t="s">
        <v>137</v>
      </c>
      <c r="BE540" s="140">
        <f>IF(N540="základní",J540,0)</f>
        <v>0</v>
      </c>
      <c r="BF540" s="140">
        <f>IF(N540="snížená",J540,0)</f>
        <v>0</v>
      </c>
      <c r="BG540" s="140">
        <f>IF(N540="zákl. přenesená",J540,0)</f>
        <v>0</v>
      </c>
      <c r="BH540" s="140">
        <f>IF(N540="sníž. přenesená",J540,0)</f>
        <v>0</v>
      </c>
      <c r="BI540" s="140">
        <f>IF(N540="nulová",J540,0)</f>
        <v>0</v>
      </c>
      <c r="BJ540" s="17" t="s">
        <v>90</v>
      </c>
      <c r="BK540" s="140">
        <f>ROUND(I540*H540,2)</f>
        <v>0</v>
      </c>
      <c r="BL540" s="17" t="s">
        <v>155</v>
      </c>
      <c r="BM540" s="139" t="s">
        <v>748</v>
      </c>
    </row>
    <row r="541" spans="2:65" s="1" customFormat="1" ht="10.199999999999999">
      <c r="B541" s="33"/>
      <c r="D541" s="155" t="s">
        <v>212</v>
      </c>
      <c r="F541" s="156" t="s">
        <v>749</v>
      </c>
      <c r="I541" s="143"/>
      <c r="L541" s="33"/>
      <c r="M541" s="144"/>
      <c r="T541" s="54"/>
      <c r="AT541" s="17" t="s">
        <v>212</v>
      </c>
      <c r="AU541" s="17" t="s">
        <v>92</v>
      </c>
    </row>
    <row r="542" spans="2:65" s="1" customFormat="1" ht="24.15" customHeight="1">
      <c r="B542" s="33"/>
      <c r="C542" s="128" t="s">
        <v>750</v>
      </c>
      <c r="D542" s="128" t="s">
        <v>140</v>
      </c>
      <c r="E542" s="129" t="s">
        <v>751</v>
      </c>
      <c r="F542" s="130" t="s">
        <v>752</v>
      </c>
      <c r="G542" s="131" t="s">
        <v>225</v>
      </c>
      <c r="H542" s="132">
        <v>680.08600000000001</v>
      </c>
      <c r="I542" s="133"/>
      <c r="J542" s="134">
        <f>ROUND(I542*H542,2)</f>
        <v>0</v>
      </c>
      <c r="K542" s="130" t="s">
        <v>210</v>
      </c>
      <c r="L542" s="33"/>
      <c r="M542" s="135" t="s">
        <v>44</v>
      </c>
      <c r="N542" s="136" t="s">
        <v>53</v>
      </c>
      <c r="P542" s="137">
        <f>O542*H542</f>
        <v>0</v>
      </c>
      <c r="Q542" s="137">
        <v>0</v>
      </c>
      <c r="R542" s="137">
        <f>Q542*H542</f>
        <v>0</v>
      </c>
      <c r="S542" s="137">
        <v>0</v>
      </c>
      <c r="T542" s="138">
        <f>S542*H542</f>
        <v>0</v>
      </c>
      <c r="AR542" s="139" t="s">
        <v>155</v>
      </c>
      <c r="AT542" s="139" t="s">
        <v>140</v>
      </c>
      <c r="AU542" s="139" t="s">
        <v>92</v>
      </c>
      <c r="AY542" s="17" t="s">
        <v>137</v>
      </c>
      <c r="BE542" s="140">
        <f>IF(N542="základní",J542,0)</f>
        <v>0</v>
      </c>
      <c r="BF542" s="140">
        <f>IF(N542="snížená",J542,0)</f>
        <v>0</v>
      </c>
      <c r="BG542" s="140">
        <f>IF(N542="zákl. přenesená",J542,0)</f>
        <v>0</v>
      </c>
      <c r="BH542" s="140">
        <f>IF(N542="sníž. přenesená",J542,0)</f>
        <v>0</v>
      </c>
      <c r="BI542" s="140">
        <f>IF(N542="nulová",J542,0)</f>
        <v>0</v>
      </c>
      <c r="BJ542" s="17" t="s">
        <v>90</v>
      </c>
      <c r="BK542" s="140">
        <f>ROUND(I542*H542,2)</f>
        <v>0</v>
      </c>
      <c r="BL542" s="17" t="s">
        <v>155</v>
      </c>
      <c r="BM542" s="139" t="s">
        <v>753</v>
      </c>
    </row>
    <row r="543" spans="2:65" s="1" customFormat="1" ht="10.199999999999999">
      <c r="B543" s="33"/>
      <c r="D543" s="155" t="s">
        <v>212</v>
      </c>
      <c r="F543" s="156" t="s">
        <v>754</v>
      </c>
      <c r="I543" s="143"/>
      <c r="L543" s="33"/>
      <c r="M543" s="144"/>
      <c r="T543" s="54"/>
      <c r="AT543" s="17" t="s">
        <v>212</v>
      </c>
      <c r="AU543" s="17" t="s">
        <v>92</v>
      </c>
    </row>
    <row r="544" spans="2:65" s="12" customFormat="1" ht="10.199999999999999">
      <c r="B544" s="145"/>
      <c r="D544" s="141" t="s">
        <v>163</v>
      </c>
      <c r="F544" s="147" t="s">
        <v>755</v>
      </c>
      <c r="H544" s="148">
        <v>680.08600000000001</v>
      </c>
      <c r="I544" s="149"/>
      <c r="L544" s="145"/>
      <c r="M544" s="150"/>
      <c r="T544" s="151"/>
      <c r="AT544" s="146" t="s">
        <v>163</v>
      </c>
      <c r="AU544" s="146" t="s">
        <v>92</v>
      </c>
      <c r="AV544" s="12" t="s">
        <v>92</v>
      </c>
      <c r="AW544" s="12" t="s">
        <v>4</v>
      </c>
      <c r="AX544" s="12" t="s">
        <v>90</v>
      </c>
      <c r="AY544" s="146" t="s">
        <v>137</v>
      </c>
    </row>
    <row r="545" spans="2:65" s="1" customFormat="1" ht="24.15" customHeight="1">
      <c r="B545" s="33"/>
      <c r="C545" s="128" t="s">
        <v>756</v>
      </c>
      <c r="D545" s="128" t="s">
        <v>140</v>
      </c>
      <c r="E545" s="129" t="s">
        <v>757</v>
      </c>
      <c r="F545" s="130" t="s">
        <v>758</v>
      </c>
      <c r="G545" s="131" t="s">
        <v>225</v>
      </c>
      <c r="H545" s="132">
        <v>35.793999999999997</v>
      </c>
      <c r="I545" s="133"/>
      <c r="J545" s="134">
        <f>ROUND(I545*H545,2)</f>
        <v>0</v>
      </c>
      <c r="K545" s="130" t="s">
        <v>210</v>
      </c>
      <c r="L545" s="33"/>
      <c r="M545" s="135" t="s">
        <v>44</v>
      </c>
      <c r="N545" s="136" t="s">
        <v>53</v>
      </c>
      <c r="P545" s="137">
        <f>O545*H545</f>
        <v>0</v>
      </c>
      <c r="Q545" s="137">
        <v>0</v>
      </c>
      <c r="R545" s="137">
        <f>Q545*H545</f>
        <v>0</v>
      </c>
      <c r="S545" s="137">
        <v>0</v>
      </c>
      <c r="T545" s="138">
        <f>S545*H545</f>
        <v>0</v>
      </c>
      <c r="AR545" s="139" t="s">
        <v>155</v>
      </c>
      <c r="AT545" s="139" t="s">
        <v>140</v>
      </c>
      <c r="AU545" s="139" t="s">
        <v>92</v>
      </c>
      <c r="AY545" s="17" t="s">
        <v>137</v>
      </c>
      <c r="BE545" s="140">
        <f>IF(N545="základní",J545,0)</f>
        <v>0</v>
      </c>
      <c r="BF545" s="140">
        <f>IF(N545="snížená",J545,0)</f>
        <v>0</v>
      </c>
      <c r="BG545" s="140">
        <f>IF(N545="zákl. přenesená",J545,0)</f>
        <v>0</v>
      </c>
      <c r="BH545" s="140">
        <f>IF(N545="sníž. přenesená",J545,0)</f>
        <v>0</v>
      </c>
      <c r="BI545" s="140">
        <f>IF(N545="nulová",J545,0)</f>
        <v>0</v>
      </c>
      <c r="BJ545" s="17" t="s">
        <v>90</v>
      </c>
      <c r="BK545" s="140">
        <f>ROUND(I545*H545,2)</f>
        <v>0</v>
      </c>
      <c r="BL545" s="17" t="s">
        <v>155</v>
      </c>
      <c r="BM545" s="139" t="s">
        <v>759</v>
      </c>
    </row>
    <row r="546" spans="2:65" s="1" customFormat="1" ht="10.199999999999999">
      <c r="B546" s="33"/>
      <c r="D546" s="155" t="s">
        <v>212</v>
      </c>
      <c r="F546" s="156" t="s">
        <v>760</v>
      </c>
      <c r="I546" s="143"/>
      <c r="L546" s="33"/>
      <c r="M546" s="144"/>
      <c r="T546" s="54"/>
      <c r="AT546" s="17" t="s">
        <v>212</v>
      </c>
      <c r="AU546" s="17" t="s">
        <v>92</v>
      </c>
    </row>
    <row r="547" spans="2:65" s="11" customFormat="1" ht="22.8" customHeight="1">
      <c r="B547" s="116"/>
      <c r="D547" s="117" t="s">
        <v>81</v>
      </c>
      <c r="E547" s="126" t="s">
        <v>761</v>
      </c>
      <c r="F547" s="126" t="s">
        <v>762</v>
      </c>
      <c r="I547" s="119"/>
      <c r="J547" s="127">
        <f>BK547</f>
        <v>0</v>
      </c>
      <c r="L547" s="116"/>
      <c r="M547" s="121"/>
      <c r="P547" s="122">
        <f>SUM(P548:P549)</f>
        <v>0</v>
      </c>
      <c r="R547" s="122">
        <f>SUM(R548:R549)</f>
        <v>0</v>
      </c>
      <c r="T547" s="123">
        <f>SUM(T548:T549)</f>
        <v>0</v>
      </c>
      <c r="AR547" s="117" t="s">
        <v>90</v>
      </c>
      <c r="AT547" s="124" t="s">
        <v>81</v>
      </c>
      <c r="AU547" s="124" t="s">
        <v>90</v>
      </c>
      <c r="AY547" s="117" t="s">
        <v>137</v>
      </c>
      <c r="BK547" s="125">
        <f>SUM(BK548:BK549)</f>
        <v>0</v>
      </c>
    </row>
    <row r="548" spans="2:65" s="1" customFormat="1" ht="33" customHeight="1">
      <c r="B548" s="33"/>
      <c r="C548" s="128" t="s">
        <v>763</v>
      </c>
      <c r="D548" s="128" t="s">
        <v>140</v>
      </c>
      <c r="E548" s="129" t="s">
        <v>764</v>
      </c>
      <c r="F548" s="130" t="s">
        <v>765</v>
      </c>
      <c r="G548" s="131" t="s">
        <v>225</v>
      </c>
      <c r="H548" s="132">
        <v>33.258000000000003</v>
      </c>
      <c r="I548" s="133"/>
      <c r="J548" s="134">
        <f>ROUND(I548*H548,2)</f>
        <v>0</v>
      </c>
      <c r="K548" s="130" t="s">
        <v>210</v>
      </c>
      <c r="L548" s="33"/>
      <c r="M548" s="135" t="s">
        <v>44</v>
      </c>
      <c r="N548" s="136" t="s">
        <v>53</v>
      </c>
      <c r="P548" s="137">
        <f>O548*H548</f>
        <v>0</v>
      </c>
      <c r="Q548" s="137">
        <v>0</v>
      </c>
      <c r="R548" s="137">
        <f>Q548*H548</f>
        <v>0</v>
      </c>
      <c r="S548" s="137">
        <v>0</v>
      </c>
      <c r="T548" s="138">
        <f>S548*H548</f>
        <v>0</v>
      </c>
      <c r="AR548" s="139" t="s">
        <v>155</v>
      </c>
      <c r="AT548" s="139" t="s">
        <v>140</v>
      </c>
      <c r="AU548" s="139" t="s">
        <v>92</v>
      </c>
      <c r="AY548" s="17" t="s">
        <v>137</v>
      </c>
      <c r="BE548" s="140">
        <f>IF(N548="základní",J548,0)</f>
        <v>0</v>
      </c>
      <c r="BF548" s="140">
        <f>IF(N548="snížená",J548,0)</f>
        <v>0</v>
      </c>
      <c r="BG548" s="140">
        <f>IF(N548="zákl. přenesená",J548,0)</f>
        <v>0</v>
      </c>
      <c r="BH548" s="140">
        <f>IF(N548="sníž. přenesená",J548,0)</f>
        <v>0</v>
      </c>
      <c r="BI548" s="140">
        <f>IF(N548="nulová",J548,0)</f>
        <v>0</v>
      </c>
      <c r="BJ548" s="17" t="s">
        <v>90</v>
      </c>
      <c r="BK548" s="140">
        <f>ROUND(I548*H548,2)</f>
        <v>0</v>
      </c>
      <c r="BL548" s="17" t="s">
        <v>155</v>
      </c>
      <c r="BM548" s="139" t="s">
        <v>766</v>
      </c>
    </row>
    <row r="549" spans="2:65" s="1" customFormat="1" ht="10.199999999999999">
      <c r="B549" s="33"/>
      <c r="D549" s="155" t="s">
        <v>212</v>
      </c>
      <c r="F549" s="156" t="s">
        <v>767</v>
      </c>
      <c r="I549" s="143"/>
      <c r="L549" s="33"/>
      <c r="M549" s="144"/>
      <c r="T549" s="54"/>
      <c r="AT549" s="17" t="s">
        <v>212</v>
      </c>
      <c r="AU549" s="17" t="s">
        <v>92</v>
      </c>
    </row>
    <row r="550" spans="2:65" s="11" customFormat="1" ht="25.95" customHeight="1">
      <c r="B550" s="116"/>
      <c r="D550" s="117" t="s">
        <v>81</v>
      </c>
      <c r="E550" s="118" t="s">
        <v>768</v>
      </c>
      <c r="F550" s="118" t="s">
        <v>769</v>
      </c>
      <c r="I550" s="119"/>
      <c r="J550" s="120">
        <f>BK550</f>
        <v>0</v>
      </c>
      <c r="L550" s="116"/>
      <c r="M550" s="121"/>
      <c r="P550" s="122">
        <f>P551+P621+P708+P766+P821+P828+P852</f>
        <v>0</v>
      </c>
      <c r="R550" s="122">
        <f>R551+R621+R708+R766+R821+R828+R852</f>
        <v>8.0330116599999997</v>
      </c>
      <c r="T550" s="123">
        <f>T551+T621+T708+T766+T821+T828+T852</f>
        <v>3.0689238000000003</v>
      </c>
      <c r="AR550" s="117" t="s">
        <v>92</v>
      </c>
      <c r="AT550" s="124" t="s">
        <v>81</v>
      </c>
      <c r="AU550" s="124" t="s">
        <v>82</v>
      </c>
      <c r="AY550" s="117" t="s">
        <v>137</v>
      </c>
      <c r="BK550" s="125">
        <f>BK551+BK621+BK708+BK766+BK821+BK828+BK852</f>
        <v>0</v>
      </c>
    </row>
    <row r="551" spans="2:65" s="11" customFormat="1" ht="22.8" customHeight="1">
      <c r="B551" s="116"/>
      <c r="D551" s="117" t="s">
        <v>81</v>
      </c>
      <c r="E551" s="126" t="s">
        <v>770</v>
      </c>
      <c r="F551" s="126" t="s">
        <v>771</v>
      </c>
      <c r="I551" s="119"/>
      <c r="J551" s="127">
        <f>BK551</f>
        <v>0</v>
      </c>
      <c r="L551" s="116"/>
      <c r="M551" s="121"/>
      <c r="P551" s="122">
        <f>SUM(P552:P620)</f>
        <v>0</v>
      </c>
      <c r="R551" s="122">
        <f>SUM(R552:R620)</f>
        <v>3.4081219999999997</v>
      </c>
      <c r="T551" s="123">
        <f>SUM(T552:T620)</f>
        <v>0</v>
      </c>
      <c r="AR551" s="117" t="s">
        <v>92</v>
      </c>
      <c r="AT551" s="124" t="s">
        <v>81</v>
      </c>
      <c r="AU551" s="124" t="s">
        <v>90</v>
      </c>
      <c r="AY551" s="117" t="s">
        <v>137</v>
      </c>
      <c r="BK551" s="125">
        <f>SUM(BK552:BK620)</f>
        <v>0</v>
      </c>
    </row>
    <row r="552" spans="2:65" s="1" customFormat="1" ht="21.75" customHeight="1">
      <c r="B552" s="33"/>
      <c r="C552" s="128" t="s">
        <v>772</v>
      </c>
      <c r="D552" s="128" t="s">
        <v>140</v>
      </c>
      <c r="E552" s="129" t="s">
        <v>773</v>
      </c>
      <c r="F552" s="130" t="s">
        <v>774</v>
      </c>
      <c r="G552" s="131" t="s">
        <v>209</v>
      </c>
      <c r="H552" s="132">
        <v>2.9</v>
      </c>
      <c r="I552" s="133"/>
      <c r="J552" s="134">
        <f>ROUND(I552*H552,2)</f>
        <v>0</v>
      </c>
      <c r="K552" s="130" t="s">
        <v>210</v>
      </c>
      <c r="L552" s="33"/>
      <c r="M552" s="135" t="s">
        <v>44</v>
      </c>
      <c r="N552" s="136" t="s">
        <v>53</v>
      </c>
      <c r="P552" s="137">
        <f>O552*H552</f>
        <v>0</v>
      </c>
      <c r="Q552" s="137">
        <v>0</v>
      </c>
      <c r="R552" s="137">
        <f>Q552*H552</f>
        <v>0</v>
      </c>
      <c r="S552" s="137">
        <v>0</v>
      </c>
      <c r="T552" s="138">
        <f>S552*H552</f>
        <v>0</v>
      </c>
      <c r="AR552" s="139" t="s">
        <v>312</v>
      </c>
      <c r="AT552" s="139" t="s">
        <v>140</v>
      </c>
      <c r="AU552" s="139" t="s">
        <v>92</v>
      </c>
      <c r="AY552" s="17" t="s">
        <v>137</v>
      </c>
      <c r="BE552" s="140">
        <f>IF(N552="základní",J552,0)</f>
        <v>0</v>
      </c>
      <c r="BF552" s="140">
        <f>IF(N552="snížená",J552,0)</f>
        <v>0</v>
      </c>
      <c r="BG552" s="140">
        <f>IF(N552="zákl. přenesená",J552,0)</f>
        <v>0</v>
      </c>
      <c r="BH552" s="140">
        <f>IF(N552="sníž. přenesená",J552,0)</f>
        <v>0</v>
      </c>
      <c r="BI552" s="140">
        <f>IF(N552="nulová",J552,0)</f>
        <v>0</v>
      </c>
      <c r="BJ552" s="17" t="s">
        <v>90</v>
      </c>
      <c r="BK552" s="140">
        <f>ROUND(I552*H552,2)</f>
        <v>0</v>
      </c>
      <c r="BL552" s="17" t="s">
        <v>312</v>
      </c>
      <c r="BM552" s="139" t="s">
        <v>775</v>
      </c>
    </row>
    <row r="553" spans="2:65" s="1" customFormat="1" ht="10.199999999999999">
      <c r="B553" s="33"/>
      <c r="D553" s="155" t="s">
        <v>212</v>
      </c>
      <c r="F553" s="156" t="s">
        <v>776</v>
      </c>
      <c r="I553" s="143"/>
      <c r="L553" s="33"/>
      <c r="M553" s="144"/>
      <c r="T553" s="54"/>
      <c r="AT553" s="17" t="s">
        <v>212</v>
      </c>
      <c r="AU553" s="17" t="s">
        <v>92</v>
      </c>
    </row>
    <row r="554" spans="2:65" s="12" customFormat="1" ht="10.199999999999999">
      <c r="B554" s="145"/>
      <c r="D554" s="141" t="s">
        <v>163</v>
      </c>
      <c r="E554" s="146" t="s">
        <v>44</v>
      </c>
      <c r="F554" s="147" t="s">
        <v>777</v>
      </c>
      <c r="H554" s="148">
        <v>2.9</v>
      </c>
      <c r="I554" s="149"/>
      <c r="L554" s="145"/>
      <c r="M554" s="150"/>
      <c r="T554" s="151"/>
      <c r="AT554" s="146" t="s">
        <v>163</v>
      </c>
      <c r="AU554" s="146" t="s">
        <v>92</v>
      </c>
      <c r="AV554" s="12" t="s">
        <v>92</v>
      </c>
      <c r="AW554" s="12" t="s">
        <v>42</v>
      </c>
      <c r="AX554" s="12" t="s">
        <v>90</v>
      </c>
      <c r="AY554" s="146" t="s">
        <v>137</v>
      </c>
    </row>
    <row r="555" spans="2:65" s="1" customFormat="1" ht="16.5" customHeight="1">
      <c r="B555" s="33"/>
      <c r="C555" s="170" t="s">
        <v>778</v>
      </c>
      <c r="D555" s="170" t="s">
        <v>351</v>
      </c>
      <c r="E555" s="171" t="s">
        <v>779</v>
      </c>
      <c r="F555" s="172" t="s">
        <v>780</v>
      </c>
      <c r="G555" s="173" t="s">
        <v>225</v>
      </c>
      <c r="H555" s="174">
        <v>1E-3</v>
      </c>
      <c r="I555" s="175"/>
      <c r="J555" s="176">
        <f>ROUND(I555*H555,2)</f>
        <v>0</v>
      </c>
      <c r="K555" s="172" t="s">
        <v>210</v>
      </c>
      <c r="L555" s="177"/>
      <c r="M555" s="178" t="s">
        <v>44</v>
      </c>
      <c r="N555" s="179" t="s">
        <v>53</v>
      </c>
      <c r="P555" s="137">
        <f>O555*H555</f>
        <v>0</v>
      </c>
      <c r="Q555" s="137">
        <v>1</v>
      </c>
      <c r="R555" s="137">
        <f>Q555*H555</f>
        <v>1E-3</v>
      </c>
      <c r="S555" s="137">
        <v>0</v>
      </c>
      <c r="T555" s="138">
        <f>S555*H555</f>
        <v>0</v>
      </c>
      <c r="AR555" s="139" t="s">
        <v>419</v>
      </c>
      <c r="AT555" s="139" t="s">
        <v>351</v>
      </c>
      <c r="AU555" s="139" t="s">
        <v>92</v>
      </c>
      <c r="AY555" s="17" t="s">
        <v>137</v>
      </c>
      <c r="BE555" s="140">
        <f>IF(N555="základní",J555,0)</f>
        <v>0</v>
      </c>
      <c r="BF555" s="140">
        <f>IF(N555="snížená",J555,0)</f>
        <v>0</v>
      </c>
      <c r="BG555" s="140">
        <f>IF(N555="zákl. přenesená",J555,0)</f>
        <v>0</v>
      </c>
      <c r="BH555" s="140">
        <f>IF(N555="sníž. přenesená",J555,0)</f>
        <v>0</v>
      </c>
      <c r="BI555" s="140">
        <f>IF(N555="nulová",J555,0)</f>
        <v>0</v>
      </c>
      <c r="BJ555" s="17" t="s">
        <v>90</v>
      </c>
      <c r="BK555" s="140">
        <f>ROUND(I555*H555,2)</f>
        <v>0</v>
      </c>
      <c r="BL555" s="17" t="s">
        <v>312</v>
      </c>
      <c r="BM555" s="139" t="s">
        <v>781</v>
      </c>
    </row>
    <row r="556" spans="2:65" s="12" customFormat="1" ht="10.199999999999999">
      <c r="B556" s="145"/>
      <c r="D556" s="141" t="s">
        <v>163</v>
      </c>
      <c r="F556" s="147" t="s">
        <v>782</v>
      </c>
      <c r="H556" s="148">
        <v>1E-3</v>
      </c>
      <c r="I556" s="149"/>
      <c r="L556" s="145"/>
      <c r="M556" s="150"/>
      <c r="T556" s="151"/>
      <c r="AT556" s="146" t="s">
        <v>163</v>
      </c>
      <c r="AU556" s="146" t="s">
        <v>92</v>
      </c>
      <c r="AV556" s="12" t="s">
        <v>92</v>
      </c>
      <c r="AW556" s="12" t="s">
        <v>4</v>
      </c>
      <c r="AX556" s="12" t="s">
        <v>90</v>
      </c>
      <c r="AY556" s="146" t="s">
        <v>137</v>
      </c>
    </row>
    <row r="557" spans="2:65" s="1" customFormat="1" ht="24.15" customHeight="1">
      <c r="B557" s="33"/>
      <c r="C557" s="128" t="s">
        <v>783</v>
      </c>
      <c r="D557" s="128" t="s">
        <v>140</v>
      </c>
      <c r="E557" s="129" t="s">
        <v>784</v>
      </c>
      <c r="F557" s="130" t="s">
        <v>785</v>
      </c>
      <c r="G557" s="131" t="s">
        <v>209</v>
      </c>
      <c r="H557" s="132">
        <v>215.3</v>
      </c>
      <c r="I557" s="133"/>
      <c r="J557" s="134">
        <f>ROUND(I557*H557,2)</f>
        <v>0</v>
      </c>
      <c r="K557" s="130" t="s">
        <v>210</v>
      </c>
      <c r="L557" s="33"/>
      <c r="M557" s="135" t="s">
        <v>44</v>
      </c>
      <c r="N557" s="136" t="s">
        <v>53</v>
      </c>
      <c r="P557" s="137">
        <f>O557*H557</f>
        <v>0</v>
      </c>
      <c r="Q557" s="137">
        <v>0</v>
      </c>
      <c r="R557" s="137">
        <f>Q557*H557</f>
        <v>0</v>
      </c>
      <c r="S557" s="137">
        <v>0</v>
      </c>
      <c r="T557" s="138">
        <f>S557*H557</f>
        <v>0</v>
      </c>
      <c r="AR557" s="139" t="s">
        <v>312</v>
      </c>
      <c r="AT557" s="139" t="s">
        <v>140</v>
      </c>
      <c r="AU557" s="139" t="s">
        <v>92</v>
      </c>
      <c r="AY557" s="17" t="s">
        <v>137</v>
      </c>
      <c r="BE557" s="140">
        <f>IF(N557="základní",J557,0)</f>
        <v>0</v>
      </c>
      <c r="BF557" s="140">
        <f>IF(N557="snížená",J557,0)</f>
        <v>0</v>
      </c>
      <c r="BG557" s="140">
        <f>IF(N557="zákl. přenesená",J557,0)</f>
        <v>0</v>
      </c>
      <c r="BH557" s="140">
        <f>IF(N557="sníž. přenesená",J557,0)</f>
        <v>0</v>
      </c>
      <c r="BI557" s="140">
        <f>IF(N557="nulová",J557,0)</f>
        <v>0</v>
      </c>
      <c r="BJ557" s="17" t="s">
        <v>90</v>
      </c>
      <c r="BK557" s="140">
        <f>ROUND(I557*H557,2)</f>
        <v>0</v>
      </c>
      <c r="BL557" s="17" t="s">
        <v>312</v>
      </c>
      <c r="BM557" s="139" t="s">
        <v>786</v>
      </c>
    </row>
    <row r="558" spans="2:65" s="1" customFormat="1" ht="10.199999999999999">
      <c r="B558" s="33"/>
      <c r="D558" s="155" t="s">
        <v>212</v>
      </c>
      <c r="F558" s="156" t="s">
        <v>787</v>
      </c>
      <c r="I558" s="143"/>
      <c r="L558" s="33"/>
      <c r="M558" s="144"/>
      <c r="T558" s="54"/>
      <c r="AT558" s="17" t="s">
        <v>212</v>
      </c>
      <c r="AU558" s="17" t="s">
        <v>92</v>
      </c>
    </row>
    <row r="559" spans="2:65" s="14" customFormat="1" ht="10.199999999999999">
      <c r="B559" s="164"/>
      <c r="D559" s="141" t="s">
        <v>163</v>
      </c>
      <c r="E559" s="165" t="s">
        <v>44</v>
      </c>
      <c r="F559" s="166" t="s">
        <v>271</v>
      </c>
      <c r="H559" s="165" t="s">
        <v>44</v>
      </c>
      <c r="I559" s="167"/>
      <c r="L559" s="164"/>
      <c r="M559" s="168"/>
      <c r="T559" s="169"/>
      <c r="AT559" s="165" t="s">
        <v>163</v>
      </c>
      <c r="AU559" s="165" t="s">
        <v>92</v>
      </c>
      <c r="AV559" s="14" t="s">
        <v>90</v>
      </c>
      <c r="AW559" s="14" t="s">
        <v>42</v>
      </c>
      <c r="AX559" s="14" t="s">
        <v>82</v>
      </c>
      <c r="AY559" s="165" t="s">
        <v>137</v>
      </c>
    </row>
    <row r="560" spans="2:65" s="12" customFormat="1" ht="10.199999999999999">
      <c r="B560" s="145"/>
      <c r="D560" s="141" t="s">
        <v>163</v>
      </c>
      <c r="E560" s="146" t="s">
        <v>44</v>
      </c>
      <c r="F560" s="147" t="s">
        <v>272</v>
      </c>
      <c r="H560" s="148">
        <v>3.8</v>
      </c>
      <c r="I560" s="149"/>
      <c r="L560" s="145"/>
      <c r="M560" s="150"/>
      <c r="T560" s="151"/>
      <c r="AT560" s="146" t="s">
        <v>163</v>
      </c>
      <c r="AU560" s="146" t="s">
        <v>92</v>
      </c>
      <c r="AV560" s="12" t="s">
        <v>92</v>
      </c>
      <c r="AW560" s="12" t="s">
        <v>42</v>
      </c>
      <c r="AX560" s="12" t="s">
        <v>82</v>
      </c>
      <c r="AY560" s="146" t="s">
        <v>137</v>
      </c>
    </row>
    <row r="561" spans="2:65" s="12" customFormat="1" ht="10.199999999999999">
      <c r="B561" s="145"/>
      <c r="D561" s="141" t="s">
        <v>163</v>
      </c>
      <c r="E561" s="146" t="s">
        <v>44</v>
      </c>
      <c r="F561" s="147" t="s">
        <v>273</v>
      </c>
      <c r="H561" s="148">
        <v>4.0999999999999996</v>
      </c>
      <c r="I561" s="149"/>
      <c r="L561" s="145"/>
      <c r="M561" s="150"/>
      <c r="T561" s="151"/>
      <c r="AT561" s="146" t="s">
        <v>163</v>
      </c>
      <c r="AU561" s="146" t="s">
        <v>92</v>
      </c>
      <c r="AV561" s="12" t="s">
        <v>92</v>
      </c>
      <c r="AW561" s="12" t="s">
        <v>42</v>
      </c>
      <c r="AX561" s="12" t="s">
        <v>82</v>
      </c>
      <c r="AY561" s="146" t="s">
        <v>137</v>
      </c>
    </row>
    <row r="562" spans="2:65" s="12" customFormat="1" ht="10.199999999999999">
      <c r="B562" s="145"/>
      <c r="D562" s="141" t="s">
        <v>163</v>
      </c>
      <c r="E562" s="146" t="s">
        <v>44</v>
      </c>
      <c r="F562" s="147" t="s">
        <v>274</v>
      </c>
      <c r="H562" s="148">
        <v>5.7</v>
      </c>
      <c r="I562" s="149"/>
      <c r="L562" s="145"/>
      <c r="M562" s="150"/>
      <c r="T562" s="151"/>
      <c r="AT562" s="146" t="s">
        <v>163</v>
      </c>
      <c r="AU562" s="146" t="s">
        <v>92</v>
      </c>
      <c r="AV562" s="12" t="s">
        <v>92</v>
      </c>
      <c r="AW562" s="12" t="s">
        <v>42</v>
      </c>
      <c r="AX562" s="12" t="s">
        <v>82</v>
      </c>
      <c r="AY562" s="146" t="s">
        <v>137</v>
      </c>
    </row>
    <row r="563" spans="2:65" s="12" customFormat="1" ht="10.199999999999999">
      <c r="B563" s="145"/>
      <c r="D563" s="141" t="s">
        <v>163</v>
      </c>
      <c r="E563" s="146" t="s">
        <v>44</v>
      </c>
      <c r="F563" s="147" t="s">
        <v>275</v>
      </c>
      <c r="H563" s="148">
        <v>1.7</v>
      </c>
      <c r="I563" s="149"/>
      <c r="L563" s="145"/>
      <c r="M563" s="150"/>
      <c r="T563" s="151"/>
      <c r="AT563" s="146" t="s">
        <v>163</v>
      </c>
      <c r="AU563" s="146" t="s">
        <v>92</v>
      </c>
      <c r="AV563" s="12" t="s">
        <v>92</v>
      </c>
      <c r="AW563" s="12" t="s">
        <v>42</v>
      </c>
      <c r="AX563" s="12" t="s">
        <v>82</v>
      </c>
      <c r="AY563" s="146" t="s">
        <v>137</v>
      </c>
    </row>
    <row r="564" spans="2:65" s="12" customFormat="1" ht="10.199999999999999">
      <c r="B564" s="145"/>
      <c r="D564" s="141" t="s">
        <v>163</v>
      </c>
      <c r="E564" s="146" t="s">
        <v>44</v>
      </c>
      <c r="F564" s="147" t="s">
        <v>276</v>
      </c>
      <c r="H564" s="148">
        <v>0.7</v>
      </c>
      <c r="I564" s="149"/>
      <c r="L564" s="145"/>
      <c r="M564" s="150"/>
      <c r="T564" s="151"/>
      <c r="AT564" s="146" t="s">
        <v>163</v>
      </c>
      <c r="AU564" s="146" t="s">
        <v>92</v>
      </c>
      <c r="AV564" s="12" t="s">
        <v>92</v>
      </c>
      <c r="AW564" s="12" t="s">
        <v>42</v>
      </c>
      <c r="AX564" s="12" t="s">
        <v>82</v>
      </c>
      <c r="AY564" s="146" t="s">
        <v>137</v>
      </c>
    </row>
    <row r="565" spans="2:65" s="12" customFormat="1" ht="10.199999999999999">
      <c r="B565" s="145"/>
      <c r="D565" s="141" t="s">
        <v>163</v>
      </c>
      <c r="E565" s="146" t="s">
        <v>44</v>
      </c>
      <c r="F565" s="147" t="s">
        <v>277</v>
      </c>
      <c r="H565" s="148">
        <v>11.3</v>
      </c>
      <c r="I565" s="149"/>
      <c r="L565" s="145"/>
      <c r="M565" s="150"/>
      <c r="T565" s="151"/>
      <c r="AT565" s="146" t="s">
        <v>163</v>
      </c>
      <c r="AU565" s="146" t="s">
        <v>92</v>
      </c>
      <c r="AV565" s="12" t="s">
        <v>92</v>
      </c>
      <c r="AW565" s="12" t="s">
        <v>42</v>
      </c>
      <c r="AX565" s="12" t="s">
        <v>82</v>
      </c>
      <c r="AY565" s="146" t="s">
        <v>137</v>
      </c>
    </row>
    <row r="566" spans="2:65" s="12" customFormat="1" ht="10.199999999999999">
      <c r="B566" s="145"/>
      <c r="D566" s="141" t="s">
        <v>163</v>
      </c>
      <c r="E566" s="146" t="s">
        <v>44</v>
      </c>
      <c r="F566" s="147" t="s">
        <v>278</v>
      </c>
      <c r="H566" s="148">
        <v>99.2</v>
      </c>
      <c r="I566" s="149"/>
      <c r="L566" s="145"/>
      <c r="M566" s="150"/>
      <c r="T566" s="151"/>
      <c r="AT566" s="146" t="s">
        <v>163</v>
      </c>
      <c r="AU566" s="146" t="s">
        <v>92</v>
      </c>
      <c r="AV566" s="12" t="s">
        <v>92</v>
      </c>
      <c r="AW566" s="12" t="s">
        <v>42</v>
      </c>
      <c r="AX566" s="12" t="s">
        <v>82</v>
      </c>
      <c r="AY566" s="146" t="s">
        <v>137</v>
      </c>
    </row>
    <row r="567" spans="2:65" s="12" customFormat="1" ht="10.199999999999999">
      <c r="B567" s="145"/>
      <c r="D567" s="141" t="s">
        <v>163</v>
      </c>
      <c r="E567" s="146" t="s">
        <v>44</v>
      </c>
      <c r="F567" s="147" t="s">
        <v>283</v>
      </c>
      <c r="H567" s="148">
        <v>13.5</v>
      </c>
      <c r="I567" s="149"/>
      <c r="L567" s="145"/>
      <c r="M567" s="150"/>
      <c r="T567" s="151"/>
      <c r="AT567" s="146" t="s">
        <v>163</v>
      </c>
      <c r="AU567" s="146" t="s">
        <v>92</v>
      </c>
      <c r="AV567" s="12" t="s">
        <v>92</v>
      </c>
      <c r="AW567" s="12" t="s">
        <v>42</v>
      </c>
      <c r="AX567" s="12" t="s">
        <v>82</v>
      </c>
      <c r="AY567" s="146" t="s">
        <v>137</v>
      </c>
    </row>
    <row r="568" spans="2:65" s="12" customFormat="1" ht="10.199999999999999">
      <c r="B568" s="145"/>
      <c r="D568" s="141" t="s">
        <v>163</v>
      </c>
      <c r="E568" s="146" t="s">
        <v>44</v>
      </c>
      <c r="F568" s="147" t="s">
        <v>284</v>
      </c>
      <c r="H568" s="148">
        <v>75.3</v>
      </c>
      <c r="I568" s="149"/>
      <c r="L568" s="145"/>
      <c r="M568" s="150"/>
      <c r="T568" s="151"/>
      <c r="AT568" s="146" t="s">
        <v>163</v>
      </c>
      <c r="AU568" s="146" t="s">
        <v>92</v>
      </c>
      <c r="AV568" s="12" t="s">
        <v>92</v>
      </c>
      <c r="AW568" s="12" t="s">
        <v>42</v>
      </c>
      <c r="AX568" s="12" t="s">
        <v>82</v>
      </c>
      <c r="AY568" s="146" t="s">
        <v>137</v>
      </c>
    </row>
    <row r="569" spans="2:65" s="13" customFormat="1" ht="10.199999999999999">
      <c r="B569" s="157"/>
      <c r="D569" s="141" t="s">
        <v>163</v>
      </c>
      <c r="E569" s="158" t="s">
        <v>44</v>
      </c>
      <c r="F569" s="159" t="s">
        <v>222</v>
      </c>
      <c r="H569" s="160">
        <v>215.3</v>
      </c>
      <c r="I569" s="161"/>
      <c r="L569" s="157"/>
      <c r="M569" s="162"/>
      <c r="T569" s="163"/>
      <c r="AT569" s="158" t="s">
        <v>163</v>
      </c>
      <c r="AU569" s="158" t="s">
        <v>92</v>
      </c>
      <c r="AV569" s="13" t="s">
        <v>155</v>
      </c>
      <c r="AW569" s="13" t="s">
        <v>42</v>
      </c>
      <c r="AX569" s="13" t="s">
        <v>90</v>
      </c>
      <c r="AY569" s="158" t="s">
        <v>137</v>
      </c>
    </row>
    <row r="570" spans="2:65" s="1" customFormat="1" ht="16.5" customHeight="1">
      <c r="B570" s="33"/>
      <c r="C570" s="170" t="s">
        <v>788</v>
      </c>
      <c r="D570" s="170" t="s">
        <v>351</v>
      </c>
      <c r="E570" s="171" t="s">
        <v>789</v>
      </c>
      <c r="F570" s="172" t="s">
        <v>790</v>
      </c>
      <c r="G570" s="173" t="s">
        <v>791</v>
      </c>
      <c r="H570" s="174">
        <v>861.2</v>
      </c>
      <c r="I570" s="175"/>
      <c r="J570" s="176">
        <f>ROUND(I570*H570,2)</f>
        <v>0</v>
      </c>
      <c r="K570" s="172" t="s">
        <v>210</v>
      </c>
      <c r="L570" s="177"/>
      <c r="M570" s="178" t="s">
        <v>44</v>
      </c>
      <c r="N570" s="179" t="s">
        <v>53</v>
      </c>
      <c r="P570" s="137">
        <f>O570*H570</f>
        <v>0</v>
      </c>
      <c r="Q570" s="137">
        <v>1E-3</v>
      </c>
      <c r="R570" s="137">
        <f>Q570*H570</f>
        <v>0.86120000000000008</v>
      </c>
      <c r="S570" s="137">
        <v>0</v>
      </c>
      <c r="T570" s="138">
        <f>S570*H570</f>
        <v>0</v>
      </c>
      <c r="AR570" s="139" t="s">
        <v>419</v>
      </c>
      <c r="AT570" s="139" t="s">
        <v>351</v>
      </c>
      <c r="AU570" s="139" t="s">
        <v>92</v>
      </c>
      <c r="AY570" s="17" t="s">
        <v>137</v>
      </c>
      <c r="BE570" s="140">
        <f>IF(N570="základní",J570,0)</f>
        <v>0</v>
      </c>
      <c r="BF570" s="140">
        <f>IF(N570="snížená",J570,0)</f>
        <v>0</v>
      </c>
      <c r="BG570" s="140">
        <f>IF(N570="zákl. přenesená",J570,0)</f>
        <v>0</v>
      </c>
      <c r="BH570" s="140">
        <f>IF(N570="sníž. přenesená",J570,0)</f>
        <v>0</v>
      </c>
      <c r="BI570" s="140">
        <f>IF(N570="nulová",J570,0)</f>
        <v>0</v>
      </c>
      <c r="BJ570" s="17" t="s">
        <v>90</v>
      </c>
      <c r="BK570" s="140">
        <f>ROUND(I570*H570,2)</f>
        <v>0</v>
      </c>
      <c r="BL570" s="17" t="s">
        <v>312</v>
      </c>
      <c r="BM570" s="139" t="s">
        <v>792</v>
      </c>
    </row>
    <row r="571" spans="2:65" s="12" customFormat="1" ht="10.199999999999999">
      <c r="B571" s="145"/>
      <c r="D571" s="141" t="s">
        <v>163</v>
      </c>
      <c r="F571" s="147" t="s">
        <v>793</v>
      </c>
      <c r="H571" s="148">
        <v>861.2</v>
      </c>
      <c r="I571" s="149"/>
      <c r="L571" s="145"/>
      <c r="M571" s="150"/>
      <c r="T571" s="151"/>
      <c r="AT571" s="146" t="s">
        <v>163</v>
      </c>
      <c r="AU571" s="146" t="s">
        <v>92</v>
      </c>
      <c r="AV571" s="12" t="s">
        <v>92</v>
      </c>
      <c r="AW571" s="12" t="s">
        <v>4</v>
      </c>
      <c r="AX571" s="12" t="s">
        <v>90</v>
      </c>
      <c r="AY571" s="146" t="s">
        <v>137</v>
      </c>
    </row>
    <row r="572" spans="2:65" s="1" customFormat="1" ht="24.15" customHeight="1">
      <c r="B572" s="33"/>
      <c r="C572" s="128" t="s">
        <v>794</v>
      </c>
      <c r="D572" s="128" t="s">
        <v>140</v>
      </c>
      <c r="E572" s="129" t="s">
        <v>795</v>
      </c>
      <c r="F572" s="130" t="s">
        <v>796</v>
      </c>
      <c r="G572" s="131" t="s">
        <v>209</v>
      </c>
      <c r="H572" s="132">
        <v>386.28</v>
      </c>
      <c r="I572" s="133"/>
      <c r="J572" s="134">
        <f>ROUND(I572*H572,2)</f>
        <v>0</v>
      </c>
      <c r="K572" s="130" t="s">
        <v>210</v>
      </c>
      <c r="L572" s="33"/>
      <c r="M572" s="135" t="s">
        <v>44</v>
      </c>
      <c r="N572" s="136" t="s">
        <v>53</v>
      </c>
      <c r="P572" s="137">
        <f>O572*H572</f>
        <v>0</v>
      </c>
      <c r="Q572" s="137">
        <v>0</v>
      </c>
      <c r="R572" s="137">
        <f>Q572*H572</f>
        <v>0</v>
      </c>
      <c r="S572" s="137">
        <v>0</v>
      </c>
      <c r="T572" s="138">
        <f>S572*H572</f>
        <v>0</v>
      </c>
      <c r="AR572" s="139" t="s">
        <v>312</v>
      </c>
      <c r="AT572" s="139" t="s">
        <v>140</v>
      </c>
      <c r="AU572" s="139" t="s">
        <v>92</v>
      </c>
      <c r="AY572" s="17" t="s">
        <v>137</v>
      </c>
      <c r="BE572" s="140">
        <f>IF(N572="základní",J572,0)</f>
        <v>0</v>
      </c>
      <c r="BF572" s="140">
        <f>IF(N572="snížená",J572,0)</f>
        <v>0</v>
      </c>
      <c r="BG572" s="140">
        <f>IF(N572="zákl. přenesená",J572,0)</f>
        <v>0</v>
      </c>
      <c r="BH572" s="140">
        <f>IF(N572="sníž. přenesená",J572,0)</f>
        <v>0</v>
      </c>
      <c r="BI572" s="140">
        <f>IF(N572="nulová",J572,0)</f>
        <v>0</v>
      </c>
      <c r="BJ572" s="17" t="s">
        <v>90</v>
      </c>
      <c r="BK572" s="140">
        <f>ROUND(I572*H572,2)</f>
        <v>0</v>
      </c>
      <c r="BL572" s="17" t="s">
        <v>312</v>
      </c>
      <c r="BM572" s="139" t="s">
        <v>797</v>
      </c>
    </row>
    <row r="573" spans="2:65" s="1" customFormat="1" ht="10.199999999999999">
      <c r="B573" s="33"/>
      <c r="D573" s="155" t="s">
        <v>212</v>
      </c>
      <c r="F573" s="156" t="s">
        <v>798</v>
      </c>
      <c r="I573" s="143"/>
      <c r="L573" s="33"/>
      <c r="M573" s="144"/>
      <c r="T573" s="54"/>
      <c r="AT573" s="17" t="s">
        <v>212</v>
      </c>
      <c r="AU573" s="17" t="s">
        <v>92</v>
      </c>
    </row>
    <row r="574" spans="2:65" s="14" customFormat="1" ht="10.199999999999999">
      <c r="B574" s="164"/>
      <c r="D574" s="141" t="s">
        <v>163</v>
      </c>
      <c r="E574" s="165" t="s">
        <v>44</v>
      </c>
      <c r="F574" s="166" t="s">
        <v>271</v>
      </c>
      <c r="H574" s="165" t="s">
        <v>44</v>
      </c>
      <c r="I574" s="167"/>
      <c r="L574" s="164"/>
      <c r="M574" s="168"/>
      <c r="T574" s="169"/>
      <c r="AT574" s="165" t="s">
        <v>163</v>
      </c>
      <c r="AU574" s="165" t="s">
        <v>92</v>
      </c>
      <c r="AV574" s="14" t="s">
        <v>90</v>
      </c>
      <c r="AW574" s="14" t="s">
        <v>42</v>
      </c>
      <c r="AX574" s="14" t="s">
        <v>82</v>
      </c>
      <c r="AY574" s="165" t="s">
        <v>137</v>
      </c>
    </row>
    <row r="575" spans="2:65" s="12" customFormat="1" ht="10.199999999999999">
      <c r="B575" s="145"/>
      <c r="D575" s="141" t="s">
        <v>163</v>
      </c>
      <c r="E575" s="146" t="s">
        <v>44</v>
      </c>
      <c r="F575" s="147" t="s">
        <v>290</v>
      </c>
      <c r="H575" s="148">
        <v>21.07</v>
      </c>
      <c r="I575" s="149"/>
      <c r="L575" s="145"/>
      <c r="M575" s="150"/>
      <c r="T575" s="151"/>
      <c r="AT575" s="146" t="s">
        <v>163</v>
      </c>
      <c r="AU575" s="146" t="s">
        <v>92</v>
      </c>
      <c r="AV575" s="12" t="s">
        <v>92</v>
      </c>
      <c r="AW575" s="12" t="s">
        <v>42</v>
      </c>
      <c r="AX575" s="12" t="s">
        <v>82</v>
      </c>
      <c r="AY575" s="146" t="s">
        <v>137</v>
      </c>
    </row>
    <row r="576" spans="2:65" s="12" customFormat="1" ht="10.199999999999999">
      <c r="B576" s="145"/>
      <c r="D576" s="141" t="s">
        <v>163</v>
      </c>
      <c r="E576" s="146" t="s">
        <v>44</v>
      </c>
      <c r="F576" s="147" t="s">
        <v>291</v>
      </c>
      <c r="H576" s="148">
        <v>19.59</v>
      </c>
      <c r="I576" s="149"/>
      <c r="L576" s="145"/>
      <c r="M576" s="150"/>
      <c r="T576" s="151"/>
      <c r="AT576" s="146" t="s">
        <v>163</v>
      </c>
      <c r="AU576" s="146" t="s">
        <v>92</v>
      </c>
      <c r="AV576" s="12" t="s">
        <v>92</v>
      </c>
      <c r="AW576" s="12" t="s">
        <v>42</v>
      </c>
      <c r="AX576" s="12" t="s">
        <v>82</v>
      </c>
      <c r="AY576" s="146" t="s">
        <v>137</v>
      </c>
    </row>
    <row r="577" spans="2:65" s="12" customFormat="1" ht="10.199999999999999">
      <c r="B577" s="145"/>
      <c r="D577" s="141" t="s">
        <v>163</v>
      </c>
      <c r="E577" s="146" t="s">
        <v>44</v>
      </c>
      <c r="F577" s="147" t="s">
        <v>292</v>
      </c>
      <c r="H577" s="148">
        <v>25.7</v>
      </c>
      <c r="I577" s="149"/>
      <c r="L577" s="145"/>
      <c r="M577" s="150"/>
      <c r="T577" s="151"/>
      <c r="AT577" s="146" t="s">
        <v>163</v>
      </c>
      <c r="AU577" s="146" t="s">
        <v>92</v>
      </c>
      <c r="AV577" s="12" t="s">
        <v>92</v>
      </c>
      <c r="AW577" s="12" t="s">
        <v>42</v>
      </c>
      <c r="AX577" s="12" t="s">
        <v>82</v>
      </c>
      <c r="AY577" s="146" t="s">
        <v>137</v>
      </c>
    </row>
    <row r="578" spans="2:65" s="12" customFormat="1" ht="10.199999999999999">
      <c r="B578" s="145"/>
      <c r="D578" s="141" t="s">
        <v>163</v>
      </c>
      <c r="E578" s="146" t="s">
        <v>44</v>
      </c>
      <c r="F578" s="147" t="s">
        <v>293</v>
      </c>
      <c r="H578" s="148">
        <v>5.75</v>
      </c>
      <c r="I578" s="149"/>
      <c r="L578" s="145"/>
      <c r="M578" s="150"/>
      <c r="T578" s="151"/>
      <c r="AT578" s="146" t="s">
        <v>163</v>
      </c>
      <c r="AU578" s="146" t="s">
        <v>92</v>
      </c>
      <c r="AV578" s="12" t="s">
        <v>92</v>
      </c>
      <c r="AW578" s="12" t="s">
        <v>42</v>
      </c>
      <c r="AX578" s="12" t="s">
        <v>82</v>
      </c>
      <c r="AY578" s="146" t="s">
        <v>137</v>
      </c>
    </row>
    <row r="579" spans="2:65" s="12" customFormat="1" ht="10.199999999999999">
      <c r="B579" s="145"/>
      <c r="D579" s="141" t="s">
        <v>163</v>
      </c>
      <c r="E579" s="146" t="s">
        <v>44</v>
      </c>
      <c r="F579" s="147" t="s">
        <v>294</v>
      </c>
      <c r="H579" s="148">
        <v>10.3</v>
      </c>
      <c r="I579" s="149"/>
      <c r="L579" s="145"/>
      <c r="M579" s="150"/>
      <c r="T579" s="151"/>
      <c r="AT579" s="146" t="s">
        <v>163</v>
      </c>
      <c r="AU579" s="146" t="s">
        <v>92</v>
      </c>
      <c r="AV579" s="12" t="s">
        <v>92</v>
      </c>
      <c r="AW579" s="12" t="s">
        <v>42</v>
      </c>
      <c r="AX579" s="12" t="s">
        <v>82</v>
      </c>
      <c r="AY579" s="146" t="s">
        <v>137</v>
      </c>
    </row>
    <row r="580" spans="2:65" s="12" customFormat="1" ht="10.199999999999999">
      <c r="B580" s="145"/>
      <c r="D580" s="141" t="s">
        <v>163</v>
      </c>
      <c r="E580" s="146" t="s">
        <v>44</v>
      </c>
      <c r="F580" s="147" t="s">
        <v>295</v>
      </c>
      <c r="H580" s="148">
        <v>26.2</v>
      </c>
      <c r="I580" s="149"/>
      <c r="L580" s="145"/>
      <c r="M580" s="150"/>
      <c r="T580" s="151"/>
      <c r="AT580" s="146" t="s">
        <v>163</v>
      </c>
      <c r="AU580" s="146" t="s">
        <v>92</v>
      </c>
      <c r="AV580" s="12" t="s">
        <v>92</v>
      </c>
      <c r="AW580" s="12" t="s">
        <v>42</v>
      </c>
      <c r="AX580" s="12" t="s">
        <v>82</v>
      </c>
      <c r="AY580" s="146" t="s">
        <v>137</v>
      </c>
    </row>
    <row r="581" spans="2:65" s="12" customFormat="1" ht="10.199999999999999">
      <c r="B581" s="145"/>
      <c r="D581" s="141" t="s">
        <v>163</v>
      </c>
      <c r="E581" s="146" t="s">
        <v>44</v>
      </c>
      <c r="F581" s="147" t="s">
        <v>296</v>
      </c>
      <c r="H581" s="148">
        <v>25.95</v>
      </c>
      <c r="I581" s="149"/>
      <c r="L581" s="145"/>
      <c r="M581" s="150"/>
      <c r="T581" s="151"/>
      <c r="AT581" s="146" t="s">
        <v>163</v>
      </c>
      <c r="AU581" s="146" t="s">
        <v>92</v>
      </c>
      <c r="AV581" s="12" t="s">
        <v>92</v>
      </c>
      <c r="AW581" s="12" t="s">
        <v>42</v>
      </c>
      <c r="AX581" s="12" t="s">
        <v>82</v>
      </c>
      <c r="AY581" s="146" t="s">
        <v>137</v>
      </c>
    </row>
    <row r="582" spans="2:65" s="12" customFormat="1" ht="10.199999999999999">
      <c r="B582" s="145"/>
      <c r="D582" s="141" t="s">
        <v>163</v>
      </c>
      <c r="E582" s="146" t="s">
        <v>44</v>
      </c>
      <c r="F582" s="147" t="s">
        <v>297</v>
      </c>
      <c r="H582" s="148">
        <v>112.8</v>
      </c>
      <c r="I582" s="149"/>
      <c r="L582" s="145"/>
      <c r="M582" s="150"/>
      <c r="T582" s="151"/>
      <c r="AT582" s="146" t="s">
        <v>163</v>
      </c>
      <c r="AU582" s="146" t="s">
        <v>92</v>
      </c>
      <c r="AV582" s="12" t="s">
        <v>92</v>
      </c>
      <c r="AW582" s="12" t="s">
        <v>42</v>
      </c>
      <c r="AX582" s="12" t="s">
        <v>82</v>
      </c>
      <c r="AY582" s="146" t="s">
        <v>137</v>
      </c>
    </row>
    <row r="583" spans="2:65" s="12" customFormat="1" ht="10.199999999999999">
      <c r="B583" s="145"/>
      <c r="D583" s="141" t="s">
        <v>163</v>
      </c>
      <c r="E583" s="146" t="s">
        <v>44</v>
      </c>
      <c r="F583" s="147" t="s">
        <v>298</v>
      </c>
      <c r="H583" s="148">
        <v>50.5</v>
      </c>
      <c r="I583" s="149"/>
      <c r="L583" s="145"/>
      <c r="M583" s="150"/>
      <c r="T583" s="151"/>
      <c r="AT583" s="146" t="s">
        <v>163</v>
      </c>
      <c r="AU583" s="146" t="s">
        <v>92</v>
      </c>
      <c r="AV583" s="12" t="s">
        <v>92</v>
      </c>
      <c r="AW583" s="12" t="s">
        <v>42</v>
      </c>
      <c r="AX583" s="12" t="s">
        <v>82</v>
      </c>
      <c r="AY583" s="146" t="s">
        <v>137</v>
      </c>
    </row>
    <row r="584" spans="2:65" s="12" customFormat="1" ht="10.199999999999999">
      <c r="B584" s="145"/>
      <c r="D584" s="141" t="s">
        <v>163</v>
      </c>
      <c r="E584" s="146" t="s">
        <v>44</v>
      </c>
      <c r="F584" s="147" t="s">
        <v>299</v>
      </c>
      <c r="H584" s="148">
        <v>88.42</v>
      </c>
      <c r="I584" s="149"/>
      <c r="L584" s="145"/>
      <c r="M584" s="150"/>
      <c r="T584" s="151"/>
      <c r="AT584" s="146" t="s">
        <v>163</v>
      </c>
      <c r="AU584" s="146" t="s">
        <v>92</v>
      </c>
      <c r="AV584" s="12" t="s">
        <v>92</v>
      </c>
      <c r="AW584" s="12" t="s">
        <v>42</v>
      </c>
      <c r="AX584" s="12" t="s">
        <v>82</v>
      </c>
      <c r="AY584" s="146" t="s">
        <v>137</v>
      </c>
    </row>
    <row r="585" spans="2:65" s="13" customFormat="1" ht="10.199999999999999">
      <c r="B585" s="157"/>
      <c r="D585" s="141" t="s">
        <v>163</v>
      </c>
      <c r="E585" s="158" t="s">
        <v>44</v>
      </c>
      <c r="F585" s="159" t="s">
        <v>222</v>
      </c>
      <c r="H585" s="160">
        <v>386.28000000000003</v>
      </c>
      <c r="I585" s="161"/>
      <c r="L585" s="157"/>
      <c r="M585" s="162"/>
      <c r="T585" s="163"/>
      <c r="AT585" s="158" t="s">
        <v>163</v>
      </c>
      <c r="AU585" s="158" t="s">
        <v>92</v>
      </c>
      <c r="AV585" s="13" t="s">
        <v>155</v>
      </c>
      <c r="AW585" s="13" t="s">
        <v>42</v>
      </c>
      <c r="AX585" s="13" t="s">
        <v>90</v>
      </c>
      <c r="AY585" s="158" t="s">
        <v>137</v>
      </c>
    </row>
    <row r="586" spans="2:65" s="1" customFormat="1" ht="16.5" customHeight="1">
      <c r="B586" s="33"/>
      <c r="C586" s="170" t="s">
        <v>799</v>
      </c>
      <c r="D586" s="170" t="s">
        <v>351</v>
      </c>
      <c r="E586" s="171" t="s">
        <v>789</v>
      </c>
      <c r="F586" s="172" t="s">
        <v>790</v>
      </c>
      <c r="G586" s="173" t="s">
        <v>791</v>
      </c>
      <c r="H586" s="174">
        <v>1545.12</v>
      </c>
      <c r="I586" s="175"/>
      <c r="J586" s="176">
        <f>ROUND(I586*H586,2)</f>
        <v>0</v>
      </c>
      <c r="K586" s="172" t="s">
        <v>210</v>
      </c>
      <c r="L586" s="177"/>
      <c r="M586" s="178" t="s">
        <v>44</v>
      </c>
      <c r="N586" s="179" t="s">
        <v>53</v>
      </c>
      <c r="P586" s="137">
        <f>O586*H586</f>
        <v>0</v>
      </c>
      <c r="Q586" s="137">
        <v>1E-3</v>
      </c>
      <c r="R586" s="137">
        <f>Q586*H586</f>
        <v>1.5451199999999998</v>
      </c>
      <c r="S586" s="137">
        <v>0</v>
      </c>
      <c r="T586" s="138">
        <f>S586*H586</f>
        <v>0</v>
      </c>
      <c r="AR586" s="139" t="s">
        <v>419</v>
      </c>
      <c r="AT586" s="139" t="s">
        <v>351</v>
      </c>
      <c r="AU586" s="139" t="s">
        <v>92</v>
      </c>
      <c r="AY586" s="17" t="s">
        <v>137</v>
      </c>
      <c r="BE586" s="140">
        <f>IF(N586="základní",J586,0)</f>
        <v>0</v>
      </c>
      <c r="BF586" s="140">
        <f>IF(N586="snížená",J586,0)</f>
        <v>0</v>
      </c>
      <c r="BG586" s="140">
        <f>IF(N586="zákl. přenesená",J586,0)</f>
        <v>0</v>
      </c>
      <c r="BH586" s="140">
        <f>IF(N586="sníž. přenesená",J586,0)</f>
        <v>0</v>
      </c>
      <c r="BI586" s="140">
        <f>IF(N586="nulová",J586,0)</f>
        <v>0</v>
      </c>
      <c r="BJ586" s="17" t="s">
        <v>90</v>
      </c>
      <c r="BK586" s="140">
        <f>ROUND(I586*H586,2)</f>
        <v>0</v>
      </c>
      <c r="BL586" s="17" t="s">
        <v>312</v>
      </c>
      <c r="BM586" s="139" t="s">
        <v>800</v>
      </c>
    </row>
    <row r="587" spans="2:65" s="12" customFormat="1" ht="10.199999999999999">
      <c r="B587" s="145"/>
      <c r="D587" s="141" t="s">
        <v>163</v>
      </c>
      <c r="F587" s="147" t="s">
        <v>801</v>
      </c>
      <c r="H587" s="148">
        <v>1545.12</v>
      </c>
      <c r="I587" s="149"/>
      <c r="L587" s="145"/>
      <c r="M587" s="150"/>
      <c r="T587" s="151"/>
      <c r="AT587" s="146" t="s">
        <v>163</v>
      </c>
      <c r="AU587" s="146" t="s">
        <v>92</v>
      </c>
      <c r="AV587" s="12" t="s">
        <v>92</v>
      </c>
      <c r="AW587" s="12" t="s">
        <v>4</v>
      </c>
      <c r="AX587" s="12" t="s">
        <v>90</v>
      </c>
      <c r="AY587" s="146" t="s">
        <v>137</v>
      </c>
    </row>
    <row r="588" spans="2:65" s="1" customFormat="1" ht="16.5" customHeight="1">
      <c r="B588" s="33"/>
      <c r="C588" s="128" t="s">
        <v>802</v>
      </c>
      <c r="D588" s="128" t="s">
        <v>140</v>
      </c>
      <c r="E588" s="129" t="s">
        <v>803</v>
      </c>
      <c r="F588" s="130" t="s">
        <v>804</v>
      </c>
      <c r="G588" s="131" t="s">
        <v>209</v>
      </c>
      <c r="H588" s="132">
        <v>2.9</v>
      </c>
      <c r="I588" s="133"/>
      <c r="J588" s="134">
        <f>ROUND(I588*H588,2)</f>
        <v>0</v>
      </c>
      <c r="K588" s="130" t="s">
        <v>210</v>
      </c>
      <c r="L588" s="33"/>
      <c r="M588" s="135" t="s">
        <v>44</v>
      </c>
      <c r="N588" s="136" t="s">
        <v>53</v>
      </c>
      <c r="P588" s="137">
        <f>O588*H588</f>
        <v>0</v>
      </c>
      <c r="Q588" s="137">
        <v>4.0000000000000002E-4</v>
      </c>
      <c r="R588" s="137">
        <f>Q588*H588</f>
        <v>1.16E-3</v>
      </c>
      <c r="S588" s="137">
        <v>0</v>
      </c>
      <c r="T588" s="138">
        <f>S588*H588</f>
        <v>0</v>
      </c>
      <c r="AR588" s="139" t="s">
        <v>312</v>
      </c>
      <c r="AT588" s="139" t="s">
        <v>140</v>
      </c>
      <c r="AU588" s="139" t="s">
        <v>92</v>
      </c>
      <c r="AY588" s="17" t="s">
        <v>137</v>
      </c>
      <c r="BE588" s="140">
        <f>IF(N588="základní",J588,0)</f>
        <v>0</v>
      </c>
      <c r="BF588" s="140">
        <f>IF(N588="snížená",J588,0)</f>
        <v>0</v>
      </c>
      <c r="BG588" s="140">
        <f>IF(N588="zákl. přenesená",J588,0)</f>
        <v>0</v>
      </c>
      <c r="BH588" s="140">
        <f>IF(N588="sníž. přenesená",J588,0)</f>
        <v>0</v>
      </c>
      <c r="BI588" s="140">
        <f>IF(N588="nulová",J588,0)</f>
        <v>0</v>
      </c>
      <c r="BJ588" s="17" t="s">
        <v>90</v>
      </c>
      <c r="BK588" s="140">
        <f>ROUND(I588*H588,2)</f>
        <v>0</v>
      </c>
      <c r="BL588" s="17" t="s">
        <v>312</v>
      </c>
      <c r="BM588" s="139" t="s">
        <v>805</v>
      </c>
    </row>
    <row r="589" spans="2:65" s="1" customFormat="1" ht="10.199999999999999">
      <c r="B589" s="33"/>
      <c r="D589" s="155" t="s">
        <v>212</v>
      </c>
      <c r="F589" s="156" t="s">
        <v>806</v>
      </c>
      <c r="I589" s="143"/>
      <c r="L589" s="33"/>
      <c r="M589" s="144"/>
      <c r="T589" s="54"/>
      <c r="AT589" s="17" t="s">
        <v>212</v>
      </c>
      <c r="AU589" s="17" t="s">
        <v>92</v>
      </c>
    </row>
    <row r="590" spans="2:65" s="12" customFormat="1" ht="10.199999999999999">
      <c r="B590" s="145"/>
      <c r="D590" s="141" t="s">
        <v>163</v>
      </c>
      <c r="E590" s="146" t="s">
        <v>44</v>
      </c>
      <c r="F590" s="147" t="s">
        <v>777</v>
      </c>
      <c r="H590" s="148">
        <v>2.9</v>
      </c>
      <c r="I590" s="149"/>
      <c r="L590" s="145"/>
      <c r="M590" s="150"/>
      <c r="T590" s="151"/>
      <c r="AT590" s="146" t="s">
        <v>163</v>
      </c>
      <c r="AU590" s="146" t="s">
        <v>92</v>
      </c>
      <c r="AV590" s="12" t="s">
        <v>92</v>
      </c>
      <c r="AW590" s="12" t="s">
        <v>42</v>
      </c>
      <c r="AX590" s="12" t="s">
        <v>90</v>
      </c>
      <c r="AY590" s="146" t="s">
        <v>137</v>
      </c>
    </row>
    <row r="591" spans="2:65" s="1" customFormat="1" ht="24.15" customHeight="1">
      <c r="B591" s="33"/>
      <c r="C591" s="170" t="s">
        <v>807</v>
      </c>
      <c r="D591" s="170" t="s">
        <v>351</v>
      </c>
      <c r="E591" s="171" t="s">
        <v>808</v>
      </c>
      <c r="F591" s="172" t="s">
        <v>809</v>
      </c>
      <c r="G591" s="173" t="s">
        <v>209</v>
      </c>
      <c r="H591" s="174">
        <v>3.38</v>
      </c>
      <c r="I591" s="175"/>
      <c r="J591" s="176">
        <f>ROUND(I591*H591,2)</f>
        <v>0</v>
      </c>
      <c r="K591" s="172" t="s">
        <v>210</v>
      </c>
      <c r="L591" s="177"/>
      <c r="M591" s="178" t="s">
        <v>44</v>
      </c>
      <c r="N591" s="179" t="s">
        <v>53</v>
      </c>
      <c r="P591" s="137">
        <f>O591*H591</f>
        <v>0</v>
      </c>
      <c r="Q591" s="137">
        <v>5.4000000000000003E-3</v>
      </c>
      <c r="R591" s="137">
        <f>Q591*H591</f>
        <v>1.8252000000000001E-2</v>
      </c>
      <c r="S591" s="137">
        <v>0</v>
      </c>
      <c r="T591" s="138">
        <f>S591*H591</f>
        <v>0</v>
      </c>
      <c r="AR591" s="139" t="s">
        <v>419</v>
      </c>
      <c r="AT591" s="139" t="s">
        <v>351</v>
      </c>
      <c r="AU591" s="139" t="s">
        <v>92</v>
      </c>
      <c r="AY591" s="17" t="s">
        <v>137</v>
      </c>
      <c r="BE591" s="140">
        <f>IF(N591="základní",J591,0)</f>
        <v>0</v>
      </c>
      <c r="BF591" s="140">
        <f>IF(N591="snížená",J591,0)</f>
        <v>0</v>
      </c>
      <c r="BG591" s="140">
        <f>IF(N591="zákl. přenesená",J591,0)</f>
        <v>0</v>
      </c>
      <c r="BH591" s="140">
        <f>IF(N591="sníž. přenesená",J591,0)</f>
        <v>0</v>
      </c>
      <c r="BI591" s="140">
        <f>IF(N591="nulová",J591,0)</f>
        <v>0</v>
      </c>
      <c r="BJ591" s="17" t="s">
        <v>90</v>
      </c>
      <c r="BK591" s="140">
        <f>ROUND(I591*H591,2)</f>
        <v>0</v>
      </c>
      <c r="BL591" s="17" t="s">
        <v>312</v>
      </c>
      <c r="BM591" s="139" t="s">
        <v>810</v>
      </c>
    </row>
    <row r="592" spans="2:65" s="12" customFormat="1" ht="10.199999999999999">
      <c r="B592" s="145"/>
      <c r="D592" s="141" t="s">
        <v>163</v>
      </c>
      <c r="F592" s="147" t="s">
        <v>811</v>
      </c>
      <c r="H592" s="148">
        <v>3.38</v>
      </c>
      <c r="I592" s="149"/>
      <c r="L592" s="145"/>
      <c r="M592" s="150"/>
      <c r="T592" s="151"/>
      <c r="AT592" s="146" t="s">
        <v>163</v>
      </c>
      <c r="AU592" s="146" t="s">
        <v>92</v>
      </c>
      <c r="AV592" s="12" t="s">
        <v>92</v>
      </c>
      <c r="AW592" s="12" t="s">
        <v>4</v>
      </c>
      <c r="AX592" s="12" t="s">
        <v>90</v>
      </c>
      <c r="AY592" s="146" t="s">
        <v>137</v>
      </c>
    </row>
    <row r="593" spans="2:65" s="1" customFormat="1" ht="21.75" customHeight="1">
      <c r="B593" s="33"/>
      <c r="C593" s="128" t="s">
        <v>812</v>
      </c>
      <c r="D593" s="128" t="s">
        <v>140</v>
      </c>
      <c r="E593" s="129" t="s">
        <v>813</v>
      </c>
      <c r="F593" s="130" t="s">
        <v>814</v>
      </c>
      <c r="G593" s="131" t="s">
        <v>209</v>
      </c>
      <c r="H593" s="132">
        <v>102.7</v>
      </c>
      <c r="I593" s="133"/>
      <c r="J593" s="134">
        <f>ROUND(I593*H593,2)</f>
        <v>0</v>
      </c>
      <c r="K593" s="130" t="s">
        <v>210</v>
      </c>
      <c r="L593" s="33"/>
      <c r="M593" s="135" t="s">
        <v>44</v>
      </c>
      <c r="N593" s="136" t="s">
        <v>53</v>
      </c>
      <c r="P593" s="137">
        <f>O593*H593</f>
        <v>0</v>
      </c>
      <c r="Q593" s="137">
        <v>0</v>
      </c>
      <c r="R593" s="137">
        <f>Q593*H593</f>
        <v>0</v>
      </c>
      <c r="S593" s="137">
        <v>0</v>
      </c>
      <c r="T593" s="138">
        <f>S593*H593</f>
        <v>0</v>
      </c>
      <c r="AR593" s="139" t="s">
        <v>312</v>
      </c>
      <c r="AT593" s="139" t="s">
        <v>140</v>
      </c>
      <c r="AU593" s="139" t="s">
        <v>92</v>
      </c>
      <c r="AY593" s="17" t="s">
        <v>137</v>
      </c>
      <c r="BE593" s="140">
        <f>IF(N593="základní",J593,0)</f>
        <v>0</v>
      </c>
      <c r="BF593" s="140">
        <f>IF(N593="snížená",J593,0)</f>
        <v>0</v>
      </c>
      <c r="BG593" s="140">
        <f>IF(N593="zákl. přenesená",J593,0)</f>
        <v>0</v>
      </c>
      <c r="BH593" s="140">
        <f>IF(N593="sníž. přenesená",J593,0)</f>
        <v>0</v>
      </c>
      <c r="BI593" s="140">
        <f>IF(N593="nulová",J593,0)</f>
        <v>0</v>
      </c>
      <c r="BJ593" s="17" t="s">
        <v>90</v>
      </c>
      <c r="BK593" s="140">
        <f>ROUND(I593*H593,2)</f>
        <v>0</v>
      </c>
      <c r="BL593" s="17" t="s">
        <v>312</v>
      </c>
      <c r="BM593" s="139" t="s">
        <v>815</v>
      </c>
    </row>
    <row r="594" spans="2:65" s="1" customFormat="1" ht="10.199999999999999">
      <c r="B594" s="33"/>
      <c r="D594" s="155" t="s">
        <v>212</v>
      </c>
      <c r="F594" s="156" t="s">
        <v>816</v>
      </c>
      <c r="I594" s="143"/>
      <c r="L594" s="33"/>
      <c r="M594" s="144"/>
      <c r="T594" s="54"/>
      <c r="AT594" s="17" t="s">
        <v>212</v>
      </c>
      <c r="AU594" s="17" t="s">
        <v>92</v>
      </c>
    </row>
    <row r="595" spans="2:65" s="14" customFormat="1" ht="10.199999999999999">
      <c r="B595" s="164"/>
      <c r="D595" s="141" t="s">
        <v>163</v>
      </c>
      <c r="E595" s="165" t="s">
        <v>44</v>
      </c>
      <c r="F595" s="166" t="s">
        <v>305</v>
      </c>
      <c r="H595" s="165" t="s">
        <v>44</v>
      </c>
      <c r="I595" s="167"/>
      <c r="L595" s="164"/>
      <c r="M595" s="168"/>
      <c r="T595" s="169"/>
      <c r="AT595" s="165" t="s">
        <v>163</v>
      </c>
      <c r="AU595" s="165" t="s">
        <v>92</v>
      </c>
      <c r="AV595" s="14" t="s">
        <v>90</v>
      </c>
      <c r="AW595" s="14" t="s">
        <v>42</v>
      </c>
      <c r="AX595" s="14" t="s">
        <v>82</v>
      </c>
      <c r="AY595" s="165" t="s">
        <v>137</v>
      </c>
    </row>
    <row r="596" spans="2:65" s="12" customFormat="1" ht="10.199999999999999">
      <c r="B596" s="145"/>
      <c r="D596" s="141" t="s">
        <v>163</v>
      </c>
      <c r="E596" s="146" t="s">
        <v>44</v>
      </c>
      <c r="F596" s="147" t="s">
        <v>647</v>
      </c>
      <c r="H596" s="148">
        <v>22.9</v>
      </c>
      <c r="I596" s="149"/>
      <c r="L596" s="145"/>
      <c r="M596" s="150"/>
      <c r="T596" s="151"/>
      <c r="AT596" s="146" t="s">
        <v>163</v>
      </c>
      <c r="AU596" s="146" t="s">
        <v>92</v>
      </c>
      <c r="AV596" s="12" t="s">
        <v>92</v>
      </c>
      <c r="AW596" s="12" t="s">
        <v>42</v>
      </c>
      <c r="AX596" s="12" t="s">
        <v>82</v>
      </c>
      <c r="AY596" s="146" t="s">
        <v>137</v>
      </c>
    </row>
    <row r="597" spans="2:65" s="12" customFormat="1" ht="10.199999999999999">
      <c r="B597" s="145"/>
      <c r="D597" s="141" t="s">
        <v>163</v>
      </c>
      <c r="E597" s="146" t="s">
        <v>44</v>
      </c>
      <c r="F597" s="147" t="s">
        <v>706</v>
      </c>
      <c r="H597" s="148">
        <v>23.6</v>
      </c>
      <c r="I597" s="149"/>
      <c r="L597" s="145"/>
      <c r="M597" s="150"/>
      <c r="T597" s="151"/>
      <c r="AT597" s="146" t="s">
        <v>163</v>
      </c>
      <c r="AU597" s="146" t="s">
        <v>92</v>
      </c>
      <c r="AV597" s="12" t="s">
        <v>92</v>
      </c>
      <c r="AW597" s="12" t="s">
        <v>42</v>
      </c>
      <c r="AX597" s="12" t="s">
        <v>82</v>
      </c>
      <c r="AY597" s="146" t="s">
        <v>137</v>
      </c>
    </row>
    <row r="598" spans="2:65" s="14" customFormat="1" ht="10.199999999999999">
      <c r="B598" s="164"/>
      <c r="D598" s="141" t="s">
        <v>163</v>
      </c>
      <c r="E598" s="165" t="s">
        <v>44</v>
      </c>
      <c r="F598" s="166" t="s">
        <v>636</v>
      </c>
      <c r="H598" s="165" t="s">
        <v>44</v>
      </c>
      <c r="I598" s="167"/>
      <c r="L598" s="164"/>
      <c r="M598" s="168"/>
      <c r="T598" s="169"/>
      <c r="AT598" s="165" t="s">
        <v>163</v>
      </c>
      <c r="AU598" s="165" t="s">
        <v>92</v>
      </c>
      <c r="AV598" s="14" t="s">
        <v>90</v>
      </c>
      <c r="AW598" s="14" t="s">
        <v>42</v>
      </c>
      <c r="AX598" s="14" t="s">
        <v>82</v>
      </c>
      <c r="AY598" s="165" t="s">
        <v>137</v>
      </c>
    </row>
    <row r="599" spans="2:65" s="12" customFormat="1" ht="10.199999999999999">
      <c r="B599" s="145"/>
      <c r="D599" s="141" t="s">
        <v>163</v>
      </c>
      <c r="E599" s="146" t="s">
        <v>44</v>
      </c>
      <c r="F599" s="147" t="s">
        <v>712</v>
      </c>
      <c r="H599" s="148">
        <v>43.4</v>
      </c>
      <c r="I599" s="149"/>
      <c r="L599" s="145"/>
      <c r="M599" s="150"/>
      <c r="T599" s="151"/>
      <c r="AT599" s="146" t="s">
        <v>163</v>
      </c>
      <c r="AU599" s="146" t="s">
        <v>92</v>
      </c>
      <c r="AV599" s="12" t="s">
        <v>92</v>
      </c>
      <c r="AW599" s="12" t="s">
        <v>42</v>
      </c>
      <c r="AX599" s="12" t="s">
        <v>82</v>
      </c>
      <c r="AY599" s="146" t="s">
        <v>137</v>
      </c>
    </row>
    <row r="600" spans="2:65" s="12" customFormat="1" ht="10.199999999999999">
      <c r="B600" s="145"/>
      <c r="D600" s="141" t="s">
        <v>163</v>
      </c>
      <c r="E600" s="146" t="s">
        <v>44</v>
      </c>
      <c r="F600" s="147" t="s">
        <v>638</v>
      </c>
      <c r="H600" s="148">
        <v>12.8</v>
      </c>
      <c r="I600" s="149"/>
      <c r="L600" s="145"/>
      <c r="M600" s="150"/>
      <c r="T600" s="151"/>
      <c r="AT600" s="146" t="s">
        <v>163</v>
      </c>
      <c r="AU600" s="146" t="s">
        <v>92</v>
      </c>
      <c r="AV600" s="12" t="s">
        <v>92</v>
      </c>
      <c r="AW600" s="12" t="s">
        <v>42</v>
      </c>
      <c r="AX600" s="12" t="s">
        <v>82</v>
      </c>
      <c r="AY600" s="146" t="s">
        <v>137</v>
      </c>
    </row>
    <row r="601" spans="2:65" s="13" customFormat="1" ht="10.199999999999999">
      <c r="B601" s="157"/>
      <c r="D601" s="141" t="s">
        <v>163</v>
      </c>
      <c r="E601" s="158" t="s">
        <v>44</v>
      </c>
      <c r="F601" s="159" t="s">
        <v>222</v>
      </c>
      <c r="H601" s="160">
        <v>102.7</v>
      </c>
      <c r="I601" s="161"/>
      <c r="L601" s="157"/>
      <c r="M601" s="162"/>
      <c r="T601" s="163"/>
      <c r="AT601" s="158" t="s">
        <v>163</v>
      </c>
      <c r="AU601" s="158" t="s">
        <v>92</v>
      </c>
      <c r="AV601" s="13" t="s">
        <v>155</v>
      </c>
      <c r="AW601" s="13" t="s">
        <v>42</v>
      </c>
      <c r="AX601" s="13" t="s">
        <v>90</v>
      </c>
      <c r="AY601" s="158" t="s">
        <v>137</v>
      </c>
    </row>
    <row r="602" spans="2:65" s="1" customFormat="1" ht="16.5" customHeight="1">
      <c r="B602" s="33"/>
      <c r="C602" s="170" t="s">
        <v>817</v>
      </c>
      <c r="D602" s="170" t="s">
        <v>351</v>
      </c>
      <c r="E602" s="171" t="s">
        <v>818</v>
      </c>
      <c r="F602" s="172" t="s">
        <v>819</v>
      </c>
      <c r="G602" s="173" t="s">
        <v>791</v>
      </c>
      <c r="H602" s="174">
        <v>308.10000000000002</v>
      </c>
      <c r="I602" s="175"/>
      <c r="J602" s="176">
        <f>ROUND(I602*H602,2)</f>
        <v>0</v>
      </c>
      <c r="K602" s="172" t="s">
        <v>210</v>
      </c>
      <c r="L602" s="177"/>
      <c r="M602" s="178" t="s">
        <v>44</v>
      </c>
      <c r="N602" s="179" t="s">
        <v>53</v>
      </c>
      <c r="P602" s="137">
        <f>O602*H602</f>
        <v>0</v>
      </c>
      <c r="Q602" s="137">
        <v>1E-3</v>
      </c>
      <c r="R602" s="137">
        <f>Q602*H602</f>
        <v>0.30810000000000004</v>
      </c>
      <c r="S602" s="137">
        <v>0</v>
      </c>
      <c r="T602" s="138">
        <f>S602*H602</f>
        <v>0</v>
      </c>
      <c r="AR602" s="139" t="s">
        <v>419</v>
      </c>
      <c r="AT602" s="139" t="s">
        <v>351</v>
      </c>
      <c r="AU602" s="139" t="s">
        <v>92</v>
      </c>
      <c r="AY602" s="17" t="s">
        <v>137</v>
      </c>
      <c r="BE602" s="140">
        <f>IF(N602="základní",J602,0)</f>
        <v>0</v>
      </c>
      <c r="BF602" s="140">
        <f>IF(N602="snížená",J602,0)</f>
        <v>0</v>
      </c>
      <c r="BG602" s="140">
        <f>IF(N602="zákl. přenesená",J602,0)</f>
        <v>0</v>
      </c>
      <c r="BH602" s="140">
        <f>IF(N602="sníž. přenesená",J602,0)</f>
        <v>0</v>
      </c>
      <c r="BI602" s="140">
        <f>IF(N602="nulová",J602,0)</f>
        <v>0</v>
      </c>
      <c r="BJ602" s="17" t="s">
        <v>90</v>
      </c>
      <c r="BK602" s="140">
        <f>ROUND(I602*H602,2)</f>
        <v>0</v>
      </c>
      <c r="BL602" s="17" t="s">
        <v>312</v>
      </c>
      <c r="BM602" s="139" t="s">
        <v>820</v>
      </c>
    </row>
    <row r="603" spans="2:65" s="1" customFormat="1" ht="48">
      <c r="B603" s="33"/>
      <c r="D603" s="141" t="s">
        <v>146</v>
      </c>
      <c r="F603" s="142" t="s">
        <v>821</v>
      </c>
      <c r="I603" s="143"/>
      <c r="L603" s="33"/>
      <c r="M603" s="144"/>
      <c r="T603" s="54"/>
      <c r="AT603" s="17" t="s">
        <v>146</v>
      </c>
      <c r="AU603" s="17" t="s">
        <v>92</v>
      </c>
    </row>
    <row r="604" spans="2:65" s="12" customFormat="1" ht="10.199999999999999">
      <c r="B604" s="145"/>
      <c r="D604" s="141" t="s">
        <v>163</v>
      </c>
      <c r="F604" s="147" t="s">
        <v>822</v>
      </c>
      <c r="H604" s="148">
        <v>308.10000000000002</v>
      </c>
      <c r="I604" s="149"/>
      <c r="L604" s="145"/>
      <c r="M604" s="150"/>
      <c r="T604" s="151"/>
      <c r="AT604" s="146" t="s">
        <v>163</v>
      </c>
      <c r="AU604" s="146" t="s">
        <v>92</v>
      </c>
      <c r="AV604" s="12" t="s">
        <v>92</v>
      </c>
      <c r="AW604" s="12" t="s">
        <v>4</v>
      </c>
      <c r="AX604" s="12" t="s">
        <v>90</v>
      </c>
      <c r="AY604" s="146" t="s">
        <v>137</v>
      </c>
    </row>
    <row r="605" spans="2:65" s="1" customFormat="1" ht="21.75" customHeight="1">
      <c r="B605" s="33"/>
      <c r="C605" s="128" t="s">
        <v>823</v>
      </c>
      <c r="D605" s="128" t="s">
        <v>140</v>
      </c>
      <c r="E605" s="129" t="s">
        <v>824</v>
      </c>
      <c r="F605" s="130" t="s">
        <v>825</v>
      </c>
      <c r="G605" s="131" t="s">
        <v>209</v>
      </c>
      <c r="H605" s="132">
        <v>224.43</v>
      </c>
      <c r="I605" s="133"/>
      <c r="J605" s="134">
        <f>ROUND(I605*H605,2)</f>
        <v>0</v>
      </c>
      <c r="K605" s="130" t="s">
        <v>210</v>
      </c>
      <c r="L605" s="33"/>
      <c r="M605" s="135" t="s">
        <v>44</v>
      </c>
      <c r="N605" s="136" t="s">
        <v>53</v>
      </c>
      <c r="P605" s="137">
        <f>O605*H605</f>
        <v>0</v>
      </c>
      <c r="Q605" s="137">
        <v>0</v>
      </c>
      <c r="R605" s="137">
        <f>Q605*H605</f>
        <v>0</v>
      </c>
      <c r="S605" s="137">
        <v>0</v>
      </c>
      <c r="T605" s="138">
        <f>S605*H605</f>
        <v>0</v>
      </c>
      <c r="AR605" s="139" t="s">
        <v>312</v>
      </c>
      <c r="AT605" s="139" t="s">
        <v>140</v>
      </c>
      <c r="AU605" s="139" t="s">
        <v>92</v>
      </c>
      <c r="AY605" s="17" t="s">
        <v>137</v>
      </c>
      <c r="BE605" s="140">
        <f>IF(N605="základní",J605,0)</f>
        <v>0</v>
      </c>
      <c r="BF605" s="140">
        <f>IF(N605="snížená",J605,0)</f>
        <v>0</v>
      </c>
      <c r="BG605" s="140">
        <f>IF(N605="zákl. přenesená",J605,0)</f>
        <v>0</v>
      </c>
      <c r="BH605" s="140">
        <f>IF(N605="sníž. přenesená",J605,0)</f>
        <v>0</v>
      </c>
      <c r="BI605" s="140">
        <f>IF(N605="nulová",J605,0)</f>
        <v>0</v>
      </c>
      <c r="BJ605" s="17" t="s">
        <v>90</v>
      </c>
      <c r="BK605" s="140">
        <f>ROUND(I605*H605,2)</f>
        <v>0</v>
      </c>
      <c r="BL605" s="17" t="s">
        <v>312</v>
      </c>
      <c r="BM605" s="139" t="s">
        <v>826</v>
      </c>
    </row>
    <row r="606" spans="2:65" s="1" customFormat="1" ht="10.199999999999999">
      <c r="B606" s="33"/>
      <c r="D606" s="155" t="s">
        <v>212</v>
      </c>
      <c r="F606" s="156" t="s">
        <v>827</v>
      </c>
      <c r="I606" s="143"/>
      <c r="L606" s="33"/>
      <c r="M606" s="144"/>
      <c r="T606" s="54"/>
      <c r="AT606" s="17" t="s">
        <v>212</v>
      </c>
      <c r="AU606" s="17" t="s">
        <v>92</v>
      </c>
    </row>
    <row r="607" spans="2:65" s="14" customFormat="1" ht="10.199999999999999">
      <c r="B607" s="164"/>
      <c r="D607" s="141" t="s">
        <v>163</v>
      </c>
      <c r="E607" s="165" t="s">
        <v>44</v>
      </c>
      <c r="F607" s="166" t="s">
        <v>305</v>
      </c>
      <c r="H607" s="165" t="s">
        <v>44</v>
      </c>
      <c r="I607" s="167"/>
      <c r="L607" s="164"/>
      <c r="M607" s="168"/>
      <c r="T607" s="169"/>
      <c r="AT607" s="165" t="s">
        <v>163</v>
      </c>
      <c r="AU607" s="165" t="s">
        <v>92</v>
      </c>
      <c r="AV607" s="14" t="s">
        <v>90</v>
      </c>
      <c r="AW607" s="14" t="s">
        <v>42</v>
      </c>
      <c r="AX607" s="14" t="s">
        <v>82</v>
      </c>
      <c r="AY607" s="165" t="s">
        <v>137</v>
      </c>
    </row>
    <row r="608" spans="2:65" s="12" customFormat="1" ht="10.199999999999999">
      <c r="B608" s="145"/>
      <c r="D608" s="141" t="s">
        <v>163</v>
      </c>
      <c r="E608" s="146" t="s">
        <v>44</v>
      </c>
      <c r="F608" s="147" t="s">
        <v>828</v>
      </c>
      <c r="H608" s="148">
        <v>110.06</v>
      </c>
      <c r="I608" s="149"/>
      <c r="L608" s="145"/>
      <c r="M608" s="150"/>
      <c r="T608" s="151"/>
      <c r="AT608" s="146" t="s">
        <v>163</v>
      </c>
      <c r="AU608" s="146" t="s">
        <v>92</v>
      </c>
      <c r="AV608" s="12" t="s">
        <v>92</v>
      </c>
      <c r="AW608" s="12" t="s">
        <v>42</v>
      </c>
      <c r="AX608" s="12" t="s">
        <v>82</v>
      </c>
      <c r="AY608" s="146" t="s">
        <v>137</v>
      </c>
    </row>
    <row r="609" spans="2:65" s="12" customFormat="1" ht="10.199999999999999">
      <c r="B609" s="145"/>
      <c r="D609" s="141" t="s">
        <v>163</v>
      </c>
      <c r="E609" s="146" t="s">
        <v>44</v>
      </c>
      <c r="F609" s="147" t="s">
        <v>829</v>
      </c>
      <c r="H609" s="148">
        <v>21.42</v>
      </c>
      <c r="I609" s="149"/>
      <c r="L609" s="145"/>
      <c r="M609" s="150"/>
      <c r="T609" s="151"/>
      <c r="AT609" s="146" t="s">
        <v>163</v>
      </c>
      <c r="AU609" s="146" t="s">
        <v>92</v>
      </c>
      <c r="AV609" s="12" t="s">
        <v>92</v>
      </c>
      <c r="AW609" s="12" t="s">
        <v>42</v>
      </c>
      <c r="AX609" s="12" t="s">
        <v>82</v>
      </c>
      <c r="AY609" s="146" t="s">
        <v>137</v>
      </c>
    </row>
    <row r="610" spans="2:65" s="14" customFormat="1" ht="10.199999999999999">
      <c r="B610" s="164"/>
      <c r="D610" s="141" t="s">
        <v>163</v>
      </c>
      <c r="E610" s="165" t="s">
        <v>44</v>
      </c>
      <c r="F610" s="166" t="s">
        <v>636</v>
      </c>
      <c r="H610" s="165" t="s">
        <v>44</v>
      </c>
      <c r="I610" s="167"/>
      <c r="L610" s="164"/>
      <c r="M610" s="168"/>
      <c r="T610" s="169"/>
      <c r="AT610" s="165" t="s">
        <v>163</v>
      </c>
      <c r="AU610" s="165" t="s">
        <v>92</v>
      </c>
      <c r="AV610" s="14" t="s">
        <v>90</v>
      </c>
      <c r="AW610" s="14" t="s">
        <v>42</v>
      </c>
      <c r="AX610" s="14" t="s">
        <v>82</v>
      </c>
      <c r="AY610" s="165" t="s">
        <v>137</v>
      </c>
    </row>
    <row r="611" spans="2:65" s="12" customFormat="1" ht="10.199999999999999">
      <c r="B611" s="145"/>
      <c r="D611" s="141" t="s">
        <v>163</v>
      </c>
      <c r="E611" s="146" t="s">
        <v>44</v>
      </c>
      <c r="F611" s="147" t="s">
        <v>830</v>
      </c>
      <c r="H611" s="148">
        <v>54.75</v>
      </c>
      <c r="I611" s="149"/>
      <c r="L611" s="145"/>
      <c r="M611" s="150"/>
      <c r="T611" s="151"/>
      <c r="AT611" s="146" t="s">
        <v>163</v>
      </c>
      <c r="AU611" s="146" t="s">
        <v>92</v>
      </c>
      <c r="AV611" s="12" t="s">
        <v>92</v>
      </c>
      <c r="AW611" s="12" t="s">
        <v>42</v>
      </c>
      <c r="AX611" s="12" t="s">
        <v>82</v>
      </c>
      <c r="AY611" s="146" t="s">
        <v>137</v>
      </c>
    </row>
    <row r="612" spans="2:65" s="12" customFormat="1" ht="10.199999999999999">
      <c r="B612" s="145"/>
      <c r="D612" s="141" t="s">
        <v>163</v>
      </c>
      <c r="E612" s="146" t="s">
        <v>44</v>
      </c>
      <c r="F612" s="147" t="s">
        <v>639</v>
      </c>
      <c r="H612" s="148">
        <v>10.1</v>
      </c>
      <c r="I612" s="149"/>
      <c r="L612" s="145"/>
      <c r="M612" s="150"/>
      <c r="T612" s="151"/>
      <c r="AT612" s="146" t="s">
        <v>163</v>
      </c>
      <c r="AU612" s="146" t="s">
        <v>92</v>
      </c>
      <c r="AV612" s="12" t="s">
        <v>92</v>
      </c>
      <c r="AW612" s="12" t="s">
        <v>42</v>
      </c>
      <c r="AX612" s="12" t="s">
        <v>82</v>
      </c>
      <c r="AY612" s="146" t="s">
        <v>137</v>
      </c>
    </row>
    <row r="613" spans="2:65" s="12" customFormat="1" ht="10.199999999999999">
      <c r="B613" s="145"/>
      <c r="D613" s="141" t="s">
        <v>163</v>
      </c>
      <c r="E613" s="146" t="s">
        <v>44</v>
      </c>
      <c r="F613" s="147" t="s">
        <v>640</v>
      </c>
      <c r="H613" s="148">
        <v>10.1</v>
      </c>
      <c r="I613" s="149"/>
      <c r="L613" s="145"/>
      <c r="M613" s="150"/>
      <c r="T613" s="151"/>
      <c r="AT613" s="146" t="s">
        <v>163</v>
      </c>
      <c r="AU613" s="146" t="s">
        <v>92</v>
      </c>
      <c r="AV613" s="12" t="s">
        <v>92</v>
      </c>
      <c r="AW613" s="12" t="s">
        <v>42</v>
      </c>
      <c r="AX613" s="12" t="s">
        <v>82</v>
      </c>
      <c r="AY613" s="146" t="s">
        <v>137</v>
      </c>
    </row>
    <row r="614" spans="2:65" s="12" customFormat="1" ht="10.199999999999999">
      <c r="B614" s="145"/>
      <c r="D614" s="141" t="s">
        <v>163</v>
      </c>
      <c r="E614" s="146" t="s">
        <v>44</v>
      </c>
      <c r="F614" s="147" t="s">
        <v>641</v>
      </c>
      <c r="H614" s="148">
        <v>18</v>
      </c>
      <c r="I614" s="149"/>
      <c r="L614" s="145"/>
      <c r="M614" s="150"/>
      <c r="T614" s="151"/>
      <c r="AT614" s="146" t="s">
        <v>163</v>
      </c>
      <c r="AU614" s="146" t="s">
        <v>92</v>
      </c>
      <c r="AV614" s="12" t="s">
        <v>92</v>
      </c>
      <c r="AW614" s="12" t="s">
        <v>42</v>
      </c>
      <c r="AX614" s="12" t="s">
        <v>82</v>
      </c>
      <c r="AY614" s="146" t="s">
        <v>137</v>
      </c>
    </row>
    <row r="615" spans="2:65" s="13" customFormat="1" ht="10.199999999999999">
      <c r="B615" s="157"/>
      <c r="D615" s="141" t="s">
        <v>163</v>
      </c>
      <c r="E615" s="158" t="s">
        <v>44</v>
      </c>
      <c r="F615" s="159" t="s">
        <v>222</v>
      </c>
      <c r="H615" s="160">
        <v>224.43</v>
      </c>
      <c r="I615" s="161"/>
      <c r="L615" s="157"/>
      <c r="M615" s="162"/>
      <c r="T615" s="163"/>
      <c r="AT615" s="158" t="s">
        <v>163</v>
      </c>
      <c r="AU615" s="158" t="s">
        <v>92</v>
      </c>
      <c r="AV615" s="13" t="s">
        <v>155</v>
      </c>
      <c r="AW615" s="13" t="s">
        <v>42</v>
      </c>
      <c r="AX615" s="13" t="s">
        <v>90</v>
      </c>
      <c r="AY615" s="158" t="s">
        <v>137</v>
      </c>
    </row>
    <row r="616" spans="2:65" s="1" customFormat="1" ht="16.5" customHeight="1">
      <c r="B616" s="33"/>
      <c r="C616" s="170" t="s">
        <v>831</v>
      </c>
      <c r="D616" s="170" t="s">
        <v>351</v>
      </c>
      <c r="E616" s="171" t="s">
        <v>818</v>
      </c>
      <c r="F616" s="172" t="s">
        <v>819</v>
      </c>
      <c r="G616" s="173" t="s">
        <v>791</v>
      </c>
      <c r="H616" s="174">
        <v>673.29</v>
      </c>
      <c r="I616" s="175"/>
      <c r="J616" s="176">
        <f>ROUND(I616*H616,2)</f>
        <v>0</v>
      </c>
      <c r="K616" s="172" t="s">
        <v>210</v>
      </c>
      <c r="L616" s="177"/>
      <c r="M616" s="178" t="s">
        <v>44</v>
      </c>
      <c r="N616" s="179" t="s">
        <v>53</v>
      </c>
      <c r="P616" s="137">
        <f>O616*H616</f>
        <v>0</v>
      </c>
      <c r="Q616" s="137">
        <v>1E-3</v>
      </c>
      <c r="R616" s="137">
        <f>Q616*H616</f>
        <v>0.67328999999999994</v>
      </c>
      <c r="S616" s="137">
        <v>0</v>
      </c>
      <c r="T616" s="138">
        <f>S616*H616</f>
        <v>0</v>
      </c>
      <c r="AR616" s="139" t="s">
        <v>419</v>
      </c>
      <c r="AT616" s="139" t="s">
        <v>351</v>
      </c>
      <c r="AU616" s="139" t="s">
        <v>92</v>
      </c>
      <c r="AY616" s="17" t="s">
        <v>137</v>
      </c>
      <c r="BE616" s="140">
        <f>IF(N616="základní",J616,0)</f>
        <v>0</v>
      </c>
      <c r="BF616" s="140">
        <f>IF(N616="snížená",J616,0)</f>
        <v>0</v>
      </c>
      <c r="BG616" s="140">
        <f>IF(N616="zákl. přenesená",J616,0)</f>
        <v>0</v>
      </c>
      <c r="BH616" s="140">
        <f>IF(N616="sníž. přenesená",J616,0)</f>
        <v>0</v>
      </c>
      <c r="BI616" s="140">
        <f>IF(N616="nulová",J616,0)</f>
        <v>0</v>
      </c>
      <c r="BJ616" s="17" t="s">
        <v>90</v>
      </c>
      <c r="BK616" s="140">
        <f>ROUND(I616*H616,2)</f>
        <v>0</v>
      </c>
      <c r="BL616" s="17" t="s">
        <v>312</v>
      </c>
      <c r="BM616" s="139" t="s">
        <v>832</v>
      </c>
    </row>
    <row r="617" spans="2:65" s="1" customFormat="1" ht="48">
      <c r="B617" s="33"/>
      <c r="D617" s="141" t="s">
        <v>146</v>
      </c>
      <c r="F617" s="142" t="s">
        <v>821</v>
      </c>
      <c r="I617" s="143"/>
      <c r="L617" s="33"/>
      <c r="M617" s="144"/>
      <c r="T617" s="54"/>
      <c r="AT617" s="17" t="s">
        <v>146</v>
      </c>
      <c r="AU617" s="17" t="s">
        <v>92</v>
      </c>
    </row>
    <row r="618" spans="2:65" s="12" customFormat="1" ht="10.199999999999999">
      <c r="B618" s="145"/>
      <c r="D618" s="141" t="s">
        <v>163</v>
      </c>
      <c r="F618" s="147" t="s">
        <v>833</v>
      </c>
      <c r="H618" s="148">
        <v>673.29</v>
      </c>
      <c r="I618" s="149"/>
      <c r="L618" s="145"/>
      <c r="M618" s="150"/>
      <c r="T618" s="151"/>
      <c r="AT618" s="146" t="s">
        <v>163</v>
      </c>
      <c r="AU618" s="146" t="s">
        <v>92</v>
      </c>
      <c r="AV618" s="12" t="s">
        <v>92</v>
      </c>
      <c r="AW618" s="12" t="s">
        <v>4</v>
      </c>
      <c r="AX618" s="12" t="s">
        <v>90</v>
      </c>
      <c r="AY618" s="146" t="s">
        <v>137</v>
      </c>
    </row>
    <row r="619" spans="2:65" s="1" customFormat="1" ht="24.15" customHeight="1">
      <c r="B619" s="33"/>
      <c r="C619" s="128" t="s">
        <v>834</v>
      </c>
      <c r="D619" s="128" t="s">
        <v>140</v>
      </c>
      <c r="E619" s="129" t="s">
        <v>835</v>
      </c>
      <c r="F619" s="130" t="s">
        <v>836</v>
      </c>
      <c r="G619" s="131" t="s">
        <v>225</v>
      </c>
      <c r="H619" s="132">
        <v>3.4079999999999999</v>
      </c>
      <c r="I619" s="133"/>
      <c r="J619" s="134">
        <f>ROUND(I619*H619,2)</f>
        <v>0</v>
      </c>
      <c r="K619" s="130" t="s">
        <v>210</v>
      </c>
      <c r="L619" s="33"/>
      <c r="M619" s="135" t="s">
        <v>44</v>
      </c>
      <c r="N619" s="136" t="s">
        <v>53</v>
      </c>
      <c r="P619" s="137">
        <f>O619*H619</f>
        <v>0</v>
      </c>
      <c r="Q619" s="137">
        <v>0</v>
      </c>
      <c r="R619" s="137">
        <f>Q619*H619</f>
        <v>0</v>
      </c>
      <c r="S619" s="137">
        <v>0</v>
      </c>
      <c r="T619" s="138">
        <f>S619*H619</f>
        <v>0</v>
      </c>
      <c r="AR619" s="139" t="s">
        <v>312</v>
      </c>
      <c r="AT619" s="139" t="s">
        <v>140</v>
      </c>
      <c r="AU619" s="139" t="s">
        <v>92</v>
      </c>
      <c r="AY619" s="17" t="s">
        <v>137</v>
      </c>
      <c r="BE619" s="140">
        <f>IF(N619="základní",J619,0)</f>
        <v>0</v>
      </c>
      <c r="BF619" s="140">
        <f>IF(N619="snížená",J619,0)</f>
        <v>0</v>
      </c>
      <c r="BG619" s="140">
        <f>IF(N619="zákl. přenesená",J619,0)</f>
        <v>0</v>
      </c>
      <c r="BH619" s="140">
        <f>IF(N619="sníž. přenesená",J619,0)</f>
        <v>0</v>
      </c>
      <c r="BI619" s="140">
        <f>IF(N619="nulová",J619,0)</f>
        <v>0</v>
      </c>
      <c r="BJ619" s="17" t="s">
        <v>90</v>
      </c>
      <c r="BK619" s="140">
        <f>ROUND(I619*H619,2)</f>
        <v>0</v>
      </c>
      <c r="BL619" s="17" t="s">
        <v>312</v>
      </c>
      <c r="BM619" s="139" t="s">
        <v>837</v>
      </c>
    </row>
    <row r="620" spans="2:65" s="1" customFormat="1" ht="10.199999999999999">
      <c r="B620" s="33"/>
      <c r="D620" s="155" t="s">
        <v>212</v>
      </c>
      <c r="F620" s="156" t="s">
        <v>838</v>
      </c>
      <c r="I620" s="143"/>
      <c r="L620" s="33"/>
      <c r="M620" s="144"/>
      <c r="T620" s="54"/>
      <c r="AT620" s="17" t="s">
        <v>212</v>
      </c>
      <c r="AU620" s="17" t="s">
        <v>92</v>
      </c>
    </row>
    <row r="621" spans="2:65" s="11" customFormat="1" ht="22.8" customHeight="1">
      <c r="B621" s="116"/>
      <c r="D621" s="117" t="s">
        <v>81</v>
      </c>
      <c r="E621" s="126" t="s">
        <v>839</v>
      </c>
      <c r="F621" s="126" t="s">
        <v>840</v>
      </c>
      <c r="I621" s="119"/>
      <c r="J621" s="127">
        <f>BK621</f>
        <v>0</v>
      </c>
      <c r="L621" s="116"/>
      <c r="M621" s="121"/>
      <c r="P621" s="122">
        <f>SUM(P622:P707)</f>
        <v>0</v>
      </c>
      <c r="R621" s="122">
        <f>SUM(R622:R707)</f>
        <v>0.82092307000000009</v>
      </c>
      <c r="T621" s="123">
        <f>SUM(T622:T707)</f>
        <v>0</v>
      </c>
      <c r="AR621" s="117" t="s">
        <v>92</v>
      </c>
      <c r="AT621" s="124" t="s">
        <v>81</v>
      </c>
      <c r="AU621" s="124" t="s">
        <v>90</v>
      </c>
      <c r="AY621" s="117" t="s">
        <v>137</v>
      </c>
      <c r="BK621" s="125">
        <f>SUM(BK622:BK707)</f>
        <v>0</v>
      </c>
    </row>
    <row r="622" spans="2:65" s="1" customFormat="1" ht="21.75" customHeight="1">
      <c r="B622" s="33"/>
      <c r="C622" s="128" t="s">
        <v>841</v>
      </c>
      <c r="D622" s="128" t="s">
        <v>140</v>
      </c>
      <c r="E622" s="129" t="s">
        <v>842</v>
      </c>
      <c r="F622" s="130" t="s">
        <v>843</v>
      </c>
      <c r="G622" s="131" t="s">
        <v>209</v>
      </c>
      <c r="H622" s="132">
        <v>4.0579999999999998</v>
      </c>
      <c r="I622" s="133"/>
      <c r="J622" s="134">
        <f>ROUND(I622*H622,2)</f>
        <v>0</v>
      </c>
      <c r="K622" s="130" t="s">
        <v>210</v>
      </c>
      <c r="L622" s="33"/>
      <c r="M622" s="135" t="s">
        <v>44</v>
      </c>
      <c r="N622" s="136" t="s">
        <v>53</v>
      </c>
      <c r="P622" s="137">
        <f>O622*H622</f>
        <v>0</v>
      </c>
      <c r="Q622" s="137">
        <v>2.5999999999999998E-4</v>
      </c>
      <c r="R622" s="137">
        <f>Q622*H622</f>
        <v>1.0550799999999999E-3</v>
      </c>
      <c r="S622" s="137">
        <v>0</v>
      </c>
      <c r="T622" s="138">
        <f>S622*H622</f>
        <v>0</v>
      </c>
      <c r="AR622" s="139" t="s">
        <v>312</v>
      </c>
      <c r="AT622" s="139" t="s">
        <v>140</v>
      </c>
      <c r="AU622" s="139" t="s">
        <v>92</v>
      </c>
      <c r="AY622" s="17" t="s">
        <v>137</v>
      </c>
      <c r="BE622" s="140">
        <f>IF(N622="základní",J622,0)</f>
        <v>0</v>
      </c>
      <c r="BF622" s="140">
        <f>IF(N622="snížená",J622,0)</f>
        <v>0</v>
      </c>
      <c r="BG622" s="140">
        <f>IF(N622="zákl. přenesená",J622,0)</f>
        <v>0</v>
      </c>
      <c r="BH622" s="140">
        <f>IF(N622="sníž. přenesená",J622,0)</f>
        <v>0</v>
      </c>
      <c r="BI622" s="140">
        <f>IF(N622="nulová",J622,0)</f>
        <v>0</v>
      </c>
      <c r="BJ622" s="17" t="s">
        <v>90</v>
      </c>
      <c r="BK622" s="140">
        <f>ROUND(I622*H622,2)</f>
        <v>0</v>
      </c>
      <c r="BL622" s="17" t="s">
        <v>312</v>
      </c>
      <c r="BM622" s="139" t="s">
        <v>844</v>
      </c>
    </row>
    <row r="623" spans="2:65" s="1" customFormat="1" ht="10.199999999999999">
      <c r="B623" s="33"/>
      <c r="D623" s="155" t="s">
        <v>212</v>
      </c>
      <c r="F623" s="156" t="s">
        <v>845</v>
      </c>
      <c r="I623" s="143"/>
      <c r="L623" s="33"/>
      <c r="M623" s="144"/>
      <c r="T623" s="54"/>
      <c r="AT623" s="17" t="s">
        <v>212</v>
      </c>
      <c r="AU623" s="17" t="s">
        <v>92</v>
      </c>
    </row>
    <row r="624" spans="2:65" s="12" customFormat="1" ht="10.199999999999999">
      <c r="B624" s="145"/>
      <c r="D624" s="141" t="s">
        <v>163</v>
      </c>
      <c r="E624" s="146" t="s">
        <v>44</v>
      </c>
      <c r="F624" s="147" t="s">
        <v>846</v>
      </c>
      <c r="H624" s="148">
        <v>2.0939999999999999</v>
      </c>
      <c r="I624" s="149"/>
      <c r="L624" s="145"/>
      <c r="M624" s="150"/>
      <c r="T624" s="151"/>
      <c r="AT624" s="146" t="s">
        <v>163</v>
      </c>
      <c r="AU624" s="146" t="s">
        <v>92</v>
      </c>
      <c r="AV624" s="12" t="s">
        <v>92</v>
      </c>
      <c r="AW624" s="12" t="s">
        <v>42</v>
      </c>
      <c r="AX624" s="12" t="s">
        <v>82</v>
      </c>
      <c r="AY624" s="146" t="s">
        <v>137</v>
      </c>
    </row>
    <row r="625" spans="2:65" s="12" customFormat="1" ht="10.199999999999999">
      <c r="B625" s="145"/>
      <c r="D625" s="141" t="s">
        <v>163</v>
      </c>
      <c r="E625" s="146" t="s">
        <v>44</v>
      </c>
      <c r="F625" s="147" t="s">
        <v>847</v>
      </c>
      <c r="H625" s="148">
        <v>1.091</v>
      </c>
      <c r="I625" s="149"/>
      <c r="L625" s="145"/>
      <c r="M625" s="150"/>
      <c r="T625" s="151"/>
      <c r="AT625" s="146" t="s">
        <v>163</v>
      </c>
      <c r="AU625" s="146" t="s">
        <v>92</v>
      </c>
      <c r="AV625" s="12" t="s">
        <v>92</v>
      </c>
      <c r="AW625" s="12" t="s">
        <v>42</v>
      </c>
      <c r="AX625" s="12" t="s">
        <v>82</v>
      </c>
      <c r="AY625" s="146" t="s">
        <v>137</v>
      </c>
    </row>
    <row r="626" spans="2:65" s="12" customFormat="1" ht="10.199999999999999">
      <c r="B626" s="145"/>
      <c r="D626" s="141" t="s">
        <v>163</v>
      </c>
      <c r="E626" s="146" t="s">
        <v>44</v>
      </c>
      <c r="F626" s="147" t="s">
        <v>848</v>
      </c>
      <c r="H626" s="148">
        <v>0.873</v>
      </c>
      <c r="I626" s="149"/>
      <c r="L626" s="145"/>
      <c r="M626" s="150"/>
      <c r="T626" s="151"/>
      <c r="AT626" s="146" t="s">
        <v>163</v>
      </c>
      <c r="AU626" s="146" t="s">
        <v>92</v>
      </c>
      <c r="AV626" s="12" t="s">
        <v>92</v>
      </c>
      <c r="AW626" s="12" t="s">
        <v>42</v>
      </c>
      <c r="AX626" s="12" t="s">
        <v>82</v>
      </c>
      <c r="AY626" s="146" t="s">
        <v>137</v>
      </c>
    </row>
    <row r="627" spans="2:65" s="13" customFormat="1" ht="10.199999999999999">
      <c r="B627" s="157"/>
      <c r="D627" s="141" t="s">
        <v>163</v>
      </c>
      <c r="E627" s="158" t="s">
        <v>44</v>
      </c>
      <c r="F627" s="159" t="s">
        <v>222</v>
      </c>
      <c r="H627" s="160">
        <v>4.0579999999999998</v>
      </c>
      <c r="I627" s="161"/>
      <c r="L627" s="157"/>
      <c r="M627" s="162"/>
      <c r="T627" s="163"/>
      <c r="AT627" s="158" t="s">
        <v>163</v>
      </c>
      <c r="AU627" s="158" t="s">
        <v>92</v>
      </c>
      <c r="AV627" s="13" t="s">
        <v>155</v>
      </c>
      <c r="AW627" s="13" t="s">
        <v>42</v>
      </c>
      <c r="AX627" s="13" t="s">
        <v>90</v>
      </c>
      <c r="AY627" s="158" t="s">
        <v>137</v>
      </c>
    </row>
    <row r="628" spans="2:65" s="1" customFormat="1" ht="16.5" customHeight="1">
      <c r="B628" s="33"/>
      <c r="C628" s="170" t="s">
        <v>849</v>
      </c>
      <c r="D628" s="170" t="s">
        <v>351</v>
      </c>
      <c r="E628" s="171" t="s">
        <v>850</v>
      </c>
      <c r="F628" s="172" t="s">
        <v>851</v>
      </c>
      <c r="G628" s="173" t="s">
        <v>209</v>
      </c>
      <c r="H628" s="174">
        <v>4.0579999999999998</v>
      </c>
      <c r="I628" s="175"/>
      <c r="J628" s="176">
        <f>ROUND(I628*H628,2)</f>
        <v>0</v>
      </c>
      <c r="K628" s="172" t="s">
        <v>210</v>
      </c>
      <c r="L628" s="177"/>
      <c r="M628" s="178" t="s">
        <v>44</v>
      </c>
      <c r="N628" s="179" t="s">
        <v>53</v>
      </c>
      <c r="P628" s="137">
        <f>O628*H628</f>
        <v>0</v>
      </c>
      <c r="Q628" s="137">
        <v>2.639E-2</v>
      </c>
      <c r="R628" s="137">
        <f>Q628*H628</f>
        <v>0.10709062</v>
      </c>
      <c r="S628" s="137">
        <v>0</v>
      </c>
      <c r="T628" s="138">
        <f>S628*H628</f>
        <v>0</v>
      </c>
      <c r="AR628" s="139" t="s">
        <v>419</v>
      </c>
      <c r="AT628" s="139" t="s">
        <v>351</v>
      </c>
      <c r="AU628" s="139" t="s">
        <v>92</v>
      </c>
      <c r="AY628" s="17" t="s">
        <v>137</v>
      </c>
      <c r="BE628" s="140">
        <f>IF(N628="základní",J628,0)</f>
        <v>0</v>
      </c>
      <c r="BF628" s="140">
        <f>IF(N628="snížená",J628,0)</f>
        <v>0</v>
      </c>
      <c r="BG628" s="140">
        <f>IF(N628="zákl. přenesená",J628,0)</f>
        <v>0</v>
      </c>
      <c r="BH628" s="140">
        <f>IF(N628="sníž. přenesená",J628,0)</f>
        <v>0</v>
      </c>
      <c r="BI628" s="140">
        <f>IF(N628="nulová",J628,0)</f>
        <v>0</v>
      </c>
      <c r="BJ628" s="17" t="s">
        <v>90</v>
      </c>
      <c r="BK628" s="140">
        <f>ROUND(I628*H628,2)</f>
        <v>0</v>
      </c>
      <c r="BL628" s="17" t="s">
        <v>312</v>
      </c>
      <c r="BM628" s="139" t="s">
        <v>852</v>
      </c>
    </row>
    <row r="629" spans="2:65" s="1" customFormat="1" ht="19.2">
      <c r="B629" s="33"/>
      <c r="D629" s="141" t="s">
        <v>146</v>
      </c>
      <c r="F629" s="142" t="s">
        <v>853</v>
      </c>
      <c r="I629" s="143"/>
      <c r="L629" s="33"/>
      <c r="M629" s="144"/>
      <c r="T629" s="54"/>
      <c r="AT629" s="17" t="s">
        <v>146</v>
      </c>
      <c r="AU629" s="17" t="s">
        <v>92</v>
      </c>
    </row>
    <row r="630" spans="2:65" s="1" customFormat="1" ht="21.75" customHeight="1">
      <c r="B630" s="33"/>
      <c r="C630" s="128" t="s">
        <v>854</v>
      </c>
      <c r="D630" s="128" t="s">
        <v>140</v>
      </c>
      <c r="E630" s="129" t="s">
        <v>855</v>
      </c>
      <c r="F630" s="130" t="s">
        <v>856</v>
      </c>
      <c r="G630" s="131" t="s">
        <v>209</v>
      </c>
      <c r="H630" s="132">
        <v>5.5469999999999997</v>
      </c>
      <c r="I630" s="133"/>
      <c r="J630" s="134">
        <f>ROUND(I630*H630,2)</f>
        <v>0</v>
      </c>
      <c r="K630" s="130" t="s">
        <v>210</v>
      </c>
      <c r="L630" s="33"/>
      <c r="M630" s="135" t="s">
        <v>44</v>
      </c>
      <c r="N630" s="136" t="s">
        <v>53</v>
      </c>
      <c r="P630" s="137">
        <f>O630*H630</f>
        <v>0</v>
      </c>
      <c r="Q630" s="137">
        <v>2.7E-4</v>
      </c>
      <c r="R630" s="137">
        <f>Q630*H630</f>
        <v>1.4976899999999999E-3</v>
      </c>
      <c r="S630" s="137">
        <v>0</v>
      </c>
      <c r="T630" s="138">
        <f>S630*H630</f>
        <v>0</v>
      </c>
      <c r="AR630" s="139" t="s">
        <v>312</v>
      </c>
      <c r="AT630" s="139" t="s">
        <v>140</v>
      </c>
      <c r="AU630" s="139" t="s">
        <v>92</v>
      </c>
      <c r="AY630" s="17" t="s">
        <v>137</v>
      </c>
      <c r="BE630" s="140">
        <f>IF(N630="základní",J630,0)</f>
        <v>0</v>
      </c>
      <c r="BF630" s="140">
        <f>IF(N630="snížená",J630,0)</f>
        <v>0</v>
      </c>
      <c r="BG630" s="140">
        <f>IF(N630="zákl. přenesená",J630,0)</f>
        <v>0</v>
      </c>
      <c r="BH630" s="140">
        <f>IF(N630="sníž. přenesená",J630,0)</f>
        <v>0</v>
      </c>
      <c r="BI630" s="140">
        <f>IF(N630="nulová",J630,0)</f>
        <v>0</v>
      </c>
      <c r="BJ630" s="17" t="s">
        <v>90</v>
      </c>
      <c r="BK630" s="140">
        <f>ROUND(I630*H630,2)</f>
        <v>0</v>
      </c>
      <c r="BL630" s="17" t="s">
        <v>312</v>
      </c>
      <c r="BM630" s="139" t="s">
        <v>857</v>
      </c>
    </row>
    <row r="631" spans="2:65" s="1" customFormat="1" ht="10.199999999999999">
      <c r="B631" s="33"/>
      <c r="D631" s="155" t="s">
        <v>212</v>
      </c>
      <c r="F631" s="156" t="s">
        <v>858</v>
      </c>
      <c r="I631" s="143"/>
      <c r="L631" s="33"/>
      <c r="M631" s="144"/>
      <c r="T631" s="54"/>
      <c r="AT631" s="17" t="s">
        <v>212</v>
      </c>
      <c r="AU631" s="17" t="s">
        <v>92</v>
      </c>
    </row>
    <row r="632" spans="2:65" s="12" customFormat="1" ht="10.199999999999999">
      <c r="B632" s="145"/>
      <c r="D632" s="141" t="s">
        <v>163</v>
      </c>
      <c r="E632" s="146" t="s">
        <v>44</v>
      </c>
      <c r="F632" s="147" t="s">
        <v>859</v>
      </c>
      <c r="H632" s="148">
        <v>1.2829999999999999</v>
      </c>
      <c r="I632" s="149"/>
      <c r="L632" s="145"/>
      <c r="M632" s="150"/>
      <c r="T632" s="151"/>
      <c r="AT632" s="146" t="s">
        <v>163</v>
      </c>
      <c r="AU632" s="146" t="s">
        <v>92</v>
      </c>
      <c r="AV632" s="12" t="s">
        <v>92</v>
      </c>
      <c r="AW632" s="12" t="s">
        <v>42</v>
      </c>
      <c r="AX632" s="12" t="s">
        <v>82</v>
      </c>
      <c r="AY632" s="146" t="s">
        <v>137</v>
      </c>
    </row>
    <row r="633" spans="2:65" s="12" customFormat="1" ht="10.199999999999999">
      <c r="B633" s="145"/>
      <c r="D633" s="141" t="s">
        <v>163</v>
      </c>
      <c r="E633" s="146" t="s">
        <v>44</v>
      </c>
      <c r="F633" s="147" t="s">
        <v>860</v>
      </c>
      <c r="H633" s="148">
        <v>0.748</v>
      </c>
      <c r="I633" s="149"/>
      <c r="L633" s="145"/>
      <c r="M633" s="150"/>
      <c r="T633" s="151"/>
      <c r="AT633" s="146" t="s">
        <v>163</v>
      </c>
      <c r="AU633" s="146" t="s">
        <v>92</v>
      </c>
      <c r="AV633" s="12" t="s">
        <v>92</v>
      </c>
      <c r="AW633" s="12" t="s">
        <v>42</v>
      </c>
      <c r="AX633" s="12" t="s">
        <v>82</v>
      </c>
      <c r="AY633" s="146" t="s">
        <v>137</v>
      </c>
    </row>
    <row r="634" spans="2:65" s="12" customFormat="1" ht="10.199999999999999">
      <c r="B634" s="145"/>
      <c r="D634" s="141" t="s">
        <v>163</v>
      </c>
      <c r="E634" s="146" t="s">
        <v>44</v>
      </c>
      <c r="F634" s="147" t="s">
        <v>861</v>
      </c>
      <c r="H634" s="148">
        <v>3.516</v>
      </c>
      <c r="I634" s="149"/>
      <c r="L634" s="145"/>
      <c r="M634" s="150"/>
      <c r="T634" s="151"/>
      <c r="AT634" s="146" t="s">
        <v>163</v>
      </c>
      <c r="AU634" s="146" t="s">
        <v>92</v>
      </c>
      <c r="AV634" s="12" t="s">
        <v>92</v>
      </c>
      <c r="AW634" s="12" t="s">
        <v>42</v>
      </c>
      <c r="AX634" s="12" t="s">
        <v>82</v>
      </c>
      <c r="AY634" s="146" t="s">
        <v>137</v>
      </c>
    </row>
    <row r="635" spans="2:65" s="13" customFormat="1" ht="10.199999999999999">
      <c r="B635" s="157"/>
      <c r="D635" s="141" t="s">
        <v>163</v>
      </c>
      <c r="E635" s="158" t="s">
        <v>44</v>
      </c>
      <c r="F635" s="159" t="s">
        <v>222</v>
      </c>
      <c r="H635" s="160">
        <v>5.5469999999999997</v>
      </c>
      <c r="I635" s="161"/>
      <c r="L635" s="157"/>
      <c r="M635" s="162"/>
      <c r="T635" s="163"/>
      <c r="AT635" s="158" t="s">
        <v>163</v>
      </c>
      <c r="AU635" s="158" t="s">
        <v>92</v>
      </c>
      <c r="AV635" s="13" t="s">
        <v>155</v>
      </c>
      <c r="AW635" s="13" t="s">
        <v>42</v>
      </c>
      <c r="AX635" s="13" t="s">
        <v>90</v>
      </c>
      <c r="AY635" s="158" t="s">
        <v>137</v>
      </c>
    </row>
    <row r="636" spans="2:65" s="1" customFormat="1" ht="16.5" customHeight="1">
      <c r="B636" s="33"/>
      <c r="C636" s="170" t="s">
        <v>862</v>
      </c>
      <c r="D636" s="170" t="s">
        <v>351</v>
      </c>
      <c r="E636" s="171" t="s">
        <v>863</v>
      </c>
      <c r="F636" s="172" t="s">
        <v>864</v>
      </c>
      <c r="G636" s="173" t="s">
        <v>209</v>
      </c>
      <c r="H636" s="174">
        <v>5.5469999999999997</v>
      </c>
      <c r="I636" s="175"/>
      <c r="J636" s="176">
        <f>ROUND(I636*H636,2)</f>
        <v>0</v>
      </c>
      <c r="K636" s="172" t="s">
        <v>210</v>
      </c>
      <c r="L636" s="177"/>
      <c r="M636" s="178" t="s">
        <v>44</v>
      </c>
      <c r="N636" s="179" t="s">
        <v>53</v>
      </c>
      <c r="P636" s="137">
        <f>O636*H636</f>
        <v>0</v>
      </c>
      <c r="Q636" s="137">
        <v>3.056E-2</v>
      </c>
      <c r="R636" s="137">
        <f>Q636*H636</f>
        <v>0.16951632</v>
      </c>
      <c r="S636" s="137">
        <v>0</v>
      </c>
      <c r="T636" s="138">
        <f>S636*H636</f>
        <v>0</v>
      </c>
      <c r="AR636" s="139" t="s">
        <v>419</v>
      </c>
      <c r="AT636" s="139" t="s">
        <v>351</v>
      </c>
      <c r="AU636" s="139" t="s">
        <v>92</v>
      </c>
      <c r="AY636" s="17" t="s">
        <v>137</v>
      </c>
      <c r="BE636" s="140">
        <f>IF(N636="základní",J636,0)</f>
        <v>0</v>
      </c>
      <c r="BF636" s="140">
        <f>IF(N636="snížená",J636,0)</f>
        <v>0</v>
      </c>
      <c r="BG636" s="140">
        <f>IF(N636="zákl. přenesená",J636,0)</f>
        <v>0</v>
      </c>
      <c r="BH636" s="140">
        <f>IF(N636="sníž. přenesená",J636,0)</f>
        <v>0</v>
      </c>
      <c r="BI636" s="140">
        <f>IF(N636="nulová",J636,0)</f>
        <v>0</v>
      </c>
      <c r="BJ636" s="17" t="s">
        <v>90</v>
      </c>
      <c r="BK636" s="140">
        <f>ROUND(I636*H636,2)</f>
        <v>0</v>
      </c>
      <c r="BL636" s="17" t="s">
        <v>312</v>
      </c>
      <c r="BM636" s="139" t="s">
        <v>865</v>
      </c>
    </row>
    <row r="637" spans="2:65" s="1" customFormat="1" ht="19.2">
      <c r="B637" s="33"/>
      <c r="D637" s="141" t="s">
        <v>146</v>
      </c>
      <c r="F637" s="142" t="s">
        <v>853</v>
      </c>
      <c r="I637" s="143"/>
      <c r="L637" s="33"/>
      <c r="M637" s="144"/>
      <c r="T637" s="54"/>
      <c r="AT637" s="17" t="s">
        <v>146</v>
      </c>
      <c r="AU637" s="17" t="s">
        <v>92</v>
      </c>
    </row>
    <row r="638" spans="2:65" s="1" customFormat="1" ht="16.5" customHeight="1">
      <c r="B638" s="33"/>
      <c r="C638" s="128" t="s">
        <v>866</v>
      </c>
      <c r="D638" s="128" t="s">
        <v>140</v>
      </c>
      <c r="E638" s="129" t="s">
        <v>867</v>
      </c>
      <c r="F638" s="130" t="s">
        <v>868</v>
      </c>
      <c r="G638" s="131" t="s">
        <v>337</v>
      </c>
      <c r="H638" s="132">
        <v>2</v>
      </c>
      <c r="I638" s="133"/>
      <c r="J638" s="134">
        <f>ROUND(I638*H638,2)</f>
        <v>0</v>
      </c>
      <c r="K638" s="130" t="s">
        <v>210</v>
      </c>
      <c r="L638" s="33"/>
      <c r="M638" s="135" t="s">
        <v>44</v>
      </c>
      <c r="N638" s="136" t="s">
        <v>53</v>
      </c>
      <c r="P638" s="137">
        <f>O638*H638</f>
        <v>0</v>
      </c>
      <c r="Q638" s="137">
        <v>2.7E-4</v>
      </c>
      <c r="R638" s="137">
        <f>Q638*H638</f>
        <v>5.4000000000000001E-4</v>
      </c>
      <c r="S638" s="137">
        <v>0</v>
      </c>
      <c r="T638" s="138">
        <f>S638*H638</f>
        <v>0</v>
      </c>
      <c r="AR638" s="139" t="s">
        <v>312</v>
      </c>
      <c r="AT638" s="139" t="s">
        <v>140</v>
      </c>
      <c r="AU638" s="139" t="s">
        <v>92</v>
      </c>
      <c r="AY638" s="17" t="s">
        <v>137</v>
      </c>
      <c r="BE638" s="140">
        <f>IF(N638="základní",J638,0)</f>
        <v>0</v>
      </c>
      <c r="BF638" s="140">
        <f>IF(N638="snížená",J638,0)</f>
        <v>0</v>
      </c>
      <c r="BG638" s="140">
        <f>IF(N638="zákl. přenesená",J638,0)</f>
        <v>0</v>
      </c>
      <c r="BH638" s="140">
        <f>IF(N638="sníž. přenesená",J638,0)</f>
        <v>0</v>
      </c>
      <c r="BI638" s="140">
        <f>IF(N638="nulová",J638,0)</f>
        <v>0</v>
      </c>
      <c r="BJ638" s="17" t="s">
        <v>90</v>
      </c>
      <c r="BK638" s="140">
        <f>ROUND(I638*H638,2)</f>
        <v>0</v>
      </c>
      <c r="BL638" s="17" t="s">
        <v>312</v>
      </c>
      <c r="BM638" s="139" t="s">
        <v>869</v>
      </c>
    </row>
    <row r="639" spans="2:65" s="1" customFormat="1" ht="10.199999999999999">
      <c r="B639" s="33"/>
      <c r="D639" s="155" t="s">
        <v>212</v>
      </c>
      <c r="F639" s="156" t="s">
        <v>870</v>
      </c>
      <c r="I639" s="143"/>
      <c r="L639" s="33"/>
      <c r="M639" s="144"/>
      <c r="T639" s="54"/>
      <c r="AT639" s="17" t="s">
        <v>212</v>
      </c>
      <c r="AU639" s="17" t="s">
        <v>92</v>
      </c>
    </row>
    <row r="640" spans="2:65" s="12" customFormat="1" ht="10.199999999999999">
      <c r="B640" s="145"/>
      <c r="D640" s="141" t="s">
        <v>163</v>
      </c>
      <c r="E640" s="146" t="s">
        <v>44</v>
      </c>
      <c r="F640" s="147" t="s">
        <v>871</v>
      </c>
      <c r="H640" s="148">
        <v>2</v>
      </c>
      <c r="I640" s="149"/>
      <c r="L640" s="145"/>
      <c r="M640" s="150"/>
      <c r="T640" s="151"/>
      <c r="AT640" s="146" t="s">
        <v>163</v>
      </c>
      <c r="AU640" s="146" t="s">
        <v>92</v>
      </c>
      <c r="AV640" s="12" t="s">
        <v>92</v>
      </c>
      <c r="AW640" s="12" t="s">
        <v>42</v>
      </c>
      <c r="AX640" s="12" t="s">
        <v>90</v>
      </c>
      <c r="AY640" s="146" t="s">
        <v>137</v>
      </c>
    </row>
    <row r="641" spans="2:65" s="1" customFormat="1" ht="16.5" customHeight="1">
      <c r="B641" s="33"/>
      <c r="C641" s="170" t="s">
        <v>872</v>
      </c>
      <c r="D641" s="170" t="s">
        <v>351</v>
      </c>
      <c r="E641" s="171" t="s">
        <v>873</v>
      </c>
      <c r="F641" s="172" t="s">
        <v>874</v>
      </c>
      <c r="G641" s="173" t="s">
        <v>209</v>
      </c>
      <c r="H641" s="174">
        <v>0.98599999999999999</v>
      </c>
      <c r="I641" s="175"/>
      <c r="J641" s="176">
        <f>ROUND(I641*H641,2)</f>
        <v>0</v>
      </c>
      <c r="K641" s="172" t="s">
        <v>210</v>
      </c>
      <c r="L641" s="177"/>
      <c r="M641" s="178" t="s">
        <v>44</v>
      </c>
      <c r="N641" s="179" t="s">
        <v>53</v>
      </c>
      <c r="P641" s="137">
        <f>O641*H641</f>
        <v>0</v>
      </c>
      <c r="Q641" s="137">
        <v>3.4720000000000001E-2</v>
      </c>
      <c r="R641" s="137">
        <f>Q641*H641</f>
        <v>3.4233920000000001E-2</v>
      </c>
      <c r="S641" s="137">
        <v>0</v>
      </c>
      <c r="T641" s="138">
        <f>S641*H641</f>
        <v>0</v>
      </c>
      <c r="AR641" s="139" t="s">
        <v>419</v>
      </c>
      <c r="AT641" s="139" t="s">
        <v>351</v>
      </c>
      <c r="AU641" s="139" t="s">
        <v>92</v>
      </c>
      <c r="AY641" s="17" t="s">
        <v>137</v>
      </c>
      <c r="BE641" s="140">
        <f>IF(N641="základní",J641,0)</f>
        <v>0</v>
      </c>
      <c r="BF641" s="140">
        <f>IF(N641="snížená",J641,0)</f>
        <v>0</v>
      </c>
      <c r="BG641" s="140">
        <f>IF(N641="zákl. přenesená",J641,0)</f>
        <v>0</v>
      </c>
      <c r="BH641" s="140">
        <f>IF(N641="sníž. přenesená",J641,0)</f>
        <v>0</v>
      </c>
      <c r="BI641" s="140">
        <f>IF(N641="nulová",J641,0)</f>
        <v>0</v>
      </c>
      <c r="BJ641" s="17" t="s">
        <v>90</v>
      </c>
      <c r="BK641" s="140">
        <f>ROUND(I641*H641,2)</f>
        <v>0</v>
      </c>
      <c r="BL641" s="17" t="s">
        <v>312</v>
      </c>
      <c r="BM641" s="139" t="s">
        <v>875</v>
      </c>
    </row>
    <row r="642" spans="2:65" s="1" customFormat="1" ht="19.2">
      <c r="B642" s="33"/>
      <c r="D642" s="141" t="s">
        <v>146</v>
      </c>
      <c r="F642" s="142" t="s">
        <v>853</v>
      </c>
      <c r="I642" s="143"/>
      <c r="L642" s="33"/>
      <c r="M642" s="144"/>
      <c r="T642" s="54"/>
      <c r="AT642" s="17" t="s">
        <v>146</v>
      </c>
      <c r="AU642" s="17" t="s">
        <v>92</v>
      </c>
    </row>
    <row r="643" spans="2:65" s="12" customFormat="1" ht="10.199999999999999">
      <c r="B643" s="145"/>
      <c r="D643" s="141" t="s">
        <v>163</v>
      </c>
      <c r="E643" s="146" t="s">
        <v>44</v>
      </c>
      <c r="F643" s="147" t="s">
        <v>876</v>
      </c>
      <c r="H643" s="148">
        <v>0.98599999999999999</v>
      </c>
      <c r="I643" s="149"/>
      <c r="L643" s="145"/>
      <c r="M643" s="150"/>
      <c r="T643" s="151"/>
      <c r="AT643" s="146" t="s">
        <v>163</v>
      </c>
      <c r="AU643" s="146" t="s">
        <v>92</v>
      </c>
      <c r="AV643" s="12" t="s">
        <v>92</v>
      </c>
      <c r="AW643" s="12" t="s">
        <v>42</v>
      </c>
      <c r="AX643" s="12" t="s">
        <v>90</v>
      </c>
      <c r="AY643" s="146" t="s">
        <v>137</v>
      </c>
    </row>
    <row r="644" spans="2:65" s="1" customFormat="1" ht="24.15" customHeight="1">
      <c r="B644" s="33"/>
      <c r="C644" s="128" t="s">
        <v>877</v>
      </c>
      <c r="D644" s="128" t="s">
        <v>140</v>
      </c>
      <c r="E644" s="129" t="s">
        <v>878</v>
      </c>
      <c r="F644" s="130" t="s">
        <v>879</v>
      </c>
      <c r="G644" s="131" t="s">
        <v>337</v>
      </c>
      <c r="H644" s="132">
        <v>2</v>
      </c>
      <c r="I644" s="133"/>
      <c r="J644" s="134">
        <f>ROUND(I644*H644,2)</f>
        <v>0</v>
      </c>
      <c r="K644" s="130" t="s">
        <v>210</v>
      </c>
      <c r="L644" s="33"/>
      <c r="M644" s="135" t="s">
        <v>44</v>
      </c>
      <c r="N644" s="136" t="s">
        <v>53</v>
      </c>
      <c r="P644" s="137">
        <f>O644*H644</f>
        <v>0</v>
      </c>
      <c r="Q644" s="137">
        <v>0</v>
      </c>
      <c r="R644" s="137">
        <f>Q644*H644</f>
        <v>0</v>
      </c>
      <c r="S644" s="137">
        <v>0</v>
      </c>
      <c r="T644" s="138">
        <f>S644*H644</f>
        <v>0</v>
      </c>
      <c r="AR644" s="139" t="s">
        <v>312</v>
      </c>
      <c r="AT644" s="139" t="s">
        <v>140</v>
      </c>
      <c r="AU644" s="139" t="s">
        <v>92</v>
      </c>
      <c r="AY644" s="17" t="s">
        <v>137</v>
      </c>
      <c r="BE644" s="140">
        <f>IF(N644="základní",J644,0)</f>
        <v>0</v>
      </c>
      <c r="BF644" s="140">
        <f>IF(N644="snížená",J644,0)</f>
        <v>0</v>
      </c>
      <c r="BG644" s="140">
        <f>IF(N644="zákl. přenesená",J644,0)</f>
        <v>0</v>
      </c>
      <c r="BH644" s="140">
        <f>IF(N644="sníž. přenesená",J644,0)</f>
        <v>0</v>
      </c>
      <c r="BI644" s="140">
        <f>IF(N644="nulová",J644,0)</f>
        <v>0</v>
      </c>
      <c r="BJ644" s="17" t="s">
        <v>90</v>
      </c>
      <c r="BK644" s="140">
        <f>ROUND(I644*H644,2)</f>
        <v>0</v>
      </c>
      <c r="BL644" s="17" t="s">
        <v>312</v>
      </c>
      <c r="BM644" s="139" t="s">
        <v>880</v>
      </c>
    </row>
    <row r="645" spans="2:65" s="1" customFormat="1" ht="10.199999999999999">
      <c r="B645" s="33"/>
      <c r="D645" s="155" t="s">
        <v>212</v>
      </c>
      <c r="F645" s="156" t="s">
        <v>881</v>
      </c>
      <c r="I645" s="143"/>
      <c r="L645" s="33"/>
      <c r="M645" s="144"/>
      <c r="T645" s="54"/>
      <c r="AT645" s="17" t="s">
        <v>212</v>
      </c>
      <c r="AU645" s="17" t="s">
        <v>92</v>
      </c>
    </row>
    <row r="646" spans="2:65" s="12" customFormat="1" ht="10.199999999999999">
      <c r="B646" s="145"/>
      <c r="D646" s="141" t="s">
        <v>163</v>
      </c>
      <c r="E646" s="146" t="s">
        <v>44</v>
      </c>
      <c r="F646" s="147" t="s">
        <v>882</v>
      </c>
      <c r="H646" s="148">
        <v>1</v>
      </c>
      <c r="I646" s="149"/>
      <c r="L646" s="145"/>
      <c r="M646" s="150"/>
      <c r="T646" s="151"/>
      <c r="AT646" s="146" t="s">
        <v>163</v>
      </c>
      <c r="AU646" s="146" t="s">
        <v>92</v>
      </c>
      <c r="AV646" s="12" t="s">
        <v>92</v>
      </c>
      <c r="AW646" s="12" t="s">
        <v>42</v>
      </c>
      <c r="AX646" s="12" t="s">
        <v>82</v>
      </c>
      <c r="AY646" s="146" t="s">
        <v>137</v>
      </c>
    </row>
    <row r="647" spans="2:65" s="12" customFormat="1" ht="10.199999999999999">
      <c r="B647" s="145"/>
      <c r="D647" s="141" t="s">
        <v>163</v>
      </c>
      <c r="E647" s="146" t="s">
        <v>44</v>
      </c>
      <c r="F647" s="147" t="s">
        <v>883</v>
      </c>
      <c r="H647" s="148">
        <v>1</v>
      </c>
      <c r="I647" s="149"/>
      <c r="L647" s="145"/>
      <c r="M647" s="150"/>
      <c r="T647" s="151"/>
      <c r="AT647" s="146" t="s">
        <v>163</v>
      </c>
      <c r="AU647" s="146" t="s">
        <v>92</v>
      </c>
      <c r="AV647" s="12" t="s">
        <v>92</v>
      </c>
      <c r="AW647" s="12" t="s">
        <v>42</v>
      </c>
      <c r="AX647" s="12" t="s">
        <v>82</v>
      </c>
      <c r="AY647" s="146" t="s">
        <v>137</v>
      </c>
    </row>
    <row r="648" spans="2:65" s="13" customFormat="1" ht="10.199999999999999">
      <c r="B648" s="157"/>
      <c r="D648" s="141" t="s">
        <v>163</v>
      </c>
      <c r="E648" s="158" t="s">
        <v>44</v>
      </c>
      <c r="F648" s="159" t="s">
        <v>222</v>
      </c>
      <c r="H648" s="160">
        <v>2</v>
      </c>
      <c r="I648" s="161"/>
      <c r="L648" s="157"/>
      <c r="M648" s="162"/>
      <c r="T648" s="163"/>
      <c r="AT648" s="158" t="s">
        <v>163</v>
      </c>
      <c r="AU648" s="158" t="s">
        <v>92</v>
      </c>
      <c r="AV648" s="13" t="s">
        <v>155</v>
      </c>
      <c r="AW648" s="13" t="s">
        <v>42</v>
      </c>
      <c r="AX648" s="13" t="s">
        <v>90</v>
      </c>
      <c r="AY648" s="158" t="s">
        <v>137</v>
      </c>
    </row>
    <row r="649" spans="2:65" s="1" customFormat="1" ht="16.5" customHeight="1">
      <c r="B649" s="33"/>
      <c r="C649" s="170" t="s">
        <v>884</v>
      </c>
      <c r="D649" s="170" t="s">
        <v>351</v>
      </c>
      <c r="E649" s="171" t="s">
        <v>885</v>
      </c>
      <c r="F649" s="172" t="s">
        <v>886</v>
      </c>
      <c r="G649" s="173" t="s">
        <v>209</v>
      </c>
      <c r="H649" s="174">
        <v>2.633</v>
      </c>
      <c r="I649" s="175"/>
      <c r="J649" s="176">
        <f>ROUND(I649*H649,2)</f>
        <v>0</v>
      </c>
      <c r="K649" s="172" t="s">
        <v>210</v>
      </c>
      <c r="L649" s="177"/>
      <c r="M649" s="178" t="s">
        <v>44</v>
      </c>
      <c r="N649" s="179" t="s">
        <v>53</v>
      </c>
      <c r="P649" s="137">
        <f>O649*H649</f>
        <v>0</v>
      </c>
      <c r="Q649" s="137">
        <v>2.5440000000000001E-2</v>
      </c>
      <c r="R649" s="137">
        <f>Q649*H649</f>
        <v>6.6983520000000005E-2</v>
      </c>
      <c r="S649" s="137">
        <v>0</v>
      </c>
      <c r="T649" s="138">
        <f>S649*H649</f>
        <v>0</v>
      </c>
      <c r="AR649" s="139" t="s">
        <v>419</v>
      </c>
      <c r="AT649" s="139" t="s">
        <v>351</v>
      </c>
      <c r="AU649" s="139" t="s">
        <v>92</v>
      </c>
      <c r="AY649" s="17" t="s">
        <v>137</v>
      </c>
      <c r="BE649" s="140">
        <f>IF(N649="základní",J649,0)</f>
        <v>0</v>
      </c>
      <c r="BF649" s="140">
        <f>IF(N649="snížená",J649,0)</f>
        <v>0</v>
      </c>
      <c r="BG649" s="140">
        <f>IF(N649="zákl. přenesená",J649,0)</f>
        <v>0</v>
      </c>
      <c r="BH649" s="140">
        <f>IF(N649="sníž. přenesená",J649,0)</f>
        <v>0</v>
      </c>
      <c r="BI649" s="140">
        <f>IF(N649="nulová",J649,0)</f>
        <v>0</v>
      </c>
      <c r="BJ649" s="17" t="s">
        <v>90</v>
      </c>
      <c r="BK649" s="140">
        <f>ROUND(I649*H649,2)</f>
        <v>0</v>
      </c>
      <c r="BL649" s="17" t="s">
        <v>312</v>
      </c>
      <c r="BM649" s="139" t="s">
        <v>887</v>
      </c>
    </row>
    <row r="650" spans="2:65" s="1" customFormat="1" ht="19.2">
      <c r="B650" s="33"/>
      <c r="D650" s="141" t="s">
        <v>146</v>
      </c>
      <c r="F650" s="142" t="s">
        <v>853</v>
      </c>
      <c r="I650" s="143"/>
      <c r="L650" s="33"/>
      <c r="M650" s="144"/>
      <c r="T650" s="54"/>
      <c r="AT650" s="17" t="s">
        <v>146</v>
      </c>
      <c r="AU650" s="17" t="s">
        <v>92</v>
      </c>
    </row>
    <row r="651" spans="2:65" s="12" customFormat="1" ht="10.199999999999999">
      <c r="B651" s="145"/>
      <c r="D651" s="141" t="s">
        <v>163</v>
      </c>
      <c r="E651" s="146" t="s">
        <v>44</v>
      </c>
      <c r="F651" s="147" t="s">
        <v>888</v>
      </c>
      <c r="H651" s="148">
        <v>1.365</v>
      </c>
      <c r="I651" s="149"/>
      <c r="L651" s="145"/>
      <c r="M651" s="150"/>
      <c r="T651" s="151"/>
      <c r="AT651" s="146" t="s">
        <v>163</v>
      </c>
      <c r="AU651" s="146" t="s">
        <v>92</v>
      </c>
      <c r="AV651" s="12" t="s">
        <v>92</v>
      </c>
      <c r="AW651" s="12" t="s">
        <v>42</v>
      </c>
      <c r="AX651" s="12" t="s">
        <v>82</v>
      </c>
      <c r="AY651" s="146" t="s">
        <v>137</v>
      </c>
    </row>
    <row r="652" spans="2:65" s="12" customFormat="1" ht="10.199999999999999">
      <c r="B652" s="145"/>
      <c r="D652" s="141" t="s">
        <v>163</v>
      </c>
      <c r="E652" s="146" t="s">
        <v>44</v>
      </c>
      <c r="F652" s="147" t="s">
        <v>889</v>
      </c>
      <c r="H652" s="148">
        <v>1.268</v>
      </c>
      <c r="I652" s="149"/>
      <c r="L652" s="145"/>
      <c r="M652" s="150"/>
      <c r="T652" s="151"/>
      <c r="AT652" s="146" t="s">
        <v>163</v>
      </c>
      <c r="AU652" s="146" t="s">
        <v>92</v>
      </c>
      <c r="AV652" s="12" t="s">
        <v>92</v>
      </c>
      <c r="AW652" s="12" t="s">
        <v>42</v>
      </c>
      <c r="AX652" s="12" t="s">
        <v>82</v>
      </c>
      <c r="AY652" s="146" t="s">
        <v>137</v>
      </c>
    </row>
    <row r="653" spans="2:65" s="13" customFormat="1" ht="10.199999999999999">
      <c r="B653" s="157"/>
      <c r="D653" s="141" t="s">
        <v>163</v>
      </c>
      <c r="E653" s="158" t="s">
        <v>44</v>
      </c>
      <c r="F653" s="159" t="s">
        <v>222</v>
      </c>
      <c r="H653" s="160">
        <v>2.633</v>
      </c>
      <c r="I653" s="161"/>
      <c r="L653" s="157"/>
      <c r="M653" s="162"/>
      <c r="T653" s="163"/>
      <c r="AT653" s="158" t="s">
        <v>163</v>
      </c>
      <c r="AU653" s="158" t="s">
        <v>92</v>
      </c>
      <c r="AV653" s="13" t="s">
        <v>155</v>
      </c>
      <c r="AW653" s="13" t="s">
        <v>42</v>
      </c>
      <c r="AX653" s="13" t="s">
        <v>90</v>
      </c>
      <c r="AY653" s="158" t="s">
        <v>137</v>
      </c>
    </row>
    <row r="654" spans="2:65" s="1" customFormat="1" ht="24.15" customHeight="1">
      <c r="B654" s="33"/>
      <c r="C654" s="128" t="s">
        <v>890</v>
      </c>
      <c r="D654" s="128" t="s">
        <v>140</v>
      </c>
      <c r="E654" s="129" t="s">
        <v>891</v>
      </c>
      <c r="F654" s="130" t="s">
        <v>892</v>
      </c>
      <c r="G654" s="131" t="s">
        <v>337</v>
      </c>
      <c r="H654" s="132">
        <v>1</v>
      </c>
      <c r="I654" s="133"/>
      <c r="J654" s="134">
        <f>ROUND(I654*H654,2)</f>
        <v>0</v>
      </c>
      <c r="K654" s="130" t="s">
        <v>210</v>
      </c>
      <c r="L654" s="33"/>
      <c r="M654" s="135" t="s">
        <v>44</v>
      </c>
      <c r="N654" s="136" t="s">
        <v>53</v>
      </c>
      <c r="P654" s="137">
        <f>O654*H654</f>
        <v>0</v>
      </c>
      <c r="Q654" s="137">
        <v>0</v>
      </c>
      <c r="R654" s="137">
        <f>Q654*H654</f>
        <v>0</v>
      </c>
      <c r="S654" s="137">
        <v>0</v>
      </c>
      <c r="T654" s="138">
        <f>S654*H654</f>
        <v>0</v>
      </c>
      <c r="AR654" s="139" t="s">
        <v>312</v>
      </c>
      <c r="AT654" s="139" t="s">
        <v>140</v>
      </c>
      <c r="AU654" s="139" t="s">
        <v>92</v>
      </c>
      <c r="AY654" s="17" t="s">
        <v>137</v>
      </c>
      <c r="BE654" s="140">
        <f>IF(N654="základní",J654,0)</f>
        <v>0</v>
      </c>
      <c r="BF654" s="140">
        <f>IF(N654="snížená",J654,0)</f>
        <v>0</v>
      </c>
      <c r="BG654" s="140">
        <f>IF(N654="zákl. přenesená",J654,0)</f>
        <v>0</v>
      </c>
      <c r="BH654" s="140">
        <f>IF(N654="sníž. přenesená",J654,0)</f>
        <v>0</v>
      </c>
      <c r="BI654" s="140">
        <f>IF(N654="nulová",J654,0)</f>
        <v>0</v>
      </c>
      <c r="BJ654" s="17" t="s">
        <v>90</v>
      </c>
      <c r="BK654" s="140">
        <f>ROUND(I654*H654,2)</f>
        <v>0</v>
      </c>
      <c r="BL654" s="17" t="s">
        <v>312</v>
      </c>
      <c r="BM654" s="139" t="s">
        <v>893</v>
      </c>
    </row>
    <row r="655" spans="2:65" s="1" customFormat="1" ht="10.199999999999999">
      <c r="B655" s="33"/>
      <c r="D655" s="155" t="s">
        <v>212</v>
      </c>
      <c r="F655" s="156" t="s">
        <v>894</v>
      </c>
      <c r="I655" s="143"/>
      <c r="L655" s="33"/>
      <c r="M655" s="144"/>
      <c r="T655" s="54"/>
      <c r="AT655" s="17" t="s">
        <v>212</v>
      </c>
      <c r="AU655" s="17" t="s">
        <v>92</v>
      </c>
    </row>
    <row r="656" spans="2:65" s="12" customFormat="1" ht="10.199999999999999">
      <c r="B656" s="145"/>
      <c r="D656" s="141" t="s">
        <v>163</v>
      </c>
      <c r="E656" s="146" t="s">
        <v>44</v>
      </c>
      <c r="F656" s="147" t="s">
        <v>895</v>
      </c>
      <c r="H656" s="148">
        <v>1</v>
      </c>
      <c r="I656" s="149"/>
      <c r="L656" s="145"/>
      <c r="M656" s="150"/>
      <c r="T656" s="151"/>
      <c r="AT656" s="146" t="s">
        <v>163</v>
      </c>
      <c r="AU656" s="146" t="s">
        <v>92</v>
      </c>
      <c r="AV656" s="12" t="s">
        <v>92</v>
      </c>
      <c r="AW656" s="12" t="s">
        <v>42</v>
      </c>
      <c r="AX656" s="12" t="s">
        <v>90</v>
      </c>
      <c r="AY656" s="146" t="s">
        <v>137</v>
      </c>
    </row>
    <row r="657" spans="2:65" s="1" customFormat="1" ht="16.5" customHeight="1">
      <c r="B657" s="33"/>
      <c r="C657" s="170" t="s">
        <v>896</v>
      </c>
      <c r="D657" s="170" t="s">
        <v>351</v>
      </c>
      <c r="E657" s="171" t="s">
        <v>897</v>
      </c>
      <c r="F657" s="172" t="s">
        <v>898</v>
      </c>
      <c r="G657" s="173" t="s">
        <v>209</v>
      </c>
      <c r="H657" s="174">
        <v>3.0230000000000001</v>
      </c>
      <c r="I657" s="175"/>
      <c r="J657" s="176">
        <f>ROUND(I657*H657,2)</f>
        <v>0</v>
      </c>
      <c r="K657" s="172" t="s">
        <v>210</v>
      </c>
      <c r="L657" s="177"/>
      <c r="M657" s="178" t="s">
        <v>44</v>
      </c>
      <c r="N657" s="179" t="s">
        <v>53</v>
      </c>
      <c r="P657" s="137">
        <f>O657*H657</f>
        <v>0</v>
      </c>
      <c r="Q657" s="137">
        <v>3.388E-2</v>
      </c>
      <c r="R657" s="137">
        <f>Q657*H657</f>
        <v>0.10241924000000001</v>
      </c>
      <c r="S657" s="137">
        <v>0</v>
      </c>
      <c r="T657" s="138">
        <f>S657*H657</f>
        <v>0</v>
      </c>
      <c r="AR657" s="139" t="s">
        <v>419</v>
      </c>
      <c r="AT657" s="139" t="s">
        <v>351</v>
      </c>
      <c r="AU657" s="139" t="s">
        <v>92</v>
      </c>
      <c r="AY657" s="17" t="s">
        <v>137</v>
      </c>
      <c r="BE657" s="140">
        <f>IF(N657="základní",J657,0)</f>
        <v>0</v>
      </c>
      <c r="BF657" s="140">
        <f>IF(N657="snížená",J657,0)</f>
        <v>0</v>
      </c>
      <c r="BG657" s="140">
        <f>IF(N657="zákl. přenesená",J657,0)</f>
        <v>0</v>
      </c>
      <c r="BH657" s="140">
        <f>IF(N657="sníž. přenesená",J657,0)</f>
        <v>0</v>
      </c>
      <c r="BI657" s="140">
        <f>IF(N657="nulová",J657,0)</f>
        <v>0</v>
      </c>
      <c r="BJ657" s="17" t="s">
        <v>90</v>
      </c>
      <c r="BK657" s="140">
        <f>ROUND(I657*H657,2)</f>
        <v>0</v>
      </c>
      <c r="BL657" s="17" t="s">
        <v>312</v>
      </c>
      <c r="BM657" s="139" t="s">
        <v>899</v>
      </c>
    </row>
    <row r="658" spans="2:65" s="1" customFormat="1" ht="19.2">
      <c r="B658" s="33"/>
      <c r="D658" s="141" t="s">
        <v>146</v>
      </c>
      <c r="F658" s="142" t="s">
        <v>853</v>
      </c>
      <c r="I658" s="143"/>
      <c r="L658" s="33"/>
      <c r="M658" s="144"/>
      <c r="T658" s="54"/>
      <c r="AT658" s="17" t="s">
        <v>146</v>
      </c>
      <c r="AU658" s="17" t="s">
        <v>92</v>
      </c>
    </row>
    <row r="659" spans="2:65" s="12" customFormat="1" ht="10.199999999999999">
      <c r="B659" s="145"/>
      <c r="D659" s="141" t="s">
        <v>163</v>
      </c>
      <c r="E659" s="146" t="s">
        <v>44</v>
      </c>
      <c r="F659" s="147" t="s">
        <v>900</v>
      </c>
      <c r="H659" s="148">
        <v>3.0230000000000001</v>
      </c>
      <c r="I659" s="149"/>
      <c r="L659" s="145"/>
      <c r="M659" s="150"/>
      <c r="T659" s="151"/>
      <c r="AT659" s="146" t="s">
        <v>163</v>
      </c>
      <c r="AU659" s="146" t="s">
        <v>92</v>
      </c>
      <c r="AV659" s="12" t="s">
        <v>92</v>
      </c>
      <c r="AW659" s="12" t="s">
        <v>42</v>
      </c>
      <c r="AX659" s="12" t="s">
        <v>90</v>
      </c>
      <c r="AY659" s="146" t="s">
        <v>137</v>
      </c>
    </row>
    <row r="660" spans="2:65" s="1" customFormat="1" ht="16.5" customHeight="1">
      <c r="B660" s="33"/>
      <c r="C660" s="128" t="s">
        <v>901</v>
      </c>
      <c r="D660" s="128" t="s">
        <v>140</v>
      </c>
      <c r="E660" s="129" t="s">
        <v>902</v>
      </c>
      <c r="F660" s="130" t="s">
        <v>903</v>
      </c>
      <c r="G660" s="131" t="s">
        <v>337</v>
      </c>
      <c r="H660" s="132">
        <v>3</v>
      </c>
      <c r="I660" s="133"/>
      <c r="J660" s="134">
        <f>ROUND(I660*H660,2)</f>
        <v>0</v>
      </c>
      <c r="K660" s="130" t="s">
        <v>210</v>
      </c>
      <c r="L660" s="33"/>
      <c r="M660" s="135" t="s">
        <v>44</v>
      </c>
      <c r="N660" s="136" t="s">
        <v>53</v>
      </c>
      <c r="P660" s="137">
        <f>O660*H660</f>
        <v>0</v>
      </c>
      <c r="Q660" s="137">
        <v>9.2000000000000003E-4</v>
      </c>
      <c r="R660" s="137">
        <f>Q660*H660</f>
        <v>2.7600000000000003E-3</v>
      </c>
      <c r="S660" s="137">
        <v>0</v>
      </c>
      <c r="T660" s="138">
        <f>S660*H660</f>
        <v>0</v>
      </c>
      <c r="AR660" s="139" t="s">
        <v>312</v>
      </c>
      <c r="AT660" s="139" t="s">
        <v>140</v>
      </c>
      <c r="AU660" s="139" t="s">
        <v>92</v>
      </c>
      <c r="AY660" s="17" t="s">
        <v>137</v>
      </c>
      <c r="BE660" s="140">
        <f>IF(N660="základní",J660,0)</f>
        <v>0</v>
      </c>
      <c r="BF660" s="140">
        <f>IF(N660="snížená",J660,0)</f>
        <v>0</v>
      </c>
      <c r="BG660" s="140">
        <f>IF(N660="zákl. přenesená",J660,0)</f>
        <v>0</v>
      </c>
      <c r="BH660" s="140">
        <f>IF(N660="sníž. přenesená",J660,0)</f>
        <v>0</v>
      </c>
      <c r="BI660" s="140">
        <f>IF(N660="nulová",J660,0)</f>
        <v>0</v>
      </c>
      <c r="BJ660" s="17" t="s">
        <v>90</v>
      </c>
      <c r="BK660" s="140">
        <f>ROUND(I660*H660,2)</f>
        <v>0</v>
      </c>
      <c r="BL660" s="17" t="s">
        <v>312</v>
      </c>
      <c r="BM660" s="139" t="s">
        <v>904</v>
      </c>
    </row>
    <row r="661" spans="2:65" s="1" customFormat="1" ht="10.199999999999999">
      <c r="B661" s="33"/>
      <c r="D661" s="155" t="s">
        <v>212</v>
      </c>
      <c r="F661" s="156" t="s">
        <v>905</v>
      </c>
      <c r="I661" s="143"/>
      <c r="L661" s="33"/>
      <c r="M661" s="144"/>
      <c r="T661" s="54"/>
      <c r="AT661" s="17" t="s">
        <v>212</v>
      </c>
      <c r="AU661" s="17" t="s">
        <v>92</v>
      </c>
    </row>
    <row r="662" spans="2:65" s="12" customFormat="1" ht="10.199999999999999">
      <c r="B662" s="145"/>
      <c r="D662" s="141" t="s">
        <v>163</v>
      </c>
      <c r="E662" s="146" t="s">
        <v>44</v>
      </c>
      <c r="F662" s="147" t="s">
        <v>906</v>
      </c>
      <c r="H662" s="148">
        <v>1</v>
      </c>
      <c r="I662" s="149"/>
      <c r="L662" s="145"/>
      <c r="M662" s="150"/>
      <c r="T662" s="151"/>
      <c r="AT662" s="146" t="s">
        <v>163</v>
      </c>
      <c r="AU662" s="146" t="s">
        <v>92</v>
      </c>
      <c r="AV662" s="12" t="s">
        <v>92</v>
      </c>
      <c r="AW662" s="12" t="s">
        <v>42</v>
      </c>
      <c r="AX662" s="12" t="s">
        <v>82</v>
      </c>
      <c r="AY662" s="146" t="s">
        <v>137</v>
      </c>
    </row>
    <row r="663" spans="2:65" s="12" customFormat="1" ht="10.199999999999999">
      <c r="B663" s="145"/>
      <c r="D663" s="141" t="s">
        <v>163</v>
      </c>
      <c r="E663" s="146" t="s">
        <v>44</v>
      </c>
      <c r="F663" s="147" t="s">
        <v>907</v>
      </c>
      <c r="H663" s="148">
        <v>1</v>
      </c>
      <c r="I663" s="149"/>
      <c r="L663" s="145"/>
      <c r="M663" s="150"/>
      <c r="T663" s="151"/>
      <c r="AT663" s="146" t="s">
        <v>163</v>
      </c>
      <c r="AU663" s="146" t="s">
        <v>92</v>
      </c>
      <c r="AV663" s="12" t="s">
        <v>92</v>
      </c>
      <c r="AW663" s="12" t="s">
        <v>42</v>
      </c>
      <c r="AX663" s="12" t="s">
        <v>82</v>
      </c>
      <c r="AY663" s="146" t="s">
        <v>137</v>
      </c>
    </row>
    <row r="664" spans="2:65" s="12" customFormat="1" ht="10.199999999999999">
      <c r="B664" s="145"/>
      <c r="D664" s="141" t="s">
        <v>163</v>
      </c>
      <c r="E664" s="146" t="s">
        <v>44</v>
      </c>
      <c r="F664" s="147" t="s">
        <v>908</v>
      </c>
      <c r="H664" s="148">
        <v>1</v>
      </c>
      <c r="I664" s="149"/>
      <c r="L664" s="145"/>
      <c r="M664" s="150"/>
      <c r="T664" s="151"/>
      <c r="AT664" s="146" t="s">
        <v>163</v>
      </c>
      <c r="AU664" s="146" t="s">
        <v>92</v>
      </c>
      <c r="AV664" s="12" t="s">
        <v>92</v>
      </c>
      <c r="AW664" s="12" t="s">
        <v>42</v>
      </c>
      <c r="AX664" s="12" t="s">
        <v>82</v>
      </c>
      <c r="AY664" s="146" t="s">
        <v>137</v>
      </c>
    </row>
    <row r="665" spans="2:65" s="13" customFormat="1" ht="10.199999999999999">
      <c r="B665" s="157"/>
      <c r="D665" s="141" t="s">
        <v>163</v>
      </c>
      <c r="E665" s="158" t="s">
        <v>44</v>
      </c>
      <c r="F665" s="159" t="s">
        <v>222</v>
      </c>
      <c r="H665" s="160">
        <v>3</v>
      </c>
      <c r="I665" s="161"/>
      <c r="L665" s="157"/>
      <c r="M665" s="162"/>
      <c r="T665" s="163"/>
      <c r="AT665" s="158" t="s">
        <v>163</v>
      </c>
      <c r="AU665" s="158" t="s">
        <v>92</v>
      </c>
      <c r="AV665" s="13" t="s">
        <v>155</v>
      </c>
      <c r="AW665" s="13" t="s">
        <v>42</v>
      </c>
      <c r="AX665" s="13" t="s">
        <v>90</v>
      </c>
      <c r="AY665" s="158" t="s">
        <v>137</v>
      </c>
    </row>
    <row r="666" spans="2:65" s="1" customFormat="1" ht="16.5" customHeight="1">
      <c r="B666" s="33"/>
      <c r="C666" s="170" t="s">
        <v>909</v>
      </c>
      <c r="D666" s="170" t="s">
        <v>351</v>
      </c>
      <c r="E666" s="171" t="s">
        <v>885</v>
      </c>
      <c r="F666" s="172" t="s">
        <v>886</v>
      </c>
      <c r="G666" s="173" t="s">
        <v>209</v>
      </c>
      <c r="H666" s="174">
        <v>4.8150000000000004</v>
      </c>
      <c r="I666" s="175"/>
      <c r="J666" s="176">
        <f>ROUND(I666*H666,2)</f>
        <v>0</v>
      </c>
      <c r="K666" s="172" t="s">
        <v>210</v>
      </c>
      <c r="L666" s="177"/>
      <c r="M666" s="178" t="s">
        <v>44</v>
      </c>
      <c r="N666" s="179" t="s">
        <v>53</v>
      </c>
      <c r="P666" s="137">
        <f>O666*H666</f>
        <v>0</v>
      </c>
      <c r="Q666" s="137">
        <v>2.5440000000000001E-2</v>
      </c>
      <c r="R666" s="137">
        <f>Q666*H666</f>
        <v>0.12249360000000001</v>
      </c>
      <c r="S666" s="137">
        <v>0</v>
      </c>
      <c r="T666" s="138">
        <f>S666*H666</f>
        <v>0</v>
      </c>
      <c r="AR666" s="139" t="s">
        <v>419</v>
      </c>
      <c r="AT666" s="139" t="s">
        <v>351</v>
      </c>
      <c r="AU666" s="139" t="s">
        <v>92</v>
      </c>
      <c r="AY666" s="17" t="s">
        <v>137</v>
      </c>
      <c r="BE666" s="140">
        <f>IF(N666="základní",J666,0)</f>
        <v>0</v>
      </c>
      <c r="BF666" s="140">
        <f>IF(N666="snížená",J666,0)</f>
        <v>0</v>
      </c>
      <c r="BG666" s="140">
        <f>IF(N666="zákl. přenesená",J666,0)</f>
        <v>0</v>
      </c>
      <c r="BH666" s="140">
        <f>IF(N666="sníž. přenesená",J666,0)</f>
        <v>0</v>
      </c>
      <c r="BI666" s="140">
        <f>IF(N666="nulová",J666,0)</f>
        <v>0</v>
      </c>
      <c r="BJ666" s="17" t="s">
        <v>90</v>
      </c>
      <c r="BK666" s="140">
        <f>ROUND(I666*H666,2)</f>
        <v>0</v>
      </c>
      <c r="BL666" s="17" t="s">
        <v>312</v>
      </c>
      <c r="BM666" s="139" t="s">
        <v>910</v>
      </c>
    </row>
    <row r="667" spans="2:65" s="1" customFormat="1" ht="19.2">
      <c r="B667" s="33"/>
      <c r="D667" s="141" t="s">
        <v>146</v>
      </c>
      <c r="F667" s="142" t="s">
        <v>853</v>
      </c>
      <c r="I667" s="143"/>
      <c r="L667" s="33"/>
      <c r="M667" s="144"/>
      <c r="T667" s="54"/>
      <c r="AT667" s="17" t="s">
        <v>146</v>
      </c>
      <c r="AU667" s="17" t="s">
        <v>92</v>
      </c>
    </row>
    <row r="668" spans="2:65" s="12" customFormat="1" ht="10.199999999999999">
      <c r="B668" s="145"/>
      <c r="D668" s="141" t="s">
        <v>163</v>
      </c>
      <c r="E668" s="146" t="s">
        <v>44</v>
      </c>
      <c r="F668" s="147" t="s">
        <v>911</v>
      </c>
      <c r="H668" s="148">
        <v>1.62</v>
      </c>
      <c r="I668" s="149"/>
      <c r="L668" s="145"/>
      <c r="M668" s="150"/>
      <c r="T668" s="151"/>
      <c r="AT668" s="146" t="s">
        <v>163</v>
      </c>
      <c r="AU668" s="146" t="s">
        <v>92</v>
      </c>
      <c r="AV668" s="12" t="s">
        <v>92</v>
      </c>
      <c r="AW668" s="12" t="s">
        <v>42</v>
      </c>
      <c r="AX668" s="12" t="s">
        <v>82</v>
      </c>
      <c r="AY668" s="146" t="s">
        <v>137</v>
      </c>
    </row>
    <row r="669" spans="2:65" s="12" customFormat="1" ht="10.199999999999999">
      <c r="B669" s="145"/>
      <c r="D669" s="141" t="s">
        <v>163</v>
      </c>
      <c r="E669" s="146" t="s">
        <v>44</v>
      </c>
      <c r="F669" s="147" t="s">
        <v>912</v>
      </c>
      <c r="H669" s="148">
        <v>1.575</v>
      </c>
      <c r="I669" s="149"/>
      <c r="L669" s="145"/>
      <c r="M669" s="150"/>
      <c r="T669" s="151"/>
      <c r="AT669" s="146" t="s">
        <v>163</v>
      </c>
      <c r="AU669" s="146" t="s">
        <v>92</v>
      </c>
      <c r="AV669" s="12" t="s">
        <v>92</v>
      </c>
      <c r="AW669" s="12" t="s">
        <v>42</v>
      </c>
      <c r="AX669" s="12" t="s">
        <v>82</v>
      </c>
      <c r="AY669" s="146" t="s">
        <v>137</v>
      </c>
    </row>
    <row r="670" spans="2:65" s="12" customFormat="1" ht="10.199999999999999">
      <c r="B670" s="145"/>
      <c r="D670" s="141" t="s">
        <v>163</v>
      </c>
      <c r="E670" s="146" t="s">
        <v>44</v>
      </c>
      <c r="F670" s="147" t="s">
        <v>913</v>
      </c>
      <c r="H670" s="148">
        <v>1.62</v>
      </c>
      <c r="I670" s="149"/>
      <c r="L670" s="145"/>
      <c r="M670" s="150"/>
      <c r="T670" s="151"/>
      <c r="AT670" s="146" t="s">
        <v>163</v>
      </c>
      <c r="AU670" s="146" t="s">
        <v>92</v>
      </c>
      <c r="AV670" s="12" t="s">
        <v>92</v>
      </c>
      <c r="AW670" s="12" t="s">
        <v>42</v>
      </c>
      <c r="AX670" s="12" t="s">
        <v>82</v>
      </c>
      <c r="AY670" s="146" t="s">
        <v>137</v>
      </c>
    </row>
    <row r="671" spans="2:65" s="13" customFormat="1" ht="10.199999999999999">
      <c r="B671" s="157"/>
      <c r="D671" s="141" t="s">
        <v>163</v>
      </c>
      <c r="E671" s="158" t="s">
        <v>44</v>
      </c>
      <c r="F671" s="159" t="s">
        <v>222</v>
      </c>
      <c r="H671" s="160">
        <v>4.8150000000000004</v>
      </c>
      <c r="I671" s="161"/>
      <c r="L671" s="157"/>
      <c r="M671" s="162"/>
      <c r="T671" s="163"/>
      <c r="AT671" s="158" t="s">
        <v>163</v>
      </c>
      <c r="AU671" s="158" t="s">
        <v>92</v>
      </c>
      <c r="AV671" s="13" t="s">
        <v>155</v>
      </c>
      <c r="AW671" s="13" t="s">
        <v>42</v>
      </c>
      <c r="AX671" s="13" t="s">
        <v>90</v>
      </c>
      <c r="AY671" s="158" t="s">
        <v>137</v>
      </c>
    </row>
    <row r="672" spans="2:65" s="1" customFormat="1" ht="16.5" customHeight="1">
      <c r="B672" s="33"/>
      <c r="C672" s="128" t="s">
        <v>914</v>
      </c>
      <c r="D672" s="128" t="s">
        <v>140</v>
      </c>
      <c r="E672" s="129" t="s">
        <v>915</v>
      </c>
      <c r="F672" s="130" t="s">
        <v>916</v>
      </c>
      <c r="G672" s="131" t="s">
        <v>337</v>
      </c>
      <c r="H672" s="132">
        <v>2</v>
      </c>
      <c r="I672" s="133"/>
      <c r="J672" s="134">
        <f>ROUND(I672*H672,2)</f>
        <v>0</v>
      </c>
      <c r="K672" s="130" t="s">
        <v>210</v>
      </c>
      <c r="L672" s="33"/>
      <c r="M672" s="135" t="s">
        <v>44</v>
      </c>
      <c r="N672" s="136" t="s">
        <v>53</v>
      </c>
      <c r="P672" s="137">
        <f>O672*H672</f>
        <v>0</v>
      </c>
      <c r="Q672" s="137">
        <v>8.8000000000000003E-4</v>
      </c>
      <c r="R672" s="137">
        <f>Q672*H672</f>
        <v>1.7600000000000001E-3</v>
      </c>
      <c r="S672" s="137">
        <v>0</v>
      </c>
      <c r="T672" s="138">
        <f>S672*H672</f>
        <v>0</v>
      </c>
      <c r="AR672" s="139" t="s">
        <v>312</v>
      </c>
      <c r="AT672" s="139" t="s">
        <v>140</v>
      </c>
      <c r="AU672" s="139" t="s">
        <v>92</v>
      </c>
      <c r="AY672" s="17" t="s">
        <v>137</v>
      </c>
      <c r="BE672" s="140">
        <f>IF(N672="základní",J672,0)</f>
        <v>0</v>
      </c>
      <c r="BF672" s="140">
        <f>IF(N672="snížená",J672,0)</f>
        <v>0</v>
      </c>
      <c r="BG672" s="140">
        <f>IF(N672="zákl. přenesená",J672,0)</f>
        <v>0</v>
      </c>
      <c r="BH672" s="140">
        <f>IF(N672="sníž. přenesená",J672,0)</f>
        <v>0</v>
      </c>
      <c r="BI672" s="140">
        <f>IF(N672="nulová",J672,0)</f>
        <v>0</v>
      </c>
      <c r="BJ672" s="17" t="s">
        <v>90</v>
      </c>
      <c r="BK672" s="140">
        <f>ROUND(I672*H672,2)</f>
        <v>0</v>
      </c>
      <c r="BL672" s="17" t="s">
        <v>312</v>
      </c>
      <c r="BM672" s="139" t="s">
        <v>917</v>
      </c>
    </row>
    <row r="673" spans="2:65" s="1" customFormat="1" ht="10.199999999999999">
      <c r="B673" s="33"/>
      <c r="D673" s="155" t="s">
        <v>212</v>
      </c>
      <c r="F673" s="156" t="s">
        <v>918</v>
      </c>
      <c r="I673" s="143"/>
      <c r="L673" s="33"/>
      <c r="M673" s="144"/>
      <c r="T673" s="54"/>
      <c r="AT673" s="17" t="s">
        <v>212</v>
      </c>
      <c r="AU673" s="17" t="s">
        <v>92</v>
      </c>
    </row>
    <row r="674" spans="2:65" s="12" customFormat="1" ht="10.199999999999999">
      <c r="B674" s="145"/>
      <c r="D674" s="141" t="s">
        <v>163</v>
      </c>
      <c r="E674" s="146" t="s">
        <v>44</v>
      </c>
      <c r="F674" s="147" t="s">
        <v>919</v>
      </c>
      <c r="H674" s="148">
        <v>1</v>
      </c>
      <c r="I674" s="149"/>
      <c r="L674" s="145"/>
      <c r="M674" s="150"/>
      <c r="T674" s="151"/>
      <c r="AT674" s="146" t="s">
        <v>163</v>
      </c>
      <c r="AU674" s="146" t="s">
        <v>92</v>
      </c>
      <c r="AV674" s="12" t="s">
        <v>92</v>
      </c>
      <c r="AW674" s="12" t="s">
        <v>42</v>
      </c>
      <c r="AX674" s="12" t="s">
        <v>82</v>
      </c>
      <c r="AY674" s="146" t="s">
        <v>137</v>
      </c>
    </row>
    <row r="675" spans="2:65" s="12" customFormat="1" ht="10.199999999999999">
      <c r="B675" s="145"/>
      <c r="D675" s="141" t="s">
        <v>163</v>
      </c>
      <c r="E675" s="146" t="s">
        <v>44</v>
      </c>
      <c r="F675" s="147" t="s">
        <v>920</v>
      </c>
      <c r="H675" s="148">
        <v>1</v>
      </c>
      <c r="I675" s="149"/>
      <c r="L675" s="145"/>
      <c r="M675" s="150"/>
      <c r="T675" s="151"/>
      <c r="AT675" s="146" t="s">
        <v>163</v>
      </c>
      <c r="AU675" s="146" t="s">
        <v>92</v>
      </c>
      <c r="AV675" s="12" t="s">
        <v>92</v>
      </c>
      <c r="AW675" s="12" t="s">
        <v>42</v>
      </c>
      <c r="AX675" s="12" t="s">
        <v>82</v>
      </c>
      <c r="AY675" s="146" t="s">
        <v>137</v>
      </c>
    </row>
    <row r="676" spans="2:65" s="13" customFormat="1" ht="10.199999999999999">
      <c r="B676" s="157"/>
      <c r="D676" s="141" t="s">
        <v>163</v>
      </c>
      <c r="E676" s="158" t="s">
        <v>44</v>
      </c>
      <c r="F676" s="159" t="s">
        <v>222</v>
      </c>
      <c r="H676" s="160">
        <v>2</v>
      </c>
      <c r="I676" s="161"/>
      <c r="L676" s="157"/>
      <c r="M676" s="162"/>
      <c r="T676" s="163"/>
      <c r="AT676" s="158" t="s">
        <v>163</v>
      </c>
      <c r="AU676" s="158" t="s">
        <v>92</v>
      </c>
      <c r="AV676" s="13" t="s">
        <v>155</v>
      </c>
      <c r="AW676" s="13" t="s">
        <v>42</v>
      </c>
      <c r="AX676" s="13" t="s">
        <v>90</v>
      </c>
      <c r="AY676" s="158" t="s">
        <v>137</v>
      </c>
    </row>
    <row r="677" spans="2:65" s="1" customFormat="1" ht="16.5" customHeight="1">
      <c r="B677" s="33"/>
      <c r="C677" s="170" t="s">
        <v>921</v>
      </c>
      <c r="D677" s="170" t="s">
        <v>351</v>
      </c>
      <c r="E677" s="171" t="s">
        <v>922</v>
      </c>
      <c r="F677" s="172" t="s">
        <v>923</v>
      </c>
      <c r="G677" s="173" t="s">
        <v>209</v>
      </c>
      <c r="H677" s="174">
        <v>2.8279999999999998</v>
      </c>
      <c r="I677" s="175"/>
      <c r="J677" s="176">
        <f>ROUND(I677*H677,2)</f>
        <v>0</v>
      </c>
      <c r="K677" s="172" t="s">
        <v>210</v>
      </c>
      <c r="L677" s="177"/>
      <c r="M677" s="178" t="s">
        <v>44</v>
      </c>
      <c r="N677" s="179" t="s">
        <v>53</v>
      </c>
      <c r="P677" s="137">
        <f>O677*H677</f>
        <v>0</v>
      </c>
      <c r="Q677" s="137">
        <v>4.0210000000000003E-2</v>
      </c>
      <c r="R677" s="137">
        <f>Q677*H677</f>
        <v>0.11371388</v>
      </c>
      <c r="S677" s="137">
        <v>0</v>
      </c>
      <c r="T677" s="138">
        <f>S677*H677</f>
        <v>0</v>
      </c>
      <c r="AR677" s="139" t="s">
        <v>419</v>
      </c>
      <c r="AT677" s="139" t="s">
        <v>351</v>
      </c>
      <c r="AU677" s="139" t="s">
        <v>92</v>
      </c>
      <c r="AY677" s="17" t="s">
        <v>137</v>
      </c>
      <c r="BE677" s="140">
        <f>IF(N677="základní",J677,0)</f>
        <v>0</v>
      </c>
      <c r="BF677" s="140">
        <f>IF(N677="snížená",J677,0)</f>
        <v>0</v>
      </c>
      <c r="BG677" s="140">
        <f>IF(N677="zákl. přenesená",J677,0)</f>
        <v>0</v>
      </c>
      <c r="BH677" s="140">
        <f>IF(N677="sníž. přenesená",J677,0)</f>
        <v>0</v>
      </c>
      <c r="BI677" s="140">
        <f>IF(N677="nulová",J677,0)</f>
        <v>0</v>
      </c>
      <c r="BJ677" s="17" t="s">
        <v>90</v>
      </c>
      <c r="BK677" s="140">
        <f>ROUND(I677*H677,2)</f>
        <v>0</v>
      </c>
      <c r="BL677" s="17" t="s">
        <v>312</v>
      </c>
      <c r="BM677" s="139" t="s">
        <v>924</v>
      </c>
    </row>
    <row r="678" spans="2:65" s="1" customFormat="1" ht="19.2">
      <c r="B678" s="33"/>
      <c r="D678" s="141" t="s">
        <v>146</v>
      </c>
      <c r="F678" s="142" t="s">
        <v>853</v>
      </c>
      <c r="I678" s="143"/>
      <c r="L678" s="33"/>
      <c r="M678" s="144"/>
      <c r="T678" s="54"/>
      <c r="AT678" s="17" t="s">
        <v>146</v>
      </c>
      <c r="AU678" s="17" t="s">
        <v>92</v>
      </c>
    </row>
    <row r="679" spans="2:65" s="12" customFormat="1" ht="10.199999999999999">
      <c r="B679" s="145"/>
      <c r="D679" s="141" t="s">
        <v>163</v>
      </c>
      <c r="E679" s="146" t="s">
        <v>44</v>
      </c>
      <c r="F679" s="147" t="s">
        <v>925</v>
      </c>
      <c r="H679" s="148">
        <v>2.8279999999999998</v>
      </c>
      <c r="I679" s="149"/>
      <c r="L679" s="145"/>
      <c r="M679" s="150"/>
      <c r="T679" s="151"/>
      <c r="AT679" s="146" t="s">
        <v>163</v>
      </c>
      <c r="AU679" s="146" t="s">
        <v>92</v>
      </c>
      <c r="AV679" s="12" t="s">
        <v>92</v>
      </c>
      <c r="AW679" s="12" t="s">
        <v>42</v>
      </c>
      <c r="AX679" s="12" t="s">
        <v>90</v>
      </c>
      <c r="AY679" s="146" t="s">
        <v>137</v>
      </c>
    </row>
    <row r="680" spans="2:65" s="1" customFormat="1" ht="16.5" customHeight="1">
      <c r="B680" s="33"/>
      <c r="C680" s="170" t="s">
        <v>926</v>
      </c>
      <c r="D680" s="170" t="s">
        <v>351</v>
      </c>
      <c r="E680" s="171" t="s">
        <v>927</v>
      </c>
      <c r="F680" s="172" t="s">
        <v>928</v>
      </c>
      <c r="G680" s="173" t="s">
        <v>209</v>
      </c>
      <c r="H680" s="174">
        <v>1.68</v>
      </c>
      <c r="I680" s="175"/>
      <c r="J680" s="176">
        <f>ROUND(I680*H680,2)</f>
        <v>0</v>
      </c>
      <c r="K680" s="172" t="s">
        <v>210</v>
      </c>
      <c r="L680" s="177"/>
      <c r="M680" s="178" t="s">
        <v>44</v>
      </c>
      <c r="N680" s="179" t="s">
        <v>53</v>
      </c>
      <c r="P680" s="137">
        <f>O680*H680</f>
        <v>0</v>
      </c>
      <c r="Q680" s="137">
        <v>2.5440000000000001E-2</v>
      </c>
      <c r="R680" s="137">
        <f>Q680*H680</f>
        <v>4.2739199999999998E-2</v>
      </c>
      <c r="S680" s="137">
        <v>0</v>
      </c>
      <c r="T680" s="138">
        <f>S680*H680</f>
        <v>0</v>
      </c>
      <c r="AR680" s="139" t="s">
        <v>419</v>
      </c>
      <c r="AT680" s="139" t="s">
        <v>351</v>
      </c>
      <c r="AU680" s="139" t="s">
        <v>92</v>
      </c>
      <c r="AY680" s="17" t="s">
        <v>137</v>
      </c>
      <c r="BE680" s="140">
        <f>IF(N680="základní",J680,0)</f>
        <v>0</v>
      </c>
      <c r="BF680" s="140">
        <f>IF(N680="snížená",J680,0)</f>
        <v>0</v>
      </c>
      <c r="BG680" s="140">
        <f>IF(N680="zákl. přenesená",J680,0)</f>
        <v>0</v>
      </c>
      <c r="BH680" s="140">
        <f>IF(N680="sníž. přenesená",J680,0)</f>
        <v>0</v>
      </c>
      <c r="BI680" s="140">
        <f>IF(N680="nulová",J680,0)</f>
        <v>0</v>
      </c>
      <c r="BJ680" s="17" t="s">
        <v>90</v>
      </c>
      <c r="BK680" s="140">
        <f>ROUND(I680*H680,2)</f>
        <v>0</v>
      </c>
      <c r="BL680" s="17" t="s">
        <v>312</v>
      </c>
      <c r="BM680" s="139" t="s">
        <v>929</v>
      </c>
    </row>
    <row r="681" spans="2:65" s="1" customFormat="1" ht="28.8">
      <c r="B681" s="33"/>
      <c r="D681" s="141" t="s">
        <v>146</v>
      </c>
      <c r="F681" s="142" t="s">
        <v>930</v>
      </c>
      <c r="I681" s="143"/>
      <c r="L681" s="33"/>
      <c r="M681" s="144"/>
      <c r="T681" s="54"/>
      <c r="AT681" s="17" t="s">
        <v>146</v>
      </c>
      <c r="AU681" s="17" t="s">
        <v>92</v>
      </c>
    </row>
    <row r="682" spans="2:65" s="12" customFormat="1" ht="10.199999999999999">
      <c r="B682" s="145"/>
      <c r="D682" s="141" t="s">
        <v>163</v>
      </c>
      <c r="E682" s="146" t="s">
        <v>44</v>
      </c>
      <c r="F682" s="147" t="s">
        <v>931</v>
      </c>
      <c r="H682" s="148">
        <v>1.68</v>
      </c>
      <c r="I682" s="149"/>
      <c r="L682" s="145"/>
      <c r="M682" s="150"/>
      <c r="T682" s="151"/>
      <c r="AT682" s="146" t="s">
        <v>163</v>
      </c>
      <c r="AU682" s="146" t="s">
        <v>92</v>
      </c>
      <c r="AV682" s="12" t="s">
        <v>92</v>
      </c>
      <c r="AW682" s="12" t="s">
        <v>42</v>
      </c>
      <c r="AX682" s="12" t="s">
        <v>90</v>
      </c>
      <c r="AY682" s="146" t="s">
        <v>137</v>
      </c>
    </row>
    <row r="683" spans="2:65" s="1" customFormat="1" ht="16.5" customHeight="1">
      <c r="B683" s="33"/>
      <c r="C683" s="128" t="s">
        <v>932</v>
      </c>
      <c r="D683" s="128" t="s">
        <v>140</v>
      </c>
      <c r="E683" s="129" t="s">
        <v>933</v>
      </c>
      <c r="F683" s="130" t="s">
        <v>934</v>
      </c>
      <c r="G683" s="131" t="s">
        <v>337</v>
      </c>
      <c r="H683" s="132">
        <v>1</v>
      </c>
      <c r="I683" s="133"/>
      <c r="J683" s="134">
        <f>ROUND(I683*H683,2)</f>
        <v>0</v>
      </c>
      <c r="K683" s="130" t="s">
        <v>44</v>
      </c>
      <c r="L683" s="33"/>
      <c r="M683" s="135" t="s">
        <v>44</v>
      </c>
      <c r="N683" s="136" t="s">
        <v>53</v>
      </c>
      <c r="P683" s="137">
        <f>O683*H683</f>
        <v>0</v>
      </c>
      <c r="Q683" s="137">
        <v>0</v>
      </c>
      <c r="R683" s="137">
        <f>Q683*H683</f>
        <v>0</v>
      </c>
      <c r="S683" s="137">
        <v>0</v>
      </c>
      <c r="T683" s="138">
        <f>S683*H683</f>
        <v>0</v>
      </c>
      <c r="AR683" s="139" t="s">
        <v>312</v>
      </c>
      <c r="AT683" s="139" t="s">
        <v>140</v>
      </c>
      <c r="AU683" s="139" t="s">
        <v>92</v>
      </c>
      <c r="AY683" s="17" t="s">
        <v>137</v>
      </c>
      <c r="BE683" s="140">
        <f>IF(N683="základní",J683,0)</f>
        <v>0</v>
      </c>
      <c r="BF683" s="140">
        <f>IF(N683="snížená",J683,0)</f>
        <v>0</v>
      </c>
      <c r="BG683" s="140">
        <f>IF(N683="zákl. přenesená",J683,0)</f>
        <v>0</v>
      </c>
      <c r="BH683" s="140">
        <f>IF(N683="sníž. přenesená",J683,0)</f>
        <v>0</v>
      </c>
      <c r="BI683" s="140">
        <f>IF(N683="nulová",J683,0)</f>
        <v>0</v>
      </c>
      <c r="BJ683" s="17" t="s">
        <v>90</v>
      </c>
      <c r="BK683" s="140">
        <f>ROUND(I683*H683,2)</f>
        <v>0</v>
      </c>
      <c r="BL683" s="17" t="s">
        <v>312</v>
      </c>
      <c r="BM683" s="139" t="s">
        <v>935</v>
      </c>
    </row>
    <row r="684" spans="2:65" s="12" customFormat="1" ht="10.199999999999999">
      <c r="B684" s="145"/>
      <c r="D684" s="141" t="s">
        <v>163</v>
      </c>
      <c r="E684" s="146" t="s">
        <v>44</v>
      </c>
      <c r="F684" s="147" t="s">
        <v>90</v>
      </c>
      <c r="H684" s="148">
        <v>1</v>
      </c>
      <c r="I684" s="149"/>
      <c r="L684" s="145"/>
      <c r="M684" s="150"/>
      <c r="T684" s="151"/>
      <c r="AT684" s="146" t="s">
        <v>163</v>
      </c>
      <c r="AU684" s="146" t="s">
        <v>92</v>
      </c>
      <c r="AV684" s="12" t="s">
        <v>92</v>
      </c>
      <c r="AW684" s="12" t="s">
        <v>42</v>
      </c>
      <c r="AX684" s="12" t="s">
        <v>90</v>
      </c>
      <c r="AY684" s="146" t="s">
        <v>137</v>
      </c>
    </row>
    <row r="685" spans="2:65" s="1" customFormat="1" ht="16.5" customHeight="1">
      <c r="B685" s="33"/>
      <c r="C685" s="170" t="s">
        <v>936</v>
      </c>
      <c r="D685" s="170" t="s">
        <v>351</v>
      </c>
      <c r="E685" s="171" t="s">
        <v>937</v>
      </c>
      <c r="F685" s="172" t="s">
        <v>938</v>
      </c>
      <c r="G685" s="173" t="s">
        <v>337</v>
      </c>
      <c r="H685" s="174">
        <v>1</v>
      </c>
      <c r="I685" s="175"/>
      <c r="J685" s="176">
        <f>ROUND(I685*H685,2)</f>
        <v>0</v>
      </c>
      <c r="K685" s="172" t="s">
        <v>210</v>
      </c>
      <c r="L685" s="177"/>
      <c r="M685" s="178" t="s">
        <v>44</v>
      </c>
      <c r="N685" s="179" t="s">
        <v>53</v>
      </c>
      <c r="P685" s="137">
        <f>O685*H685</f>
        <v>0</v>
      </c>
      <c r="Q685" s="137">
        <v>2.3999999999999998E-3</v>
      </c>
      <c r="R685" s="137">
        <f>Q685*H685</f>
        <v>2.3999999999999998E-3</v>
      </c>
      <c r="S685" s="137">
        <v>0</v>
      </c>
      <c r="T685" s="138">
        <f>S685*H685</f>
        <v>0</v>
      </c>
      <c r="AR685" s="139" t="s">
        <v>419</v>
      </c>
      <c r="AT685" s="139" t="s">
        <v>351</v>
      </c>
      <c r="AU685" s="139" t="s">
        <v>92</v>
      </c>
      <c r="AY685" s="17" t="s">
        <v>137</v>
      </c>
      <c r="BE685" s="140">
        <f>IF(N685="základní",J685,0)</f>
        <v>0</v>
      </c>
      <c r="BF685" s="140">
        <f>IF(N685="snížená",J685,0)</f>
        <v>0</v>
      </c>
      <c r="BG685" s="140">
        <f>IF(N685="zákl. přenesená",J685,0)</f>
        <v>0</v>
      </c>
      <c r="BH685" s="140">
        <f>IF(N685="sníž. přenesená",J685,0)</f>
        <v>0</v>
      </c>
      <c r="BI685" s="140">
        <f>IF(N685="nulová",J685,0)</f>
        <v>0</v>
      </c>
      <c r="BJ685" s="17" t="s">
        <v>90</v>
      </c>
      <c r="BK685" s="140">
        <f>ROUND(I685*H685,2)</f>
        <v>0</v>
      </c>
      <c r="BL685" s="17" t="s">
        <v>312</v>
      </c>
      <c r="BM685" s="139" t="s">
        <v>939</v>
      </c>
    </row>
    <row r="686" spans="2:65" s="1" customFormat="1" ht="21.75" customHeight="1">
      <c r="B686" s="33"/>
      <c r="C686" s="128" t="s">
        <v>940</v>
      </c>
      <c r="D686" s="128" t="s">
        <v>140</v>
      </c>
      <c r="E686" s="129" t="s">
        <v>941</v>
      </c>
      <c r="F686" s="130" t="s">
        <v>942</v>
      </c>
      <c r="G686" s="131" t="s">
        <v>311</v>
      </c>
      <c r="H686" s="132">
        <v>28.08</v>
      </c>
      <c r="I686" s="133"/>
      <c r="J686" s="134">
        <f>ROUND(I686*H686,2)</f>
        <v>0</v>
      </c>
      <c r="K686" s="130" t="s">
        <v>210</v>
      </c>
      <c r="L686" s="33"/>
      <c r="M686" s="135" t="s">
        <v>44</v>
      </c>
      <c r="N686" s="136" t="s">
        <v>53</v>
      </c>
      <c r="P686" s="137">
        <f>O686*H686</f>
        <v>0</v>
      </c>
      <c r="Q686" s="137">
        <v>0</v>
      </c>
      <c r="R686" s="137">
        <f>Q686*H686</f>
        <v>0</v>
      </c>
      <c r="S686" s="137">
        <v>0</v>
      </c>
      <c r="T686" s="138">
        <f>S686*H686</f>
        <v>0</v>
      </c>
      <c r="AR686" s="139" t="s">
        <v>312</v>
      </c>
      <c r="AT686" s="139" t="s">
        <v>140</v>
      </c>
      <c r="AU686" s="139" t="s">
        <v>92</v>
      </c>
      <c r="AY686" s="17" t="s">
        <v>137</v>
      </c>
      <c r="BE686" s="140">
        <f>IF(N686="základní",J686,0)</f>
        <v>0</v>
      </c>
      <c r="BF686" s="140">
        <f>IF(N686="snížená",J686,0)</f>
        <v>0</v>
      </c>
      <c r="BG686" s="140">
        <f>IF(N686="zákl. přenesená",J686,0)</f>
        <v>0</v>
      </c>
      <c r="BH686" s="140">
        <f>IF(N686="sníž. přenesená",J686,0)</f>
        <v>0</v>
      </c>
      <c r="BI686" s="140">
        <f>IF(N686="nulová",J686,0)</f>
        <v>0</v>
      </c>
      <c r="BJ686" s="17" t="s">
        <v>90</v>
      </c>
      <c r="BK686" s="140">
        <f>ROUND(I686*H686,2)</f>
        <v>0</v>
      </c>
      <c r="BL686" s="17" t="s">
        <v>312</v>
      </c>
      <c r="BM686" s="139" t="s">
        <v>943</v>
      </c>
    </row>
    <row r="687" spans="2:65" s="1" customFormat="1" ht="10.199999999999999">
      <c r="B687" s="33"/>
      <c r="D687" s="155" t="s">
        <v>212</v>
      </c>
      <c r="F687" s="156" t="s">
        <v>944</v>
      </c>
      <c r="I687" s="143"/>
      <c r="L687" s="33"/>
      <c r="M687" s="144"/>
      <c r="T687" s="54"/>
      <c r="AT687" s="17" t="s">
        <v>212</v>
      </c>
      <c r="AU687" s="17" t="s">
        <v>92</v>
      </c>
    </row>
    <row r="688" spans="2:65" s="12" customFormat="1" ht="10.199999999999999">
      <c r="B688" s="145"/>
      <c r="D688" s="141" t="s">
        <v>163</v>
      </c>
      <c r="E688" s="146" t="s">
        <v>44</v>
      </c>
      <c r="F688" s="147" t="s">
        <v>945</v>
      </c>
      <c r="H688" s="148">
        <v>3.52</v>
      </c>
      <c r="I688" s="149"/>
      <c r="L688" s="145"/>
      <c r="M688" s="150"/>
      <c r="T688" s="151"/>
      <c r="AT688" s="146" t="s">
        <v>163</v>
      </c>
      <c r="AU688" s="146" t="s">
        <v>92</v>
      </c>
      <c r="AV688" s="12" t="s">
        <v>92</v>
      </c>
      <c r="AW688" s="12" t="s">
        <v>42</v>
      </c>
      <c r="AX688" s="12" t="s">
        <v>82</v>
      </c>
      <c r="AY688" s="146" t="s">
        <v>137</v>
      </c>
    </row>
    <row r="689" spans="2:65" s="12" customFormat="1" ht="10.199999999999999">
      <c r="B689" s="145"/>
      <c r="D689" s="141" t="s">
        <v>163</v>
      </c>
      <c r="E689" s="146" t="s">
        <v>44</v>
      </c>
      <c r="F689" s="147" t="s">
        <v>946</v>
      </c>
      <c r="H689" s="148">
        <v>3.52</v>
      </c>
      <c r="I689" s="149"/>
      <c r="L689" s="145"/>
      <c r="M689" s="150"/>
      <c r="T689" s="151"/>
      <c r="AT689" s="146" t="s">
        <v>163</v>
      </c>
      <c r="AU689" s="146" t="s">
        <v>92</v>
      </c>
      <c r="AV689" s="12" t="s">
        <v>92</v>
      </c>
      <c r="AW689" s="12" t="s">
        <v>42</v>
      </c>
      <c r="AX689" s="12" t="s">
        <v>82</v>
      </c>
      <c r="AY689" s="146" t="s">
        <v>137</v>
      </c>
    </row>
    <row r="690" spans="2:65" s="12" customFormat="1" ht="10.199999999999999">
      <c r="B690" s="145"/>
      <c r="D690" s="141" t="s">
        <v>163</v>
      </c>
      <c r="E690" s="146" t="s">
        <v>44</v>
      </c>
      <c r="F690" s="147" t="s">
        <v>947</v>
      </c>
      <c r="H690" s="148">
        <v>3.52</v>
      </c>
      <c r="I690" s="149"/>
      <c r="L690" s="145"/>
      <c r="M690" s="150"/>
      <c r="T690" s="151"/>
      <c r="AT690" s="146" t="s">
        <v>163</v>
      </c>
      <c r="AU690" s="146" t="s">
        <v>92</v>
      </c>
      <c r="AV690" s="12" t="s">
        <v>92</v>
      </c>
      <c r="AW690" s="12" t="s">
        <v>42</v>
      </c>
      <c r="AX690" s="12" t="s">
        <v>82</v>
      </c>
      <c r="AY690" s="146" t="s">
        <v>137</v>
      </c>
    </row>
    <row r="691" spans="2:65" s="12" customFormat="1" ht="10.199999999999999">
      <c r="B691" s="145"/>
      <c r="D691" s="141" t="s">
        <v>163</v>
      </c>
      <c r="E691" s="146" t="s">
        <v>44</v>
      </c>
      <c r="F691" s="147" t="s">
        <v>948</v>
      </c>
      <c r="H691" s="148">
        <v>1.77</v>
      </c>
      <c r="I691" s="149"/>
      <c r="L691" s="145"/>
      <c r="M691" s="150"/>
      <c r="T691" s="151"/>
      <c r="AT691" s="146" t="s">
        <v>163</v>
      </c>
      <c r="AU691" s="146" t="s">
        <v>92</v>
      </c>
      <c r="AV691" s="12" t="s">
        <v>92</v>
      </c>
      <c r="AW691" s="12" t="s">
        <v>42</v>
      </c>
      <c r="AX691" s="12" t="s">
        <v>82</v>
      </c>
      <c r="AY691" s="146" t="s">
        <v>137</v>
      </c>
    </row>
    <row r="692" spans="2:65" s="12" customFormat="1" ht="10.199999999999999">
      <c r="B692" s="145"/>
      <c r="D692" s="141" t="s">
        <v>163</v>
      </c>
      <c r="E692" s="146" t="s">
        <v>44</v>
      </c>
      <c r="F692" s="147" t="s">
        <v>949</v>
      </c>
      <c r="H692" s="148">
        <v>1.1200000000000001</v>
      </c>
      <c r="I692" s="149"/>
      <c r="L692" s="145"/>
      <c r="M692" s="150"/>
      <c r="T692" s="151"/>
      <c r="AT692" s="146" t="s">
        <v>163</v>
      </c>
      <c r="AU692" s="146" t="s">
        <v>92</v>
      </c>
      <c r="AV692" s="12" t="s">
        <v>92</v>
      </c>
      <c r="AW692" s="12" t="s">
        <v>42</v>
      </c>
      <c r="AX692" s="12" t="s">
        <v>82</v>
      </c>
      <c r="AY692" s="146" t="s">
        <v>137</v>
      </c>
    </row>
    <row r="693" spans="2:65" s="12" customFormat="1" ht="10.199999999999999">
      <c r="B693" s="145"/>
      <c r="D693" s="141" t="s">
        <v>163</v>
      </c>
      <c r="E693" s="146" t="s">
        <v>44</v>
      </c>
      <c r="F693" s="147" t="s">
        <v>950</v>
      </c>
      <c r="H693" s="148">
        <v>11.72</v>
      </c>
      <c r="I693" s="149"/>
      <c r="L693" s="145"/>
      <c r="M693" s="150"/>
      <c r="T693" s="151"/>
      <c r="AT693" s="146" t="s">
        <v>163</v>
      </c>
      <c r="AU693" s="146" t="s">
        <v>92</v>
      </c>
      <c r="AV693" s="12" t="s">
        <v>92</v>
      </c>
      <c r="AW693" s="12" t="s">
        <v>42</v>
      </c>
      <c r="AX693" s="12" t="s">
        <v>82</v>
      </c>
      <c r="AY693" s="146" t="s">
        <v>137</v>
      </c>
    </row>
    <row r="694" spans="2:65" s="12" customFormat="1" ht="10.199999999999999">
      <c r="B694" s="145"/>
      <c r="D694" s="141" t="s">
        <v>163</v>
      </c>
      <c r="E694" s="146" t="s">
        <v>44</v>
      </c>
      <c r="F694" s="147" t="s">
        <v>951</v>
      </c>
      <c r="H694" s="148">
        <v>2.91</v>
      </c>
      <c r="I694" s="149"/>
      <c r="L694" s="145"/>
      <c r="M694" s="150"/>
      <c r="T694" s="151"/>
      <c r="AT694" s="146" t="s">
        <v>163</v>
      </c>
      <c r="AU694" s="146" t="s">
        <v>92</v>
      </c>
      <c r="AV694" s="12" t="s">
        <v>92</v>
      </c>
      <c r="AW694" s="12" t="s">
        <v>42</v>
      </c>
      <c r="AX694" s="12" t="s">
        <v>82</v>
      </c>
      <c r="AY694" s="146" t="s">
        <v>137</v>
      </c>
    </row>
    <row r="695" spans="2:65" s="13" customFormat="1" ht="10.199999999999999">
      <c r="B695" s="157"/>
      <c r="D695" s="141" t="s">
        <v>163</v>
      </c>
      <c r="E695" s="158" t="s">
        <v>44</v>
      </c>
      <c r="F695" s="159" t="s">
        <v>222</v>
      </c>
      <c r="H695" s="160">
        <v>28.080000000000002</v>
      </c>
      <c r="I695" s="161"/>
      <c r="L695" s="157"/>
      <c r="M695" s="162"/>
      <c r="T695" s="163"/>
      <c r="AT695" s="158" t="s">
        <v>163</v>
      </c>
      <c r="AU695" s="158" t="s">
        <v>92</v>
      </c>
      <c r="AV695" s="13" t="s">
        <v>155</v>
      </c>
      <c r="AW695" s="13" t="s">
        <v>42</v>
      </c>
      <c r="AX695" s="13" t="s">
        <v>90</v>
      </c>
      <c r="AY695" s="158" t="s">
        <v>137</v>
      </c>
    </row>
    <row r="696" spans="2:65" s="1" customFormat="1" ht="16.5" customHeight="1">
      <c r="B696" s="33"/>
      <c r="C696" s="170" t="s">
        <v>952</v>
      </c>
      <c r="D696" s="170" t="s">
        <v>351</v>
      </c>
      <c r="E696" s="171" t="s">
        <v>953</v>
      </c>
      <c r="F696" s="172" t="s">
        <v>954</v>
      </c>
      <c r="G696" s="173" t="s">
        <v>311</v>
      </c>
      <c r="H696" s="174">
        <v>28.08</v>
      </c>
      <c r="I696" s="175"/>
      <c r="J696" s="176">
        <f>ROUND(I696*H696,2)</f>
        <v>0</v>
      </c>
      <c r="K696" s="172" t="s">
        <v>210</v>
      </c>
      <c r="L696" s="177"/>
      <c r="M696" s="178" t="s">
        <v>44</v>
      </c>
      <c r="N696" s="179" t="s">
        <v>53</v>
      </c>
      <c r="P696" s="137">
        <f>O696*H696</f>
        <v>0</v>
      </c>
      <c r="Q696" s="137">
        <v>1.5E-3</v>
      </c>
      <c r="R696" s="137">
        <f>Q696*H696</f>
        <v>4.2119999999999998E-2</v>
      </c>
      <c r="S696" s="137">
        <v>0</v>
      </c>
      <c r="T696" s="138">
        <f>S696*H696</f>
        <v>0</v>
      </c>
      <c r="AR696" s="139" t="s">
        <v>419</v>
      </c>
      <c r="AT696" s="139" t="s">
        <v>351</v>
      </c>
      <c r="AU696" s="139" t="s">
        <v>92</v>
      </c>
      <c r="AY696" s="17" t="s">
        <v>137</v>
      </c>
      <c r="BE696" s="140">
        <f>IF(N696="základní",J696,0)</f>
        <v>0</v>
      </c>
      <c r="BF696" s="140">
        <f>IF(N696="snížená",J696,0)</f>
        <v>0</v>
      </c>
      <c r="BG696" s="140">
        <f>IF(N696="zákl. přenesená",J696,0)</f>
        <v>0</v>
      </c>
      <c r="BH696" s="140">
        <f>IF(N696="sníž. přenesená",J696,0)</f>
        <v>0</v>
      </c>
      <c r="BI696" s="140">
        <f>IF(N696="nulová",J696,0)</f>
        <v>0</v>
      </c>
      <c r="BJ696" s="17" t="s">
        <v>90</v>
      </c>
      <c r="BK696" s="140">
        <f>ROUND(I696*H696,2)</f>
        <v>0</v>
      </c>
      <c r="BL696" s="17" t="s">
        <v>312</v>
      </c>
      <c r="BM696" s="139" t="s">
        <v>955</v>
      </c>
    </row>
    <row r="697" spans="2:65" s="1" customFormat="1" ht="16.5" customHeight="1">
      <c r="B697" s="33"/>
      <c r="C697" s="170" t="s">
        <v>956</v>
      </c>
      <c r="D697" s="170" t="s">
        <v>351</v>
      </c>
      <c r="E697" s="171" t="s">
        <v>957</v>
      </c>
      <c r="F697" s="172" t="s">
        <v>958</v>
      </c>
      <c r="G697" s="173" t="s">
        <v>959</v>
      </c>
      <c r="H697" s="174">
        <v>48</v>
      </c>
      <c r="I697" s="175"/>
      <c r="J697" s="176">
        <f>ROUND(I697*H697,2)</f>
        <v>0</v>
      </c>
      <c r="K697" s="172" t="s">
        <v>210</v>
      </c>
      <c r="L697" s="177"/>
      <c r="M697" s="178" t="s">
        <v>44</v>
      </c>
      <c r="N697" s="179" t="s">
        <v>53</v>
      </c>
      <c r="P697" s="137">
        <f>O697*H697</f>
        <v>0</v>
      </c>
      <c r="Q697" s="137">
        <v>2.0000000000000001E-4</v>
      </c>
      <c r="R697" s="137">
        <f>Q697*H697</f>
        <v>9.6000000000000009E-3</v>
      </c>
      <c r="S697" s="137">
        <v>0</v>
      </c>
      <c r="T697" s="138">
        <f>S697*H697</f>
        <v>0</v>
      </c>
      <c r="AR697" s="139" t="s">
        <v>419</v>
      </c>
      <c r="AT697" s="139" t="s">
        <v>351</v>
      </c>
      <c r="AU697" s="139" t="s">
        <v>92</v>
      </c>
      <c r="AY697" s="17" t="s">
        <v>137</v>
      </c>
      <c r="BE697" s="140">
        <f>IF(N697="základní",J697,0)</f>
        <v>0</v>
      </c>
      <c r="BF697" s="140">
        <f>IF(N697="snížená",J697,0)</f>
        <v>0</v>
      </c>
      <c r="BG697" s="140">
        <f>IF(N697="zákl. přenesená",J697,0)</f>
        <v>0</v>
      </c>
      <c r="BH697" s="140">
        <f>IF(N697="sníž. přenesená",J697,0)</f>
        <v>0</v>
      </c>
      <c r="BI697" s="140">
        <f>IF(N697="nulová",J697,0)</f>
        <v>0</v>
      </c>
      <c r="BJ697" s="17" t="s">
        <v>90</v>
      </c>
      <c r="BK697" s="140">
        <f>ROUND(I697*H697,2)</f>
        <v>0</v>
      </c>
      <c r="BL697" s="17" t="s">
        <v>312</v>
      </c>
      <c r="BM697" s="139" t="s">
        <v>960</v>
      </c>
    </row>
    <row r="698" spans="2:65" s="12" customFormat="1" ht="10.199999999999999">
      <c r="B698" s="145"/>
      <c r="D698" s="141" t="s">
        <v>163</v>
      </c>
      <c r="E698" s="146" t="s">
        <v>44</v>
      </c>
      <c r="F698" s="147" t="s">
        <v>961</v>
      </c>
      <c r="H698" s="148">
        <v>8</v>
      </c>
      <c r="I698" s="149"/>
      <c r="L698" s="145"/>
      <c r="M698" s="150"/>
      <c r="T698" s="151"/>
      <c r="AT698" s="146" t="s">
        <v>163</v>
      </c>
      <c r="AU698" s="146" t="s">
        <v>92</v>
      </c>
      <c r="AV698" s="12" t="s">
        <v>92</v>
      </c>
      <c r="AW698" s="12" t="s">
        <v>42</v>
      </c>
      <c r="AX698" s="12" t="s">
        <v>82</v>
      </c>
      <c r="AY698" s="146" t="s">
        <v>137</v>
      </c>
    </row>
    <row r="699" spans="2:65" s="12" customFormat="1" ht="10.199999999999999">
      <c r="B699" s="145"/>
      <c r="D699" s="141" t="s">
        <v>163</v>
      </c>
      <c r="E699" s="146" t="s">
        <v>44</v>
      </c>
      <c r="F699" s="147" t="s">
        <v>962</v>
      </c>
      <c r="H699" s="148">
        <v>8</v>
      </c>
      <c r="I699" s="149"/>
      <c r="L699" s="145"/>
      <c r="M699" s="150"/>
      <c r="T699" s="151"/>
      <c r="AT699" s="146" t="s">
        <v>163</v>
      </c>
      <c r="AU699" s="146" t="s">
        <v>92</v>
      </c>
      <c r="AV699" s="12" t="s">
        <v>92</v>
      </c>
      <c r="AW699" s="12" t="s">
        <v>42</v>
      </c>
      <c r="AX699" s="12" t="s">
        <v>82</v>
      </c>
      <c r="AY699" s="146" t="s">
        <v>137</v>
      </c>
    </row>
    <row r="700" spans="2:65" s="12" customFormat="1" ht="10.199999999999999">
      <c r="B700" s="145"/>
      <c r="D700" s="141" t="s">
        <v>163</v>
      </c>
      <c r="E700" s="146" t="s">
        <v>44</v>
      </c>
      <c r="F700" s="147" t="s">
        <v>963</v>
      </c>
      <c r="H700" s="148">
        <v>4</v>
      </c>
      <c r="I700" s="149"/>
      <c r="L700" s="145"/>
      <c r="M700" s="150"/>
      <c r="T700" s="151"/>
      <c r="AT700" s="146" t="s">
        <v>163</v>
      </c>
      <c r="AU700" s="146" t="s">
        <v>92</v>
      </c>
      <c r="AV700" s="12" t="s">
        <v>92</v>
      </c>
      <c r="AW700" s="12" t="s">
        <v>42</v>
      </c>
      <c r="AX700" s="12" t="s">
        <v>82</v>
      </c>
      <c r="AY700" s="146" t="s">
        <v>137</v>
      </c>
    </row>
    <row r="701" spans="2:65" s="12" customFormat="1" ht="10.199999999999999">
      <c r="B701" s="145"/>
      <c r="D701" s="141" t="s">
        <v>163</v>
      </c>
      <c r="E701" s="146" t="s">
        <v>44</v>
      </c>
      <c r="F701" s="147" t="s">
        <v>964</v>
      </c>
      <c r="H701" s="148">
        <v>4</v>
      </c>
      <c r="I701" s="149"/>
      <c r="L701" s="145"/>
      <c r="M701" s="150"/>
      <c r="T701" s="151"/>
      <c r="AT701" s="146" t="s">
        <v>163</v>
      </c>
      <c r="AU701" s="146" t="s">
        <v>92</v>
      </c>
      <c r="AV701" s="12" t="s">
        <v>92</v>
      </c>
      <c r="AW701" s="12" t="s">
        <v>42</v>
      </c>
      <c r="AX701" s="12" t="s">
        <v>82</v>
      </c>
      <c r="AY701" s="146" t="s">
        <v>137</v>
      </c>
    </row>
    <row r="702" spans="2:65" s="12" customFormat="1" ht="10.199999999999999">
      <c r="B702" s="145"/>
      <c r="D702" s="141" t="s">
        <v>163</v>
      </c>
      <c r="E702" s="146" t="s">
        <v>44</v>
      </c>
      <c r="F702" s="147" t="s">
        <v>965</v>
      </c>
      <c r="H702" s="148">
        <v>4</v>
      </c>
      <c r="I702" s="149"/>
      <c r="L702" s="145"/>
      <c r="M702" s="150"/>
      <c r="T702" s="151"/>
      <c r="AT702" s="146" t="s">
        <v>163</v>
      </c>
      <c r="AU702" s="146" t="s">
        <v>92</v>
      </c>
      <c r="AV702" s="12" t="s">
        <v>92</v>
      </c>
      <c r="AW702" s="12" t="s">
        <v>42</v>
      </c>
      <c r="AX702" s="12" t="s">
        <v>82</v>
      </c>
      <c r="AY702" s="146" t="s">
        <v>137</v>
      </c>
    </row>
    <row r="703" spans="2:65" s="12" customFormat="1" ht="10.199999999999999">
      <c r="B703" s="145"/>
      <c r="D703" s="141" t="s">
        <v>163</v>
      </c>
      <c r="E703" s="146" t="s">
        <v>44</v>
      </c>
      <c r="F703" s="147" t="s">
        <v>966</v>
      </c>
      <c r="H703" s="148">
        <v>16</v>
      </c>
      <c r="I703" s="149"/>
      <c r="L703" s="145"/>
      <c r="M703" s="150"/>
      <c r="T703" s="151"/>
      <c r="AT703" s="146" t="s">
        <v>163</v>
      </c>
      <c r="AU703" s="146" t="s">
        <v>92</v>
      </c>
      <c r="AV703" s="12" t="s">
        <v>92</v>
      </c>
      <c r="AW703" s="12" t="s">
        <v>42</v>
      </c>
      <c r="AX703" s="12" t="s">
        <v>82</v>
      </c>
      <c r="AY703" s="146" t="s">
        <v>137</v>
      </c>
    </row>
    <row r="704" spans="2:65" s="12" customFormat="1" ht="10.199999999999999">
      <c r="B704" s="145"/>
      <c r="D704" s="141" t="s">
        <v>163</v>
      </c>
      <c r="E704" s="146" t="s">
        <v>44</v>
      </c>
      <c r="F704" s="147" t="s">
        <v>967</v>
      </c>
      <c r="H704" s="148">
        <v>4</v>
      </c>
      <c r="I704" s="149"/>
      <c r="L704" s="145"/>
      <c r="M704" s="150"/>
      <c r="T704" s="151"/>
      <c r="AT704" s="146" t="s">
        <v>163</v>
      </c>
      <c r="AU704" s="146" t="s">
        <v>92</v>
      </c>
      <c r="AV704" s="12" t="s">
        <v>92</v>
      </c>
      <c r="AW704" s="12" t="s">
        <v>42</v>
      </c>
      <c r="AX704" s="12" t="s">
        <v>82</v>
      </c>
      <c r="AY704" s="146" t="s">
        <v>137</v>
      </c>
    </row>
    <row r="705" spans="2:65" s="13" customFormat="1" ht="10.199999999999999">
      <c r="B705" s="157"/>
      <c r="D705" s="141" t="s">
        <v>163</v>
      </c>
      <c r="E705" s="158" t="s">
        <v>44</v>
      </c>
      <c r="F705" s="159" t="s">
        <v>222</v>
      </c>
      <c r="H705" s="160">
        <v>48</v>
      </c>
      <c r="I705" s="161"/>
      <c r="L705" s="157"/>
      <c r="M705" s="162"/>
      <c r="T705" s="163"/>
      <c r="AT705" s="158" t="s">
        <v>163</v>
      </c>
      <c r="AU705" s="158" t="s">
        <v>92</v>
      </c>
      <c r="AV705" s="13" t="s">
        <v>155</v>
      </c>
      <c r="AW705" s="13" t="s">
        <v>42</v>
      </c>
      <c r="AX705" s="13" t="s">
        <v>90</v>
      </c>
      <c r="AY705" s="158" t="s">
        <v>137</v>
      </c>
    </row>
    <row r="706" spans="2:65" s="1" customFormat="1" ht="24.15" customHeight="1">
      <c r="B706" s="33"/>
      <c r="C706" s="128" t="s">
        <v>968</v>
      </c>
      <c r="D706" s="128" t="s">
        <v>140</v>
      </c>
      <c r="E706" s="129" t="s">
        <v>969</v>
      </c>
      <c r="F706" s="130" t="s">
        <v>970</v>
      </c>
      <c r="G706" s="131" t="s">
        <v>225</v>
      </c>
      <c r="H706" s="132">
        <v>0.82099999999999995</v>
      </c>
      <c r="I706" s="133"/>
      <c r="J706" s="134">
        <f>ROUND(I706*H706,2)</f>
        <v>0</v>
      </c>
      <c r="K706" s="130" t="s">
        <v>210</v>
      </c>
      <c r="L706" s="33"/>
      <c r="M706" s="135" t="s">
        <v>44</v>
      </c>
      <c r="N706" s="136" t="s">
        <v>53</v>
      </c>
      <c r="P706" s="137">
        <f>O706*H706</f>
        <v>0</v>
      </c>
      <c r="Q706" s="137">
        <v>0</v>
      </c>
      <c r="R706" s="137">
        <f>Q706*H706</f>
        <v>0</v>
      </c>
      <c r="S706" s="137">
        <v>0</v>
      </c>
      <c r="T706" s="138">
        <f>S706*H706</f>
        <v>0</v>
      </c>
      <c r="AR706" s="139" t="s">
        <v>312</v>
      </c>
      <c r="AT706" s="139" t="s">
        <v>140</v>
      </c>
      <c r="AU706" s="139" t="s">
        <v>92</v>
      </c>
      <c r="AY706" s="17" t="s">
        <v>137</v>
      </c>
      <c r="BE706" s="140">
        <f>IF(N706="základní",J706,0)</f>
        <v>0</v>
      </c>
      <c r="BF706" s="140">
        <f>IF(N706="snížená",J706,0)</f>
        <v>0</v>
      </c>
      <c r="BG706" s="140">
        <f>IF(N706="zákl. přenesená",J706,0)</f>
        <v>0</v>
      </c>
      <c r="BH706" s="140">
        <f>IF(N706="sníž. přenesená",J706,0)</f>
        <v>0</v>
      </c>
      <c r="BI706" s="140">
        <f>IF(N706="nulová",J706,0)</f>
        <v>0</v>
      </c>
      <c r="BJ706" s="17" t="s">
        <v>90</v>
      </c>
      <c r="BK706" s="140">
        <f>ROUND(I706*H706,2)</f>
        <v>0</v>
      </c>
      <c r="BL706" s="17" t="s">
        <v>312</v>
      </c>
      <c r="BM706" s="139" t="s">
        <v>971</v>
      </c>
    </row>
    <row r="707" spans="2:65" s="1" customFormat="1" ht="10.199999999999999">
      <c r="B707" s="33"/>
      <c r="D707" s="155" t="s">
        <v>212</v>
      </c>
      <c r="F707" s="156" t="s">
        <v>972</v>
      </c>
      <c r="I707" s="143"/>
      <c r="L707" s="33"/>
      <c r="M707" s="144"/>
      <c r="T707" s="54"/>
      <c r="AT707" s="17" t="s">
        <v>212</v>
      </c>
      <c r="AU707" s="17" t="s">
        <v>92</v>
      </c>
    </row>
    <row r="708" spans="2:65" s="11" customFormat="1" ht="22.8" customHeight="1">
      <c r="B708" s="116"/>
      <c r="D708" s="117" t="s">
        <v>81</v>
      </c>
      <c r="E708" s="126" t="s">
        <v>973</v>
      </c>
      <c r="F708" s="126" t="s">
        <v>974</v>
      </c>
      <c r="I708" s="119"/>
      <c r="J708" s="127">
        <f>BK708</f>
        <v>0</v>
      </c>
      <c r="L708" s="116"/>
      <c r="M708" s="121"/>
      <c r="P708" s="122">
        <f>SUM(P709:P765)</f>
        <v>0</v>
      </c>
      <c r="R708" s="122">
        <f>SUM(R709:R765)</f>
        <v>1.2914284700000001</v>
      </c>
      <c r="T708" s="123">
        <f>SUM(T709:T765)</f>
        <v>2.8650000000000002</v>
      </c>
      <c r="AR708" s="117" t="s">
        <v>92</v>
      </c>
      <c r="AT708" s="124" t="s">
        <v>81</v>
      </c>
      <c r="AU708" s="124" t="s">
        <v>90</v>
      </c>
      <c r="AY708" s="117" t="s">
        <v>137</v>
      </c>
      <c r="BK708" s="125">
        <f>SUM(BK709:BK765)</f>
        <v>0</v>
      </c>
    </row>
    <row r="709" spans="2:65" s="1" customFormat="1" ht="21.75" customHeight="1">
      <c r="B709" s="33"/>
      <c r="C709" s="128" t="s">
        <v>975</v>
      </c>
      <c r="D709" s="128" t="s">
        <v>140</v>
      </c>
      <c r="E709" s="129" t="s">
        <v>976</v>
      </c>
      <c r="F709" s="130" t="s">
        <v>977</v>
      </c>
      <c r="G709" s="131" t="s">
        <v>209</v>
      </c>
      <c r="H709" s="132">
        <v>12.462999999999999</v>
      </c>
      <c r="I709" s="133"/>
      <c r="J709" s="134">
        <f>ROUND(I709*H709,2)</f>
        <v>0</v>
      </c>
      <c r="K709" s="130" t="s">
        <v>210</v>
      </c>
      <c r="L709" s="33"/>
      <c r="M709" s="135" t="s">
        <v>44</v>
      </c>
      <c r="N709" s="136" t="s">
        <v>53</v>
      </c>
      <c r="P709" s="137">
        <f>O709*H709</f>
        <v>0</v>
      </c>
      <c r="Q709" s="137">
        <v>4.8999999999999998E-4</v>
      </c>
      <c r="R709" s="137">
        <f>Q709*H709</f>
        <v>6.1068699999999995E-3</v>
      </c>
      <c r="S709" s="137">
        <v>0</v>
      </c>
      <c r="T709" s="138">
        <f>S709*H709</f>
        <v>0</v>
      </c>
      <c r="AR709" s="139" t="s">
        <v>312</v>
      </c>
      <c r="AT709" s="139" t="s">
        <v>140</v>
      </c>
      <c r="AU709" s="139" t="s">
        <v>92</v>
      </c>
      <c r="AY709" s="17" t="s">
        <v>137</v>
      </c>
      <c r="BE709" s="140">
        <f>IF(N709="základní",J709,0)</f>
        <v>0</v>
      </c>
      <c r="BF709" s="140">
        <f>IF(N709="snížená",J709,0)</f>
        <v>0</v>
      </c>
      <c r="BG709" s="140">
        <f>IF(N709="zákl. přenesená",J709,0)</f>
        <v>0</v>
      </c>
      <c r="BH709" s="140">
        <f>IF(N709="sníž. přenesená",J709,0)</f>
        <v>0</v>
      </c>
      <c r="BI709" s="140">
        <f>IF(N709="nulová",J709,0)</f>
        <v>0</v>
      </c>
      <c r="BJ709" s="17" t="s">
        <v>90</v>
      </c>
      <c r="BK709" s="140">
        <f>ROUND(I709*H709,2)</f>
        <v>0</v>
      </c>
      <c r="BL709" s="17" t="s">
        <v>312</v>
      </c>
      <c r="BM709" s="139" t="s">
        <v>978</v>
      </c>
    </row>
    <row r="710" spans="2:65" s="1" customFormat="1" ht="10.199999999999999">
      <c r="B710" s="33"/>
      <c r="D710" s="155" t="s">
        <v>212</v>
      </c>
      <c r="F710" s="156" t="s">
        <v>979</v>
      </c>
      <c r="I710" s="143"/>
      <c r="L710" s="33"/>
      <c r="M710" s="144"/>
      <c r="T710" s="54"/>
      <c r="AT710" s="17" t="s">
        <v>212</v>
      </c>
      <c r="AU710" s="17" t="s">
        <v>92</v>
      </c>
    </row>
    <row r="711" spans="2:65" s="12" customFormat="1" ht="10.199999999999999">
      <c r="B711" s="145"/>
      <c r="D711" s="141" t="s">
        <v>163</v>
      </c>
      <c r="E711" s="146" t="s">
        <v>44</v>
      </c>
      <c r="F711" s="147" t="s">
        <v>980</v>
      </c>
      <c r="H711" s="148">
        <v>6.3E-2</v>
      </c>
      <c r="I711" s="149"/>
      <c r="L711" s="145"/>
      <c r="M711" s="150"/>
      <c r="T711" s="151"/>
      <c r="AT711" s="146" t="s">
        <v>163</v>
      </c>
      <c r="AU711" s="146" t="s">
        <v>92</v>
      </c>
      <c r="AV711" s="12" t="s">
        <v>92</v>
      </c>
      <c r="AW711" s="12" t="s">
        <v>42</v>
      </c>
      <c r="AX711" s="12" t="s">
        <v>82</v>
      </c>
      <c r="AY711" s="146" t="s">
        <v>137</v>
      </c>
    </row>
    <row r="712" spans="2:65" s="12" customFormat="1" ht="10.199999999999999">
      <c r="B712" s="145"/>
      <c r="D712" s="141" t="s">
        <v>163</v>
      </c>
      <c r="E712" s="146" t="s">
        <v>44</v>
      </c>
      <c r="F712" s="147" t="s">
        <v>981</v>
      </c>
      <c r="H712" s="148">
        <v>6.2</v>
      </c>
      <c r="I712" s="149"/>
      <c r="L712" s="145"/>
      <c r="M712" s="150"/>
      <c r="T712" s="151"/>
      <c r="AT712" s="146" t="s">
        <v>163</v>
      </c>
      <c r="AU712" s="146" t="s">
        <v>92</v>
      </c>
      <c r="AV712" s="12" t="s">
        <v>92</v>
      </c>
      <c r="AW712" s="12" t="s">
        <v>42</v>
      </c>
      <c r="AX712" s="12" t="s">
        <v>82</v>
      </c>
      <c r="AY712" s="146" t="s">
        <v>137</v>
      </c>
    </row>
    <row r="713" spans="2:65" s="12" customFormat="1" ht="10.199999999999999">
      <c r="B713" s="145"/>
      <c r="D713" s="141" t="s">
        <v>163</v>
      </c>
      <c r="E713" s="146" t="s">
        <v>44</v>
      </c>
      <c r="F713" s="147" t="s">
        <v>982</v>
      </c>
      <c r="H713" s="148">
        <v>6.2</v>
      </c>
      <c r="I713" s="149"/>
      <c r="L713" s="145"/>
      <c r="M713" s="150"/>
      <c r="T713" s="151"/>
      <c r="AT713" s="146" t="s">
        <v>163</v>
      </c>
      <c r="AU713" s="146" t="s">
        <v>92</v>
      </c>
      <c r="AV713" s="12" t="s">
        <v>92</v>
      </c>
      <c r="AW713" s="12" t="s">
        <v>42</v>
      </c>
      <c r="AX713" s="12" t="s">
        <v>82</v>
      </c>
      <c r="AY713" s="146" t="s">
        <v>137</v>
      </c>
    </row>
    <row r="714" spans="2:65" s="13" customFormat="1" ht="10.199999999999999">
      <c r="B714" s="157"/>
      <c r="D714" s="141" t="s">
        <v>163</v>
      </c>
      <c r="E714" s="158" t="s">
        <v>44</v>
      </c>
      <c r="F714" s="159" t="s">
        <v>222</v>
      </c>
      <c r="H714" s="160">
        <v>12.463000000000001</v>
      </c>
      <c r="I714" s="161"/>
      <c r="L714" s="157"/>
      <c r="M714" s="162"/>
      <c r="T714" s="163"/>
      <c r="AT714" s="158" t="s">
        <v>163</v>
      </c>
      <c r="AU714" s="158" t="s">
        <v>92</v>
      </c>
      <c r="AV714" s="13" t="s">
        <v>155</v>
      </c>
      <c r="AW714" s="13" t="s">
        <v>42</v>
      </c>
      <c r="AX714" s="13" t="s">
        <v>90</v>
      </c>
      <c r="AY714" s="158" t="s">
        <v>137</v>
      </c>
    </row>
    <row r="715" spans="2:65" s="1" customFormat="1" ht="16.5" customHeight="1">
      <c r="B715" s="33"/>
      <c r="C715" s="170" t="s">
        <v>983</v>
      </c>
      <c r="D715" s="170" t="s">
        <v>351</v>
      </c>
      <c r="E715" s="171" t="s">
        <v>984</v>
      </c>
      <c r="F715" s="172" t="s">
        <v>985</v>
      </c>
      <c r="G715" s="173" t="s">
        <v>209</v>
      </c>
      <c r="H715" s="174">
        <v>6.4000000000000001E-2</v>
      </c>
      <c r="I715" s="175"/>
      <c r="J715" s="176">
        <f>ROUND(I715*H715,2)</f>
        <v>0</v>
      </c>
      <c r="K715" s="172" t="s">
        <v>210</v>
      </c>
      <c r="L715" s="177"/>
      <c r="M715" s="178" t="s">
        <v>44</v>
      </c>
      <c r="N715" s="179" t="s">
        <v>53</v>
      </c>
      <c r="P715" s="137">
        <f>O715*H715</f>
        <v>0</v>
      </c>
      <c r="Q715" s="137">
        <v>2.35E-2</v>
      </c>
      <c r="R715" s="137">
        <f>Q715*H715</f>
        <v>1.5040000000000001E-3</v>
      </c>
      <c r="S715" s="137">
        <v>0</v>
      </c>
      <c r="T715" s="138">
        <f>S715*H715</f>
        <v>0</v>
      </c>
      <c r="AR715" s="139" t="s">
        <v>419</v>
      </c>
      <c r="AT715" s="139" t="s">
        <v>351</v>
      </c>
      <c r="AU715" s="139" t="s">
        <v>92</v>
      </c>
      <c r="AY715" s="17" t="s">
        <v>137</v>
      </c>
      <c r="BE715" s="140">
        <f>IF(N715="základní",J715,0)</f>
        <v>0</v>
      </c>
      <c r="BF715" s="140">
        <f>IF(N715="snížená",J715,0)</f>
        <v>0</v>
      </c>
      <c r="BG715" s="140">
        <f>IF(N715="zákl. přenesená",J715,0)</f>
        <v>0</v>
      </c>
      <c r="BH715" s="140">
        <f>IF(N715="sníž. přenesená",J715,0)</f>
        <v>0</v>
      </c>
      <c r="BI715" s="140">
        <f>IF(N715="nulová",J715,0)</f>
        <v>0</v>
      </c>
      <c r="BJ715" s="17" t="s">
        <v>90</v>
      </c>
      <c r="BK715" s="140">
        <f>ROUND(I715*H715,2)</f>
        <v>0</v>
      </c>
      <c r="BL715" s="17" t="s">
        <v>312</v>
      </c>
      <c r="BM715" s="139" t="s">
        <v>986</v>
      </c>
    </row>
    <row r="716" spans="2:65" s="12" customFormat="1" ht="10.199999999999999">
      <c r="B716" s="145"/>
      <c r="D716" s="141" t="s">
        <v>163</v>
      </c>
      <c r="E716" s="146" t="s">
        <v>44</v>
      </c>
      <c r="F716" s="147" t="s">
        <v>987</v>
      </c>
      <c r="H716" s="148">
        <v>6.3E-2</v>
      </c>
      <c r="I716" s="149"/>
      <c r="L716" s="145"/>
      <c r="M716" s="150"/>
      <c r="T716" s="151"/>
      <c r="AT716" s="146" t="s">
        <v>163</v>
      </c>
      <c r="AU716" s="146" t="s">
        <v>92</v>
      </c>
      <c r="AV716" s="12" t="s">
        <v>92</v>
      </c>
      <c r="AW716" s="12" t="s">
        <v>42</v>
      </c>
      <c r="AX716" s="12" t="s">
        <v>90</v>
      </c>
      <c r="AY716" s="146" t="s">
        <v>137</v>
      </c>
    </row>
    <row r="717" spans="2:65" s="12" customFormat="1" ht="10.199999999999999">
      <c r="B717" s="145"/>
      <c r="D717" s="141" t="s">
        <v>163</v>
      </c>
      <c r="F717" s="147" t="s">
        <v>988</v>
      </c>
      <c r="H717" s="148">
        <v>6.4000000000000001E-2</v>
      </c>
      <c r="I717" s="149"/>
      <c r="L717" s="145"/>
      <c r="M717" s="150"/>
      <c r="T717" s="151"/>
      <c r="AT717" s="146" t="s">
        <v>163</v>
      </c>
      <c r="AU717" s="146" t="s">
        <v>92</v>
      </c>
      <c r="AV717" s="12" t="s">
        <v>92</v>
      </c>
      <c r="AW717" s="12" t="s">
        <v>4</v>
      </c>
      <c r="AX717" s="12" t="s">
        <v>90</v>
      </c>
      <c r="AY717" s="146" t="s">
        <v>137</v>
      </c>
    </row>
    <row r="718" spans="2:65" s="1" customFormat="1" ht="16.5" customHeight="1">
      <c r="B718" s="33"/>
      <c r="C718" s="170" t="s">
        <v>989</v>
      </c>
      <c r="D718" s="170" t="s">
        <v>351</v>
      </c>
      <c r="E718" s="171" t="s">
        <v>990</v>
      </c>
      <c r="F718" s="172" t="s">
        <v>991</v>
      </c>
      <c r="G718" s="173" t="s">
        <v>209</v>
      </c>
      <c r="H718" s="174">
        <v>12.648</v>
      </c>
      <c r="I718" s="175"/>
      <c r="J718" s="176">
        <f>ROUND(I718*H718,2)</f>
        <v>0</v>
      </c>
      <c r="K718" s="172" t="s">
        <v>210</v>
      </c>
      <c r="L718" s="177"/>
      <c r="M718" s="178" t="s">
        <v>44</v>
      </c>
      <c r="N718" s="179" t="s">
        <v>53</v>
      </c>
      <c r="P718" s="137">
        <f>O718*H718</f>
        <v>0</v>
      </c>
      <c r="Q718" s="137">
        <v>1.46E-2</v>
      </c>
      <c r="R718" s="137">
        <f>Q718*H718</f>
        <v>0.18466079999999999</v>
      </c>
      <c r="S718" s="137">
        <v>0</v>
      </c>
      <c r="T718" s="138">
        <f>S718*H718</f>
        <v>0</v>
      </c>
      <c r="AR718" s="139" t="s">
        <v>419</v>
      </c>
      <c r="AT718" s="139" t="s">
        <v>351</v>
      </c>
      <c r="AU718" s="139" t="s">
        <v>92</v>
      </c>
      <c r="AY718" s="17" t="s">
        <v>137</v>
      </c>
      <c r="BE718" s="140">
        <f>IF(N718="základní",J718,0)</f>
        <v>0</v>
      </c>
      <c r="BF718" s="140">
        <f>IF(N718="snížená",J718,0)</f>
        <v>0</v>
      </c>
      <c r="BG718" s="140">
        <f>IF(N718="zákl. přenesená",J718,0)</f>
        <v>0</v>
      </c>
      <c r="BH718" s="140">
        <f>IF(N718="sníž. přenesená",J718,0)</f>
        <v>0</v>
      </c>
      <c r="BI718" s="140">
        <f>IF(N718="nulová",J718,0)</f>
        <v>0</v>
      </c>
      <c r="BJ718" s="17" t="s">
        <v>90</v>
      </c>
      <c r="BK718" s="140">
        <f>ROUND(I718*H718,2)</f>
        <v>0</v>
      </c>
      <c r="BL718" s="17" t="s">
        <v>312</v>
      </c>
      <c r="BM718" s="139" t="s">
        <v>992</v>
      </c>
    </row>
    <row r="719" spans="2:65" s="1" customFormat="1" ht="28.8">
      <c r="B719" s="33"/>
      <c r="D719" s="141" t="s">
        <v>146</v>
      </c>
      <c r="F719" s="142" t="s">
        <v>993</v>
      </c>
      <c r="I719" s="143"/>
      <c r="L719" s="33"/>
      <c r="M719" s="144"/>
      <c r="T719" s="54"/>
      <c r="AT719" s="17" t="s">
        <v>146</v>
      </c>
      <c r="AU719" s="17" t="s">
        <v>92</v>
      </c>
    </row>
    <row r="720" spans="2:65" s="12" customFormat="1" ht="10.199999999999999">
      <c r="B720" s="145"/>
      <c r="D720" s="141" t="s">
        <v>163</v>
      </c>
      <c r="E720" s="146" t="s">
        <v>44</v>
      </c>
      <c r="F720" s="147" t="s">
        <v>981</v>
      </c>
      <c r="H720" s="148">
        <v>6.2</v>
      </c>
      <c r="I720" s="149"/>
      <c r="L720" s="145"/>
      <c r="M720" s="150"/>
      <c r="T720" s="151"/>
      <c r="AT720" s="146" t="s">
        <v>163</v>
      </c>
      <c r="AU720" s="146" t="s">
        <v>92</v>
      </c>
      <c r="AV720" s="12" t="s">
        <v>92</v>
      </c>
      <c r="AW720" s="12" t="s">
        <v>42</v>
      </c>
      <c r="AX720" s="12" t="s">
        <v>82</v>
      </c>
      <c r="AY720" s="146" t="s">
        <v>137</v>
      </c>
    </row>
    <row r="721" spans="2:65" s="12" customFormat="1" ht="10.199999999999999">
      <c r="B721" s="145"/>
      <c r="D721" s="141" t="s">
        <v>163</v>
      </c>
      <c r="E721" s="146" t="s">
        <v>44</v>
      </c>
      <c r="F721" s="147" t="s">
        <v>982</v>
      </c>
      <c r="H721" s="148">
        <v>6.2</v>
      </c>
      <c r="I721" s="149"/>
      <c r="L721" s="145"/>
      <c r="M721" s="150"/>
      <c r="T721" s="151"/>
      <c r="AT721" s="146" t="s">
        <v>163</v>
      </c>
      <c r="AU721" s="146" t="s">
        <v>92</v>
      </c>
      <c r="AV721" s="12" t="s">
        <v>92</v>
      </c>
      <c r="AW721" s="12" t="s">
        <v>42</v>
      </c>
      <c r="AX721" s="12" t="s">
        <v>82</v>
      </c>
      <c r="AY721" s="146" t="s">
        <v>137</v>
      </c>
    </row>
    <row r="722" spans="2:65" s="13" customFormat="1" ht="10.199999999999999">
      <c r="B722" s="157"/>
      <c r="D722" s="141" t="s">
        <v>163</v>
      </c>
      <c r="E722" s="158" t="s">
        <v>44</v>
      </c>
      <c r="F722" s="159" t="s">
        <v>222</v>
      </c>
      <c r="H722" s="160">
        <v>12.4</v>
      </c>
      <c r="I722" s="161"/>
      <c r="L722" s="157"/>
      <c r="M722" s="162"/>
      <c r="T722" s="163"/>
      <c r="AT722" s="158" t="s">
        <v>163</v>
      </c>
      <c r="AU722" s="158" t="s">
        <v>92</v>
      </c>
      <c r="AV722" s="13" t="s">
        <v>155</v>
      </c>
      <c r="AW722" s="13" t="s">
        <v>42</v>
      </c>
      <c r="AX722" s="13" t="s">
        <v>90</v>
      </c>
      <c r="AY722" s="158" t="s">
        <v>137</v>
      </c>
    </row>
    <row r="723" spans="2:65" s="12" customFormat="1" ht="10.199999999999999">
      <c r="B723" s="145"/>
      <c r="D723" s="141" t="s">
        <v>163</v>
      </c>
      <c r="F723" s="147" t="s">
        <v>994</v>
      </c>
      <c r="H723" s="148">
        <v>12.648</v>
      </c>
      <c r="I723" s="149"/>
      <c r="L723" s="145"/>
      <c r="M723" s="150"/>
      <c r="T723" s="151"/>
      <c r="AT723" s="146" t="s">
        <v>163</v>
      </c>
      <c r="AU723" s="146" t="s">
        <v>92</v>
      </c>
      <c r="AV723" s="12" t="s">
        <v>92</v>
      </c>
      <c r="AW723" s="12" t="s">
        <v>4</v>
      </c>
      <c r="AX723" s="12" t="s">
        <v>90</v>
      </c>
      <c r="AY723" s="146" t="s">
        <v>137</v>
      </c>
    </row>
    <row r="724" spans="2:65" s="1" customFormat="1" ht="21.75" customHeight="1">
      <c r="B724" s="33"/>
      <c r="C724" s="128" t="s">
        <v>995</v>
      </c>
      <c r="D724" s="128" t="s">
        <v>140</v>
      </c>
      <c r="E724" s="129" t="s">
        <v>996</v>
      </c>
      <c r="F724" s="130" t="s">
        <v>997</v>
      </c>
      <c r="G724" s="131" t="s">
        <v>209</v>
      </c>
      <c r="H724" s="132">
        <v>44.9</v>
      </c>
      <c r="I724" s="133"/>
      <c r="J724" s="134">
        <f>ROUND(I724*H724,2)</f>
        <v>0</v>
      </c>
      <c r="K724" s="130" t="s">
        <v>210</v>
      </c>
      <c r="L724" s="33"/>
      <c r="M724" s="135" t="s">
        <v>44</v>
      </c>
      <c r="N724" s="136" t="s">
        <v>53</v>
      </c>
      <c r="P724" s="137">
        <f>O724*H724</f>
        <v>0</v>
      </c>
      <c r="Q724" s="137">
        <v>4.8999999999999998E-4</v>
      </c>
      <c r="R724" s="137">
        <f>Q724*H724</f>
        <v>2.2001E-2</v>
      </c>
      <c r="S724" s="137">
        <v>0</v>
      </c>
      <c r="T724" s="138">
        <f>S724*H724</f>
        <v>0</v>
      </c>
      <c r="AR724" s="139" t="s">
        <v>312</v>
      </c>
      <c r="AT724" s="139" t="s">
        <v>140</v>
      </c>
      <c r="AU724" s="139" t="s">
        <v>92</v>
      </c>
      <c r="AY724" s="17" t="s">
        <v>137</v>
      </c>
      <c r="BE724" s="140">
        <f>IF(N724="základní",J724,0)</f>
        <v>0</v>
      </c>
      <c r="BF724" s="140">
        <f>IF(N724="snížená",J724,0)</f>
        <v>0</v>
      </c>
      <c r="BG724" s="140">
        <f>IF(N724="zákl. přenesená",J724,0)</f>
        <v>0</v>
      </c>
      <c r="BH724" s="140">
        <f>IF(N724="sníž. přenesená",J724,0)</f>
        <v>0</v>
      </c>
      <c r="BI724" s="140">
        <f>IF(N724="nulová",J724,0)</f>
        <v>0</v>
      </c>
      <c r="BJ724" s="17" t="s">
        <v>90</v>
      </c>
      <c r="BK724" s="140">
        <f>ROUND(I724*H724,2)</f>
        <v>0</v>
      </c>
      <c r="BL724" s="17" t="s">
        <v>312</v>
      </c>
      <c r="BM724" s="139" t="s">
        <v>998</v>
      </c>
    </row>
    <row r="725" spans="2:65" s="1" customFormat="1" ht="10.199999999999999">
      <c r="B725" s="33"/>
      <c r="D725" s="155" t="s">
        <v>212</v>
      </c>
      <c r="F725" s="156" t="s">
        <v>999</v>
      </c>
      <c r="I725" s="143"/>
      <c r="L725" s="33"/>
      <c r="M725" s="144"/>
      <c r="T725" s="54"/>
      <c r="AT725" s="17" t="s">
        <v>212</v>
      </c>
      <c r="AU725" s="17" t="s">
        <v>92</v>
      </c>
    </row>
    <row r="726" spans="2:65" s="12" customFormat="1" ht="10.199999999999999">
      <c r="B726" s="145"/>
      <c r="D726" s="141" t="s">
        <v>163</v>
      </c>
      <c r="E726" s="146" t="s">
        <v>44</v>
      </c>
      <c r="F726" s="147" t="s">
        <v>1000</v>
      </c>
      <c r="H726" s="148">
        <v>25</v>
      </c>
      <c r="I726" s="149"/>
      <c r="L726" s="145"/>
      <c r="M726" s="150"/>
      <c r="T726" s="151"/>
      <c r="AT726" s="146" t="s">
        <v>163</v>
      </c>
      <c r="AU726" s="146" t="s">
        <v>92</v>
      </c>
      <c r="AV726" s="12" t="s">
        <v>92</v>
      </c>
      <c r="AW726" s="12" t="s">
        <v>42</v>
      </c>
      <c r="AX726" s="12" t="s">
        <v>82</v>
      </c>
      <c r="AY726" s="146" t="s">
        <v>137</v>
      </c>
    </row>
    <row r="727" spans="2:65" s="12" customFormat="1" ht="10.199999999999999">
      <c r="B727" s="145"/>
      <c r="D727" s="141" t="s">
        <v>163</v>
      </c>
      <c r="E727" s="146" t="s">
        <v>44</v>
      </c>
      <c r="F727" s="147" t="s">
        <v>1001</v>
      </c>
      <c r="H727" s="148">
        <v>1.2</v>
      </c>
      <c r="I727" s="149"/>
      <c r="L727" s="145"/>
      <c r="M727" s="150"/>
      <c r="T727" s="151"/>
      <c r="AT727" s="146" t="s">
        <v>163</v>
      </c>
      <c r="AU727" s="146" t="s">
        <v>92</v>
      </c>
      <c r="AV727" s="12" t="s">
        <v>92</v>
      </c>
      <c r="AW727" s="12" t="s">
        <v>42</v>
      </c>
      <c r="AX727" s="12" t="s">
        <v>82</v>
      </c>
      <c r="AY727" s="146" t="s">
        <v>137</v>
      </c>
    </row>
    <row r="728" spans="2:65" s="12" customFormat="1" ht="10.199999999999999">
      <c r="B728" s="145"/>
      <c r="D728" s="141" t="s">
        <v>163</v>
      </c>
      <c r="E728" s="146" t="s">
        <v>44</v>
      </c>
      <c r="F728" s="147" t="s">
        <v>1002</v>
      </c>
      <c r="H728" s="148">
        <v>0.7</v>
      </c>
      <c r="I728" s="149"/>
      <c r="L728" s="145"/>
      <c r="M728" s="150"/>
      <c r="T728" s="151"/>
      <c r="AT728" s="146" t="s">
        <v>163</v>
      </c>
      <c r="AU728" s="146" t="s">
        <v>92</v>
      </c>
      <c r="AV728" s="12" t="s">
        <v>92</v>
      </c>
      <c r="AW728" s="12" t="s">
        <v>42</v>
      </c>
      <c r="AX728" s="12" t="s">
        <v>82</v>
      </c>
      <c r="AY728" s="146" t="s">
        <v>137</v>
      </c>
    </row>
    <row r="729" spans="2:65" s="12" customFormat="1" ht="10.199999999999999">
      <c r="B729" s="145"/>
      <c r="D729" s="141" t="s">
        <v>163</v>
      </c>
      <c r="E729" s="146" t="s">
        <v>44</v>
      </c>
      <c r="F729" s="147" t="s">
        <v>1003</v>
      </c>
      <c r="H729" s="148">
        <v>18</v>
      </c>
      <c r="I729" s="149"/>
      <c r="L729" s="145"/>
      <c r="M729" s="150"/>
      <c r="T729" s="151"/>
      <c r="AT729" s="146" t="s">
        <v>163</v>
      </c>
      <c r="AU729" s="146" t="s">
        <v>92</v>
      </c>
      <c r="AV729" s="12" t="s">
        <v>92</v>
      </c>
      <c r="AW729" s="12" t="s">
        <v>42</v>
      </c>
      <c r="AX729" s="12" t="s">
        <v>82</v>
      </c>
      <c r="AY729" s="146" t="s">
        <v>137</v>
      </c>
    </row>
    <row r="730" spans="2:65" s="13" customFormat="1" ht="10.199999999999999">
      <c r="B730" s="157"/>
      <c r="D730" s="141" t="s">
        <v>163</v>
      </c>
      <c r="E730" s="158" t="s">
        <v>44</v>
      </c>
      <c r="F730" s="159" t="s">
        <v>222</v>
      </c>
      <c r="H730" s="160">
        <v>44.9</v>
      </c>
      <c r="I730" s="161"/>
      <c r="L730" s="157"/>
      <c r="M730" s="162"/>
      <c r="T730" s="163"/>
      <c r="AT730" s="158" t="s">
        <v>163</v>
      </c>
      <c r="AU730" s="158" t="s">
        <v>92</v>
      </c>
      <c r="AV730" s="13" t="s">
        <v>155</v>
      </c>
      <c r="AW730" s="13" t="s">
        <v>42</v>
      </c>
      <c r="AX730" s="13" t="s">
        <v>90</v>
      </c>
      <c r="AY730" s="158" t="s">
        <v>137</v>
      </c>
    </row>
    <row r="731" spans="2:65" s="1" customFormat="1" ht="16.5" customHeight="1">
      <c r="B731" s="33"/>
      <c r="C731" s="170" t="s">
        <v>1004</v>
      </c>
      <c r="D731" s="170" t="s">
        <v>351</v>
      </c>
      <c r="E731" s="171" t="s">
        <v>1005</v>
      </c>
      <c r="F731" s="172" t="s">
        <v>1006</v>
      </c>
      <c r="G731" s="173" t="s">
        <v>209</v>
      </c>
      <c r="H731" s="174">
        <v>45.798000000000002</v>
      </c>
      <c r="I731" s="175"/>
      <c r="J731" s="176">
        <f>ROUND(I731*H731,2)</f>
        <v>0</v>
      </c>
      <c r="K731" s="172" t="s">
        <v>210</v>
      </c>
      <c r="L731" s="177"/>
      <c r="M731" s="178" t="s">
        <v>44</v>
      </c>
      <c r="N731" s="179" t="s">
        <v>53</v>
      </c>
      <c r="P731" s="137">
        <f>O731*H731</f>
        <v>0</v>
      </c>
      <c r="Q731" s="137">
        <v>1.6500000000000001E-2</v>
      </c>
      <c r="R731" s="137">
        <f>Q731*H731</f>
        <v>0.75566700000000009</v>
      </c>
      <c r="S731" s="137">
        <v>0</v>
      </c>
      <c r="T731" s="138">
        <f>S731*H731</f>
        <v>0</v>
      </c>
      <c r="AR731" s="139" t="s">
        <v>419</v>
      </c>
      <c r="AT731" s="139" t="s">
        <v>351</v>
      </c>
      <c r="AU731" s="139" t="s">
        <v>92</v>
      </c>
      <c r="AY731" s="17" t="s">
        <v>137</v>
      </c>
      <c r="BE731" s="140">
        <f>IF(N731="základní",J731,0)</f>
        <v>0</v>
      </c>
      <c r="BF731" s="140">
        <f>IF(N731="snížená",J731,0)</f>
        <v>0</v>
      </c>
      <c r="BG731" s="140">
        <f>IF(N731="zákl. přenesená",J731,0)</f>
        <v>0</v>
      </c>
      <c r="BH731" s="140">
        <f>IF(N731="sníž. přenesená",J731,0)</f>
        <v>0</v>
      </c>
      <c r="BI731" s="140">
        <f>IF(N731="nulová",J731,0)</f>
        <v>0</v>
      </c>
      <c r="BJ731" s="17" t="s">
        <v>90</v>
      </c>
      <c r="BK731" s="140">
        <f>ROUND(I731*H731,2)</f>
        <v>0</v>
      </c>
      <c r="BL731" s="17" t="s">
        <v>312</v>
      </c>
      <c r="BM731" s="139" t="s">
        <v>1007</v>
      </c>
    </row>
    <row r="732" spans="2:65" s="1" customFormat="1" ht="19.2">
      <c r="B732" s="33"/>
      <c r="D732" s="141" t="s">
        <v>146</v>
      </c>
      <c r="F732" s="142" t="s">
        <v>1008</v>
      </c>
      <c r="I732" s="143"/>
      <c r="L732" s="33"/>
      <c r="M732" s="144"/>
      <c r="T732" s="54"/>
      <c r="AT732" s="17" t="s">
        <v>146</v>
      </c>
      <c r="AU732" s="17" t="s">
        <v>92</v>
      </c>
    </row>
    <row r="733" spans="2:65" s="12" customFormat="1" ht="10.199999999999999">
      <c r="B733" s="145"/>
      <c r="D733" s="141" t="s">
        <v>163</v>
      </c>
      <c r="E733" s="146" t="s">
        <v>44</v>
      </c>
      <c r="F733" s="147" t="s">
        <v>1009</v>
      </c>
      <c r="H733" s="148">
        <v>44.9</v>
      </c>
      <c r="I733" s="149"/>
      <c r="L733" s="145"/>
      <c r="M733" s="150"/>
      <c r="T733" s="151"/>
      <c r="AT733" s="146" t="s">
        <v>163</v>
      </c>
      <c r="AU733" s="146" t="s">
        <v>92</v>
      </c>
      <c r="AV733" s="12" t="s">
        <v>92</v>
      </c>
      <c r="AW733" s="12" t="s">
        <v>42</v>
      </c>
      <c r="AX733" s="12" t="s">
        <v>90</v>
      </c>
      <c r="AY733" s="146" t="s">
        <v>137</v>
      </c>
    </row>
    <row r="734" spans="2:65" s="12" customFormat="1" ht="10.199999999999999">
      <c r="B734" s="145"/>
      <c r="D734" s="141" t="s">
        <v>163</v>
      </c>
      <c r="F734" s="147" t="s">
        <v>1010</v>
      </c>
      <c r="H734" s="148">
        <v>45.798000000000002</v>
      </c>
      <c r="I734" s="149"/>
      <c r="L734" s="145"/>
      <c r="M734" s="150"/>
      <c r="T734" s="151"/>
      <c r="AT734" s="146" t="s">
        <v>163</v>
      </c>
      <c r="AU734" s="146" t="s">
        <v>92</v>
      </c>
      <c r="AV734" s="12" t="s">
        <v>92</v>
      </c>
      <c r="AW734" s="12" t="s">
        <v>4</v>
      </c>
      <c r="AX734" s="12" t="s">
        <v>90</v>
      </c>
      <c r="AY734" s="146" t="s">
        <v>137</v>
      </c>
    </row>
    <row r="735" spans="2:65" s="1" customFormat="1" ht="16.5" customHeight="1">
      <c r="B735" s="33"/>
      <c r="C735" s="128" t="s">
        <v>1011</v>
      </c>
      <c r="D735" s="128" t="s">
        <v>140</v>
      </c>
      <c r="E735" s="129" t="s">
        <v>1012</v>
      </c>
      <c r="F735" s="130" t="s">
        <v>1013</v>
      </c>
      <c r="G735" s="131" t="s">
        <v>311</v>
      </c>
      <c r="H735" s="132">
        <v>4.1849999999999996</v>
      </c>
      <c r="I735" s="133"/>
      <c r="J735" s="134">
        <f>ROUND(I735*H735,2)</f>
        <v>0</v>
      </c>
      <c r="K735" s="130" t="s">
        <v>210</v>
      </c>
      <c r="L735" s="33"/>
      <c r="M735" s="135" t="s">
        <v>44</v>
      </c>
      <c r="N735" s="136" t="s">
        <v>53</v>
      </c>
      <c r="P735" s="137">
        <f>O735*H735</f>
        <v>0</v>
      </c>
      <c r="Q735" s="137">
        <v>0</v>
      </c>
      <c r="R735" s="137">
        <f>Q735*H735</f>
        <v>0</v>
      </c>
      <c r="S735" s="137">
        <v>0</v>
      </c>
      <c r="T735" s="138">
        <f>S735*H735</f>
        <v>0</v>
      </c>
      <c r="AR735" s="139" t="s">
        <v>312</v>
      </c>
      <c r="AT735" s="139" t="s">
        <v>140</v>
      </c>
      <c r="AU735" s="139" t="s">
        <v>92</v>
      </c>
      <c r="AY735" s="17" t="s">
        <v>137</v>
      </c>
      <c r="BE735" s="140">
        <f>IF(N735="základní",J735,0)</f>
        <v>0</v>
      </c>
      <c r="BF735" s="140">
        <f>IF(N735="snížená",J735,0)</f>
        <v>0</v>
      </c>
      <c r="BG735" s="140">
        <f>IF(N735="zákl. přenesená",J735,0)</f>
        <v>0</v>
      </c>
      <c r="BH735" s="140">
        <f>IF(N735="sníž. přenesená",J735,0)</f>
        <v>0</v>
      </c>
      <c r="BI735" s="140">
        <f>IF(N735="nulová",J735,0)</f>
        <v>0</v>
      </c>
      <c r="BJ735" s="17" t="s">
        <v>90</v>
      </c>
      <c r="BK735" s="140">
        <f>ROUND(I735*H735,2)</f>
        <v>0</v>
      </c>
      <c r="BL735" s="17" t="s">
        <v>312</v>
      </c>
      <c r="BM735" s="139" t="s">
        <v>1014</v>
      </c>
    </row>
    <row r="736" spans="2:65" s="1" customFormat="1" ht="10.199999999999999">
      <c r="B736" s="33"/>
      <c r="D736" s="155" t="s">
        <v>212</v>
      </c>
      <c r="F736" s="156" t="s">
        <v>1015</v>
      </c>
      <c r="I736" s="143"/>
      <c r="L736" s="33"/>
      <c r="M736" s="144"/>
      <c r="T736" s="54"/>
      <c r="AT736" s="17" t="s">
        <v>212</v>
      </c>
      <c r="AU736" s="17" t="s">
        <v>92</v>
      </c>
    </row>
    <row r="737" spans="2:65" s="12" customFormat="1" ht="10.199999999999999">
      <c r="B737" s="145"/>
      <c r="D737" s="141" t="s">
        <v>163</v>
      </c>
      <c r="E737" s="146" t="s">
        <v>44</v>
      </c>
      <c r="F737" s="147" t="s">
        <v>1016</v>
      </c>
      <c r="H737" s="148">
        <v>4.1849999999999996</v>
      </c>
      <c r="I737" s="149"/>
      <c r="L737" s="145"/>
      <c r="M737" s="150"/>
      <c r="T737" s="151"/>
      <c r="AT737" s="146" t="s">
        <v>163</v>
      </c>
      <c r="AU737" s="146" t="s">
        <v>92</v>
      </c>
      <c r="AV737" s="12" t="s">
        <v>92</v>
      </c>
      <c r="AW737" s="12" t="s">
        <v>42</v>
      </c>
      <c r="AX737" s="12" t="s">
        <v>90</v>
      </c>
      <c r="AY737" s="146" t="s">
        <v>137</v>
      </c>
    </row>
    <row r="738" spans="2:65" s="1" customFormat="1" ht="16.5" customHeight="1">
      <c r="B738" s="33"/>
      <c r="C738" s="170" t="s">
        <v>1017</v>
      </c>
      <c r="D738" s="170" t="s">
        <v>351</v>
      </c>
      <c r="E738" s="171" t="s">
        <v>1018</v>
      </c>
      <c r="F738" s="172" t="s">
        <v>1019</v>
      </c>
      <c r="G738" s="173" t="s">
        <v>311</v>
      </c>
      <c r="H738" s="174">
        <v>4.1849999999999996</v>
      </c>
      <c r="I738" s="175"/>
      <c r="J738" s="176">
        <f>ROUND(I738*H738,2)</f>
        <v>0</v>
      </c>
      <c r="K738" s="172" t="s">
        <v>210</v>
      </c>
      <c r="L738" s="177"/>
      <c r="M738" s="178" t="s">
        <v>44</v>
      </c>
      <c r="N738" s="179" t="s">
        <v>53</v>
      </c>
      <c r="P738" s="137">
        <f>O738*H738</f>
        <v>0</v>
      </c>
      <c r="Q738" s="137">
        <v>5.3100000000000001E-2</v>
      </c>
      <c r="R738" s="137">
        <f>Q738*H738</f>
        <v>0.22222349999999999</v>
      </c>
      <c r="S738" s="137">
        <v>0</v>
      </c>
      <c r="T738" s="138">
        <f>S738*H738</f>
        <v>0</v>
      </c>
      <c r="AR738" s="139" t="s">
        <v>419</v>
      </c>
      <c r="AT738" s="139" t="s">
        <v>351</v>
      </c>
      <c r="AU738" s="139" t="s">
        <v>92</v>
      </c>
      <c r="AY738" s="17" t="s">
        <v>137</v>
      </c>
      <c r="BE738" s="140">
        <f>IF(N738="základní",J738,0)</f>
        <v>0</v>
      </c>
      <c r="BF738" s="140">
        <f>IF(N738="snížená",J738,0)</f>
        <v>0</v>
      </c>
      <c r="BG738" s="140">
        <f>IF(N738="zákl. přenesená",J738,0)</f>
        <v>0</v>
      </c>
      <c r="BH738" s="140">
        <f>IF(N738="sníž. přenesená",J738,0)</f>
        <v>0</v>
      </c>
      <c r="BI738" s="140">
        <f>IF(N738="nulová",J738,0)</f>
        <v>0</v>
      </c>
      <c r="BJ738" s="17" t="s">
        <v>90</v>
      </c>
      <c r="BK738" s="140">
        <f>ROUND(I738*H738,2)</f>
        <v>0</v>
      </c>
      <c r="BL738" s="17" t="s">
        <v>312</v>
      </c>
      <c r="BM738" s="139" t="s">
        <v>1020</v>
      </c>
    </row>
    <row r="739" spans="2:65" s="1" customFormat="1" ht="24.15" customHeight="1">
      <c r="B739" s="33"/>
      <c r="C739" s="128" t="s">
        <v>1021</v>
      </c>
      <c r="D739" s="128" t="s">
        <v>140</v>
      </c>
      <c r="E739" s="129" t="s">
        <v>1022</v>
      </c>
      <c r="F739" s="130" t="s">
        <v>1023</v>
      </c>
      <c r="G739" s="131" t="s">
        <v>337</v>
      </c>
      <c r="H739" s="132">
        <v>1</v>
      </c>
      <c r="I739" s="133"/>
      <c r="J739" s="134">
        <f>ROUND(I739*H739,2)</f>
        <v>0</v>
      </c>
      <c r="K739" s="130" t="s">
        <v>210</v>
      </c>
      <c r="L739" s="33"/>
      <c r="M739" s="135" t="s">
        <v>44</v>
      </c>
      <c r="N739" s="136" t="s">
        <v>53</v>
      </c>
      <c r="P739" s="137">
        <f>O739*H739</f>
        <v>0</v>
      </c>
      <c r="Q739" s="137">
        <v>1.7000000000000001E-4</v>
      </c>
      <c r="R739" s="137">
        <f>Q739*H739</f>
        <v>1.7000000000000001E-4</v>
      </c>
      <c r="S739" s="137">
        <v>0</v>
      </c>
      <c r="T739" s="138">
        <f>S739*H739</f>
        <v>0</v>
      </c>
      <c r="AR739" s="139" t="s">
        <v>312</v>
      </c>
      <c r="AT739" s="139" t="s">
        <v>140</v>
      </c>
      <c r="AU739" s="139" t="s">
        <v>92</v>
      </c>
      <c r="AY739" s="17" t="s">
        <v>137</v>
      </c>
      <c r="BE739" s="140">
        <f>IF(N739="základní",J739,0)</f>
        <v>0</v>
      </c>
      <c r="BF739" s="140">
        <f>IF(N739="snížená",J739,0)</f>
        <v>0</v>
      </c>
      <c r="BG739" s="140">
        <f>IF(N739="zákl. přenesená",J739,0)</f>
        <v>0</v>
      </c>
      <c r="BH739" s="140">
        <f>IF(N739="sníž. přenesená",J739,0)</f>
        <v>0</v>
      </c>
      <c r="BI739" s="140">
        <f>IF(N739="nulová",J739,0)</f>
        <v>0</v>
      </c>
      <c r="BJ739" s="17" t="s">
        <v>90</v>
      </c>
      <c r="BK739" s="140">
        <f>ROUND(I739*H739,2)</f>
        <v>0</v>
      </c>
      <c r="BL739" s="17" t="s">
        <v>312</v>
      </c>
      <c r="BM739" s="139" t="s">
        <v>1024</v>
      </c>
    </row>
    <row r="740" spans="2:65" s="1" customFormat="1" ht="10.199999999999999">
      <c r="B740" s="33"/>
      <c r="D740" s="155" t="s">
        <v>212</v>
      </c>
      <c r="F740" s="156" t="s">
        <v>1025</v>
      </c>
      <c r="I740" s="143"/>
      <c r="L740" s="33"/>
      <c r="M740" s="144"/>
      <c r="T740" s="54"/>
      <c r="AT740" s="17" t="s">
        <v>212</v>
      </c>
      <c r="AU740" s="17" t="s">
        <v>92</v>
      </c>
    </row>
    <row r="741" spans="2:65" s="12" customFormat="1" ht="10.199999999999999">
      <c r="B741" s="145"/>
      <c r="D741" s="141" t="s">
        <v>163</v>
      </c>
      <c r="E741" s="146" t="s">
        <v>44</v>
      </c>
      <c r="F741" s="147" t="s">
        <v>1026</v>
      </c>
      <c r="H741" s="148">
        <v>1</v>
      </c>
      <c r="I741" s="149"/>
      <c r="L741" s="145"/>
      <c r="M741" s="150"/>
      <c r="T741" s="151"/>
      <c r="AT741" s="146" t="s">
        <v>163</v>
      </c>
      <c r="AU741" s="146" t="s">
        <v>92</v>
      </c>
      <c r="AV741" s="12" t="s">
        <v>92</v>
      </c>
      <c r="AW741" s="12" t="s">
        <v>42</v>
      </c>
      <c r="AX741" s="12" t="s">
        <v>90</v>
      </c>
      <c r="AY741" s="146" t="s">
        <v>137</v>
      </c>
    </row>
    <row r="742" spans="2:65" s="1" customFormat="1" ht="16.5" customHeight="1">
      <c r="B742" s="33"/>
      <c r="C742" s="170" t="s">
        <v>1027</v>
      </c>
      <c r="D742" s="170" t="s">
        <v>351</v>
      </c>
      <c r="E742" s="171" t="s">
        <v>1028</v>
      </c>
      <c r="F742" s="172" t="s">
        <v>1029</v>
      </c>
      <c r="G742" s="173" t="s">
        <v>337</v>
      </c>
      <c r="H742" s="174">
        <v>1</v>
      </c>
      <c r="I742" s="175"/>
      <c r="J742" s="176">
        <f>ROUND(I742*H742,2)</f>
        <v>0</v>
      </c>
      <c r="K742" s="172" t="s">
        <v>210</v>
      </c>
      <c r="L742" s="177"/>
      <c r="M742" s="178" t="s">
        <v>44</v>
      </c>
      <c r="N742" s="179" t="s">
        <v>53</v>
      </c>
      <c r="P742" s="137">
        <f>O742*H742</f>
        <v>0</v>
      </c>
      <c r="Q742" s="137">
        <v>2.6900000000000001E-3</v>
      </c>
      <c r="R742" s="137">
        <f>Q742*H742</f>
        <v>2.6900000000000001E-3</v>
      </c>
      <c r="S742" s="137">
        <v>0</v>
      </c>
      <c r="T742" s="138">
        <f>S742*H742</f>
        <v>0</v>
      </c>
      <c r="AR742" s="139" t="s">
        <v>419</v>
      </c>
      <c r="AT742" s="139" t="s">
        <v>351</v>
      </c>
      <c r="AU742" s="139" t="s">
        <v>92</v>
      </c>
      <c r="AY742" s="17" t="s">
        <v>137</v>
      </c>
      <c r="BE742" s="140">
        <f>IF(N742="základní",J742,0)</f>
        <v>0</v>
      </c>
      <c r="BF742" s="140">
        <f>IF(N742="snížená",J742,0)</f>
        <v>0</v>
      </c>
      <c r="BG742" s="140">
        <f>IF(N742="zákl. přenesená",J742,0)</f>
        <v>0</v>
      </c>
      <c r="BH742" s="140">
        <f>IF(N742="sníž. přenesená",J742,0)</f>
        <v>0</v>
      </c>
      <c r="BI742" s="140">
        <f>IF(N742="nulová",J742,0)</f>
        <v>0</v>
      </c>
      <c r="BJ742" s="17" t="s">
        <v>90</v>
      </c>
      <c r="BK742" s="140">
        <f>ROUND(I742*H742,2)</f>
        <v>0</v>
      </c>
      <c r="BL742" s="17" t="s">
        <v>312</v>
      </c>
      <c r="BM742" s="139" t="s">
        <v>1030</v>
      </c>
    </row>
    <row r="743" spans="2:65" s="1" customFormat="1" ht="16.5" customHeight="1">
      <c r="B743" s="33"/>
      <c r="C743" s="170" t="s">
        <v>1031</v>
      </c>
      <c r="D743" s="170" t="s">
        <v>351</v>
      </c>
      <c r="E743" s="171" t="s">
        <v>1032</v>
      </c>
      <c r="F743" s="172" t="s">
        <v>1033</v>
      </c>
      <c r="G743" s="173" t="s">
        <v>337</v>
      </c>
      <c r="H743" s="174">
        <v>1</v>
      </c>
      <c r="I743" s="175"/>
      <c r="J743" s="176">
        <f>ROUND(I743*H743,2)</f>
        <v>0</v>
      </c>
      <c r="K743" s="172" t="s">
        <v>44</v>
      </c>
      <c r="L743" s="177"/>
      <c r="M743" s="178" t="s">
        <v>44</v>
      </c>
      <c r="N743" s="179" t="s">
        <v>53</v>
      </c>
      <c r="P743" s="137">
        <f>O743*H743</f>
        <v>0</v>
      </c>
      <c r="Q743" s="137">
        <v>0</v>
      </c>
      <c r="R743" s="137">
        <f>Q743*H743</f>
        <v>0</v>
      </c>
      <c r="S743" s="137">
        <v>0</v>
      </c>
      <c r="T743" s="138">
        <f>S743*H743</f>
        <v>0</v>
      </c>
      <c r="AR743" s="139" t="s">
        <v>419</v>
      </c>
      <c r="AT743" s="139" t="s">
        <v>351</v>
      </c>
      <c r="AU743" s="139" t="s">
        <v>92</v>
      </c>
      <c r="AY743" s="17" t="s">
        <v>137</v>
      </c>
      <c r="BE743" s="140">
        <f>IF(N743="základní",J743,0)</f>
        <v>0</v>
      </c>
      <c r="BF743" s="140">
        <f>IF(N743="snížená",J743,0)</f>
        <v>0</v>
      </c>
      <c r="BG743" s="140">
        <f>IF(N743="zákl. přenesená",J743,0)</f>
        <v>0</v>
      </c>
      <c r="BH743" s="140">
        <f>IF(N743="sníž. přenesená",J743,0)</f>
        <v>0</v>
      </c>
      <c r="BI743" s="140">
        <f>IF(N743="nulová",J743,0)</f>
        <v>0</v>
      </c>
      <c r="BJ743" s="17" t="s">
        <v>90</v>
      </c>
      <c r="BK743" s="140">
        <f>ROUND(I743*H743,2)</f>
        <v>0</v>
      </c>
      <c r="BL743" s="17" t="s">
        <v>312</v>
      </c>
      <c r="BM743" s="139" t="s">
        <v>1034</v>
      </c>
    </row>
    <row r="744" spans="2:65" s="1" customFormat="1" ht="16.5" customHeight="1">
      <c r="B744" s="33"/>
      <c r="C744" s="170" t="s">
        <v>1035</v>
      </c>
      <c r="D744" s="170" t="s">
        <v>351</v>
      </c>
      <c r="E744" s="171" t="s">
        <v>1036</v>
      </c>
      <c r="F744" s="172" t="s">
        <v>1037</v>
      </c>
      <c r="G744" s="173" t="s">
        <v>337</v>
      </c>
      <c r="H744" s="174">
        <v>1</v>
      </c>
      <c r="I744" s="175"/>
      <c r="J744" s="176">
        <f>ROUND(I744*H744,2)</f>
        <v>0</v>
      </c>
      <c r="K744" s="172" t="s">
        <v>44</v>
      </c>
      <c r="L744" s="177"/>
      <c r="M744" s="178" t="s">
        <v>44</v>
      </c>
      <c r="N744" s="179" t="s">
        <v>53</v>
      </c>
      <c r="P744" s="137">
        <f>O744*H744</f>
        <v>0</v>
      </c>
      <c r="Q744" s="137">
        <v>0</v>
      </c>
      <c r="R744" s="137">
        <f>Q744*H744</f>
        <v>0</v>
      </c>
      <c r="S744" s="137">
        <v>0</v>
      </c>
      <c r="T744" s="138">
        <f>S744*H744</f>
        <v>0</v>
      </c>
      <c r="AR744" s="139" t="s">
        <v>419</v>
      </c>
      <c r="AT744" s="139" t="s">
        <v>351</v>
      </c>
      <c r="AU744" s="139" t="s">
        <v>92</v>
      </c>
      <c r="AY744" s="17" t="s">
        <v>137</v>
      </c>
      <c r="BE744" s="140">
        <f>IF(N744="základní",J744,0)</f>
        <v>0</v>
      </c>
      <c r="BF744" s="140">
        <f>IF(N744="snížená",J744,0)</f>
        <v>0</v>
      </c>
      <c r="BG744" s="140">
        <f>IF(N744="zákl. přenesená",J744,0)</f>
        <v>0</v>
      </c>
      <c r="BH744" s="140">
        <f>IF(N744="sníž. přenesená",J744,0)</f>
        <v>0</v>
      </c>
      <c r="BI744" s="140">
        <f>IF(N744="nulová",J744,0)</f>
        <v>0</v>
      </c>
      <c r="BJ744" s="17" t="s">
        <v>90</v>
      </c>
      <c r="BK744" s="140">
        <f>ROUND(I744*H744,2)</f>
        <v>0</v>
      </c>
      <c r="BL744" s="17" t="s">
        <v>312</v>
      </c>
      <c r="BM744" s="139" t="s">
        <v>1038</v>
      </c>
    </row>
    <row r="745" spans="2:65" s="1" customFormat="1" ht="16.5" customHeight="1">
      <c r="B745" s="33"/>
      <c r="C745" s="128" t="s">
        <v>1039</v>
      </c>
      <c r="D745" s="128" t="s">
        <v>140</v>
      </c>
      <c r="E745" s="129" t="s">
        <v>1040</v>
      </c>
      <c r="F745" s="130" t="s">
        <v>1041</v>
      </c>
      <c r="G745" s="131" t="s">
        <v>311</v>
      </c>
      <c r="H745" s="132">
        <v>133.44999999999999</v>
      </c>
      <c r="I745" s="133"/>
      <c r="J745" s="134">
        <f>ROUND(I745*H745,2)</f>
        <v>0</v>
      </c>
      <c r="K745" s="130" t="s">
        <v>210</v>
      </c>
      <c r="L745" s="33"/>
      <c r="M745" s="135" t="s">
        <v>44</v>
      </c>
      <c r="N745" s="136" t="s">
        <v>53</v>
      </c>
      <c r="P745" s="137">
        <f>O745*H745</f>
        <v>0</v>
      </c>
      <c r="Q745" s="137">
        <v>0</v>
      </c>
      <c r="R745" s="137">
        <f>Q745*H745</f>
        <v>0</v>
      </c>
      <c r="S745" s="137">
        <v>0</v>
      </c>
      <c r="T745" s="138">
        <f>S745*H745</f>
        <v>0</v>
      </c>
      <c r="AR745" s="139" t="s">
        <v>312</v>
      </c>
      <c r="AT745" s="139" t="s">
        <v>140</v>
      </c>
      <c r="AU745" s="139" t="s">
        <v>92</v>
      </c>
      <c r="AY745" s="17" t="s">
        <v>137</v>
      </c>
      <c r="BE745" s="140">
        <f>IF(N745="základní",J745,0)</f>
        <v>0</v>
      </c>
      <c r="BF745" s="140">
        <f>IF(N745="snížená",J745,0)</f>
        <v>0</v>
      </c>
      <c r="BG745" s="140">
        <f>IF(N745="zákl. přenesená",J745,0)</f>
        <v>0</v>
      </c>
      <c r="BH745" s="140">
        <f>IF(N745="sníž. přenesená",J745,0)</f>
        <v>0</v>
      </c>
      <c r="BI745" s="140">
        <f>IF(N745="nulová",J745,0)</f>
        <v>0</v>
      </c>
      <c r="BJ745" s="17" t="s">
        <v>90</v>
      </c>
      <c r="BK745" s="140">
        <f>ROUND(I745*H745,2)</f>
        <v>0</v>
      </c>
      <c r="BL745" s="17" t="s">
        <v>312</v>
      </c>
      <c r="BM745" s="139" t="s">
        <v>1042</v>
      </c>
    </row>
    <row r="746" spans="2:65" s="1" customFormat="1" ht="10.199999999999999">
      <c r="B746" s="33"/>
      <c r="D746" s="155" t="s">
        <v>212</v>
      </c>
      <c r="F746" s="156" t="s">
        <v>1043</v>
      </c>
      <c r="I746" s="143"/>
      <c r="L746" s="33"/>
      <c r="M746" s="144"/>
      <c r="T746" s="54"/>
      <c r="AT746" s="17" t="s">
        <v>212</v>
      </c>
      <c r="AU746" s="17" t="s">
        <v>92</v>
      </c>
    </row>
    <row r="747" spans="2:65" s="12" customFormat="1" ht="10.199999999999999">
      <c r="B747" s="145"/>
      <c r="D747" s="141" t="s">
        <v>163</v>
      </c>
      <c r="E747" s="146" t="s">
        <v>44</v>
      </c>
      <c r="F747" s="147" t="s">
        <v>1044</v>
      </c>
      <c r="H747" s="148">
        <v>57</v>
      </c>
      <c r="I747" s="149"/>
      <c r="L747" s="145"/>
      <c r="M747" s="150"/>
      <c r="T747" s="151"/>
      <c r="AT747" s="146" t="s">
        <v>163</v>
      </c>
      <c r="AU747" s="146" t="s">
        <v>92</v>
      </c>
      <c r="AV747" s="12" t="s">
        <v>92</v>
      </c>
      <c r="AW747" s="12" t="s">
        <v>42</v>
      </c>
      <c r="AX747" s="12" t="s">
        <v>82</v>
      </c>
      <c r="AY747" s="146" t="s">
        <v>137</v>
      </c>
    </row>
    <row r="748" spans="2:65" s="12" customFormat="1" ht="10.199999999999999">
      <c r="B748" s="145"/>
      <c r="D748" s="141" t="s">
        <v>163</v>
      </c>
      <c r="E748" s="146" t="s">
        <v>44</v>
      </c>
      <c r="F748" s="147" t="s">
        <v>1045</v>
      </c>
      <c r="H748" s="148">
        <v>5.3</v>
      </c>
      <c r="I748" s="149"/>
      <c r="L748" s="145"/>
      <c r="M748" s="150"/>
      <c r="T748" s="151"/>
      <c r="AT748" s="146" t="s">
        <v>163</v>
      </c>
      <c r="AU748" s="146" t="s">
        <v>92</v>
      </c>
      <c r="AV748" s="12" t="s">
        <v>92</v>
      </c>
      <c r="AW748" s="12" t="s">
        <v>42</v>
      </c>
      <c r="AX748" s="12" t="s">
        <v>82</v>
      </c>
      <c r="AY748" s="146" t="s">
        <v>137</v>
      </c>
    </row>
    <row r="749" spans="2:65" s="12" customFormat="1" ht="10.199999999999999">
      <c r="B749" s="145"/>
      <c r="D749" s="141" t="s">
        <v>163</v>
      </c>
      <c r="E749" s="146" t="s">
        <v>44</v>
      </c>
      <c r="F749" s="147" t="s">
        <v>1046</v>
      </c>
      <c r="H749" s="148">
        <v>3.3</v>
      </c>
      <c r="I749" s="149"/>
      <c r="L749" s="145"/>
      <c r="M749" s="150"/>
      <c r="T749" s="151"/>
      <c r="AT749" s="146" t="s">
        <v>163</v>
      </c>
      <c r="AU749" s="146" t="s">
        <v>92</v>
      </c>
      <c r="AV749" s="12" t="s">
        <v>92</v>
      </c>
      <c r="AW749" s="12" t="s">
        <v>42</v>
      </c>
      <c r="AX749" s="12" t="s">
        <v>82</v>
      </c>
      <c r="AY749" s="146" t="s">
        <v>137</v>
      </c>
    </row>
    <row r="750" spans="2:65" s="12" customFormat="1" ht="10.199999999999999">
      <c r="B750" s="145"/>
      <c r="D750" s="141" t="s">
        <v>163</v>
      </c>
      <c r="E750" s="146" t="s">
        <v>44</v>
      </c>
      <c r="F750" s="147" t="s">
        <v>1047</v>
      </c>
      <c r="H750" s="148">
        <v>41</v>
      </c>
      <c r="I750" s="149"/>
      <c r="L750" s="145"/>
      <c r="M750" s="150"/>
      <c r="T750" s="151"/>
      <c r="AT750" s="146" t="s">
        <v>163</v>
      </c>
      <c r="AU750" s="146" t="s">
        <v>92</v>
      </c>
      <c r="AV750" s="12" t="s">
        <v>92</v>
      </c>
      <c r="AW750" s="12" t="s">
        <v>42</v>
      </c>
      <c r="AX750" s="12" t="s">
        <v>82</v>
      </c>
      <c r="AY750" s="146" t="s">
        <v>137</v>
      </c>
    </row>
    <row r="751" spans="2:65" s="12" customFormat="1" ht="10.199999999999999">
      <c r="B751" s="145"/>
      <c r="D751" s="141" t="s">
        <v>163</v>
      </c>
      <c r="E751" s="146" t="s">
        <v>44</v>
      </c>
      <c r="F751" s="147" t="s">
        <v>1048</v>
      </c>
      <c r="H751" s="148">
        <v>13.4</v>
      </c>
      <c r="I751" s="149"/>
      <c r="L751" s="145"/>
      <c r="M751" s="150"/>
      <c r="T751" s="151"/>
      <c r="AT751" s="146" t="s">
        <v>163</v>
      </c>
      <c r="AU751" s="146" t="s">
        <v>92</v>
      </c>
      <c r="AV751" s="12" t="s">
        <v>92</v>
      </c>
      <c r="AW751" s="12" t="s">
        <v>42</v>
      </c>
      <c r="AX751" s="12" t="s">
        <v>82</v>
      </c>
      <c r="AY751" s="146" t="s">
        <v>137</v>
      </c>
    </row>
    <row r="752" spans="2:65" s="12" customFormat="1" ht="10.199999999999999">
      <c r="B752" s="145"/>
      <c r="D752" s="141" t="s">
        <v>163</v>
      </c>
      <c r="E752" s="146" t="s">
        <v>44</v>
      </c>
      <c r="F752" s="147" t="s">
        <v>1049</v>
      </c>
      <c r="H752" s="148">
        <v>13.45</v>
      </c>
      <c r="I752" s="149"/>
      <c r="L752" s="145"/>
      <c r="M752" s="150"/>
      <c r="T752" s="151"/>
      <c r="AT752" s="146" t="s">
        <v>163</v>
      </c>
      <c r="AU752" s="146" t="s">
        <v>92</v>
      </c>
      <c r="AV752" s="12" t="s">
        <v>92</v>
      </c>
      <c r="AW752" s="12" t="s">
        <v>42</v>
      </c>
      <c r="AX752" s="12" t="s">
        <v>82</v>
      </c>
      <c r="AY752" s="146" t="s">
        <v>137</v>
      </c>
    </row>
    <row r="753" spans="2:65" s="13" customFormat="1" ht="10.199999999999999">
      <c r="B753" s="157"/>
      <c r="D753" s="141" t="s">
        <v>163</v>
      </c>
      <c r="E753" s="158" t="s">
        <v>44</v>
      </c>
      <c r="F753" s="159" t="s">
        <v>222</v>
      </c>
      <c r="H753" s="160">
        <v>133.44999999999999</v>
      </c>
      <c r="I753" s="161"/>
      <c r="L753" s="157"/>
      <c r="M753" s="162"/>
      <c r="T753" s="163"/>
      <c r="AT753" s="158" t="s">
        <v>163</v>
      </c>
      <c r="AU753" s="158" t="s">
        <v>92</v>
      </c>
      <c r="AV753" s="13" t="s">
        <v>155</v>
      </c>
      <c r="AW753" s="13" t="s">
        <v>42</v>
      </c>
      <c r="AX753" s="13" t="s">
        <v>90</v>
      </c>
      <c r="AY753" s="158" t="s">
        <v>137</v>
      </c>
    </row>
    <row r="754" spans="2:65" s="1" customFormat="1" ht="16.5" customHeight="1">
      <c r="B754" s="33"/>
      <c r="C754" s="170" t="s">
        <v>1050</v>
      </c>
      <c r="D754" s="170" t="s">
        <v>351</v>
      </c>
      <c r="E754" s="171" t="s">
        <v>1051</v>
      </c>
      <c r="F754" s="172" t="s">
        <v>1052</v>
      </c>
      <c r="G754" s="173" t="s">
        <v>311</v>
      </c>
      <c r="H754" s="174">
        <v>136.119</v>
      </c>
      <c r="I754" s="175"/>
      <c r="J754" s="176">
        <f>ROUND(I754*H754,2)</f>
        <v>0</v>
      </c>
      <c r="K754" s="172" t="s">
        <v>44</v>
      </c>
      <c r="L754" s="177"/>
      <c r="M754" s="178" t="s">
        <v>44</v>
      </c>
      <c r="N754" s="179" t="s">
        <v>53</v>
      </c>
      <c r="P754" s="137">
        <f>O754*H754</f>
        <v>0</v>
      </c>
      <c r="Q754" s="137">
        <v>6.9999999999999999E-4</v>
      </c>
      <c r="R754" s="137">
        <f>Q754*H754</f>
        <v>9.5283300000000001E-2</v>
      </c>
      <c r="S754" s="137">
        <v>0</v>
      </c>
      <c r="T754" s="138">
        <f>S754*H754</f>
        <v>0</v>
      </c>
      <c r="AR754" s="139" t="s">
        <v>419</v>
      </c>
      <c r="AT754" s="139" t="s">
        <v>351</v>
      </c>
      <c r="AU754" s="139" t="s">
        <v>92</v>
      </c>
      <c r="AY754" s="17" t="s">
        <v>137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7" t="s">
        <v>90</v>
      </c>
      <c r="BK754" s="140">
        <f>ROUND(I754*H754,2)</f>
        <v>0</v>
      </c>
      <c r="BL754" s="17" t="s">
        <v>312</v>
      </c>
      <c r="BM754" s="139" t="s">
        <v>1053</v>
      </c>
    </row>
    <row r="755" spans="2:65" s="12" customFormat="1" ht="10.199999999999999">
      <c r="B755" s="145"/>
      <c r="D755" s="141" t="s">
        <v>163</v>
      </c>
      <c r="F755" s="147" t="s">
        <v>1054</v>
      </c>
      <c r="H755" s="148">
        <v>136.119</v>
      </c>
      <c r="I755" s="149"/>
      <c r="L755" s="145"/>
      <c r="M755" s="150"/>
      <c r="T755" s="151"/>
      <c r="AT755" s="146" t="s">
        <v>163</v>
      </c>
      <c r="AU755" s="146" t="s">
        <v>92</v>
      </c>
      <c r="AV755" s="12" t="s">
        <v>92</v>
      </c>
      <c r="AW755" s="12" t="s">
        <v>4</v>
      </c>
      <c r="AX755" s="12" t="s">
        <v>90</v>
      </c>
      <c r="AY755" s="146" t="s">
        <v>137</v>
      </c>
    </row>
    <row r="756" spans="2:65" s="1" customFormat="1" ht="21.75" customHeight="1">
      <c r="B756" s="33"/>
      <c r="C756" s="128" t="s">
        <v>1055</v>
      </c>
      <c r="D756" s="128" t="s">
        <v>140</v>
      </c>
      <c r="E756" s="129" t="s">
        <v>1056</v>
      </c>
      <c r="F756" s="130" t="s">
        <v>1057</v>
      </c>
      <c r="G756" s="131" t="s">
        <v>311</v>
      </c>
      <c r="H756" s="132">
        <v>1</v>
      </c>
      <c r="I756" s="133"/>
      <c r="J756" s="134">
        <f>ROUND(I756*H756,2)</f>
        <v>0</v>
      </c>
      <c r="K756" s="130" t="s">
        <v>210</v>
      </c>
      <c r="L756" s="33"/>
      <c r="M756" s="135" t="s">
        <v>44</v>
      </c>
      <c r="N756" s="136" t="s">
        <v>53</v>
      </c>
      <c r="P756" s="137">
        <f>O756*H756</f>
        <v>0</v>
      </c>
      <c r="Q756" s="137">
        <v>0</v>
      </c>
      <c r="R756" s="137">
        <f>Q756*H756</f>
        <v>0</v>
      </c>
      <c r="S756" s="137">
        <v>0</v>
      </c>
      <c r="T756" s="138">
        <f>S756*H756</f>
        <v>0</v>
      </c>
      <c r="AR756" s="139" t="s">
        <v>312</v>
      </c>
      <c r="AT756" s="139" t="s">
        <v>140</v>
      </c>
      <c r="AU756" s="139" t="s">
        <v>92</v>
      </c>
      <c r="AY756" s="17" t="s">
        <v>137</v>
      </c>
      <c r="BE756" s="140">
        <f>IF(N756="základní",J756,0)</f>
        <v>0</v>
      </c>
      <c r="BF756" s="140">
        <f>IF(N756="snížená",J756,0)</f>
        <v>0</v>
      </c>
      <c r="BG756" s="140">
        <f>IF(N756="zákl. přenesená",J756,0)</f>
        <v>0</v>
      </c>
      <c r="BH756" s="140">
        <f>IF(N756="sníž. přenesená",J756,0)</f>
        <v>0</v>
      </c>
      <c r="BI756" s="140">
        <f>IF(N756="nulová",J756,0)</f>
        <v>0</v>
      </c>
      <c r="BJ756" s="17" t="s">
        <v>90</v>
      </c>
      <c r="BK756" s="140">
        <f>ROUND(I756*H756,2)</f>
        <v>0</v>
      </c>
      <c r="BL756" s="17" t="s">
        <v>312</v>
      </c>
      <c r="BM756" s="139" t="s">
        <v>1058</v>
      </c>
    </row>
    <row r="757" spans="2:65" s="1" customFormat="1" ht="10.199999999999999">
      <c r="B757" s="33"/>
      <c r="D757" s="155" t="s">
        <v>212</v>
      </c>
      <c r="F757" s="156" t="s">
        <v>1059</v>
      </c>
      <c r="I757" s="143"/>
      <c r="L757" s="33"/>
      <c r="M757" s="144"/>
      <c r="T757" s="54"/>
      <c r="AT757" s="17" t="s">
        <v>212</v>
      </c>
      <c r="AU757" s="17" t="s">
        <v>92</v>
      </c>
    </row>
    <row r="758" spans="2:65" s="12" customFormat="1" ht="10.199999999999999">
      <c r="B758" s="145"/>
      <c r="D758" s="141" t="s">
        <v>163</v>
      </c>
      <c r="E758" s="146" t="s">
        <v>44</v>
      </c>
      <c r="F758" s="147" t="s">
        <v>1060</v>
      </c>
      <c r="H758" s="148">
        <v>1</v>
      </c>
      <c r="I758" s="149"/>
      <c r="L758" s="145"/>
      <c r="M758" s="150"/>
      <c r="T758" s="151"/>
      <c r="AT758" s="146" t="s">
        <v>163</v>
      </c>
      <c r="AU758" s="146" t="s">
        <v>92</v>
      </c>
      <c r="AV758" s="12" t="s">
        <v>92</v>
      </c>
      <c r="AW758" s="12" t="s">
        <v>42</v>
      </c>
      <c r="AX758" s="12" t="s">
        <v>90</v>
      </c>
      <c r="AY758" s="146" t="s">
        <v>137</v>
      </c>
    </row>
    <row r="759" spans="2:65" s="1" customFormat="1" ht="16.5" customHeight="1">
      <c r="B759" s="33"/>
      <c r="C759" s="170" t="s">
        <v>1061</v>
      </c>
      <c r="D759" s="170" t="s">
        <v>351</v>
      </c>
      <c r="E759" s="171" t="s">
        <v>1062</v>
      </c>
      <c r="F759" s="172" t="s">
        <v>1063</v>
      </c>
      <c r="G759" s="173" t="s">
        <v>311</v>
      </c>
      <c r="H759" s="174">
        <v>1.02</v>
      </c>
      <c r="I759" s="175"/>
      <c r="J759" s="176">
        <f>ROUND(I759*H759,2)</f>
        <v>0</v>
      </c>
      <c r="K759" s="172" t="s">
        <v>210</v>
      </c>
      <c r="L759" s="177"/>
      <c r="M759" s="178" t="s">
        <v>44</v>
      </c>
      <c r="N759" s="179" t="s">
        <v>53</v>
      </c>
      <c r="P759" s="137">
        <f>O759*H759</f>
        <v>0</v>
      </c>
      <c r="Q759" s="137">
        <v>1.1000000000000001E-3</v>
      </c>
      <c r="R759" s="137">
        <f>Q759*H759</f>
        <v>1.1220000000000002E-3</v>
      </c>
      <c r="S759" s="137">
        <v>0</v>
      </c>
      <c r="T759" s="138">
        <f>S759*H759</f>
        <v>0</v>
      </c>
      <c r="AR759" s="139" t="s">
        <v>419</v>
      </c>
      <c r="AT759" s="139" t="s">
        <v>351</v>
      </c>
      <c r="AU759" s="139" t="s">
        <v>92</v>
      </c>
      <c r="AY759" s="17" t="s">
        <v>137</v>
      </c>
      <c r="BE759" s="140">
        <f>IF(N759="základní",J759,0)</f>
        <v>0</v>
      </c>
      <c r="BF759" s="140">
        <f>IF(N759="snížená",J759,0)</f>
        <v>0</v>
      </c>
      <c r="BG759" s="140">
        <f>IF(N759="zákl. přenesená",J759,0)</f>
        <v>0</v>
      </c>
      <c r="BH759" s="140">
        <f>IF(N759="sníž. přenesená",J759,0)</f>
        <v>0</v>
      </c>
      <c r="BI759" s="140">
        <f>IF(N759="nulová",J759,0)</f>
        <v>0</v>
      </c>
      <c r="BJ759" s="17" t="s">
        <v>90</v>
      </c>
      <c r="BK759" s="140">
        <f>ROUND(I759*H759,2)</f>
        <v>0</v>
      </c>
      <c r="BL759" s="17" t="s">
        <v>312</v>
      </c>
      <c r="BM759" s="139" t="s">
        <v>1064</v>
      </c>
    </row>
    <row r="760" spans="2:65" s="12" customFormat="1" ht="10.199999999999999">
      <c r="B760" s="145"/>
      <c r="D760" s="141" t="s">
        <v>163</v>
      </c>
      <c r="F760" s="147" t="s">
        <v>1065</v>
      </c>
      <c r="H760" s="148">
        <v>1.02</v>
      </c>
      <c r="I760" s="149"/>
      <c r="L760" s="145"/>
      <c r="M760" s="150"/>
      <c r="T760" s="151"/>
      <c r="AT760" s="146" t="s">
        <v>163</v>
      </c>
      <c r="AU760" s="146" t="s">
        <v>92</v>
      </c>
      <c r="AV760" s="12" t="s">
        <v>92</v>
      </c>
      <c r="AW760" s="12" t="s">
        <v>4</v>
      </c>
      <c r="AX760" s="12" t="s">
        <v>90</v>
      </c>
      <c r="AY760" s="146" t="s">
        <v>137</v>
      </c>
    </row>
    <row r="761" spans="2:65" s="1" customFormat="1" ht="21.75" customHeight="1">
      <c r="B761" s="33"/>
      <c r="C761" s="128" t="s">
        <v>1066</v>
      </c>
      <c r="D761" s="128" t="s">
        <v>140</v>
      </c>
      <c r="E761" s="129" t="s">
        <v>1067</v>
      </c>
      <c r="F761" s="130" t="s">
        <v>1068</v>
      </c>
      <c r="G761" s="131" t="s">
        <v>791</v>
      </c>
      <c r="H761" s="132">
        <v>2865</v>
      </c>
      <c r="I761" s="133"/>
      <c r="J761" s="134">
        <f>ROUND(I761*H761,2)</f>
        <v>0</v>
      </c>
      <c r="K761" s="130" t="s">
        <v>210</v>
      </c>
      <c r="L761" s="33"/>
      <c r="M761" s="135" t="s">
        <v>44</v>
      </c>
      <c r="N761" s="136" t="s">
        <v>53</v>
      </c>
      <c r="P761" s="137">
        <f>O761*H761</f>
        <v>0</v>
      </c>
      <c r="Q761" s="137">
        <v>0</v>
      </c>
      <c r="R761" s="137">
        <f>Q761*H761</f>
        <v>0</v>
      </c>
      <c r="S761" s="137">
        <v>1E-3</v>
      </c>
      <c r="T761" s="138">
        <f>S761*H761</f>
        <v>2.8650000000000002</v>
      </c>
      <c r="AR761" s="139" t="s">
        <v>312</v>
      </c>
      <c r="AT761" s="139" t="s">
        <v>140</v>
      </c>
      <c r="AU761" s="139" t="s">
        <v>92</v>
      </c>
      <c r="AY761" s="17" t="s">
        <v>137</v>
      </c>
      <c r="BE761" s="140">
        <f>IF(N761="základní",J761,0)</f>
        <v>0</v>
      </c>
      <c r="BF761" s="140">
        <f>IF(N761="snížená",J761,0)</f>
        <v>0</v>
      </c>
      <c r="BG761" s="140">
        <f>IF(N761="zákl. přenesená",J761,0)</f>
        <v>0</v>
      </c>
      <c r="BH761" s="140">
        <f>IF(N761="sníž. přenesená",J761,0)</f>
        <v>0</v>
      </c>
      <c r="BI761" s="140">
        <f>IF(N761="nulová",J761,0)</f>
        <v>0</v>
      </c>
      <c r="BJ761" s="17" t="s">
        <v>90</v>
      </c>
      <c r="BK761" s="140">
        <f>ROUND(I761*H761,2)</f>
        <v>0</v>
      </c>
      <c r="BL761" s="17" t="s">
        <v>312</v>
      </c>
      <c r="BM761" s="139" t="s">
        <v>1069</v>
      </c>
    </row>
    <row r="762" spans="2:65" s="1" customFormat="1" ht="10.199999999999999">
      <c r="B762" s="33"/>
      <c r="D762" s="155" t="s">
        <v>212</v>
      </c>
      <c r="F762" s="156" t="s">
        <v>1070</v>
      </c>
      <c r="I762" s="143"/>
      <c r="L762" s="33"/>
      <c r="M762" s="144"/>
      <c r="T762" s="54"/>
      <c r="AT762" s="17" t="s">
        <v>212</v>
      </c>
      <c r="AU762" s="17" t="s">
        <v>92</v>
      </c>
    </row>
    <row r="763" spans="2:65" s="12" customFormat="1" ht="10.199999999999999">
      <c r="B763" s="145"/>
      <c r="D763" s="141" t="s">
        <v>163</v>
      </c>
      <c r="E763" s="146" t="s">
        <v>44</v>
      </c>
      <c r="F763" s="147" t="s">
        <v>1071</v>
      </c>
      <c r="H763" s="148">
        <v>2865</v>
      </c>
      <c r="I763" s="149"/>
      <c r="L763" s="145"/>
      <c r="M763" s="150"/>
      <c r="T763" s="151"/>
      <c r="AT763" s="146" t="s">
        <v>163</v>
      </c>
      <c r="AU763" s="146" t="s">
        <v>92</v>
      </c>
      <c r="AV763" s="12" t="s">
        <v>92</v>
      </c>
      <c r="AW763" s="12" t="s">
        <v>42</v>
      </c>
      <c r="AX763" s="12" t="s">
        <v>90</v>
      </c>
      <c r="AY763" s="146" t="s">
        <v>137</v>
      </c>
    </row>
    <row r="764" spans="2:65" s="1" customFormat="1" ht="24.15" customHeight="1">
      <c r="B764" s="33"/>
      <c r="C764" s="128" t="s">
        <v>1072</v>
      </c>
      <c r="D764" s="128" t="s">
        <v>140</v>
      </c>
      <c r="E764" s="129" t="s">
        <v>1073</v>
      </c>
      <c r="F764" s="130" t="s">
        <v>1074</v>
      </c>
      <c r="G764" s="131" t="s">
        <v>225</v>
      </c>
      <c r="H764" s="132">
        <v>1.2909999999999999</v>
      </c>
      <c r="I764" s="133"/>
      <c r="J764" s="134">
        <f>ROUND(I764*H764,2)</f>
        <v>0</v>
      </c>
      <c r="K764" s="130" t="s">
        <v>210</v>
      </c>
      <c r="L764" s="33"/>
      <c r="M764" s="135" t="s">
        <v>44</v>
      </c>
      <c r="N764" s="136" t="s">
        <v>53</v>
      </c>
      <c r="P764" s="137">
        <f>O764*H764</f>
        <v>0</v>
      </c>
      <c r="Q764" s="137">
        <v>0</v>
      </c>
      <c r="R764" s="137">
        <f>Q764*H764</f>
        <v>0</v>
      </c>
      <c r="S764" s="137">
        <v>0</v>
      </c>
      <c r="T764" s="138">
        <f>S764*H764</f>
        <v>0</v>
      </c>
      <c r="AR764" s="139" t="s">
        <v>312</v>
      </c>
      <c r="AT764" s="139" t="s">
        <v>140</v>
      </c>
      <c r="AU764" s="139" t="s">
        <v>92</v>
      </c>
      <c r="AY764" s="17" t="s">
        <v>137</v>
      </c>
      <c r="BE764" s="140">
        <f>IF(N764="základní",J764,0)</f>
        <v>0</v>
      </c>
      <c r="BF764" s="140">
        <f>IF(N764="snížená",J764,0)</f>
        <v>0</v>
      </c>
      <c r="BG764" s="140">
        <f>IF(N764="zákl. přenesená",J764,0)</f>
        <v>0</v>
      </c>
      <c r="BH764" s="140">
        <f>IF(N764="sníž. přenesená",J764,0)</f>
        <v>0</v>
      </c>
      <c r="BI764" s="140">
        <f>IF(N764="nulová",J764,0)</f>
        <v>0</v>
      </c>
      <c r="BJ764" s="17" t="s">
        <v>90</v>
      </c>
      <c r="BK764" s="140">
        <f>ROUND(I764*H764,2)</f>
        <v>0</v>
      </c>
      <c r="BL764" s="17" t="s">
        <v>312</v>
      </c>
      <c r="BM764" s="139" t="s">
        <v>1075</v>
      </c>
    </row>
    <row r="765" spans="2:65" s="1" customFormat="1" ht="10.199999999999999">
      <c r="B765" s="33"/>
      <c r="D765" s="155" t="s">
        <v>212</v>
      </c>
      <c r="F765" s="156" t="s">
        <v>1076</v>
      </c>
      <c r="I765" s="143"/>
      <c r="L765" s="33"/>
      <c r="M765" s="144"/>
      <c r="T765" s="54"/>
      <c r="AT765" s="17" t="s">
        <v>212</v>
      </c>
      <c r="AU765" s="17" t="s">
        <v>92</v>
      </c>
    </row>
    <row r="766" spans="2:65" s="11" customFormat="1" ht="22.8" customHeight="1">
      <c r="B766" s="116"/>
      <c r="D766" s="117" t="s">
        <v>81</v>
      </c>
      <c r="E766" s="126" t="s">
        <v>1077</v>
      </c>
      <c r="F766" s="126" t="s">
        <v>1078</v>
      </c>
      <c r="I766" s="119"/>
      <c r="J766" s="127">
        <f>BK766</f>
        <v>0</v>
      </c>
      <c r="L766" s="116"/>
      <c r="M766" s="121"/>
      <c r="P766" s="122">
        <f>SUM(P767:P820)</f>
        <v>0</v>
      </c>
      <c r="R766" s="122">
        <f>SUM(R767:R820)</f>
        <v>2.30827224</v>
      </c>
      <c r="T766" s="123">
        <f>SUM(T767:T820)</f>
        <v>0.20392380000000002</v>
      </c>
      <c r="AR766" s="117" t="s">
        <v>92</v>
      </c>
      <c r="AT766" s="124" t="s">
        <v>81</v>
      </c>
      <c r="AU766" s="124" t="s">
        <v>90</v>
      </c>
      <c r="AY766" s="117" t="s">
        <v>137</v>
      </c>
      <c r="BK766" s="125">
        <f>SUM(BK767:BK820)</f>
        <v>0</v>
      </c>
    </row>
    <row r="767" spans="2:65" s="1" customFormat="1" ht="24.15" customHeight="1">
      <c r="B767" s="33"/>
      <c r="C767" s="128" t="s">
        <v>1079</v>
      </c>
      <c r="D767" s="128" t="s">
        <v>140</v>
      </c>
      <c r="E767" s="129" t="s">
        <v>1080</v>
      </c>
      <c r="F767" s="130" t="s">
        <v>1081</v>
      </c>
      <c r="G767" s="131" t="s">
        <v>209</v>
      </c>
      <c r="H767" s="132">
        <v>49.1</v>
      </c>
      <c r="I767" s="133"/>
      <c r="J767" s="134">
        <f>ROUND(I767*H767,2)</f>
        <v>0</v>
      </c>
      <c r="K767" s="130" t="s">
        <v>210</v>
      </c>
      <c r="L767" s="33"/>
      <c r="M767" s="135" t="s">
        <v>44</v>
      </c>
      <c r="N767" s="136" t="s">
        <v>53</v>
      </c>
      <c r="P767" s="137">
        <f>O767*H767</f>
        <v>0</v>
      </c>
      <c r="Q767" s="137">
        <v>7.4999999999999997E-3</v>
      </c>
      <c r="R767" s="137">
        <f>Q767*H767</f>
        <v>0.36825000000000002</v>
      </c>
      <c r="S767" s="137">
        <v>0</v>
      </c>
      <c r="T767" s="138">
        <f>S767*H767</f>
        <v>0</v>
      </c>
      <c r="AR767" s="139" t="s">
        <v>312</v>
      </c>
      <c r="AT767" s="139" t="s">
        <v>140</v>
      </c>
      <c r="AU767" s="139" t="s">
        <v>92</v>
      </c>
      <c r="AY767" s="17" t="s">
        <v>137</v>
      </c>
      <c r="BE767" s="140">
        <f>IF(N767="základní",J767,0)</f>
        <v>0</v>
      </c>
      <c r="BF767" s="140">
        <f>IF(N767="snížená",J767,0)</f>
        <v>0</v>
      </c>
      <c r="BG767" s="140">
        <f>IF(N767="zákl. přenesená",J767,0)</f>
        <v>0</v>
      </c>
      <c r="BH767" s="140">
        <f>IF(N767="sníž. přenesená",J767,0)</f>
        <v>0</v>
      </c>
      <c r="BI767" s="140">
        <f>IF(N767="nulová",J767,0)</f>
        <v>0</v>
      </c>
      <c r="BJ767" s="17" t="s">
        <v>90</v>
      </c>
      <c r="BK767" s="140">
        <f>ROUND(I767*H767,2)</f>
        <v>0</v>
      </c>
      <c r="BL767" s="17" t="s">
        <v>312</v>
      </c>
      <c r="BM767" s="139" t="s">
        <v>1082</v>
      </c>
    </row>
    <row r="768" spans="2:65" s="1" customFormat="1" ht="10.199999999999999">
      <c r="B768" s="33"/>
      <c r="D768" s="155" t="s">
        <v>212</v>
      </c>
      <c r="F768" s="156" t="s">
        <v>1083</v>
      </c>
      <c r="I768" s="143"/>
      <c r="L768" s="33"/>
      <c r="M768" s="144"/>
      <c r="T768" s="54"/>
      <c r="AT768" s="17" t="s">
        <v>212</v>
      </c>
      <c r="AU768" s="17" t="s">
        <v>92</v>
      </c>
    </row>
    <row r="769" spans="2:65" s="14" customFormat="1" ht="10.199999999999999">
      <c r="B769" s="164"/>
      <c r="D769" s="141" t="s">
        <v>163</v>
      </c>
      <c r="E769" s="165" t="s">
        <v>44</v>
      </c>
      <c r="F769" s="166" t="s">
        <v>659</v>
      </c>
      <c r="H769" s="165" t="s">
        <v>44</v>
      </c>
      <c r="I769" s="167"/>
      <c r="L769" s="164"/>
      <c r="M769" s="168"/>
      <c r="T769" s="169"/>
      <c r="AT769" s="165" t="s">
        <v>163</v>
      </c>
      <c r="AU769" s="165" t="s">
        <v>92</v>
      </c>
      <c r="AV769" s="14" t="s">
        <v>90</v>
      </c>
      <c r="AW769" s="14" t="s">
        <v>42</v>
      </c>
      <c r="AX769" s="14" t="s">
        <v>82</v>
      </c>
      <c r="AY769" s="165" t="s">
        <v>137</v>
      </c>
    </row>
    <row r="770" spans="2:65" s="12" customFormat="1" ht="10.199999999999999">
      <c r="B770" s="145"/>
      <c r="D770" s="141" t="s">
        <v>163</v>
      </c>
      <c r="E770" s="146" t="s">
        <v>44</v>
      </c>
      <c r="F770" s="147" t="s">
        <v>660</v>
      </c>
      <c r="H770" s="148">
        <v>37.5</v>
      </c>
      <c r="I770" s="149"/>
      <c r="L770" s="145"/>
      <c r="M770" s="150"/>
      <c r="T770" s="151"/>
      <c r="AT770" s="146" t="s">
        <v>163</v>
      </c>
      <c r="AU770" s="146" t="s">
        <v>92</v>
      </c>
      <c r="AV770" s="12" t="s">
        <v>92</v>
      </c>
      <c r="AW770" s="12" t="s">
        <v>42</v>
      </c>
      <c r="AX770" s="12" t="s">
        <v>82</v>
      </c>
      <c r="AY770" s="146" t="s">
        <v>137</v>
      </c>
    </row>
    <row r="771" spans="2:65" s="12" customFormat="1" ht="10.199999999999999">
      <c r="B771" s="145"/>
      <c r="D771" s="141" t="s">
        <v>163</v>
      </c>
      <c r="E771" s="146" t="s">
        <v>44</v>
      </c>
      <c r="F771" s="147" t="s">
        <v>661</v>
      </c>
      <c r="H771" s="148">
        <v>11.6</v>
      </c>
      <c r="I771" s="149"/>
      <c r="L771" s="145"/>
      <c r="M771" s="150"/>
      <c r="T771" s="151"/>
      <c r="AT771" s="146" t="s">
        <v>163</v>
      </c>
      <c r="AU771" s="146" t="s">
        <v>92</v>
      </c>
      <c r="AV771" s="12" t="s">
        <v>92</v>
      </c>
      <c r="AW771" s="12" t="s">
        <v>42</v>
      </c>
      <c r="AX771" s="12" t="s">
        <v>82</v>
      </c>
      <c r="AY771" s="146" t="s">
        <v>137</v>
      </c>
    </row>
    <row r="772" spans="2:65" s="13" customFormat="1" ht="10.199999999999999">
      <c r="B772" s="157"/>
      <c r="D772" s="141" t="s">
        <v>163</v>
      </c>
      <c r="E772" s="158" t="s">
        <v>44</v>
      </c>
      <c r="F772" s="159" t="s">
        <v>222</v>
      </c>
      <c r="H772" s="160">
        <v>49.1</v>
      </c>
      <c r="I772" s="161"/>
      <c r="L772" s="157"/>
      <c r="M772" s="162"/>
      <c r="T772" s="163"/>
      <c r="AT772" s="158" t="s">
        <v>163</v>
      </c>
      <c r="AU772" s="158" t="s">
        <v>92</v>
      </c>
      <c r="AV772" s="13" t="s">
        <v>155</v>
      </c>
      <c r="AW772" s="13" t="s">
        <v>42</v>
      </c>
      <c r="AX772" s="13" t="s">
        <v>90</v>
      </c>
      <c r="AY772" s="158" t="s">
        <v>137</v>
      </c>
    </row>
    <row r="773" spans="2:65" s="1" customFormat="1" ht="16.5" customHeight="1">
      <c r="B773" s="33"/>
      <c r="C773" s="128" t="s">
        <v>1084</v>
      </c>
      <c r="D773" s="128" t="s">
        <v>140</v>
      </c>
      <c r="E773" s="129" t="s">
        <v>1085</v>
      </c>
      <c r="F773" s="130" t="s">
        <v>1086</v>
      </c>
      <c r="G773" s="131" t="s">
        <v>311</v>
      </c>
      <c r="H773" s="132">
        <v>17.37</v>
      </c>
      <c r="I773" s="133"/>
      <c r="J773" s="134">
        <f>ROUND(I773*H773,2)</f>
        <v>0</v>
      </c>
      <c r="K773" s="130" t="s">
        <v>210</v>
      </c>
      <c r="L773" s="33"/>
      <c r="M773" s="135" t="s">
        <v>44</v>
      </c>
      <c r="N773" s="136" t="s">
        <v>53</v>
      </c>
      <c r="P773" s="137">
        <f>O773*H773</f>
        <v>0</v>
      </c>
      <c r="Q773" s="137">
        <v>0</v>
      </c>
      <c r="R773" s="137">
        <f>Q773*H773</f>
        <v>0</v>
      </c>
      <c r="S773" s="137">
        <v>1.174E-2</v>
      </c>
      <c r="T773" s="138">
        <f>S773*H773</f>
        <v>0.20392380000000002</v>
      </c>
      <c r="AR773" s="139" t="s">
        <v>312</v>
      </c>
      <c r="AT773" s="139" t="s">
        <v>140</v>
      </c>
      <c r="AU773" s="139" t="s">
        <v>92</v>
      </c>
      <c r="AY773" s="17" t="s">
        <v>137</v>
      </c>
      <c r="BE773" s="140">
        <f>IF(N773="základní",J773,0)</f>
        <v>0</v>
      </c>
      <c r="BF773" s="140">
        <f>IF(N773="snížená",J773,0)</f>
        <v>0</v>
      </c>
      <c r="BG773" s="140">
        <f>IF(N773="zákl. přenesená",J773,0)</f>
        <v>0</v>
      </c>
      <c r="BH773" s="140">
        <f>IF(N773="sníž. přenesená",J773,0)</f>
        <v>0</v>
      </c>
      <c r="BI773" s="140">
        <f>IF(N773="nulová",J773,0)</f>
        <v>0</v>
      </c>
      <c r="BJ773" s="17" t="s">
        <v>90</v>
      </c>
      <c r="BK773" s="140">
        <f>ROUND(I773*H773,2)</f>
        <v>0</v>
      </c>
      <c r="BL773" s="17" t="s">
        <v>312</v>
      </c>
      <c r="BM773" s="139" t="s">
        <v>1087</v>
      </c>
    </row>
    <row r="774" spans="2:65" s="1" customFormat="1" ht="10.199999999999999">
      <c r="B774" s="33"/>
      <c r="D774" s="155" t="s">
        <v>212</v>
      </c>
      <c r="F774" s="156" t="s">
        <v>1088</v>
      </c>
      <c r="I774" s="143"/>
      <c r="L774" s="33"/>
      <c r="M774" s="144"/>
      <c r="T774" s="54"/>
      <c r="AT774" s="17" t="s">
        <v>212</v>
      </c>
      <c r="AU774" s="17" t="s">
        <v>92</v>
      </c>
    </row>
    <row r="775" spans="2:65" s="12" customFormat="1" ht="10.199999999999999">
      <c r="B775" s="145"/>
      <c r="D775" s="141" t="s">
        <v>163</v>
      </c>
      <c r="E775" s="146" t="s">
        <v>44</v>
      </c>
      <c r="F775" s="147" t="s">
        <v>1089</v>
      </c>
      <c r="H775" s="148">
        <v>7.63</v>
      </c>
      <c r="I775" s="149"/>
      <c r="L775" s="145"/>
      <c r="M775" s="150"/>
      <c r="T775" s="151"/>
      <c r="AT775" s="146" t="s">
        <v>163</v>
      </c>
      <c r="AU775" s="146" t="s">
        <v>92</v>
      </c>
      <c r="AV775" s="12" t="s">
        <v>92</v>
      </c>
      <c r="AW775" s="12" t="s">
        <v>42</v>
      </c>
      <c r="AX775" s="12" t="s">
        <v>82</v>
      </c>
      <c r="AY775" s="146" t="s">
        <v>137</v>
      </c>
    </row>
    <row r="776" spans="2:65" s="12" customFormat="1" ht="10.199999999999999">
      <c r="B776" s="145"/>
      <c r="D776" s="141" t="s">
        <v>163</v>
      </c>
      <c r="E776" s="146" t="s">
        <v>44</v>
      </c>
      <c r="F776" s="147" t="s">
        <v>1090</v>
      </c>
      <c r="H776" s="148">
        <v>9.74</v>
      </c>
      <c r="I776" s="149"/>
      <c r="L776" s="145"/>
      <c r="M776" s="150"/>
      <c r="T776" s="151"/>
      <c r="AT776" s="146" t="s">
        <v>163</v>
      </c>
      <c r="AU776" s="146" t="s">
        <v>92</v>
      </c>
      <c r="AV776" s="12" t="s">
        <v>92</v>
      </c>
      <c r="AW776" s="12" t="s">
        <v>42</v>
      </c>
      <c r="AX776" s="12" t="s">
        <v>82</v>
      </c>
      <c r="AY776" s="146" t="s">
        <v>137</v>
      </c>
    </row>
    <row r="777" spans="2:65" s="13" customFormat="1" ht="10.199999999999999">
      <c r="B777" s="157"/>
      <c r="D777" s="141" t="s">
        <v>163</v>
      </c>
      <c r="E777" s="158" t="s">
        <v>44</v>
      </c>
      <c r="F777" s="159" t="s">
        <v>222</v>
      </c>
      <c r="H777" s="160">
        <v>17.37</v>
      </c>
      <c r="I777" s="161"/>
      <c r="L777" s="157"/>
      <c r="M777" s="162"/>
      <c r="T777" s="163"/>
      <c r="AT777" s="158" t="s">
        <v>163</v>
      </c>
      <c r="AU777" s="158" t="s">
        <v>92</v>
      </c>
      <c r="AV777" s="13" t="s">
        <v>155</v>
      </c>
      <c r="AW777" s="13" t="s">
        <v>42</v>
      </c>
      <c r="AX777" s="13" t="s">
        <v>90</v>
      </c>
      <c r="AY777" s="158" t="s">
        <v>137</v>
      </c>
    </row>
    <row r="778" spans="2:65" s="1" customFormat="1" ht="24.15" customHeight="1">
      <c r="B778" s="33"/>
      <c r="C778" s="128" t="s">
        <v>1091</v>
      </c>
      <c r="D778" s="128" t="s">
        <v>140</v>
      </c>
      <c r="E778" s="129" t="s">
        <v>1092</v>
      </c>
      <c r="F778" s="130" t="s">
        <v>1093</v>
      </c>
      <c r="G778" s="131" t="s">
        <v>311</v>
      </c>
      <c r="H778" s="132">
        <v>68.11</v>
      </c>
      <c r="I778" s="133"/>
      <c r="J778" s="134">
        <f>ROUND(I778*H778,2)</f>
        <v>0</v>
      </c>
      <c r="K778" s="130" t="s">
        <v>210</v>
      </c>
      <c r="L778" s="33"/>
      <c r="M778" s="135" t="s">
        <v>44</v>
      </c>
      <c r="N778" s="136" t="s">
        <v>53</v>
      </c>
      <c r="P778" s="137">
        <f>O778*H778</f>
        <v>0</v>
      </c>
      <c r="Q778" s="137">
        <v>5.8E-4</v>
      </c>
      <c r="R778" s="137">
        <f>Q778*H778</f>
        <v>3.9503799999999999E-2</v>
      </c>
      <c r="S778" s="137">
        <v>0</v>
      </c>
      <c r="T778" s="138">
        <f>S778*H778</f>
        <v>0</v>
      </c>
      <c r="AR778" s="139" t="s">
        <v>312</v>
      </c>
      <c r="AT778" s="139" t="s">
        <v>140</v>
      </c>
      <c r="AU778" s="139" t="s">
        <v>92</v>
      </c>
      <c r="AY778" s="17" t="s">
        <v>137</v>
      </c>
      <c r="BE778" s="140">
        <f>IF(N778="základní",J778,0)</f>
        <v>0</v>
      </c>
      <c r="BF778" s="140">
        <f>IF(N778="snížená",J778,0)</f>
        <v>0</v>
      </c>
      <c r="BG778" s="140">
        <f>IF(N778="zákl. přenesená",J778,0)</f>
        <v>0</v>
      </c>
      <c r="BH778" s="140">
        <f>IF(N778="sníž. přenesená",J778,0)</f>
        <v>0</v>
      </c>
      <c r="BI778" s="140">
        <f>IF(N778="nulová",J778,0)</f>
        <v>0</v>
      </c>
      <c r="BJ778" s="17" t="s">
        <v>90</v>
      </c>
      <c r="BK778" s="140">
        <f>ROUND(I778*H778,2)</f>
        <v>0</v>
      </c>
      <c r="BL778" s="17" t="s">
        <v>312</v>
      </c>
      <c r="BM778" s="139" t="s">
        <v>1094</v>
      </c>
    </row>
    <row r="779" spans="2:65" s="1" customFormat="1" ht="10.199999999999999">
      <c r="B779" s="33"/>
      <c r="D779" s="155" t="s">
        <v>212</v>
      </c>
      <c r="F779" s="156" t="s">
        <v>1095</v>
      </c>
      <c r="I779" s="143"/>
      <c r="L779" s="33"/>
      <c r="M779" s="144"/>
      <c r="T779" s="54"/>
      <c r="AT779" s="17" t="s">
        <v>212</v>
      </c>
      <c r="AU779" s="17" t="s">
        <v>92</v>
      </c>
    </row>
    <row r="780" spans="2:65" s="14" customFormat="1" ht="10.199999999999999">
      <c r="B780" s="164"/>
      <c r="D780" s="141" t="s">
        <v>163</v>
      </c>
      <c r="E780" s="165" t="s">
        <v>44</v>
      </c>
      <c r="F780" s="166" t="s">
        <v>1096</v>
      </c>
      <c r="H780" s="165" t="s">
        <v>44</v>
      </c>
      <c r="I780" s="167"/>
      <c r="L780" s="164"/>
      <c r="M780" s="168"/>
      <c r="T780" s="169"/>
      <c r="AT780" s="165" t="s">
        <v>163</v>
      </c>
      <c r="AU780" s="165" t="s">
        <v>92</v>
      </c>
      <c r="AV780" s="14" t="s">
        <v>90</v>
      </c>
      <c r="AW780" s="14" t="s">
        <v>42</v>
      </c>
      <c r="AX780" s="14" t="s">
        <v>82</v>
      </c>
      <c r="AY780" s="165" t="s">
        <v>137</v>
      </c>
    </row>
    <row r="781" spans="2:65" s="12" customFormat="1" ht="10.199999999999999">
      <c r="B781" s="145"/>
      <c r="D781" s="141" t="s">
        <v>163</v>
      </c>
      <c r="E781" s="146" t="s">
        <v>44</v>
      </c>
      <c r="F781" s="147" t="s">
        <v>1097</v>
      </c>
      <c r="H781" s="148">
        <v>35.47</v>
      </c>
      <c r="I781" s="149"/>
      <c r="L781" s="145"/>
      <c r="M781" s="150"/>
      <c r="T781" s="151"/>
      <c r="AT781" s="146" t="s">
        <v>163</v>
      </c>
      <c r="AU781" s="146" t="s">
        <v>92</v>
      </c>
      <c r="AV781" s="12" t="s">
        <v>92</v>
      </c>
      <c r="AW781" s="12" t="s">
        <v>42</v>
      </c>
      <c r="AX781" s="12" t="s">
        <v>82</v>
      </c>
      <c r="AY781" s="146" t="s">
        <v>137</v>
      </c>
    </row>
    <row r="782" spans="2:65" s="12" customFormat="1" ht="10.199999999999999">
      <c r="B782" s="145"/>
      <c r="D782" s="141" t="s">
        <v>163</v>
      </c>
      <c r="E782" s="146" t="s">
        <v>44</v>
      </c>
      <c r="F782" s="147" t="s">
        <v>1098</v>
      </c>
      <c r="H782" s="148">
        <v>15.27</v>
      </c>
      <c r="I782" s="149"/>
      <c r="L782" s="145"/>
      <c r="M782" s="150"/>
      <c r="T782" s="151"/>
      <c r="AT782" s="146" t="s">
        <v>163</v>
      </c>
      <c r="AU782" s="146" t="s">
        <v>92</v>
      </c>
      <c r="AV782" s="12" t="s">
        <v>92</v>
      </c>
      <c r="AW782" s="12" t="s">
        <v>42</v>
      </c>
      <c r="AX782" s="12" t="s">
        <v>82</v>
      </c>
      <c r="AY782" s="146" t="s">
        <v>137</v>
      </c>
    </row>
    <row r="783" spans="2:65" s="14" customFormat="1" ht="10.199999999999999">
      <c r="B783" s="164"/>
      <c r="D783" s="141" t="s">
        <v>163</v>
      </c>
      <c r="E783" s="165" t="s">
        <v>44</v>
      </c>
      <c r="F783" s="166" t="s">
        <v>1099</v>
      </c>
      <c r="H783" s="165" t="s">
        <v>44</v>
      </c>
      <c r="I783" s="167"/>
      <c r="L783" s="164"/>
      <c r="M783" s="168"/>
      <c r="T783" s="169"/>
      <c r="AT783" s="165" t="s">
        <v>163</v>
      </c>
      <c r="AU783" s="165" t="s">
        <v>92</v>
      </c>
      <c r="AV783" s="14" t="s">
        <v>90</v>
      </c>
      <c r="AW783" s="14" t="s">
        <v>42</v>
      </c>
      <c r="AX783" s="14" t="s">
        <v>82</v>
      </c>
      <c r="AY783" s="165" t="s">
        <v>137</v>
      </c>
    </row>
    <row r="784" spans="2:65" s="12" customFormat="1" ht="10.199999999999999">
      <c r="B784" s="145"/>
      <c r="D784" s="141" t="s">
        <v>163</v>
      </c>
      <c r="E784" s="146" t="s">
        <v>44</v>
      </c>
      <c r="F784" s="147" t="s">
        <v>1089</v>
      </c>
      <c r="H784" s="148">
        <v>7.63</v>
      </c>
      <c r="I784" s="149"/>
      <c r="L784" s="145"/>
      <c r="M784" s="150"/>
      <c r="T784" s="151"/>
      <c r="AT784" s="146" t="s">
        <v>163</v>
      </c>
      <c r="AU784" s="146" t="s">
        <v>92</v>
      </c>
      <c r="AV784" s="12" t="s">
        <v>92</v>
      </c>
      <c r="AW784" s="12" t="s">
        <v>42</v>
      </c>
      <c r="AX784" s="12" t="s">
        <v>82</v>
      </c>
      <c r="AY784" s="146" t="s">
        <v>137</v>
      </c>
    </row>
    <row r="785" spans="2:65" s="12" customFormat="1" ht="10.199999999999999">
      <c r="B785" s="145"/>
      <c r="D785" s="141" t="s">
        <v>163</v>
      </c>
      <c r="E785" s="146" t="s">
        <v>44</v>
      </c>
      <c r="F785" s="147" t="s">
        <v>1090</v>
      </c>
      <c r="H785" s="148">
        <v>9.74</v>
      </c>
      <c r="I785" s="149"/>
      <c r="L785" s="145"/>
      <c r="M785" s="150"/>
      <c r="T785" s="151"/>
      <c r="AT785" s="146" t="s">
        <v>163</v>
      </c>
      <c r="AU785" s="146" t="s">
        <v>92</v>
      </c>
      <c r="AV785" s="12" t="s">
        <v>92</v>
      </c>
      <c r="AW785" s="12" t="s">
        <v>42</v>
      </c>
      <c r="AX785" s="12" t="s">
        <v>82</v>
      </c>
      <c r="AY785" s="146" t="s">
        <v>137</v>
      </c>
    </row>
    <row r="786" spans="2:65" s="13" customFormat="1" ht="10.199999999999999">
      <c r="B786" s="157"/>
      <c r="D786" s="141" t="s">
        <v>163</v>
      </c>
      <c r="E786" s="158" t="s">
        <v>44</v>
      </c>
      <c r="F786" s="159" t="s">
        <v>222</v>
      </c>
      <c r="H786" s="160">
        <v>68.11</v>
      </c>
      <c r="I786" s="161"/>
      <c r="L786" s="157"/>
      <c r="M786" s="162"/>
      <c r="T786" s="163"/>
      <c r="AT786" s="158" t="s">
        <v>163</v>
      </c>
      <c r="AU786" s="158" t="s">
        <v>92</v>
      </c>
      <c r="AV786" s="13" t="s">
        <v>155</v>
      </c>
      <c r="AW786" s="13" t="s">
        <v>42</v>
      </c>
      <c r="AX786" s="13" t="s">
        <v>90</v>
      </c>
      <c r="AY786" s="158" t="s">
        <v>137</v>
      </c>
    </row>
    <row r="787" spans="2:65" s="1" customFormat="1" ht="16.5" customHeight="1">
      <c r="B787" s="33"/>
      <c r="C787" s="170" t="s">
        <v>1100</v>
      </c>
      <c r="D787" s="170" t="s">
        <v>351</v>
      </c>
      <c r="E787" s="171" t="s">
        <v>1101</v>
      </c>
      <c r="F787" s="172" t="s">
        <v>1102</v>
      </c>
      <c r="G787" s="173" t="s">
        <v>311</v>
      </c>
      <c r="H787" s="174">
        <v>74.921000000000006</v>
      </c>
      <c r="I787" s="175"/>
      <c r="J787" s="176">
        <f>ROUND(I787*H787,2)</f>
        <v>0</v>
      </c>
      <c r="K787" s="172" t="s">
        <v>210</v>
      </c>
      <c r="L787" s="177"/>
      <c r="M787" s="178" t="s">
        <v>44</v>
      </c>
      <c r="N787" s="179" t="s">
        <v>53</v>
      </c>
      <c r="P787" s="137">
        <f>O787*H787</f>
        <v>0</v>
      </c>
      <c r="Q787" s="137">
        <v>2.64E-3</v>
      </c>
      <c r="R787" s="137">
        <f>Q787*H787</f>
        <v>0.19779144000000001</v>
      </c>
      <c r="S787" s="137">
        <v>0</v>
      </c>
      <c r="T787" s="138">
        <f>S787*H787</f>
        <v>0</v>
      </c>
      <c r="AR787" s="139" t="s">
        <v>419</v>
      </c>
      <c r="AT787" s="139" t="s">
        <v>351</v>
      </c>
      <c r="AU787" s="139" t="s">
        <v>92</v>
      </c>
      <c r="AY787" s="17" t="s">
        <v>137</v>
      </c>
      <c r="BE787" s="140">
        <f>IF(N787="základní",J787,0)</f>
        <v>0</v>
      </c>
      <c r="BF787" s="140">
        <f>IF(N787="snížená",J787,0)</f>
        <v>0</v>
      </c>
      <c r="BG787" s="140">
        <f>IF(N787="zákl. přenesená",J787,0)</f>
        <v>0</v>
      </c>
      <c r="BH787" s="140">
        <f>IF(N787="sníž. přenesená",J787,0)</f>
        <v>0</v>
      </c>
      <c r="BI787" s="140">
        <f>IF(N787="nulová",J787,0)</f>
        <v>0</v>
      </c>
      <c r="BJ787" s="17" t="s">
        <v>90</v>
      </c>
      <c r="BK787" s="140">
        <f>ROUND(I787*H787,2)</f>
        <v>0</v>
      </c>
      <c r="BL787" s="17" t="s">
        <v>312</v>
      </c>
      <c r="BM787" s="139" t="s">
        <v>1103</v>
      </c>
    </row>
    <row r="788" spans="2:65" s="12" customFormat="1" ht="10.199999999999999">
      <c r="B788" s="145"/>
      <c r="D788" s="141" t="s">
        <v>163</v>
      </c>
      <c r="F788" s="147" t="s">
        <v>1104</v>
      </c>
      <c r="H788" s="148">
        <v>74.921000000000006</v>
      </c>
      <c r="I788" s="149"/>
      <c r="L788" s="145"/>
      <c r="M788" s="150"/>
      <c r="T788" s="151"/>
      <c r="AT788" s="146" t="s">
        <v>163</v>
      </c>
      <c r="AU788" s="146" t="s">
        <v>92</v>
      </c>
      <c r="AV788" s="12" t="s">
        <v>92</v>
      </c>
      <c r="AW788" s="12" t="s">
        <v>4</v>
      </c>
      <c r="AX788" s="12" t="s">
        <v>90</v>
      </c>
      <c r="AY788" s="146" t="s">
        <v>137</v>
      </c>
    </row>
    <row r="789" spans="2:65" s="1" customFormat="1" ht="24.15" customHeight="1">
      <c r="B789" s="33"/>
      <c r="C789" s="128" t="s">
        <v>1105</v>
      </c>
      <c r="D789" s="128" t="s">
        <v>140</v>
      </c>
      <c r="E789" s="129" t="s">
        <v>1106</v>
      </c>
      <c r="F789" s="130" t="s">
        <v>1107</v>
      </c>
      <c r="G789" s="131" t="s">
        <v>209</v>
      </c>
      <c r="H789" s="132">
        <v>9.5</v>
      </c>
      <c r="I789" s="133"/>
      <c r="J789" s="134">
        <f>ROUND(I789*H789,2)</f>
        <v>0</v>
      </c>
      <c r="K789" s="130" t="s">
        <v>210</v>
      </c>
      <c r="L789" s="33"/>
      <c r="M789" s="135" t="s">
        <v>44</v>
      </c>
      <c r="N789" s="136" t="s">
        <v>53</v>
      </c>
      <c r="P789" s="137">
        <f>O789*H789</f>
        <v>0</v>
      </c>
      <c r="Q789" s="137">
        <v>6.0000000000000001E-3</v>
      </c>
      <c r="R789" s="137">
        <f>Q789*H789</f>
        <v>5.7000000000000002E-2</v>
      </c>
      <c r="S789" s="137">
        <v>0</v>
      </c>
      <c r="T789" s="138">
        <f>S789*H789</f>
        <v>0</v>
      </c>
      <c r="AR789" s="139" t="s">
        <v>155</v>
      </c>
      <c r="AT789" s="139" t="s">
        <v>140</v>
      </c>
      <c r="AU789" s="139" t="s">
        <v>92</v>
      </c>
      <c r="AY789" s="17" t="s">
        <v>137</v>
      </c>
      <c r="BE789" s="140">
        <f>IF(N789="základní",J789,0)</f>
        <v>0</v>
      </c>
      <c r="BF789" s="140">
        <f>IF(N789="snížená",J789,0)</f>
        <v>0</v>
      </c>
      <c r="BG789" s="140">
        <f>IF(N789="zákl. přenesená",J789,0)</f>
        <v>0</v>
      </c>
      <c r="BH789" s="140">
        <f>IF(N789="sníž. přenesená",J789,0)</f>
        <v>0</v>
      </c>
      <c r="BI789" s="140">
        <f>IF(N789="nulová",J789,0)</f>
        <v>0</v>
      </c>
      <c r="BJ789" s="17" t="s">
        <v>90</v>
      </c>
      <c r="BK789" s="140">
        <f>ROUND(I789*H789,2)</f>
        <v>0</v>
      </c>
      <c r="BL789" s="17" t="s">
        <v>155</v>
      </c>
      <c r="BM789" s="139" t="s">
        <v>1108</v>
      </c>
    </row>
    <row r="790" spans="2:65" s="1" customFormat="1" ht="10.199999999999999">
      <c r="B790" s="33"/>
      <c r="D790" s="155" t="s">
        <v>212</v>
      </c>
      <c r="F790" s="156" t="s">
        <v>1109</v>
      </c>
      <c r="I790" s="143"/>
      <c r="L790" s="33"/>
      <c r="M790" s="144"/>
      <c r="T790" s="54"/>
      <c r="AT790" s="17" t="s">
        <v>212</v>
      </c>
      <c r="AU790" s="17" t="s">
        <v>92</v>
      </c>
    </row>
    <row r="791" spans="2:65" s="12" customFormat="1" ht="10.199999999999999">
      <c r="B791" s="145"/>
      <c r="D791" s="141" t="s">
        <v>163</v>
      </c>
      <c r="E791" s="146" t="s">
        <v>44</v>
      </c>
      <c r="F791" s="147" t="s">
        <v>1110</v>
      </c>
      <c r="H791" s="148">
        <v>3.8</v>
      </c>
      <c r="I791" s="149"/>
      <c r="L791" s="145"/>
      <c r="M791" s="150"/>
      <c r="T791" s="151"/>
      <c r="AT791" s="146" t="s">
        <v>163</v>
      </c>
      <c r="AU791" s="146" t="s">
        <v>92</v>
      </c>
      <c r="AV791" s="12" t="s">
        <v>92</v>
      </c>
      <c r="AW791" s="12" t="s">
        <v>42</v>
      </c>
      <c r="AX791" s="12" t="s">
        <v>82</v>
      </c>
      <c r="AY791" s="146" t="s">
        <v>137</v>
      </c>
    </row>
    <row r="792" spans="2:65" s="12" customFormat="1" ht="10.199999999999999">
      <c r="B792" s="145"/>
      <c r="D792" s="141" t="s">
        <v>163</v>
      </c>
      <c r="E792" s="146" t="s">
        <v>44</v>
      </c>
      <c r="F792" s="147" t="s">
        <v>1111</v>
      </c>
      <c r="H792" s="148">
        <v>5.7</v>
      </c>
      <c r="I792" s="149"/>
      <c r="L792" s="145"/>
      <c r="M792" s="150"/>
      <c r="T792" s="151"/>
      <c r="AT792" s="146" t="s">
        <v>163</v>
      </c>
      <c r="AU792" s="146" t="s">
        <v>92</v>
      </c>
      <c r="AV792" s="12" t="s">
        <v>92</v>
      </c>
      <c r="AW792" s="12" t="s">
        <v>42</v>
      </c>
      <c r="AX792" s="12" t="s">
        <v>82</v>
      </c>
      <c r="AY792" s="146" t="s">
        <v>137</v>
      </c>
    </row>
    <row r="793" spans="2:65" s="13" customFormat="1" ht="10.199999999999999">
      <c r="B793" s="157"/>
      <c r="D793" s="141" t="s">
        <v>163</v>
      </c>
      <c r="E793" s="158" t="s">
        <v>44</v>
      </c>
      <c r="F793" s="159" t="s">
        <v>222</v>
      </c>
      <c r="H793" s="160">
        <v>9.5</v>
      </c>
      <c r="I793" s="161"/>
      <c r="L793" s="157"/>
      <c r="M793" s="162"/>
      <c r="T793" s="163"/>
      <c r="AT793" s="158" t="s">
        <v>163</v>
      </c>
      <c r="AU793" s="158" t="s">
        <v>92</v>
      </c>
      <c r="AV793" s="13" t="s">
        <v>155</v>
      </c>
      <c r="AW793" s="13" t="s">
        <v>42</v>
      </c>
      <c r="AX793" s="13" t="s">
        <v>90</v>
      </c>
      <c r="AY793" s="158" t="s">
        <v>137</v>
      </c>
    </row>
    <row r="794" spans="2:65" s="1" customFormat="1" ht="21.75" customHeight="1">
      <c r="B794" s="33"/>
      <c r="C794" s="170" t="s">
        <v>1112</v>
      </c>
      <c r="D794" s="170" t="s">
        <v>351</v>
      </c>
      <c r="E794" s="171" t="s">
        <v>1113</v>
      </c>
      <c r="F794" s="172" t="s">
        <v>1114</v>
      </c>
      <c r="G794" s="173" t="s">
        <v>209</v>
      </c>
      <c r="H794" s="174">
        <v>10.45</v>
      </c>
      <c r="I794" s="175"/>
      <c r="J794" s="176">
        <f>ROUND(I794*H794,2)</f>
        <v>0</v>
      </c>
      <c r="K794" s="172" t="s">
        <v>210</v>
      </c>
      <c r="L794" s="177"/>
      <c r="M794" s="178" t="s">
        <v>44</v>
      </c>
      <c r="N794" s="179" t="s">
        <v>53</v>
      </c>
      <c r="P794" s="137">
        <f>O794*H794</f>
        <v>0</v>
      </c>
      <c r="Q794" s="137">
        <v>2.1999999999999999E-2</v>
      </c>
      <c r="R794" s="137">
        <f>Q794*H794</f>
        <v>0.22989999999999997</v>
      </c>
      <c r="S794" s="137">
        <v>0</v>
      </c>
      <c r="T794" s="138">
        <f>S794*H794</f>
        <v>0</v>
      </c>
      <c r="AR794" s="139" t="s">
        <v>172</v>
      </c>
      <c r="AT794" s="139" t="s">
        <v>351</v>
      </c>
      <c r="AU794" s="139" t="s">
        <v>92</v>
      </c>
      <c r="AY794" s="17" t="s">
        <v>137</v>
      </c>
      <c r="BE794" s="140">
        <f>IF(N794="základní",J794,0)</f>
        <v>0</v>
      </c>
      <c r="BF794" s="140">
        <f>IF(N794="snížená",J794,0)</f>
        <v>0</v>
      </c>
      <c r="BG794" s="140">
        <f>IF(N794="zákl. přenesená",J794,0)</f>
        <v>0</v>
      </c>
      <c r="BH794" s="140">
        <f>IF(N794="sníž. přenesená",J794,0)</f>
        <v>0</v>
      </c>
      <c r="BI794" s="140">
        <f>IF(N794="nulová",J794,0)</f>
        <v>0</v>
      </c>
      <c r="BJ794" s="17" t="s">
        <v>90</v>
      </c>
      <c r="BK794" s="140">
        <f>ROUND(I794*H794,2)</f>
        <v>0</v>
      </c>
      <c r="BL794" s="17" t="s">
        <v>155</v>
      </c>
      <c r="BM794" s="139" t="s">
        <v>1115</v>
      </c>
    </row>
    <row r="795" spans="2:65" s="12" customFormat="1" ht="10.199999999999999">
      <c r="B795" s="145"/>
      <c r="D795" s="141" t="s">
        <v>163</v>
      </c>
      <c r="F795" s="147" t="s">
        <v>1116</v>
      </c>
      <c r="H795" s="148">
        <v>10.45</v>
      </c>
      <c r="I795" s="149"/>
      <c r="L795" s="145"/>
      <c r="M795" s="150"/>
      <c r="T795" s="151"/>
      <c r="AT795" s="146" t="s">
        <v>163</v>
      </c>
      <c r="AU795" s="146" t="s">
        <v>92</v>
      </c>
      <c r="AV795" s="12" t="s">
        <v>92</v>
      </c>
      <c r="AW795" s="12" t="s">
        <v>4</v>
      </c>
      <c r="AX795" s="12" t="s">
        <v>90</v>
      </c>
      <c r="AY795" s="146" t="s">
        <v>137</v>
      </c>
    </row>
    <row r="796" spans="2:65" s="1" customFormat="1" ht="24.15" customHeight="1">
      <c r="B796" s="33"/>
      <c r="C796" s="128" t="s">
        <v>1117</v>
      </c>
      <c r="D796" s="128" t="s">
        <v>140</v>
      </c>
      <c r="E796" s="129" t="s">
        <v>1118</v>
      </c>
      <c r="F796" s="130" t="s">
        <v>1119</v>
      </c>
      <c r="G796" s="131" t="s">
        <v>209</v>
      </c>
      <c r="H796" s="132">
        <v>49.1</v>
      </c>
      <c r="I796" s="133"/>
      <c r="J796" s="134">
        <f>ROUND(I796*H796,2)</f>
        <v>0</v>
      </c>
      <c r="K796" s="130" t="s">
        <v>210</v>
      </c>
      <c r="L796" s="33"/>
      <c r="M796" s="135" t="s">
        <v>44</v>
      </c>
      <c r="N796" s="136" t="s">
        <v>53</v>
      </c>
      <c r="P796" s="137">
        <f>O796*H796</f>
        <v>0</v>
      </c>
      <c r="Q796" s="137">
        <v>4.5999999999999999E-3</v>
      </c>
      <c r="R796" s="137">
        <f>Q796*H796</f>
        <v>0.22586000000000001</v>
      </c>
      <c r="S796" s="137">
        <v>0</v>
      </c>
      <c r="T796" s="138">
        <f>S796*H796</f>
        <v>0</v>
      </c>
      <c r="AR796" s="139" t="s">
        <v>312</v>
      </c>
      <c r="AT796" s="139" t="s">
        <v>140</v>
      </c>
      <c r="AU796" s="139" t="s">
        <v>92</v>
      </c>
      <c r="AY796" s="17" t="s">
        <v>137</v>
      </c>
      <c r="BE796" s="140">
        <f>IF(N796="základní",J796,0)</f>
        <v>0</v>
      </c>
      <c r="BF796" s="140">
        <f>IF(N796="snížená",J796,0)</f>
        <v>0</v>
      </c>
      <c r="BG796" s="140">
        <f>IF(N796="zákl. přenesená",J796,0)</f>
        <v>0</v>
      </c>
      <c r="BH796" s="140">
        <f>IF(N796="sníž. přenesená",J796,0)</f>
        <v>0</v>
      </c>
      <c r="BI796" s="140">
        <f>IF(N796="nulová",J796,0)</f>
        <v>0</v>
      </c>
      <c r="BJ796" s="17" t="s">
        <v>90</v>
      </c>
      <c r="BK796" s="140">
        <f>ROUND(I796*H796,2)</f>
        <v>0</v>
      </c>
      <c r="BL796" s="17" t="s">
        <v>312</v>
      </c>
      <c r="BM796" s="139" t="s">
        <v>1120</v>
      </c>
    </row>
    <row r="797" spans="2:65" s="1" customFormat="1" ht="10.199999999999999">
      <c r="B797" s="33"/>
      <c r="D797" s="155" t="s">
        <v>212</v>
      </c>
      <c r="F797" s="156" t="s">
        <v>1121</v>
      </c>
      <c r="I797" s="143"/>
      <c r="L797" s="33"/>
      <c r="M797" s="144"/>
      <c r="T797" s="54"/>
      <c r="AT797" s="17" t="s">
        <v>212</v>
      </c>
      <c r="AU797" s="17" t="s">
        <v>92</v>
      </c>
    </row>
    <row r="798" spans="2:65" s="12" customFormat="1" ht="10.199999999999999">
      <c r="B798" s="145"/>
      <c r="D798" s="141" t="s">
        <v>163</v>
      </c>
      <c r="E798" s="146" t="s">
        <v>44</v>
      </c>
      <c r="F798" s="147" t="s">
        <v>660</v>
      </c>
      <c r="H798" s="148">
        <v>37.5</v>
      </c>
      <c r="I798" s="149"/>
      <c r="L798" s="145"/>
      <c r="M798" s="150"/>
      <c r="T798" s="151"/>
      <c r="AT798" s="146" t="s">
        <v>163</v>
      </c>
      <c r="AU798" s="146" t="s">
        <v>92</v>
      </c>
      <c r="AV798" s="12" t="s">
        <v>92</v>
      </c>
      <c r="AW798" s="12" t="s">
        <v>42</v>
      </c>
      <c r="AX798" s="12" t="s">
        <v>82</v>
      </c>
      <c r="AY798" s="146" t="s">
        <v>137</v>
      </c>
    </row>
    <row r="799" spans="2:65" s="12" customFormat="1" ht="10.199999999999999">
      <c r="B799" s="145"/>
      <c r="D799" s="141" t="s">
        <v>163</v>
      </c>
      <c r="E799" s="146" t="s">
        <v>44</v>
      </c>
      <c r="F799" s="147" t="s">
        <v>661</v>
      </c>
      <c r="H799" s="148">
        <v>11.6</v>
      </c>
      <c r="I799" s="149"/>
      <c r="L799" s="145"/>
      <c r="M799" s="150"/>
      <c r="T799" s="151"/>
      <c r="AT799" s="146" t="s">
        <v>163</v>
      </c>
      <c r="AU799" s="146" t="s">
        <v>92</v>
      </c>
      <c r="AV799" s="12" t="s">
        <v>92</v>
      </c>
      <c r="AW799" s="12" t="s">
        <v>42</v>
      </c>
      <c r="AX799" s="12" t="s">
        <v>82</v>
      </c>
      <c r="AY799" s="146" t="s">
        <v>137</v>
      </c>
    </row>
    <row r="800" spans="2:65" s="13" customFormat="1" ht="10.199999999999999">
      <c r="B800" s="157"/>
      <c r="D800" s="141" t="s">
        <v>163</v>
      </c>
      <c r="E800" s="158" t="s">
        <v>44</v>
      </c>
      <c r="F800" s="159" t="s">
        <v>222</v>
      </c>
      <c r="H800" s="160">
        <v>49.1</v>
      </c>
      <c r="I800" s="161"/>
      <c r="L800" s="157"/>
      <c r="M800" s="162"/>
      <c r="T800" s="163"/>
      <c r="AT800" s="158" t="s">
        <v>163</v>
      </c>
      <c r="AU800" s="158" t="s">
        <v>92</v>
      </c>
      <c r="AV800" s="13" t="s">
        <v>155</v>
      </c>
      <c r="AW800" s="13" t="s">
        <v>42</v>
      </c>
      <c r="AX800" s="13" t="s">
        <v>90</v>
      </c>
      <c r="AY800" s="158" t="s">
        <v>137</v>
      </c>
    </row>
    <row r="801" spans="2:65" s="1" customFormat="1" ht="21.75" customHeight="1">
      <c r="B801" s="33"/>
      <c r="C801" s="170" t="s">
        <v>1122</v>
      </c>
      <c r="D801" s="170" t="s">
        <v>351</v>
      </c>
      <c r="E801" s="171" t="s">
        <v>1113</v>
      </c>
      <c r="F801" s="172" t="s">
        <v>1114</v>
      </c>
      <c r="G801" s="173" t="s">
        <v>209</v>
      </c>
      <c r="H801" s="174">
        <v>54.01</v>
      </c>
      <c r="I801" s="175"/>
      <c r="J801" s="176">
        <f>ROUND(I801*H801,2)</f>
        <v>0</v>
      </c>
      <c r="K801" s="172" t="s">
        <v>210</v>
      </c>
      <c r="L801" s="177"/>
      <c r="M801" s="178" t="s">
        <v>44</v>
      </c>
      <c r="N801" s="179" t="s">
        <v>53</v>
      </c>
      <c r="P801" s="137">
        <f>O801*H801</f>
        <v>0</v>
      </c>
      <c r="Q801" s="137">
        <v>2.1999999999999999E-2</v>
      </c>
      <c r="R801" s="137">
        <f>Q801*H801</f>
        <v>1.1882199999999998</v>
      </c>
      <c r="S801" s="137">
        <v>0</v>
      </c>
      <c r="T801" s="138">
        <f>S801*H801</f>
        <v>0</v>
      </c>
      <c r="AR801" s="139" t="s">
        <v>419</v>
      </c>
      <c r="AT801" s="139" t="s">
        <v>351</v>
      </c>
      <c r="AU801" s="139" t="s">
        <v>92</v>
      </c>
      <c r="AY801" s="17" t="s">
        <v>137</v>
      </c>
      <c r="BE801" s="140">
        <f>IF(N801="základní",J801,0)</f>
        <v>0</v>
      </c>
      <c r="BF801" s="140">
        <f>IF(N801="snížená",J801,0)</f>
        <v>0</v>
      </c>
      <c r="BG801" s="140">
        <f>IF(N801="zákl. přenesená",J801,0)</f>
        <v>0</v>
      </c>
      <c r="BH801" s="140">
        <f>IF(N801="sníž. přenesená",J801,0)</f>
        <v>0</v>
      </c>
      <c r="BI801" s="140">
        <f>IF(N801="nulová",J801,0)</f>
        <v>0</v>
      </c>
      <c r="BJ801" s="17" t="s">
        <v>90</v>
      </c>
      <c r="BK801" s="140">
        <f>ROUND(I801*H801,2)</f>
        <v>0</v>
      </c>
      <c r="BL801" s="17" t="s">
        <v>312</v>
      </c>
      <c r="BM801" s="139" t="s">
        <v>1123</v>
      </c>
    </row>
    <row r="802" spans="2:65" s="12" customFormat="1" ht="10.199999999999999">
      <c r="B802" s="145"/>
      <c r="D802" s="141" t="s">
        <v>163</v>
      </c>
      <c r="F802" s="147" t="s">
        <v>1124</v>
      </c>
      <c r="H802" s="148">
        <v>54.01</v>
      </c>
      <c r="I802" s="149"/>
      <c r="L802" s="145"/>
      <c r="M802" s="150"/>
      <c r="T802" s="151"/>
      <c r="AT802" s="146" t="s">
        <v>163</v>
      </c>
      <c r="AU802" s="146" t="s">
        <v>92</v>
      </c>
      <c r="AV802" s="12" t="s">
        <v>92</v>
      </c>
      <c r="AW802" s="12" t="s">
        <v>4</v>
      </c>
      <c r="AX802" s="12" t="s">
        <v>90</v>
      </c>
      <c r="AY802" s="146" t="s">
        <v>137</v>
      </c>
    </row>
    <row r="803" spans="2:65" s="1" customFormat="1" ht="24.15" customHeight="1">
      <c r="B803" s="33"/>
      <c r="C803" s="128" t="s">
        <v>1125</v>
      </c>
      <c r="D803" s="128" t="s">
        <v>140</v>
      </c>
      <c r="E803" s="129" t="s">
        <v>1126</v>
      </c>
      <c r="F803" s="130" t="s">
        <v>1127</v>
      </c>
      <c r="G803" s="131" t="s">
        <v>209</v>
      </c>
      <c r="H803" s="132">
        <v>9.5</v>
      </c>
      <c r="I803" s="133"/>
      <c r="J803" s="134">
        <f>ROUND(I803*H803,2)</f>
        <v>0</v>
      </c>
      <c r="K803" s="130" t="s">
        <v>210</v>
      </c>
      <c r="L803" s="33"/>
      <c r="M803" s="135" t="s">
        <v>44</v>
      </c>
      <c r="N803" s="136" t="s">
        <v>53</v>
      </c>
      <c r="P803" s="137">
        <f>O803*H803</f>
        <v>0</v>
      </c>
      <c r="Q803" s="137">
        <v>0</v>
      </c>
      <c r="R803" s="137">
        <f>Q803*H803</f>
        <v>0</v>
      </c>
      <c r="S803" s="137">
        <v>0</v>
      </c>
      <c r="T803" s="138">
        <f>S803*H803</f>
        <v>0</v>
      </c>
      <c r="AR803" s="139" t="s">
        <v>312</v>
      </c>
      <c r="AT803" s="139" t="s">
        <v>140</v>
      </c>
      <c r="AU803" s="139" t="s">
        <v>92</v>
      </c>
      <c r="AY803" s="17" t="s">
        <v>137</v>
      </c>
      <c r="BE803" s="140">
        <f>IF(N803="základní",J803,0)</f>
        <v>0</v>
      </c>
      <c r="BF803" s="140">
        <f>IF(N803="snížená",J803,0)</f>
        <v>0</v>
      </c>
      <c r="BG803" s="140">
        <f>IF(N803="zákl. přenesená",J803,0)</f>
        <v>0</v>
      </c>
      <c r="BH803" s="140">
        <f>IF(N803="sníž. přenesená",J803,0)</f>
        <v>0</v>
      </c>
      <c r="BI803" s="140">
        <f>IF(N803="nulová",J803,0)</f>
        <v>0</v>
      </c>
      <c r="BJ803" s="17" t="s">
        <v>90</v>
      </c>
      <c r="BK803" s="140">
        <f>ROUND(I803*H803,2)</f>
        <v>0</v>
      </c>
      <c r="BL803" s="17" t="s">
        <v>312</v>
      </c>
      <c r="BM803" s="139" t="s">
        <v>1128</v>
      </c>
    </row>
    <row r="804" spans="2:65" s="1" customFormat="1" ht="10.199999999999999">
      <c r="B804" s="33"/>
      <c r="D804" s="155" t="s">
        <v>212</v>
      </c>
      <c r="F804" s="156" t="s">
        <v>1129</v>
      </c>
      <c r="I804" s="143"/>
      <c r="L804" s="33"/>
      <c r="M804" s="144"/>
      <c r="T804" s="54"/>
      <c r="AT804" s="17" t="s">
        <v>212</v>
      </c>
      <c r="AU804" s="17" t="s">
        <v>92</v>
      </c>
    </row>
    <row r="805" spans="2:65" s="12" customFormat="1" ht="10.199999999999999">
      <c r="B805" s="145"/>
      <c r="D805" s="141" t="s">
        <v>163</v>
      </c>
      <c r="E805" s="146" t="s">
        <v>44</v>
      </c>
      <c r="F805" s="147" t="s">
        <v>1110</v>
      </c>
      <c r="H805" s="148">
        <v>3.8</v>
      </c>
      <c r="I805" s="149"/>
      <c r="L805" s="145"/>
      <c r="M805" s="150"/>
      <c r="T805" s="151"/>
      <c r="AT805" s="146" t="s">
        <v>163</v>
      </c>
      <c r="AU805" s="146" t="s">
        <v>92</v>
      </c>
      <c r="AV805" s="12" t="s">
        <v>92</v>
      </c>
      <c r="AW805" s="12" t="s">
        <v>42</v>
      </c>
      <c r="AX805" s="12" t="s">
        <v>82</v>
      </c>
      <c r="AY805" s="146" t="s">
        <v>137</v>
      </c>
    </row>
    <row r="806" spans="2:65" s="12" customFormat="1" ht="10.199999999999999">
      <c r="B806" s="145"/>
      <c r="D806" s="141" t="s">
        <v>163</v>
      </c>
      <c r="E806" s="146" t="s">
        <v>44</v>
      </c>
      <c r="F806" s="147" t="s">
        <v>1111</v>
      </c>
      <c r="H806" s="148">
        <v>5.7</v>
      </c>
      <c r="I806" s="149"/>
      <c r="L806" s="145"/>
      <c r="M806" s="150"/>
      <c r="T806" s="151"/>
      <c r="AT806" s="146" t="s">
        <v>163</v>
      </c>
      <c r="AU806" s="146" t="s">
        <v>92</v>
      </c>
      <c r="AV806" s="12" t="s">
        <v>92</v>
      </c>
      <c r="AW806" s="12" t="s">
        <v>42</v>
      </c>
      <c r="AX806" s="12" t="s">
        <v>82</v>
      </c>
      <c r="AY806" s="146" t="s">
        <v>137</v>
      </c>
    </row>
    <row r="807" spans="2:65" s="13" customFormat="1" ht="10.199999999999999">
      <c r="B807" s="157"/>
      <c r="D807" s="141" t="s">
        <v>163</v>
      </c>
      <c r="E807" s="158" t="s">
        <v>44</v>
      </c>
      <c r="F807" s="159" t="s">
        <v>222</v>
      </c>
      <c r="H807" s="160">
        <v>9.5</v>
      </c>
      <c r="I807" s="161"/>
      <c r="L807" s="157"/>
      <c r="M807" s="162"/>
      <c r="T807" s="163"/>
      <c r="AT807" s="158" t="s">
        <v>163</v>
      </c>
      <c r="AU807" s="158" t="s">
        <v>92</v>
      </c>
      <c r="AV807" s="13" t="s">
        <v>155</v>
      </c>
      <c r="AW807" s="13" t="s">
        <v>42</v>
      </c>
      <c r="AX807" s="13" t="s">
        <v>90</v>
      </c>
      <c r="AY807" s="158" t="s">
        <v>137</v>
      </c>
    </row>
    <row r="808" spans="2:65" s="1" customFormat="1" ht="16.5" customHeight="1">
      <c r="B808" s="33"/>
      <c r="C808" s="128" t="s">
        <v>1130</v>
      </c>
      <c r="D808" s="128" t="s">
        <v>140</v>
      </c>
      <c r="E808" s="129" t="s">
        <v>1131</v>
      </c>
      <c r="F808" s="130" t="s">
        <v>1132</v>
      </c>
      <c r="G808" s="131" t="s">
        <v>311</v>
      </c>
      <c r="H808" s="132">
        <v>15.27</v>
      </c>
      <c r="I808" s="133"/>
      <c r="J808" s="134">
        <f>ROUND(I808*H808,2)</f>
        <v>0</v>
      </c>
      <c r="K808" s="130" t="s">
        <v>210</v>
      </c>
      <c r="L808" s="33"/>
      <c r="M808" s="135" t="s">
        <v>44</v>
      </c>
      <c r="N808" s="136" t="s">
        <v>53</v>
      </c>
      <c r="P808" s="137">
        <f>O808*H808</f>
        <v>0</v>
      </c>
      <c r="Q808" s="137">
        <v>1E-4</v>
      </c>
      <c r="R808" s="137">
        <f>Q808*H808</f>
        <v>1.5269999999999999E-3</v>
      </c>
      <c r="S808" s="137">
        <v>0</v>
      </c>
      <c r="T808" s="138">
        <f>S808*H808</f>
        <v>0</v>
      </c>
      <c r="AR808" s="139" t="s">
        <v>312</v>
      </c>
      <c r="AT808" s="139" t="s">
        <v>140</v>
      </c>
      <c r="AU808" s="139" t="s">
        <v>92</v>
      </c>
      <c r="AY808" s="17" t="s">
        <v>137</v>
      </c>
      <c r="BE808" s="140">
        <f>IF(N808="základní",J808,0)</f>
        <v>0</v>
      </c>
      <c r="BF808" s="140">
        <f>IF(N808="snížená",J808,0)</f>
        <v>0</v>
      </c>
      <c r="BG808" s="140">
        <f>IF(N808="zákl. přenesená",J808,0)</f>
        <v>0</v>
      </c>
      <c r="BH808" s="140">
        <f>IF(N808="sníž. přenesená",J808,0)</f>
        <v>0</v>
      </c>
      <c r="BI808" s="140">
        <f>IF(N808="nulová",J808,0)</f>
        <v>0</v>
      </c>
      <c r="BJ808" s="17" t="s">
        <v>90</v>
      </c>
      <c r="BK808" s="140">
        <f>ROUND(I808*H808,2)</f>
        <v>0</v>
      </c>
      <c r="BL808" s="17" t="s">
        <v>312</v>
      </c>
      <c r="BM808" s="139" t="s">
        <v>1133</v>
      </c>
    </row>
    <row r="809" spans="2:65" s="1" customFormat="1" ht="10.199999999999999">
      <c r="B809" s="33"/>
      <c r="D809" s="155" t="s">
        <v>212</v>
      </c>
      <c r="F809" s="156" t="s">
        <v>1134</v>
      </c>
      <c r="I809" s="143"/>
      <c r="L809" s="33"/>
      <c r="M809" s="144"/>
      <c r="T809" s="54"/>
      <c r="AT809" s="17" t="s">
        <v>212</v>
      </c>
      <c r="AU809" s="17" t="s">
        <v>92</v>
      </c>
    </row>
    <row r="810" spans="2:65" s="14" customFormat="1" ht="10.199999999999999">
      <c r="B810" s="164"/>
      <c r="D810" s="141" t="s">
        <v>163</v>
      </c>
      <c r="E810" s="165" t="s">
        <v>44</v>
      </c>
      <c r="F810" s="166" t="s">
        <v>1096</v>
      </c>
      <c r="H810" s="165" t="s">
        <v>44</v>
      </c>
      <c r="I810" s="167"/>
      <c r="L810" s="164"/>
      <c r="M810" s="168"/>
      <c r="T810" s="169"/>
      <c r="AT810" s="165" t="s">
        <v>163</v>
      </c>
      <c r="AU810" s="165" t="s">
        <v>92</v>
      </c>
      <c r="AV810" s="14" t="s">
        <v>90</v>
      </c>
      <c r="AW810" s="14" t="s">
        <v>42</v>
      </c>
      <c r="AX810" s="14" t="s">
        <v>82</v>
      </c>
      <c r="AY810" s="165" t="s">
        <v>137</v>
      </c>
    </row>
    <row r="811" spans="2:65" s="12" customFormat="1" ht="10.199999999999999">
      <c r="B811" s="145"/>
      <c r="D811" s="141" t="s">
        <v>163</v>
      </c>
      <c r="E811" s="146" t="s">
        <v>44</v>
      </c>
      <c r="F811" s="147" t="s">
        <v>1098</v>
      </c>
      <c r="H811" s="148">
        <v>15.27</v>
      </c>
      <c r="I811" s="149"/>
      <c r="L811" s="145"/>
      <c r="M811" s="150"/>
      <c r="T811" s="151"/>
      <c r="AT811" s="146" t="s">
        <v>163</v>
      </c>
      <c r="AU811" s="146" t="s">
        <v>92</v>
      </c>
      <c r="AV811" s="12" t="s">
        <v>92</v>
      </c>
      <c r="AW811" s="12" t="s">
        <v>42</v>
      </c>
      <c r="AX811" s="12" t="s">
        <v>82</v>
      </c>
      <c r="AY811" s="146" t="s">
        <v>137</v>
      </c>
    </row>
    <row r="812" spans="2:65" s="13" customFormat="1" ht="10.199999999999999">
      <c r="B812" s="157"/>
      <c r="D812" s="141" t="s">
        <v>163</v>
      </c>
      <c r="E812" s="158" t="s">
        <v>44</v>
      </c>
      <c r="F812" s="159" t="s">
        <v>222</v>
      </c>
      <c r="H812" s="160">
        <v>15.27</v>
      </c>
      <c r="I812" s="161"/>
      <c r="L812" s="157"/>
      <c r="M812" s="162"/>
      <c r="T812" s="163"/>
      <c r="AT812" s="158" t="s">
        <v>163</v>
      </c>
      <c r="AU812" s="158" t="s">
        <v>92</v>
      </c>
      <c r="AV812" s="13" t="s">
        <v>155</v>
      </c>
      <c r="AW812" s="13" t="s">
        <v>42</v>
      </c>
      <c r="AX812" s="13" t="s">
        <v>90</v>
      </c>
      <c r="AY812" s="158" t="s">
        <v>137</v>
      </c>
    </row>
    <row r="813" spans="2:65" s="1" customFormat="1" ht="16.5" customHeight="1">
      <c r="B813" s="33"/>
      <c r="C813" s="128" t="s">
        <v>1135</v>
      </c>
      <c r="D813" s="128" t="s">
        <v>140</v>
      </c>
      <c r="E813" s="129" t="s">
        <v>1136</v>
      </c>
      <c r="F813" s="130" t="s">
        <v>1137</v>
      </c>
      <c r="G813" s="131" t="s">
        <v>209</v>
      </c>
      <c r="H813" s="132">
        <v>4.4000000000000004</v>
      </c>
      <c r="I813" s="133"/>
      <c r="J813" s="134">
        <f>ROUND(I813*H813,2)</f>
        <v>0</v>
      </c>
      <c r="K813" s="130" t="s">
        <v>210</v>
      </c>
      <c r="L813" s="33"/>
      <c r="M813" s="135" t="s">
        <v>44</v>
      </c>
      <c r="N813" s="136" t="s">
        <v>53</v>
      </c>
      <c r="P813" s="137">
        <f>O813*H813</f>
        <v>0</v>
      </c>
      <c r="Q813" s="137">
        <v>5.0000000000000002E-5</v>
      </c>
      <c r="R813" s="137">
        <f>Q813*H813</f>
        <v>2.2000000000000003E-4</v>
      </c>
      <c r="S813" s="137">
        <v>0</v>
      </c>
      <c r="T813" s="138">
        <f>S813*H813</f>
        <v>0</v>
      </c>
      <c r="AR813" s="139" t="s">
        <v>312</v>
      </c>
      <c r="AT813" s="139" t="s">
        <v>140</v>
      </c>
      <c r="AU813" s="139" t="s">
        <v>92</v>
      </c>
      <c r="AY813" s="17" t="s">
        <v>137</v>
      </c>
      <c r="BE813" s="140">
        <f>IF(N813="základní",J813,0)</f>
        <v>0</v>
      </c>
      <c r="BF813" s="140">
        <f>IF(N813="snížená",J813,0)</f>
        <v>0</v>
      </c>
      <c r="BG813" s="140">
        <f>IF(N813="zákl. přenesená",J813,0)</f>
        <v>0</v>
      </c>
      <c r="BH813" s="140">
        <f>IF(N813="sníž. přenesená",J813,0)</f>
        <v>0</v>
      </c>
      <c r="BI813" s="140">
        <f>IF(N813="nulová",J813,0)</f>
        <v>0</v>
      </c>
      <c r="BJ813" s="17" t="s">
        <v>90</v>
      </c>
      <c r="BK813" s="140">
        <f>ROUND(I813*H813,2)</f>
        <v>0</v>
      </c>
      <c r="BL813" s="17" t="s">
        <v>312</v>
      </c>
      <c r="BM813" s="139" t="s">
        <v>1138</v>
      </c>
    </row>
    <row r="814" spans="2:65" s="1" customFormat="1" ht="10.199999999999999">
      <c r="B814" s="33"/>
      <c r="D814" s="155" t="s">
        <v>212</v>
      </c>
      <c r="F814" s="156" t="s">
        <v>1139</v>
      </c>
      <c r="I814" s="143"/>
      <c r="L814" s="33"/>
      <c r="M814" s="144"/>
      <c r="T814" s="54"/>
      <c r="AT814" s="17" t="s">
        <v>212</v>
      </c>
      <c r="AU814" s="17" t="s">
        <v>92</v>
      </c>
    </row>
    <row r="815" spans="2:65" s="1" customFormat="1" ht="19.2">
      <c r="B815" s="33"/>
      <c r="D815" s="141" t="s">
        <v>146</v>
      </c>
      <c r="F815" s="142" t="s">
        <v>1140</v>
      </c>
      <c r="I815" s="143"/>
      <c r="L815" s="33"/>
      <c r="M815" s="144"/>
      <c r="T815" s="54"/>
      <c r="AT815" s="17" t="s">
        <v>146</v>
      </c>
      <c r="AU815" s="17" t="s">
        <v>92</v>
      </c>
    </row>
    <row r="816" spans="2:65" s="12" customFormat="1" ht="10.199999999999999">
      <c r="B816" s="145"/>
      <c r="D816" s="141" t="s">
        <v>163</v>
      </c>
      <c r="E816" s="146" t="s">
        <v>44</v>
      </c>
      <c r="F816" s="147" t="s">
        <v>1141</v>
      </c>
      <c r="H816" s="148">
        <v>2.4</v>
      </c>
      <c r="I816" s="149"/>
      <c r="L816" s="145"/>
      <c r="M816" s="150"/>
      <c r="T816" s="151"/>
      <c r="AT816" s="146" t="s">
        <v>163</v>
      </c>
      <c r="AU816" s="146" t="s">
        <v>92</v>
      </c>
      <c r="AV816" s="12" t="s">
        <v>92</v>
      </c>
      <c r="AW816" s="12" t="s">
        <v>42</v>
      </c>
      <c r="AX816" s="12" t="s">
        <v>82</v>
      </c>
      <c r="AY816" s="146" t="s">
        <v>137</v>
      </c>
    </row>
    <row r="817" spans="2:65" s="12" customFormat="1" ht="10.199999999999999">
      <c r="B817" s="145"/>
      <c r="D817" s="141" t="s">
        <v>163</v>
      </c>
      <c r="E817" s="146" t="s">
        <v>44</v>
      </c>
      <c r="F817" s="147" t="s">
        <v>1142</v>
      </c>
      <c r="H817" s="148">
        <v>2</v>
      </c>
      <c r="I817" s="149"/>
      <c r="L817" s="145"/>
      <c r="M817" s="150"/>
      <c r="T817" s="151"/>
      <c r="AT817" s="146" t="s">
        <v>163</v>
      </c>
      <c r="AU817" s="146" t="s">
        <v>92</v>
      </c>
      <c r="AV817" s="12" t="s">
        <v>92</v>
      </c>
      <c r="AW817" s="12" t="s">
        <v>42</v>
      </c>
      <c r="AX817" s="12" t="s">
        <v>82</v>
      </c>
      <c r="AY817" s="146" t="s">
        <v>137</v>
      </c>
    </row>
    <row r="818" spans="2:65" s="13" customFormat="1" ht="10.199999999999999">
      <c r="B818" s="157"/>
      <c r="D818" s="141" t="s">
        <v>163</v>
      </c>
      <c r="E818" s="158" t="s">
        <v>44</v>
      </c>
      <c r="F818" s="159" t="s">
        <v>222</v>
      </c>
      <c r="H818" s="160">
        <v>4.4000000000000004</v>
      </c>
      <c r="I818" s="161"/>
      <c r="L818" s="157"/>
      <c r="M818" s="162"/>
      <c r="T818" s="163"/>
      <c r="AT818" s="158" t="s">
        <v>163</v>
      </c>
      <c r="AU818" s="158" t="s">
        <v>92</v>
      </c>
      <c r="AV818" s="13" t="s">
        <v>155</v>
      </c>
      <c r="AW818" s="13" t="s">
        <v>42</v>
      </c>
      <c r="AX818" s="13" t="s">
        <v>90</v>
      </c>
      <c r="AY818" s="158" t="s">
        <v>137</v>
      </c>
    </row>
    <row r="819" spans="2:65" s="1" customFormat="1" ht="24.15" customHeight="1">
      <c r="B819" s="33"/>
      <c r="C819" s="128" t="s">
        <v>1143</v>
      </c>
      <c r="D819" s="128" t="s">
        <v>140</v>
      </c>
      <c r="E819" s="129" t="s">
        <v>1144</v>
      </c>
      <c r="F819" s="130" t="s">
        <v>1145</v>
      </c>
      <c r="G819" s="131" t="s">
        <v>225</v>
      </c>
      <c r="H819" s="132">
        <v>2.0209999999999999</v>
      </c>
      <c r="I819" s="133"/>
      <c r="J819" s="134">
        <f>ROUND(I819*H819,2)</f>
        <v>0</v>
      </c>
      <c r="K819" s="130" t="s">
        <v>210</v>
      </c>
      <c r="L819" s="33"/>
      <c r="M819" s="135" t="s">
        <v>44</v>
      </c>
      <c r="N819" s="136" t="s">
        <v>53</v>
      </c>
      <c r="P819" s="137">
        <f>O819*H819</f>
        <v>0</v>
      </c>
      <c r="Q819" s="137">
        <v>0</v>
      </c>
      <c r="R819" s="137">
        <f>Q819*H819</f>
        <v>0</v>
      </c>
      <c r="S819" s="137">
        <v>0</v>
      </c>
      <c r="T819" s="138">
        <f>S819*H819</f>
        <v>0</v>
      </c>
      <c r="AR819" s="139" t="s">
        <v>312</v>
      </c>
      <c r="AT819" s="139" t="s">
        <v>140</v>
      </c>
      <c r="AU819" s="139" t="s">
        <v>92</v>
      </c>
      <c r="AY819" s="17" t="s">
        <v>137</v>
      </c>
      <c r="BE819" s="140">
        <f>IF(N819="základní",J819,0)</f>
        <v>0</v>
      </c>
      <c r="BF819" s="140">
        <f>IF(N819="snížená",J819,0)</f>
        <v>0</v>
      </c>
      <c r="BG819" s="140">
        <f>IF(N819="zákl. přenesená",J819,0)</f>
        <v>0</v>
      </c>
      <c r="BH819" s="140">
        <f>IF(N819="sníž. přenesená",J819,0)</f>
        <v>0</v>
      </c>
      <c r="BI819" s="140">
        <f>IF(N819="nulová",J819,0)</f>
        <v>0</v>
      </c>
      <c r="BJ819" s="17" t="s">
        <v>90</v>
      </c>
      <c r="BK819" s="140">
        <f>ROUND(I819*H819,2)</f>
        <v>0</v>
      </c>
      <c r="BL819" s="17" t="s">
        <v>312</v>
      </c>
      <c r="BM819" s="139" t="s">
        <v>1146</v>
      </c>
    </row>
    <row r="820" spans="2:65" s="1" customFormat="1" ht="10.199999999999999">
      <c r="B820" s="33"/>
      <c r="D820" s="155" t="s">
        <v>212</v>
      </c>
      <c r="F820" s="156" t="s">
        <v>1147</v>
      </c>
      <c r="I820" s="143"/>
      <c r="L820" s="33"/>
      <c r="M820" s="144"/>
      <c r="T820" s="54"/>
      <c r="AT820" s="17" t="s">
        <v>212</v>
      </c>
      <c r="AU820" s="17" t="s">
        <v>92</v>
      </c>
    </row>
    <row r="821" spans="2:65" s="11" customFormat="1" ht="22.8" customHeight="1">
      <c r="B821" s="116"/>
      <c r="D821" s="117" t="s">
        <v>81</v>
      </c>
      <c r="E821" s="126" t="s">
        <v>1148</v>
      </c>
      <c r="F821" s="126" t="s">
        <v>1149</v>
      </c>
      <c r="I821" s="119"/>
      <c r="J821" s="127">
        <f>BK821</f>
        <v>0</v>
      </c>
      <c r="L821" s="116"/>
      <c r="M821" s="121"/>
      <c r="P821" s="122">
        <f>SUM(P822:P827)</f>
        <v>0</v>
      </c>
      <c r="R821" s="122">
        <f>SUM(R822:R827)</f>
        <v>3.4700000000000004E-3</v>
      </c>
      <c r="T821" s="123">
        <f>SUM(T822:T827)</f>
        <v>0</v>
      </c>
      <c r="AR821" s="117" t="s">
        <v>92</v>
      </c>
      <c r="AT821" s="124" t="s">
        <v>81</v>
      </c>
      <c r="AU821" s="124" t="s">
        <v>90</v>
      </c>
      <c r="AY821" s="117" t="s">
        <v>137</v>
      </c>
      <c r="BK821" s="125">
        <f>SUM(BK822:BK827)</f>
        <v>0</v>
      </c>
    </row>
    <row r="822" spans="2:65" s="1" customFormat="1" ht="16.5" customHeight="1">
      <c r="B822" s="33"/>
      <c r="C822" s="128" t="s">
        <v>1150</v>
      </c>
      <c r="D822" s="128" t="s">
        <v>140</v>
      </c>
      <c r="E822" s="129" t="s">
        <v>1151</v>
      </c>
      <c r="F822" s="130" t="s">
        <v>1152</v>
      </c>
      <c r="G822" s="131" t="s">
        <v>209</v>
      </c>
      <c r="H822" s="132">
        <v>69.400000000000006</v>
      </c>
      <c r="I822" s="133"/>
      <c r="J822" s="134">
        <f>ROUND(I822*H822,2)</f>
        <v>0</v>
      </c>
      <c r="K822" s="130" t="s">
        <v>210</v>
      </c>
      <c r="L822" s="33"/>
      <c r="M822" s="135" t="s">
        <v>44</v>
      </c>
      <c r="N822" s="136" t="s">
        <v>53</v>
      </c>
      <c r="P822" s="137">
        <f>O822*H822</f>
        <v>0</v>
      </c>
      <c r="Q822" s="137">
        <v>5.0000000000000002E-5</v>
      </c>
      <c r="R822" s="137">
        <f>Q822*H822</f>
        <v>3.4700000000000004E-3</v>
      </c>
      <c r="S822" s="137">
        <v>0</v>
      </c>
      <c r="T822" s="138">
        <f>S822*H822</f>
        <v>0</v>
      </c>
      <c r="AR822" s="139" t="s">
        <v>312</v>
      </c>
      <c r="AT822" s="139" t="s">
        <v>140</v>
      </c>
      <c r="AU822" s="139" t="s">
        <v>92</v>
      </c>
      <c r="AY822" s="17" t="s">
        <v>137</v>
      </c>
      <c r="BE822" s="140">
        <f>IF(N822="základní",J822,0)</f>
        <v>0</v>
      </c>
      <c r="BF822" s="140">
        <f>IF(N822="snížená",J822,0)</f>
        <v>0</v>
      </c>
      <c r="BG822" s="140">
        <f>IF(N822="zákl. přenesená",J822,0)</f>
        <v>0</v>
      </c>
      <c r="BH822" s="140">
        <f>IF(N822="sníž. přenesená",J822,0)</f>
        <v>0</v>
      </c>
      <c r="BI822" s="140">
        <f>IF(N822="nulová",J822,0)</f>
        <v>0</v>
      </c>
      <c r="BJ822" s="17" t="s">
        <v>90</v>
      </c>
      <c r="BK822" s="140">
        <f>ROUND(I822*H822,2)</f>
        <v>0</v>
      </c>
      <c r="BL822" s="17" t="s">
        <v>312</v>
      </c>
      <c r="BM822" s="139" t="s">
        <v>1153</v>
      </c>
    </row>
    <row r="823" spans="2:65" s="1" customFormat="1" ht="10.199999999999999">
      <c r="B823" s="33"/>
      <c r="D823" s="155" t="s">
        <v>212</v>
      </c>
      <c r="F823" s="156" t="s">
        <v>1154</v>
      </c>
      <c r="I823" s="143"/>
      <c r="L823" s="33"/>
      <c r="M823" s="144"/>
      <c r="T823" s="54"/>
      <c r="AT823" s="17" t="s">
        <v>212</v>
      </c>
      <c r="AU823" s="17" t="s">
        <v>92</v>
      </c>
    </row>
    <row r="824" spans="2:65" s="1" customFormat="1" ht="19.2">
      <c r="B824" s="33"/>
      <c r="D824" s="141" t="s">
        <v>146</v>
      </c>
      <c r="F824" s="142" t="s">
        <v>1140</v>
      </c>
      <c r="I824" s="143"/>
      <c r="L824" s="33"/>
      <c r="M824" s="144"/>
      <c r="T824" s="54"/>
      <c r="AT824" s="17" t="s">
        <v>146</v>
      </c>
      <c r="AU824" s="17" t="s">
        <v>92</v>
      </c>
    </row>
    <row r="825" spans="2:65" s="12" customFormat="1" ht="10.199999999999999">
      <c r="B825" s="145"/>
      <c r="D825" s="141" t="s">
        <v>163</v>
      </c>
      <c r="E825" s="146" t="s">
        <v>44</v>
      </c>
      <c r="F825" s="147" t="s">
        <v>1155</v>
      </c>
      <c r="H825" s="148">
        <v>45.8</v>
      </c>
      <c r="I825" s="149"/>
      <c r="L825" s="145"/>
      <c r="M825" s="150"/>
      <c r="T825" s="151"/>
      <c r="AT825" s="146" t="s">
        <v>163</v>
      </c>
      <c r="AU825" s="146" t="s">
        <v>92</v>
      </c>
      <c r="AV825" s="12" t="s">
        <v>92</v>
      </c>
      <c r="AW825" s="12" t="s">
        <v>42</v>
      </c>
      <c r="AX825" s="12" t="s">
        <v>82</v>
      </c>
      <c r="AY825" s="146" t="s">
        <v>137</v>
      </c>
    </row>
    <row r="826" spans="2:65" s="12" customFormat="1" ht="10.199999999999999">
      <c r="B826" s="145"/>
      <c r="D826" s="141" t="s">
        <v>163</v>
      </c>
      <c r="E826" s="146" t="s">
        <v>44</v>
      </c>
      <c r="F826" s="147" t="s">
        <v>1156</v>
      </c>
      <c r="H826" s="148">
        <v>23.6</v>
      </c>
      <c r="I826" s="149"/>
      <c r="L826" s="145"/>
      <c r="M826" s="150"/>
      <c r="T826" s="151"/>
      <c r="AT826" s="146" t="s">
        <v>163</v>
      </c>
      <c r="AU826" s="146" t="s">
        <v>92</v>
      </c>
      <c r="AV826" s="12" t="s">
        <v>92</v>
      </c>
      <c r="AW826" s="12" t="s">
        <v>42</v>
      </c>
      <c r="AX826" s="12" t="s">
        <v>82</v>
      </c>
      <c r="AY826" s="146" t="s">
        <v>137</v>
      </c>
    </row>
    <row r="827" spans="2:65" s="13" customFormat="1" ht="10.199999999999999">
      <c r="B827" s="157"/>
      <c r="D827" s="141" t="s">
        <v>163</v>
      </c>
      <c r="E827" s="158" t="s">
        <v>44</v>
      </c>
      <c r="F827" s="159" t="s">
        <v>222</v>
      </c>
      <c r="H827" s="160">
        <v>69.400000000000006</v>
      </c>
      <c r="I827" s="161"/>
      <c r="L827" s="157"/>
      <c r="M827" s="162"/>
      <c r="T827" s="163"/>
      <c r="AT827" s="158" t="s">
        <v>163</v>
      </c>
      <c r="AU827" s="158" t="s">
        <v>92</v>
      </c>
      <c r="AV827" s="13" t="s">
        <v>155</v>
      </c>
      <c r="AW827" s="13" t="s">
        <v>42</v>
      </c>
      <c r="AX827" s="13" t="s">
        <v>90</v>
      </c>
      <c r="AY827" s="158" t="s">
        <v>137</v>
      </c>
    </row>
    <row r="828" spans="2:65" s="11" customFormat="1" ht="22.8" customHeight="1">
      <c r="B828" s="116"/>
      <c r="D828" s="117" t="s">
        <v>81</v>
      </c>
      <c r="E828" s="126" t="s">
        <v>1157</v>
      </c>
      <c r="F828" s="126" t="s">
        <v>1158</v>
      </c>
      <c r="I828" s="119"/>
      <c r="J828" s="127">
        <f>BK828</f>
        <v>0</v>
      </c>
      <c r="L828" s="116"/>
      <c r="M828" s="121"/>
      <c r="P828" s="122">
        <f>SUM(P829:P851)</f>
        <v>0</v>
      </c>
      <c r="R828" s="122">
        <f>SUM(R829:R851)</f>
        <v>3.2353480000000004E-2</v>
      </c>
      <c r="T828" s="123">
        <f>SUM(T829:T851)</f>
        <v>0</v>
      </c>
      <c r="AR828" s="117" t="s">
        <v>92</v>
      </c>
      <c r="AT828" s="124" t="s">
        <v>81</v>
      </c>
      <c r="AU828" s="124" t="s">
        <v>90</v>
      </c>
      <c r="AY828" s="117" t="s">
        <v>137</v>
      </c>
      <c r="BK828" s="125">
        <f>SUM(BK829:BK851)</f>
        <v>0</v>
      </c>
    </row>
    <row r="829" spans="2:65" s="1" customFormat="1" ht="16.5" customHeight="1">
      <c r="B829" s="33"/>
      <c r="C829" s="128" t="s">
        <v>1159</v>
      </c>
      <c r="D829" s="128" t="s">
        <v>140</v>
      </c>
      <c r="E829" s="129" t="s">
        <v>1160</v>
      </c>
      <c r="F829" s="130" t="s">
        <v>1161</v>
      </c>
      <c r="G829" s="131" t="s">
        <v>311</v>
      </c>
      <c r="H829" s="132">
        <v>2.2599999999999998</v>
      </c>
      <c r="I829" s="133"/>
      <c r="J829" s="134">
        <f>ROUND(I829*H829,2)</f>
        <v>0</v>
      </c>
      <c r="K829" s="130" t="s">
        <v>210</v>
      </c>
      <c r="L829" s="33"/>
      <c r="M829" s="135" t="s">
        <v>44</v>
      </c>
      <c r="N829" s="136" t="s">
        <v>53</v>
      </c>
      <c r="P829" s="137">
        <f>O829*H829</f>
        <v>0</v>
      </c>
      <c r="Q829" s="137">
        <v>2.1000000000000001E-4</v>
      </c>
      <c r="R829" s="137">
        <f>Q829*H829</f>
        <v>4.7459999999999999E-4</v>
      </c>
      <c r="S829" s="137">
        <v>0</v>
      </c>
      <c r="T829" s="138">
        <f>S829*H829</f>
        <v>0</v>
      </c>
      <c r="AR829" s="139" t="s">
        <v>312</v>
      </c>
      <c r="AT829" s="139" t="s">
        <v>140</v>
      </c>
      <c r="AU829" s="139" t="s">
        <v>92</v>
      </c>
      <c r="AY829" s="17" t="s">
        <v>137</v>
      </c>
      <c r="BE829" s="140">
        <f>IF(N829="základní",J829,0)</f>
        <v>0</v>
      </c>
      <c r="BF829" s="140">
        <f>IF(N829="snížená",J829,0)</f>
        <v>0</v>
      </c>
      <c r="BG829" s="140">
        <f>IF(N829="zákl. přenesená",J829,0)</f>
        <v>0</v>
      </c>
      <c r="BH829" s="140">
        <f>IF(N829="sníž. přenesená",J829,0)</f>
        <v>0</v>
      </c>
      <c r="BI829" s="140">
        <f>IF(N829="nulová",J829,0)</f>
        <v>0</v>
      </c>
      <c r="BJ829" s="17" t="s">
        <v>90</v>
      </c>
      <c r="BK829" s="140">
        <f>ROUND(I829*H829,2)</f>
        <v>0</v>
      </c>
      <c r="BL829" s="17" t="s">
        <v>312</v>
      </c>
      <c r="BM829" s="139" t="s">
        <v>1162</v>
      </c>
    </row>
    <row r="830" spans="2:65" s="1" customFormat="1" ht="10.199999999999999">
      <c r="B830" s="33"/>
      <c r="D830" s="155" t="s">
        <v>212</v>
      </c>
      <c r="F830" s="156" t="s">
        <v>1163</v>
      </c>
      <c r="I830" s="143"/>
      <c r="L830" s="33"/>
      <c r="M830" s="144"/>
      <c r="T830" s="54"/>
      <c r="AT830" s="17" t="s">
        <v>212</v>
      </c>
      <c r="AU830" s="17" t="s">
        <v>92</v>
      </c>
    </row>
    <row r="831" spans="2:65" s="12" customFormat="1" ht="10.199999999999999">
      <c r="B831" s="145"/>
      <c r="D831" s="141" t="s">
        <v>163</v>
      </c>
      <c r="E831" s="146" t="s">
        <v>44</v>
      </c>
      <c r="F831" s="147" t="s">
        <v>1164</v>
      </c>
      <c r="H831" s="148">
        <v>2.2599999999999998</v>
      </c>
      <c r="I831" s="149"/>
      <c r="L831" s="145"/>
      <c r="M831" s="150"/>
      <c r="T831" s="151"/>
      <c r="AT831" s="146" t="s">
        <v>163</v>
      </c>
      <c r="AU831" s="146" t="s">
        <v>92</v>
      </c>
      <c r="AV831" s="12" t="s">
        <v>92</v>
      </c>
      <c r="AW831" s="12" t="s">
        <v>42</v>
      </c>
      <c r="AX831" s="12" t="s">
        <v>90</v>
      </c>
      <c r="AY831" s="146" t="s">
        <v>137</v>
      </c>
    </row>
    <row r="832" spans="2:65" s="1" customFormat="1" ht="21.75" customHeight="1">
      <c r="B832" s="33"/>
      <c r="C832" s="128" t="s">
        <v>1165</v>
      </c>
      <c r="D832" s="128" t="s">
        <v>140</v>
      </c>
      <c r="E832" s="129" t="s">
        <v>1166</v>
      </c>
      <c r="F832" s="130" t="s">
        <v>1167</v>
      </c>
      <c r="G832" s="131" t="s">
        <v>209</v>
      </c>
      <c r="H832" s="132">
        <v>4.2480000000000002</v>
      </c>
      <c r="I832" s="133"/>
      <c r="J832" s="134">
        <f>ROUND(I832*H832,2)</f>
        <v>0</v>
      </c>
      <c r="K832" s="130" t="s">
        <v>210</v>
      </c>
      <c r="L832" s="33"/>
      <c r="M832" s="135" t="s">
        <v>44</v>
      </c>
      <c r="N832" s="136" t="s">
        <v>53</v>
      </c>
      <c r="P832" s="137">
        <f>O832*H832</f>
        <v>0</v>
      </c>
      <c r="Q832" s="137">
        <v>6.9999999999999994E-5</v>
      </c>
      <c r="R832" s="137">
        <f>Q832*H832</f>
        <v>2.9735999999999999E-4</v>
      </c>
      <c r="S832" s="137">
        <v>0</v>
      </c>
      <c r="T832" s="138">
        <f>S832*H832</f>
        <v>0</v>
      </c>
      <c r="AR832" s="139" t="s">
        <v>312</v>
      </c>
      <c r="AT832" s="139" t="s">
        <v>140</v>
      </c>
      <c r="AU832" s="139" t="s">
        <v>92</v>
      </c>
      <c r="AY832" s="17" t="s">
        <v>137</v>
      </c>
      <c r="BE832" s="140">
        <f>IF(N832="základní",J832,0)</f>
        <v>0</v>
      </c>
      <c r="BF832" s="140">
        <f>IF(N832="snížená",J832,0)</f>
        <v>0</v>
      </c>
      <c r="BG832" s="140">
        <f>IF(N832="zákl. přenesená",J832,0)</f>
        <v>0</v>
      </c>
      <c r="BH832" s="140">
        <f>IF(N832="sníž. přenesená",J832,0)</f>
        <v>0</v>
      </c>
      <c r="BI832" s="140">
        <f>IF(N832="nulová",J832,0)</f>
        <v>0</v>
      </c>
      <c r="BJ832" s="17" t="s">
        <v>90</v>
      </c>
      <c r="BK832" s="140">
        <f>ROUND(I832*H832,2)</f>
        <v>0</v>
      </c>
      <c r="BL832" s="17" t="s">
        <v>312</v>
      </c>
      <c r="BM832" s="139" t="s">
        <v>1168</v>
      </c>
    </row>
    <row r="833" spans="2:65" s="1" customFormat="1" ht="10.199999999999999">
      <c r="B833" s="33"/>
      <c r="D833" s="155" t="s">
        <v>212</v>
      </c>
      <c r="F833" s="156" t="s">
        <v>1169</v>
      </c>
      <c r="I833" s="143"/>
      <c r="L833" s="33"/>
      <c r="M833" s="144"/>
      <c r="T833" s="54"/>
      <c r="AT833" s="17" t="s">
        <v>212</v>
      </c>
      <c r="AU833" s="17" t="s">
        <v>92</v>
      </c>
    </row>
    <row r="834" spans="2:65" s="12" customFormat="1" ht="10.199999999999999">
      <c r="B834" s="145"/>
      <c r="D834" s="141" t="s">
        <v>163</v>
      </c>
      <c r="E834" s="146" t="s">
        <v>44</v>
      </c>
      <c r="F834" s="147" t="s">
        <v>1170</v>
      </c>
      <c r="H834" s="148">
        <v>4.2480000000000002</v>
      </c>
      <c r="I834" s="149"/>
      <c r="L834" s="145"/>
      <c r="M834" s="150"/>
      <c r="T834" s="151"/>
      <c r="AT834" s="146" t="s">
        <v>163</v>
      </c>
      <c r="AU834" s="146" t="s">
        <v>92</v>
      </c>
      <c r="AV834" s="12" t="s">
        <v>92</v>
      </c>
      <c r="AW834" s="12" t="s">
        <v>42</v>
      </c>
      <c r="AX834" s="12" t="s">
        <v>90</v>
      </c>
      <c r="AY834" s="146" t="s">
        <v>137</v>
      </c>
    </row>
    <row r="835" spans="2:65" s="1" customFormat="1" ht="21.75" customHeight="1">
      <c r="B835" s="33"/>
      <c r="C835" s="128" t="s">
        <v>1171</v>
      </c>
      <c r="D835" s="128" t="s">
        <v>140</v>
      </c>
      <c r="E835" s="129" t="s">
        <v>1172</v>
      </c>
      <c r="F835" s="130" t="s">
        <v>1173</v>
      </c>
      <c r="G835" s="131" t="s">
        <v>209</v>
      </c>
      <c r="H835" s="132">
        <v>4.2480000000000002</v>
      </c>
      <c r="I835" s="133"/>
      <c r="J835" s="134">
        <f>ROUND(I835*H835,2)</f>
        <v>0</v>
      </c>
      <c r="K835" s="130" t="s">
        <v>210</v>
      </c>
      <c r="L835" s="33"/>
      <c r="M835" s="135" t="s">
        <v>44</v>
      </c>
      <c r="N835" s="136" t="s">
        <v>53</v>
      </c>
      <c r="P835" s="137">
        <f>O835*H835</f>
        <v>0</v>
      </c>
      <c r="Q835" s="137">
        <v>6.9999999999999994E-5</v>
      </c>
      <c r="R835" s="137">
        <f>Q835*H835</f>
        <v>2.9735999999999999E-4</v>
      </c>
      <c r="S835" s="137">
        <v>0</v>
      </c>
      <c r="T835" s="138">
        <f>S835*H835</f>
        <v>0</v>
      </c>
      <c r="AR835" s="139" t="s">
        <v>312</v>
      </c>
      <c r="AT835" s="139" t="s">
        <v>140</v>
      </c>
      <c r="AU835" s="139" t="s">
        <v>92</v>
      </c>
      <c r="AY835" s="17" t="s">
        <v>137</v>
      </c>
      <c r="BE835" s="140">
        <f>IF(N835="základní",J835,0)</f>
        <v>0</v>
      </c>
      <c r="BF835" s="140">
        <f>IF(N835="snížená",J835,0)</f>
        <v>0</v>
      </c>
      <c r="BG835" s="140">
        <f>IF(N835="zákl. přenesená",J835,0)</f>
        <v>0</v>
      </c>
      <c r="BH835" s="140">
        <f>IF(N835="sníž. přenesená",J835,0)</f>
        <v>0</v>
      </c>
      <c r="BI835" s="140">
        <f>IF(N835="nulová",J835,0)</f>
        <v>0</v>
      </c>
      <c r="BJ835" s="17" t="s">
        <v>90</v>
      </c>
      <c r="BK835" s="140">
        <f>ROUND(I835*H835,2)</f>
        <v>0</v>
      </c>
      <c r="BL835" s="17" t="s">
        <v>312</v>
      </c>
      <c r="BM835" s="139" t="s">
        <v>1174</v>
      </c>
    </row>
    <row r="836" spans="2:65" s="1" customFormat="1" ht="10.199999999999999">
      <c r="B836" s="33"/>
      <c r="D836" s="155" t="s">
        <v>212</v>
      </c>
      <c r="F836" s="156" t="s">
        <v>1175</v>
      </c>
      <c r="I836" s="143"/>
      <c r="L836" s="33"/>
      <c r="M836" s="144"/>
      <c r="T836" s="54"/>
      <c r="AT836" s="17" t="s">
        <v>212</v>
      </c>
      <c r="AU836" s="17" t="s">
        <v>92</v>
      </c>
    </row>
    <row r="837" spans="2:65" s="12" customFormat="1" ht="10.199999999999999">
      <c r="B837" s="145"/>
      <c r="D837" s="141" t="s">
        <v>163</v>
      </c>
      <c r="E837" s="146" t="s">
        <v>44</v>
      </c>
      <c r="F837" s="147" t="s">
        <v>1170</v>
      </c>
      <c r="H837" s="148">
        <v>4.2480000000000002</v>
      </c>
      <c r="I837" s="149"/>
      <c r="L837" s="145"/>
      <c r="M837" s="150"/>
      <c r="T837" s="151"/>
      <c r="AT837" s="146" t="s">
        <v>163</v>
      </c>
      <c r="AU837" s="146" t="s">
        <v>92</v>
      </c>
      <c r="AV837" s="12" t="s">
        <v>92</v>
      </c>
      <c r="AW837" s="12" t="s">
        <v>42</v>
      </c>
      <c r="AX837" s="12" t="s">
        <v>90</v>
      </c>
      <c r="AY837" s="146" t="s">
        <v>137</v>
      </c>
    </row>
    <row r="838" spans="2:65" s="1" customFormat="1" ht="16.5" customHeight="1">
      <c r="B838" s="33"/>
      <c r="C838" s="128" t="s">
        <v>1176</v>
      </c>
      <c r="D838" s="128" t="s">
        <v>140</v>
      </c>
      <c r="E838" s="129" t="s">
        <v>1177</v>
      </c>
      <c r="F838" s="130" t="s">
        <v>1178</v>
      </c>
      <c r="G838" s="131" t="s">
        <v>209</v>
      </c>
      <c r="H838" s="132">
        <v>4.2480000000000002</v>
      </c>
      <c r="I838" s="133"/>
      <c r="J838" s="134">
        <f>ROUND(I838*H838,2)</f>
        <v>0</v>
      </c>
      <c r="K838" s="130" t="s">
        <v>210</v>
      </c>
      <c r="L838" s="33"/>
      <c r="M838" s="135" t="s">
        <v>44</v>
      </c>
      <c r="N838" s="136" t="s">
        <v>53</v>
      </c>
      <c r="P838" s="137">
        <f>O838*H838</f>
        <v>0</v>
      </c>
      <c r="Q838" s="137">
        <v>1.3999999999999999E-4</v>
      </c>
      <c r="R838" s="137">
        <f>Q838*H838</f>
        <v>5.9471999999999997E-4</v>
      </c>
      <c r="S838" s="137">
        <v>0</v>
      </c>
      <c r="T838" s="138">
        <f>S838*H838</f>
        <v>0</v>
      </c>
      <c r="AR838" s="139" t="s">
        <v>312</v>
      </c>
      <c r="AT838" s="139" t="s">
        <v>140</v>
      </c>
      <c r="AU838" s="139" t="s">
        <v>92</v>
      </c>
      <c r="AY838" s="17" t="s">
        <v>137</v>
      </c>
      <c r="BE838" s="140">
        <f>IF(N838="základní",J838,0)</f>
        <v>0</v>
      </c>
      <c r="BF838" s="140">
        <f>IF(N838="snížená",J838,0)</f>
        <v>0</v>
      </c>
      <c r="BG838" s="140">
        <f>IF(N838="zákl. přenesená",J838,0)</f>
        <v>0</v>
      </c>
      <c r="BH838" s="140">
        <f>IF(N838="sníž. přenesená",J838,0)</f>
        <v>0</v>
      </c>
      <c r="BI838" s="140">
        <f>IF(N838="nulová",J838,0)</f>
        <v>0</v>
      </c>
      <c r="BJ838" s="17" t="s">
        <v>90</v>
      </c>
      <c r="BK838" s="140">
        <f>ROUND(I838*H838,2)</f>
        <v>0</v>
      </c>
      <c r="BL838" s="17" t="s">
        <v>312</v>
      </c>
      <c r="BM838" s="139" t="s">
        <v>1179</v>
      </c>
    </row>
    <row r="839" spans="2:65" s="1" customFormat="1" ht="10.199999999999999">
      <c r="B839" s="33"/>
      <c r="D839" s="155" t="s">
        <v>212</v>
      </c>
      <c r="F839" s="156" t="s">
        <v>1180</v>
      </c>
      <c r="I839" s="143"/>
      <c r="L839" s="33"/>
      <c r="M839" s="144"/>
      <c r="T839" s="54"/>
      <c r="AT839" s="17" t="s">
        <v>212</v>
      </c>
      <c r="AU839" s="17" t="s">
        <v>92</v>
      </c>
    </row>
    <row r="840" spans="2:65" s="12" customFormat="1" ht="10.199999999999999">
      <c r="B840" s="145"/>
      <c r="D840" s="141" t="s">
        <v>163</v>
      </c>
      <c r="E840" s="146" t="s">
        <v>44</v>
      </c>
      <c r="F840" s="147" t="s">
        <v>1170</v>
      </c>
      <c r="H840" s="148">
        <v>4.2480000000000002</v>
      </c>
      <c r="I840" s="149"/>
      <c r="L840" s="145"/>
      <c r="M840" s="150"/>
      <c r="T840" s="151"/>
      <c r="AT840" s="146" t="s">
        <v>163</v>
      </c>
      <c r="AU840" s="146" t="s">
        <v>92</v>
      </c>
      <c r="AV840" s="12" t="s">
        <v>92</v>
      </c>
      <c r="AW840" s="12" t="s">
        <v>42</v>
      </c>
      <c r="AX840" s="12" t="s">
        <v>90</v>
      </c>
      <c r="AY840" s="146" t="s">
        <v>137</v>
      </c>
    </row>
    <row r="841" spans="2:65" s="1" customFormat="1" ht="16.5" customHeight="1">
      <c r="B841" s="33"/>
      <c r="C841" s="128" t="s">
        <v>1181</v>
      </c>
      <c r="D841" s="128" t="s">
        <v>140</v>
      </c>
      <c r="E841" s="129" t="s">
        <v>1182</v>
      </c>
      <c r="F841" s="130" t="s">
        <v>1183</v>
      </c>
      <c r="G841" s="131" t="s">
        <v>209</v>
      </c>
      <c r="H841" s="132">
        <v>4.2480000000000002</v>
      </c>
      <c r="I841" s="133"/>
      <c r="J841" s="134">
        <f>ROUND(I841*H841,2)</f>
        <v>0</v>
      </c>
      <c r="K841" s="130" t="s">
        <v>210</v>
      </c>
      <c r="L841" s="33"/>
      <c r="M841" s="135" t="s">
        <v>44</v>
      </c>
      <c r="N841" s="136" t="s">
        <v>53</v>
      </c>
      <c r="P841" s="137">
        <f>O841*H841</f>
        <v>0</v>
      </c>
      <c r="Q841" s="137">
        <v>1.3999999999999999E-4</v>
      </c>
      <c r="R841" s="137">
        <f>Q841*H841</f>
        <v>5.9471999999999997E-4</v>
      </c>
      <c r="S841" s="137">
        <v>0</v>
      </c>
      <c r="T841" s="138">
        <f>S841*H841</f>
        <v>0</v>
      </c>
      <c r="AR841" s="139" t="s">
        <v>312</v>
      </c>
      <c r="AT841" s="139" t="s">
        <v>140</v>
      </c>
      <c r="AU841" s="139" t="s">
        <v>92</v>
      </c>
      <c r="AY841" s="17" t="s">
        <v>137</v>
      </c>
      <c r="BE841" s="140">
        <f>IF(N841="základní",J841,0)</f>
        <v>0</v>
      </c>
      <c r="BF841" s="140">
        <f>IF(N841="snížená",J841,0)</f>
        <v>0</v>
      </c>
      <c r="BG841" s="140">
        <f>IF(N841="zákl. přenesená",J841,0)</f>
        <v>0</v>
      </c>
      <c r="BH841" s="140">
        <f>IF(N841="sníž. přenesená",J841,0)</f>
        <v>0</v>
      </c>
      <c r="BI841" s="140">
        <f>IF(N841="nulová",J841,0)</f>
        <v>0</v>
      </c>
      <c r="BJ841" s="17" t="s">
        <v>90</v>
      </c>
      <c r="BK841" s="140">
        <f>ROUND(I841*H841,2)</f>
        <v>0</v>
      </c>
      <c r="BL841" s="17" t="s">
        <v>312</v>
      </c>
      <c r="BM841" s="139" t="s">
        <v>1184</v>
      </c>
    </row>
    <row r="842" spans="2:65" s="1" customFormat="1" ht="10.199999999999999">
      <c r="B842" s="33"/>
      <c r="D842" s="155" t="s">
        <v>212</v>
      </c>
      <c r="F842" s="156" t="s">
        <v>1185</v>
      </c>
      <c r="I842" s="143"/>
      <c r="L842" s="33"/>
      <c r="M842" s="144"/>
      <c r="T842" s="54"/>
      <c r="AT842" s="17" t="s">
        <v>212</v>
      </c>
      <c r="AU842" s="17" t="s">
        <v>92</v>
      </c>
    </row>
    <row r="843" spans="2:65" s="12" customFormat="1" ht="10.199999999999999">
      <c r="B843" s="145"/>
      <c r="D843" s="141" t="s">
        <v>163</v>
      </c>
      <c r="E843" s="146" t="s">
        <v>44</v>
      </c>
      <c r="F843" s="147" t="s">
        <v>1170</v>
      </c>
      <c r="H843" s="148">
        <v>4.2480000000000002</v>
      </c>
      <c r="I843" s="149"/>
      <c r="L843" s="145"/>
      <c r="M843" s="150"/>
      <c r="T843" s="151"/>
      <c r="AT843" s="146" t="s">
        <v>163</v>
      </c>
      <c r="AU843" s="146" t="s">
        <v>92</v>
      </c>
      <c r="AV843" s="12" t="s">
        <v>92</v>
      </c>
      <c r="AW843" s="12" t="s">
        <v>42</v>
      </c>
      <c r="AX843" s="12" t="s">
        <v>90</v>
      </c>
      <c r="AY843" s="146" t="s">
        <v>137</v>
      </c>
    </row>
    <row r="844" spans="2:65" s="1" customFormat="1" ht="16.5" customHeight="1">
      <c r="B844" s="33"/>
      <c r="C844" s="128" t="s">
        <v>1186</v>
      </c>
      <c r="D844" s="128" t="s">
        <v>140</v>
      </c>
      <c r="E844" s="129" t="s">
        <v>1187</v>
      </c>
      <c r="F844" s="130" t="s">
        <v>1188</v>
      </c>
      <c r="G844" s="131" t="s">
        <v>209</v>
      </c>
      <c r="H844" s="132">
        <v>4.2480000000000002</v>
      </c>
      <c r="I844" s="133"/>
      <c r="J844" s="134">
        <f>ROUND(I844*H844,2)</f>
        <v>0</v>
      </c>
      <c r="K844" s="130" t="s">
        <v>210</v>
      </c>
      <c r="L844" s="33"/>
      <c r="M844" s="135" t="s">
        <v>44</v>
      </c>
      <c r="N844" s="136" t="s">
        <v>53</v>
      </c>
      <c r="P844" s="137">
        <f>O844*H844</f>
        <v>0</v>
      </c>
      <c r="Q844" s="137">
        <v>1.3999999999999999E-4</v>
      </c>
      <c r="R844" s="137">
        <f>Q844*H844</f>
        <v>5.9471999999999997E-4</v>
      </c>
      <c r="S844" s="137">
        <v>0</v>
      </c>
      <c r="T844" s="138">
        <f>S844*H844</f>
        <v>0</v>
      </c>
      <c r="AR844" s="139" t="s">
        <v>312</v>
      </c>
      <c r="AT844" s="139" t="s">
        <v>140</v>
      </c>
      <c r="AU844" s="139" t="s">
        <v>92</v>
      </c>
      <c r="AY844" s="17" t="s">
        <v>137</v>
      </c>
      <c r="BE844" s="140">
        <f>IF(N844="základní",J844,0)</f>
        <v>0</v>
      </c>
      <c r="BF844" s="140">
        <f>IF(N844="snížená",J844,0)</f>
        <v>0</v>
      </c>
      <c r="BG844" s="140">
        <f>IF(N844="zákl. přenesená",J844,0)</f>
        <v>0</v>
      </c>
      <c r="BH844" s="140">
        <f>IF(N844="sníž. přenesená",J844,0)</f>
        <v>0</v>
      </c>
      <c r="BI844" s="140">
        <f>IF(N844="nulová",J844,0)</f>
        <v>0</v>
      </c>
      <c r="BJ844" s="17" t="s">
        <v>90</v>
      </c>
      <c r="BK844" s="140">
        <f>ROUND(I844*H844,2)</f>
        <v>0</v>
      </c>
      <c r="BL844" s="17" t="s">
        <v>312</v>
      </c>
      <c r="BM844" s="139" t="s">
        <v>1189</v>
      </c>
    </row>
    <row r="845" spans="2:65" s="1" customFormat="1" ht="10.199999999999999">
      <c r="B845" s="33"/>
      <c r="D845" s="155" t="s">
        <v>212</v>
      </c>
      <c r="F845" s="156" t="s">
        <v>1190</v>
      </c>
      <c r="I845" s="143"/>
      <c r="L845" s="33"/>
      <c r="M845" s="144"/>
      <c r="T845" s="54"/>
      <c r="AT845" s="17" t="s">
        <v>212</v>
      </c>
      <c r="AU845" s="17" t="s">
        <v>92</v>
      </c>
    </row>
    <row r="846" spans="2:65" s="12" customFormat="1" ht="10.199999999999999">
      <c r="B846" s="145"/>
      <c r="D846" s="141" t="s">
        <v>163</v>
      </c>
      <c r="E846" s="146" t="s">
        <v>44</v>
      </c>
      <c r="F846" s="147" t="s">
        <v>1170</v>
      </c>
      <c r="H846" s="148">
        <v>4.2480000000000002</v>
      </c>
      <c r="I846" s="149"/>
      <c r="L846" s="145"/>
      <c r="M846" s="150"/>
      <c r="T846" s="151"/>
      <c r="AT846" s="146" t="s">
        <v>163</v>
      </c>
      <c r="AU846" s="146" t="s">
        <v>92</v>
      </c>
      <c r="AV846" s="12" t="s">
        <v>92</v>
      </c>
      <c r="AW846" s="12" t="s">
        <v>42</v>
      </c>
      <c r="AX846" s="12" t="s">
        <v>90</v>
      </c>
      <c r="AY846" s="146" t="s">
        <v>137</v>
      </c>
    </row>
    <row r="847" spans="2:65" s="1" customFormat="1" ht="24.15" customHeight="1">
      <c r="B847" s="33"/>
      <c r="C847" s="128" t="s">
        <v>1191</v>
      </c>
      <c r="D847" s="128" t="s">
        <v>140</v>
      </c>
      <c r="E847" s="129" t="s">
        <v>1192</v>
      </c>
      <c r="F847" s="130" t="s">
        <v>1193</v>
      </c>
      <c r="G847" s="131" t="s">
        <v>209</v>
      </c>
      <c r="H847" s="132">
        <v>11.8</v>
      </c>
      <c r="I847" s="133"/>
      <c r="J847" s="134">
        <f>ROUND(I847*H847,2)</f>
        <v>0</v>
      </c>
      <c r="K847" s="130" t="s">
        <v>210</v>
      </c>
      <c r="L847" s="33"/>
      <c r="M847" s="135" t="s">
        <v>44</v>
      </c>
      <c r="N847" s="136" t="s">
        <v>53</v>
      </c>
      <c r="P847" s="137">
        <f>O847*H847</f>
        <v>0</v>
      </c>
      <c r="Q847" s="137">
        <v>2.5000000000000001E-3</v>
      </c>
      <c r="R847" s="137">
        <f>Q847*H847</f>
        <v>2.9500000000000002E-2</v>
      </c>
      <c r="S847" s="137">
        <v>0</v>
      </c>
      <c r="T847" s="138">
        <f>S847*H847</f>
        <v>0</v>
      </c>
      <c r="AR847" s="139" t="s">
        <v>312</v>
      </c>
      <c r="AT847" s="139" t="s">
        <v>140</v>
      </c>
      <c r="AU847" s="139" t="s">
        <v>92</v>
      </c>
      <c r="AY847" s="17" t="s">
        <v>137</v>
      </c>
      <c r="BE847" s="140">
        <f>IF(N847="základní",J847,0)</f>
        <v>0</v>
      </c>
      <c r="BF847" s="140">
        <f>IF(N847="snížená",J847,0)</f>
        <v>0</v>
      </c>
      <c r="BG847" s="140">
        <f>IF(N847="zákl. přenesená",J847,0)</f>
        <v>0</v>
      </c>
      <c r="BH847" s="140">
        <f>IF(N847="sníž. přenesená",J847,0)</f>
        <v>0</v>
      </c>
      <c r="BI847" s="140">
        <f>IF(N847="nulová",J847,0)</f>
        <v>0</v>
      </c>
      <c r="BJ847" s="17" t="s">
        <v>90</v>
      </c>
      <c r="BK847" s="140">
        <f>ROUND(I847*H847,2)</f>
        <v>0</v>
      </c>
      <c r="BL847" s="17" t="s">
        <v>312</v>
      </c>
      <c r="BM847" s="139" t="s">
        <v>1194</v>
      </c>
    </row>
    <row r="848" spans="2:65" s="1" customFormat="1" ht="10.199999999999999">
      <c r="B848" s="33"/>
      <c r="D848" s="155" t="s">
        <v>212</v>
      </c>
      <c r="F848" s="156" t="s">
        <v>1195</v>
      </c>
      <c r="I848" s="143"/>
      <c r="L848" s="33"/>
      <c r="M848" s="144"/>
      <c r="T848" s="54"/>
      <c r="AT848" s="17" t="s">
        <v>212</v>
      </c>
      <c r="AU848" s="17" t="s">
        <v>92</v>
      </c>
    </row>
    <row r="849" spans="2:65" s="14" customFormat="1" ht="10.199999999999999">
      <c r="B849" s="164"/>
      <c r="D849" s="141" t="s">
        <v>163</v>
      </c>
      <c r="E849" s="165" t="s">
        <v>44</v>
      </c>
      <c r="F849" s="166" t="s">
        <v>305</v>
      </c>
      <c r="H849" s="165" t="s">
        <v>44</v>
      </c>
      <c r="I849" s="167"/>
      <c r="L849" s="164"/>
      <c r="M849" s="168"/>
      <c r="T849" s="169"/>
      <c r="AT849" s="165" t="s">
        <v>163</v>
      </c>
      <c r="AU849" s="165" t="s">
        <v>92</v>
      </c>
      <c r="AV849" s="14" t="s">
        <v>90</v>
      </c>
      <c r="AW849" s="14" t="s">
        <v>42</v>
      </c>
      <c r="AX849" s="14" t="s">
        <v>82</v>
      </c>
      <c r="AY849" s="165" t="s">
        <v>137</v>
      </c>
    </row>
    <row r="850" spans="2:65" s="12" customFormat="1" ht="10.199999999999999">
      <c r="B850" s="145"/>
      <c r="D850" s="141" t="s">
        <v>163</v>
      </c>
      <c r="E850" s="146" t="s">
        <v>44</v>
      </c>
      <c r="F850" s="147" t="s">
        <v>633</v>
      </c>
      <c r="H850" s="148">
        <v>11.8</v>
      </c>
      <c r="I850" s="149"/>
      <c r="L850" s="145"/>
      <c r="M850" s="150"/>
      <c r="T850" s="151"/>
      <c r="AT850" s="146" t="s">
        <v>163</v>
      </c>
      <c r="AU850" s="146" t="s">
        <v>92</v>
      </c>
      <c r="AV850" s="12" t="s">
        <v>92</v>
      </c>
      <c r="AW850" s="12" t="s">
        <v>42</v>
      </c>
      <c r="AX850" s="12" t="s">
        <v>82</v>
      </c>
      <c r="AY850" s="146" t="s">
        <v>137</v>
      </c>
    </row>
    <row r="851" spans="2:65" s="13" customFormat="1" ht="10.199999999999999">
      <c r="B851" s="157"/>
      <c r="D851" s="141" t="s">
        <v>163</v>
      </c>
      <c r="E851" s="158" t="s">
        <v>44</v>
      </c>
      <c r="F851" s="159" t="s">
        <v>222</v>
      </c>
      <c r="H851" s="160">
        <v>11.8</v>
      </c>
      <c r="I851" s="161"/>
      <c r="L851" s="157"/>
      <c r="M851" s="162"/>
      <c r="T851" s="163"/>
      <c r="AT851" s="158" t="s">
        <v>163</v>
      </c>
      <c r="AU851" s="158" t="s">
        <v>92</v>
      </c>
      <c r="AV851" s="13" t="s">
        <v>155</v>
      </c>
      <c r="AW851" s="13" t="s">
        <v>42</v>
      </c>
      <c r="AX851" s="13" t="s">
        <v>90</v>
      </c>
      <c r="AY851" s="158" t="s">
        <v>137</v>
      </c>
    </row>
    <row r="852" spans="2:65" s="11" customFormat="1" ht="22.8" customHeight="1">
      <c r="B852" s="116"/>
      <c r="D852" s="117" t="s">
        <v>81</v>
      </c>
      <c r="E852" s="126" t="s">
        <v>1196</v>
      </c>
      <c r="F852" s="126" t="s">
        <v>1197</v>
      </c>
      <c r="I852" s="119"/>
      <c r="J852" s="127">
        <f>BK852</f>
        <v>0</v>
      </c>
      <c r="L852" s="116"/>
      <c r="M852" s="121"/>
      <c r="P852" s="122">
        <f>SUM(P853:P875)</f>
        <v>0</v>
      </c>
      <c r="R852" s="122">
        <f>SUM(R853:R875)</f>
        <v>0.16844239999999999</v>
      </c>
      <c r="T852" s="123">
        <f>SUM(T853:T875)</f>
        <v>0</v>
      </c>
      <c r="AR852" s="117" t="s">
        <v>92</v>
      </c>
      <c r="AT852" s="124" t="s">
        <v>81</v>
      </c>
      <c r="AU852" s="124" t="s">
        <v>90</v>
      </c>
      <c r="AY852" s="117" t="s">
        <v>137</v>
      </c>
      <c r="BK852" s="125">
        <f>SUM(BK853:BK875)</f>
        <v>0</v>
      </c>
    </row>
    <row r="853" spans="2:65" s="1" customFormat="1" ht="16.5" customHeight="1">
      <c r="B853" s="33"/>
      <c r="C853" s="128" t="s">
        <v>1198</v>
      </c>
      <c r="D853" s="128" t="s">
        <v>140</v>
      </c>
      <c r="E853" s="129" t="s">
        <v>1199</v>
      </c>
      <c r="F853" s="130" t="s">
        <v>1200</v>
      </c>
      <c r="G853" s="131" t="s">
        <v>209</v>
      </c>
      <c r="H853" s="132">
        <v>601.58000000000004</v>
      </c>
      <c r="I853" s="133"/>
      <c r="J853" s="134">
        <f>ROUND(I853*H853,2)</f>
        <v>0</v>
      </c>
      <c r="K853" s="130" t="s">
        <v>44</v>
      </c>
      <c r="L853" s="33"/>
      <c r="M853" s="135" t="s">
        <v>44</v>
      </c>
      <c r="N853" s="136" t="s">
        <v>53</v>
      </c>
      <c r="P853" s="137">
        <f>O853*H853</f>
        <v>0</v>
      </c>
      <c r="Q853" s="137">
        <v>2.7999999999999998E-4</v>
      </c>
      <c r="R853" s="137">
        <f>Q853*H853</f>
        <v>0.16844239999999999</v>
      </c>
      <c r="S853" s="137">
        <v>0</v>
      </c>
      <c r="T853" s="138">
        <f>S853*H853</f>
        <v>0</v>
      </c>
      <c r="AR853" s="139" t="s">
        <v>312</v>
      </c>
      <c r="AT853" s="139" t="s">
        <v>140</v>
      </c>
      <c r="AU853" s="139" t="s">
        <v>92</v>
      </c>
      <c r="AY853" s="17" t="s">
        <v>137</v>
      </c>
      <c r="BE853" s="140">
        <f>IF(N853="základní",J853,0)</f>
        <v>0</v>
      </c>
      <c r="BF853" s="140">
        <f>IF(N853="snížená",J853,0)</f>
        <v>0</v>
      </c>
      <c r="BG853" s="140">
        <f>IF(N853="zákl. přenesená",J853,0)</f>
        <v>0</v>
      </c>
      <c r="BH853" s="140">
        <f>IF(N853="sníž. přenesená",J853,0)</f>
        <v>0</v>
      </c>
      <c r="BI853" s="140">
        <f>IF(N853="nulová",J853,0)</f>
        <v>0</v>
      </c>
      <c r="BJ853" s="17" t="s">
        <v>90</v>
      </c>
      <c r="BK853" s="140">
        <f>ROUND(I853*H853,2)</f>
        <v>0</v>
      </c>
      <c r="BL853" s="17" t="s">
        <v>312</v>
      </c>
      <c r="BM853" s="139" t="s">
        <v>1201</v>
      </c>
    </row>
    <row r="854" spans="2:65" s="14" customFormat="1" ht="10.199999999999999">
      <c r="B854" s="164"/>
      <c r="D854" s="141" t="s">
        <v>163</v>
      </c>
      <c r="E854" s="165" t="s">
        <v>44</v>
      </c>
      <c r="F854" s="166" t="s">
        <v>271</v>
      </c>
      <c r="H854" s="165" t="s">
        <v>44</v>
      </c>
      <c r="I854" s="167"/>
      <c r="L854" s="164"/>
      <c r="M854" s="168"/>
      <c r="T854" s="169"/>
      <c r="AT854" s="165" t="s">
        <v>163</v>
      </c>
      <c r="AU854" s="165" t="s">
        <v>92</v>
      </c>
      <c r="AV854" s="14" t="s">
        <v>90</v>
      </c>
      <c r="AW854" s="14" t="s">
        <v>42</v>
      </c>
      <c r="AX854" s="14" t="s">
        <v>82</v>
      </c>
      <c r="AY854" s="165" t="s">
        <v>137</v>
      </c>
    </row>
    <row r="855" spans="2:65" s="12" customFormat="1" ht="10.199999999999999">
      <c r="B855" s="145"/>
      <c r="D855" s="141" t="s">
        <v>163</v>
      </c>
      <c r="E855" s="146" t="s">
        <v>44</v>
      </c>
      <c r="F855" s="147" t="s">
        <v>290</v>
      </c>
      <c r="H855" s="148">
        <v>21.07</v>
      </c>
      <c r="I855" s="149"/>
      <c r="L855" s="145"/>
      <c r="M855" s="150"/>
      <c r="T855" s="151"/>
      <c r="AT855" s="146" t="s">
        <v>163</v>
      </c>
      <c r="AU855" s="146" t="s">
        <v>92</v>
      </c>
      <c r="AV855" s="12" t="s">
        <v>92</v>
      </c>
      <c r="AW855" s="12" t="s">
        <v>42</v>
      </c>
      <c r="AX855" s="12" t="s">
        <v>82</v>
      </c>
      <c r="AY855" s="146" t="s">
        <v>137</v>
      </c>
    </row>
    <row r="856" spans="2:65" s="12" customFormat="1" ht="10.199999999999999">
      <c r="B856" s="145"/>
      <c r="D856" s="141" t="s">
        <v>163</v>
      </c>
      <c r="E856" s="146" t="s">
        <v>44</v>
      </c>
      <c r="F856" s="147" t="s">
        <v>291</v>
      </c>
      <c r="H856" s="148">
        <v>19.59</v>
      </c>
      <c r="I856" s="149"/>
      <c r="L856" s="145"/>
      <c r="M856" s="150"/>
      <c r="T856" s="151"/>
      <c r="AT856" s="146" t="s">
        <v>163</v>
      </c>
      <c r="AU856" s="146" t="s">
        <v>92</v>
      </c>
      <c r="AV856" s="12" t="s">
        <v>92</v>
      </c>
      <c r="AW856" s="12" t="s">
        <v>42</v>
      </c>
      <c r="AX856" s="12" t="s">
        <v>82</v>
      </c>
      <c r="AY856" s="146" t="s">
        <v>137</v>
      </c>
    </row>
    <row r="857" spans="2:65" s="12" customFormat="1" ht="10.199999999999999">
      <c r="B857" s="145"/>
      <c r="D857" s="141" t="s">
        <v>163</v>
      </c>
      <c r="E857" s="146" t="s">
        <v>44</v>
      </c>
      <c r="F857" s="147" t="s">
        <v>292</v>
      </c>
      <c r="H857" s="148">
        <v>25.7</v>
      </c>
      <c r="I857" s="149"/>
      <c r="L857" s="145"/>
      <c r="M857" s="150"/>
      <c r="T857" s="151"/>
      <c r="AT857" s="146" t="s">
        <v>163</v>
      </c>
      <c r="AU857" s="146" t="s">
        <v>92</v>
      </c>
      <c r="AV857" s="12" t="s">
        <v>92</v>
      </c>
      <c r="AW857" s="12" t="s">
        <v>42</v>
      </c>
      <c r="AX857" s="12" t="s">
        <v>82</v>
      </c>
      <c r="AY857" s="146" t="s">
        <v>137</v>
      </c>
    </row>
    <row r="858" spans="2:65" s="12" customFormat="1" ht="10.199999999999999">
      <c r="B858" s="145"/>
      <c r="D858" s="141" t="s">
        <v>163</v>
      </c>
      <c r="E858" s="146" t="s">
        <v>44</v>
      </c>
      <c r="F858" s="147" t="s">
        <v>293</v>
      </c>
      <c r="H858" s="148">
        <v>5.75</v>
      </c>
      <c r="I858" s="149"/>
      <c r="L858" s="145"/>
      <c r="M858" s="150"/>
      <c r="T858" s="151"/>
      <c r="AT858" s="146" t="s">
        <v>163</v>
      </c>
      <c r="AU858" s="146" t="s">
        <v>92</v>
      </c>
      <c r="AV858" s="12" t="s">
        <v>92</v>
      </c>
      <c r="AW858" s="12" t="s">
        <v>42</v>
      </c>
      <c r="AX858" s="12" t="s">
        <v>82</v>
      </c>
      <c r="AY858" s="146" t="s">
        <v>137</v>
      </c>
    </row>
    <row r="859" spans="2:65" s="12" customFormat="1" ht="10.199999999999999">
      <c r="B859" s="145"/>
      <c r="D859" s="141" t="s">
        <v>163</v>
      </c>
      <c r="E859" s="146" t="s">
        <v>44</v>
      </c>
      <c r="F859" s="147" t="s">
        <v>294</v>
      </c>
      <c r="H859" s="148">
        <v>10.3</v>
      </c>
      <c r="I859" s="149"/>
      <c r="L859" s="145"/>
      <c r="M859" s="150"/>
      <c r="T859" s="151"/>
      <c r="AT859" s="146" t="s">
        <v>163</v>
      </c>
      <c r="AU859" s="146" t="s">
        <v>92</v>
      </c>
      <c r="AV859" s="12" t="s">
        <v>92</v>
      </c>
      <c r="AW859" s="12" t="s">
        <v>42</v>
      </c>
      <c r="AX859" s="12" t="s">
        <v>82</v>
      </c>
      <c r="AY859" s="146" t="s">
        <v>137</v>
      </c>
    </row>
    <row r="860" spans="2:65" s="12" customFormat="1" ht="10.199999999999999">
      <c r="B860" s="145"/>
      <c r="D860" s="141" t="s">
        <v>163</v>
      </c>
      <c r="E860" s="146" t="s">
        <v>44</v>
      </c>
      <c r="F860" s="147" t="s">
        <v>295</v>
      </c>
      <c r="H860" s="148">
        <v>26.2</v>
      </c>
      <c r="I860" s="149"/>
      <c r="L860" s="145"/>
      <c r="M860" s="150"/>
      <c r="T860" s="151"/>
      <c r="AT860" s="146" t="s">
        <v>163</v>
      </c>
      <c r="AU860" s="146" t="s">
        <v>92</v>
      </c>
      <c r="AV860" s="12" t="s">
        <v>92</v>
      </c>
      <c r="AW860" s="12" t="s">
        <v>42</v>
      </c>
      <c r="AX860" s="12" t="s">
        <v>82</v>
      </c>
      <c r="AY860" s="146" t="s">
        <v>137</v>
      </c>
    </row>
    <row r="861" spans="2:65" s="12" customFormat="1" ht="10.199999999999999">
      <c r="B861" s="145"/>
      <c r="D861" s="141" t="s">
        <v>163</v>
      </c>
      <c r="E861" s="146" t="s">
        <v>44</v>
      </c>
      <c r="F861" s="147" t="s">
        <v>296</v>
      </c>
      <c r="H861" s="148">
        <v>25.95</v>
      </c>
      <c r="I861" s="149"/>
      <c r="L861" s="145"/>
      <c r="M861" s="150"/>
      <c r="T861" s="151"/>
      <c r="AT861" s="146" t="s">
        <v>163</v>
      </c>
      <c r="AU861" s="146" t="s">
        <v>92</v>
      </c>
      <c r="AV861" s="12" t="s">
        <v>92</v>
      </c>
      <c r="AW861" s="12" t="s">
        <v>42</v>
      </c>
      <c r="AX861" s="12" t="s">
        <v>82</v>
      </c>
      <c r="AY861" s="146" t="s">
        <v>137</v>
      </c>
    </row>
    <row r="862" spans="2:65" s="12" customFormat="1" ht="10.199999999999999">
      <c r="B862" s="145"/>
      <c r="D862" s="141" t="s">
        <v>163</v>
      </c>
      <c r="E862" s="146" t="s">
        <v>44</v>
      </c>
      <c r="F862" s="147" t="s">
        <v>297</v>
      </c>
      <c r="H862" s="148">
        <v>112.8</v>
      </c>
      <c r="I862" s="149"/>
      <c r="L862" s="145"/>
      <c r="M862" s="150"/>
      <c r="T862" s="151"/>
      <c r="AT862" s="146" t="s">
        <v>163</v>
      </c>
      <c r="AU862" s="146" t="s">
        <v>92</v>
      </c>
      <c r="AV862" s="12" t="s">
        <v>92</v>
      </c>
      <c r="AW862" s="12" t="s">
        <v>42</v>
      </c>
      <c r="AX862" s="12" t="s">
        <v>82</v>
      </c>
      <c r="AY862" s="146" t="s">
        <v>137</v>
      </c>
    </row>
    <row r="863" spans="2:65" s="12" customFormat="1" ht="10.199999999999999">
      <c r="B863" s="145"/>
      <c r="D863" s="141" t="s">
        <v>163</v>
      </c>
      <c r="E863" s="146" t="s">
        <v>44</v>
      </c>
      <c r="F863" s="147" t="s">
        <v>298</v>
      </c>
      <c r="H863" s="148">
        <v>50.5</v>
      </c>
      <c r="I863" s="149"/>
      <c r="L863" s="145"/>
      <c r="M863" s="150"/>
      <c r="T863" s="151"/>
      <c r="AT863" s="146" t="s">
        <v>163</v>
      </c>
      <c r="AU863" s="146" t="s">
        <v>92</v>
      </c>
      <c r="AV863" s="12" t="s">
        <v>92</v>
      </c>
      <c r="AW863" s="12" t="s">
        <v>42</v>
      </c>
      <c r="AX863" s="12" t="s">
        <v>82</v>
      </c>
      <c r="AY863" s="146" t="s">
        <v>137</v>
      </c>
    </row>
    <row r="864" spans="2:65" s="14" customFormat="1" ht="10.199999999999999">
      <c r="B864" s="164"/>
      <c r="D864" s="141" t="s">
        <v>163</v>
      </c>
      <c r="E864" s="165" t="s">
        <v>44</v>
      </c>
      <c r="F864" s="166" t="s">
        <v>271</v>
      </c>
      <c r="H864" s="165" t="s">
        <v>44</v>
      </c>
      <c r="I864" s="167"/>
      <c r="L864" s="164"/>
      <c r="M864" s="168"/>
      <c r="T864" s="169"/>
      <c r="AT864" s="165" t="s">
        <v>163</v>
      </c>
      <c r="AU864" s="165" t="s">
        <v>92</v>
      </c>
      <c r="AV864" s="14" t="s">
        <v>90</v>
      </c>
      <c r="AW864" s="14" t="s">
        <v>42</v>
      </c>
      <c r="AX864" s="14" t="s">
        <v>82</v>
      </c>
      <c r="AY864" s="165" t="s">
        <v>137</v>
      </c>
    </row>
    <row r="865" spans="2:51" s="12" customFormat="1" ht="10.199999999999999">
      <c r="B865" s="145"/>
      <c r="D865" s="141" t="s">
        <v>163</v>
      </c>
      <c r="E865" s="146" t="s">
        <v>44</v>
      </c>
      <c r="F865" s="147" t="s">
        <v>272</v>
      </c>
      <c r="H865" s="148">
        <v>3.8</v>
      </c>
      <c r="I865" s="149"/>
      <c r="L865" s="145"/>
      <c r="M865" s="150"/>
      <c r="T865" s="151"/>
      <c r="AT865" s="146" t="s">
        <v>163</v>
      </c>
      <c r="AU865" s="146" t="s">
        <v>92</v>
      </c>
      <c r="AV865" s="12" t="s">
        <v>92</v>
      </c>
      <c r="AW865" s="12" t="s">
        <v>42</v>
      </c>
      <c r="AX865" s="12" t="s">
        <v>82</v>
      </c>
      <c r="AY865" s="146" t="s">
        <v>137</v>
      </c>
    </row>
    <row r="866" spans="2:51" s="12" customFormat="1" ht="10.199999999999999">
      <c r="B866" s="145"/>
      <c r="D866" s="141" t="s">
        <v>163</v>
      </c>
      <c r="E866" s="146" t="s">
        <v>44</v>
      </c>
      <c r="F866" s="147" t="s">
        <v>273</v>
      </c>
      <c r="H866" s="148">
        <v>4.0999999999999996</v>
      </c>
      <c r="I866" s="149"/>
      <c r="L866" s="145"/>
      <c r="M866" s="150"/>
      <c r="T866" s="151"/>
      <c r="AT866" s="146" t="s">
        <v>163</v>
      </c>
      <c r="AU866" s="146" t="s">
        <v>92</v>
      </c>
      <c r="AV866" s="12" t="s">
        <v>92</v>
      </c>
      <c r="AW866" s="12" t="s">
        <v>42</v>
      </c>
      <c r="AX866" s="12" t="s">
        <v>82</v>
      </c>
      <c r="AY866" s="146" t="s">
        <v>137</v>
      </c>
    </row>
    <row r="867" spans="2:51" s="12" customFormat="1" ht="10.199999999999999">
      <c r="B867" s="145"/>
      <c r="D867" s="141" t="s">
        <v>163</v>
      </c>
      <c r="E867" s="146" t="s">
        <v>44</v>
      </c>
      <c r="F867" s="147" t="s">
        <v>274</v>
      </c>
      <c r="H867" s="148">
        <v>5.7</v>
      </c>
      <c r="I867" s="149"/>
      <c r="L867" s="145"/>
      <c r="M867" s="150"/>
      <c r="T867" s="151"/>
      <c r="AT867" s="146" t="s">
        <v>163</v>
      </c>
      <c r="AU867" s="146" t="s">
        <v>92</v>
      </c>
      <c r="AV867" s="12" t="s">
        <v>92</v>
      </c>
      <c r="AW867" s="12" t="s">
        <v>42</v>
      </c>
      <c r="AX867" s="12" t="s">
        <v>82</v>
      </c>
      <c r="AY867" s="146" t="s">
        <v>137</v>
      </c>
    </row>
    <row r="868" spans="2:51" s="12" customFormat="1" ht="10.199999999999999">
      <c r="B868" s="145"/>
      <c r="D868" s="141" t="s">
        <v>163</v>
      </c>
      <c r="E868" s="146" t="s">
        <v>44</v>
      </c>
      <c r="F868" s="147" t="s">
        <v>275</v>
      </c>
      <c r="H868" s="148">
        <v>1.7</v>
      </c>
      <c r="I868" s="149"/>
      <c r="L868" s="145"/>
      <c r="M868" s="150"/>
      <c r="T868" s="151"/>
      <c r="AT868" s="146" t="s">
        <v>163</v>
      </c>
      <c r="AU868" s="146" t="s">
        <v>92</v>
      </c>
      <c r="AV868" s="12" t="s">
        <v>92</v>
      </c>
      <c r="AW868" s="12" t="s">
        <v>42</v>
      </c>
      <c r="AX868" s="12" t="s">
        <v>82</v>
      </c>
      <c r="AY868" s="146" t="s">
        <v>137</v>
      </c>
    </row>
    <row r="869" spans="2:51" s="12" customFormat="1" ht="10.199999999999999">
      <c r="B869" s="145"/>
      <c r="D869" s="141" t="s">
        <v>163</v>
      </c>
      <c r="E869" s="146" t="s">
        <v>44</v>
      </c>
      <c r="F869" s="147" t="s">
        <v>276</v>
      </c>
      <c r="H869" s="148">
        <v>0.7</v>
      </c>
      <c r="I869" s="149"/>
      <c r="L869" s="145"/>
      <c r="M869" s="150"/>
      <c r="T869" s="151"/>
      <c r="AT869" s="146" t="s">
        <v>163</v>
      </c>
      <c r="AU869" s="146" t="s">
        <v>92</v>
      </c>
      <c r="AV869" s="12" t="s">
        <v>92</v>
      </c>
      <c r="AW869" s="12" t="s">
        <v>42</v>
      </c>
      <c r="AX869" s="12" t="s">
        <v>82</v>
      </c>
      <c r="AY869" s="146" t="s">
        <v>137</v>
      </c>
    </row>
    <row r="870" spans="2:51" s="12" customFormat="1" ht="10.199999999999999">
      <c r="B870" s="145"/>
      <c r="D870" s="141" t="s">
        <v>163</v>
      </c>
      <c r="E870" s="146" t="s">
        <v>44</v>
      </c>
      <c r="F870" s="147" t="s">
        <v>277</v>
      </c>
      <c r="H870" s="148">
        <v>11.3</v>
      </c>
      <c r="I870" s="149"/>
      <c r="L870" s="145"/>
      <c r="M870" s="150"/>
      <c r="T870" s="151"/>
      <c r="AT870" s="146" t="s">
        <v>163</v>
      </c>
      <c r="AU870" s="146" t="s">
        <v>92</v>
      </c>
      <c r="AV870" s="12" t="s">
        <v>92</v>
      </c>
      <c r="AW870" s="12" t="s">
        <v>42</v>
      </c>
      <c r="AX870" s="12" t="s">
        <v>82</v>
      </c>
      <c r="AY870" s="146" t="s">
        <v>137</v>
      </c>
    </row>
    <row r="871" spans="2:51" s="12" customFormat="1" ht="10.199999999999999">
      <c r="B871" s="145"/>
      <c r="D871" s="141" t="s">
        <v>163</v>
      </c>
      <c r="E871" s="146" t="s">
        <v>44</v>
      </c>
      <c r="F871" s="147" t="s">
        <v>278</v>
      </c>
      <c r="H871" s="148">
        <v>99.2</v>
      </c>
      <c r="I871" s="149"/>
      <c r="L871" s="145"/>
      <c r="M871" s="150"/>
      <c r="T871" s="151"/>
      <c r="AT871" s="146" t="s">
        <v>163</v>
      </c>
      <c r="AU871" s="146" t="s">
        <v>92</v>
      </c>
      <c r="AV871" s="12" t="s">
        <v>92</v>
      </c>
      <c r="AW871" s="12" t="s">
        <v>42</v>
      </c>
      <c r="AX871" s="12" t="s">
        <v>82</v>
      </c>
      <c r="AY871" s="146" t="s">
        <v>137</v>
      </c>
    </row>
    <row r="872" spans="2:51" s="12" customFormat="1" ht="10.199999999999999">
      <c r="B872" s="145"/>
      <c r="D872" s="141" t="s">
        <v>163</v>
      </c>
      <c r="E872" s="146" t="s">
        <v>44</v>
      </c>
      <c r="F872" s="147" t="s">
        <v>283</v>
      </c>
      <c r="H872" s="148">
        <v>13.5</v>
      </c>
      <c r="I872" s="149"/>
      <c r="L872" s="145"/>
      <c r="M872" s="150"/>
      <c r="T872" s="151"/>
      <c r="AT872" s="146" t="s">
        <v>163</v>
      </c>
      <c r="AU872" s="146" t="s">
        <v>92</v>
      </c>
      <c r="AV872" s="12" t="s">
        <v>92</v>
      </c>
      <c r="AW872" s="12" t="s">
        <v>42</v>
      </c>
      <c r="AX872" s="12" t="s">
        <v>82</v>
      </c>
      <c r="AY872" s="146" t="s">
        <v>137</v>
      </c>
    </row>
    <row r="873" spans="2:51" s="12" customFormat="1" ht="10.199999999999999">
      <c r="B873" s="145"/>
      <c r="D873" s="141" t="s">
        <v>163</v>
      </c>
      <c r="E873" s="146" t="s">
        <v>44</v>
      </c>
      <c r="F873" s="147" t="s">
        <v>299</v>
      </c>
      <c r="H873" s="148">
        <v>88.42</v>
      </c>
      <c r="I873" s="149"/>
      <c r="L873" s="145"/>
      <c r="M873" s="150"/>
      <c r="T873" s="151"/>
      <c r="AT873" s="146" t="s">
        <v>163</v>
      </c>
      <c r="AU873" s="146" t="s">
        <v>92</v>
      </c>
      <c r="AV873" s="12" t="s">
        <v>92</v>
      </c>
      <c r="AW873" s="12" t="s">
        <v>42</v>
      </c>
      <c r="AX873" s="12" t="s">
        <v>82</v>
      </c>
      <c r="AY873" s="146" t="s">
        <v>137</v>
      </c>
    </row>
    <row r="874" spans="2:51" s="12" customFormat="1" ht="10.199999999999999">
      <c r="B874" s="145"/>
      <c r="D874" s="141" t="s">
        <v>163</v>
      </c>
      <c r="E874" s="146" t="s">
        <v>44</v>
      </c>
      <c r="F874" s="147" t="s">
        <v>284</v>
      </c>
      <c r="H874" s="148">
        <v>75.3</v>
      </c>
      <c r="I874" s="149"/>
      <c r="L874" s="145"/>
      <c r="M874" s="150"/>
      <c r="T874" s="151"/>
      <c r="AT874" s="146" t="s">
        <v>163</v>
      </c>
      <c r="AU874" s="146" t="s">
        <v>92</v>
      </c>
      <c r="AV874" s="12" t="s">
        <v>92</v>
      </c>
      <c r="AW874" s="12" t="s">
        <v>42</v>
      </c>
      <c r="AX874" s="12" t="s">
        <v>82</v>
      </c>
      <c r="AY874" s="146" t="s">
        <v>137</v>
      </c>
    </row>
    <row r="875" spans="2:51" s="13" customFormat="1" ht="10.199999999999999">
      <c r="B875" s="157"/>
      <c r="D875" s="141" t="s">
        <v>163</v>
      </c>
      <c r="E875" s="158" t="s">
        <v>44</v>
      </c>
      <c r="F875" s="159" t="s">
        <v>222</v>
      </c>
      <c r="H875" s="160">
        <v>601.57999999999993</v>
      </c>
      <c r="I875" s="161"/>
      <c r="L875" s="157"/>
      <c r="M875" s="180"/>
      <c r="N875" s="181"/>
      <c r="O875" s="181"/>
      <c r="P875" s="181"/>
      <c r="Q875" s="181"/>
      <c r="R875" s="181"/>
      <c r="S875" s="181"/>
      <c r="T875" s="182"/>
      <c r="AT875" s="158" t="s">
        <v>163</v>
      </c>
      <c r="AU875" s="158" t="s">
        <v>92</v>
      </c>
      <c r="AV875" s="13" t="s">
        <v>155</v>
      </c>
      <c r="AW875" s="13" t="s">
        <v>42</v>
      </c>
      <c r="AX875" s="13" t="s">
        <v>90</v>
      </c>
      <c r="AY875" s="158" t="s">
        <v>137</v>
      </c>
    </row>
    <row r="876" spans="2:51" s="1" customFormat="1" ht="6.9" customHeight="1">
      <c r="B876" s="42"/>
      <c r="C876" s="43"/>
      <c r="D876" s="43"/>
      <c r="E876" s="43"/>
      <c r="F876" s="43"/>
      <c r="G876" s="43"/>
      <c r="H876" s="43"/>
      <c r="I876" s="43"/>
      <c r="J876" s="43"/>
      <c r="K876" s="43"/>
      <c r="L876" s="33"/>
    </row>
  </sheetData>
  <sheetProtection algorithmName="SHA-512" hashValue="Qwfns/DYCMT7hir/WQCQZRmYGgotWf2qSkfSRP0auXec7IezoRBePLQxq1Nq4QHVuVeJtAQWix0yvzvRuGc6kA==" saltValue="PHzoDBWBjEJAesfrypfpO5UUfm2zbrFb4soTQzCEKU9fxQ25awFH+n98Tpuczzrh4jMos549NTvpmjyiuxN1Tw==" spinCount="100000" sheet="1" objects="1" scenarios="1" formatColumns="0" formatRows="0" autoFilter="0"/>
  <autoFilter ref="C94:K875" xr:uid="{00000000-0009-0000-0000-000002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200-000000000000}"/>
    <hyperlink ref="F102" r:id="rId2" xr:uid="{00000000-0004-0000-0200-000001000000}"/>
    <hyperlink ref="F108" r:id="rId3" xr:uid="{00000000-0004-0000-0200-000002000000}"/>
    <hyperlink ref="F113" r:id="rId4" xr:uid="{00000000-0004-0000-0200-000003000000}"/>
    <hyperlink ref="F117" r:id="rId5" xr:uid="{00000000-0004-0000-0200-000004000000}"/>
    <hyperlink ref="F120" r:id="rId6" xr:uid="{00000000-0004-0000-0200-000005000000}"/>
    <hyperlink ref="F125" r:id="rId7" xr:uid="{00000000-0004-0000-0200-000006000000}"/>
    <hyperlink ref="F130" r:id="rId8" xr:uid="{00000000-0004-0000-0200-000007000000}"/>
    <hyperlink ref="F133" r:id="rId9" xr:uid="{00000000-0004-0000-0200-000008000000}"/>
    <hyperlink ref="F136" r:id="rId10" xr:uid="{00000000-0004-0000-0200-000009000000}"/>
    <hyperlink ref="F140" r:id="rId11" xr:uid="{00000000-0004-0000-0200-00000A000000}"/>
    <hyperlink ref="F151" r:id="rId12" xr:uid="{00000000-0004-0000-0200-00000B000000}"/>
    <hyperlink ref="F157" r:id="rId13" xr:uid="{00000000-0004-0000-0200-00000C000000}"/>
    <hyperlink ref="F171" r:id="rId14" xr:uid="{00000000-0004-0000-0200-00000D000000}"/>
    <hyperlink ref="F177" r:id="rId15" xr:uid="{00000000-0004-0000-0200-00000E000000}"/>
    <hyperlink ref="F201" r:id="rId16" xr:uid="{00000000-0004-0000-0200-00000F000000}"/>
    <hyperlink ref="F249" r:id="rId17" xr:uid="{00000000-0004-0000-0200-000010000000}"/>
    <hyperlink ref="F254" r:id="rId18" xr:uid="{00000000-0004-0000-0200-000011000000}"/>
    <hyperlink ref="F260" r:id="rId19" xr:uid="{00000000-0004-0000-0200-000012000000}"/>
    <hyperlink ref="F267" r:id="rId20" xr:uid="{00000000-0004-0000-0200-000013000000}"/>
    <hyperlink ref="F269" r:id="rId21" xr:uid="{00000000-0004-0000-0200-000014000000}"/>
    <hyperlink ref="F272" r:id="rId22" xr:uid="{00000000-0004-0000-0200-000015000000}"/>
    <hyperlink ref="F277" r:id="rId23" xr:uid="{00000000-0004-0000-0200-000016000000}"/>
    <hyperlink ref="F282" r:id="rId24" xr:uid="{00000000-0004-0000-0200-000017000000}"/>
    <hyperlink ref="F285" r:id="rId25" xr:uid="{00000000-0004-0000-0200-000018000000}"/>
    <hyperlink ref="F292" r:id="rId26" xr:uid="{00000000-0004-0000-0200-000019000000}"/>
    <hyperlink ref="F295" r:id="rId27" xr:uid="{00000000-0004-0000-0200-00001A000000}"/>
    <hyperlink ref="F300" r:id="rId28" xr:uid="{00000000-0004-0000-0200-00001B000000}"/>
    <hyperlink ref="F303" r:id="rId29" xr:uid="{00000000-0004-0000-0200-00001C000000}"/>
    <hyperlink ref="F309" r:id="rId30" xr:uid="{00000000-0004-0000-0200-00001D000000}"/>
    <hyperlink ref="F317" r:id="rId31" xr:uid="{00000000-0004-0000-0200-00001E000000}"/>
    <hyperlink ref="F324" r:id="rId32" xr:uid="{00000000-0004-0000-0200-00001F000000}"/>
    <hyperlink ref="F327" r:id="rId33" xr:uid="{00000000-0004-0000-0200-000020000000}"/>
    <hyperlink ref="F330" r:id="rId34" xr:uid="{00000000-0004-0000-0200-000021000000}"/>
    <hyperlink ref="F333" r:id="rId35" xr:uid="{00000000-0004-0000-0200-000022000000}"/>
    <hyperlink ref="F336" r:id="rId36" xr:uid="{00000000-0004-0000-0200-000023000000}"/>
    <hyperlink ref="F343" r:id="rId37" xr:uid="{00000000-0004-0000-0200-000024000000}"/>
    <hyperlink ref="F348" r:id="rId38" xr:uid="{00000000-0004-0000-0200-000025000000}"/>
    <hyperlink ref="F351" r:id="rId39" xr:uid="{00000000-0004-0000-0200-000026000000}"/>
    <hyperlink ref="F354" r:id="rId40" xr:uid="{00000000-0004-0000-0200-000027000000}"/>
    <hyperlink ref="F357" r:id="rId41" xr:uid="{00000000-0004-0000-0200-000028000000}"/>
    <hyperlink ref="F363" r:id="rId42" xr:uid="{00000000-0004-0000-0200-000029000000}"/>
    <hyperlink ref="F374" r:id="rId43" xr:uid="{00000000-0004-0000-0200-00002A000000}"/>
    <hyperlink ref="F379" r:id="rId44" xr:uid="{00000000-0004-0000-0200-00002B000000}"/>
    <hyperlink ref="F390" r:id="rId45" xr:uid="{00000000-0004-0000-0200-00002C000000}"/>
    <hyperlink ref="F396" r:id="rId46" xr:uid="{00000000-0004-0000-0200-00002D000000}"/>
    <hyperlink ref="F410" r:id="rId47" xr:uid="{00000000-0004-0000-0200-00002E000000}"/>
    <hyperlink ref="F416" r:id="rId48" xr:uid="{00000000-0004-0000-0200-00002F000000}"/>
    <hyperlink ref="F429" r:id="rId49" xr:uid="{00000000-0004-0000-0200-000030000000}"/>
    <hyperlink ref="F437" r:id="rId50" xr:uid="{00000000-0004-0000-0200-000031000000}"/>
    <hyperlink ref="F463" r:id="rId51" xr:uid="{00000000-0004-0000-0200-000032000000}"/>
    <hyperlink ref="F475" r:id="rId52" xr:uid="{00000000-0004-0000-0200-000033000000}"/>
    <hyperlink ref="F487" r:id="rId53" xr:uid="{00000000-0004-0000-0200-000034000000}"/>
    <hyperlink ref="F496" r:id="rId54" xr:uid="{00000000-0004-0000-0200-000035000000}"/>
    <hyperlink ref="F505" r:id="rId55" xr:uid="{00000000-0004-0000-0200-000036000000}"/>
    <hyperlink ref="F519" r:id="rId56" xr:uid="{00000000-0004-0000-0200-000037000000}"/>
    <hyperlink ref="F539" r:id="rId57" xr:uid="{00000000-0004-0000-0200-000038000000}"/>
    <hyperlink ref="F541" r:id="rId58" xr:uid="{00000000-0004-0000-0200-000039000000}"/>
    <hyperlink ref="F543" r:id="rId59" xr:uid="{00000000-0004-0000-0200-00003A000000}"/>
    <hyperlink ref="F546" r:id="rId60" xr:uid="{00000000-0004-0000-0200-00003B000000}"/>
    <hyperlink ref="F549" r:id="rId61" xr:uid="{00000000-0004-0000-0200-00003C000000}"/>
    <hyperlink ref="F553" r:id="rId62" xr:uid="{00000000-0004-0000-0200-00003D000000}"/>
    <hyperlink ref="F558" r:id="rId63" xr:uid="{00000000-0004-0000-0200-00003E000000}"/>
    <hyperlink ref="F573" r:id="rId64" xr:uid="{00000000-0004-0000-0200-00003F000000}"/>
    <hyperlink ref="F589" r:id="rId65" xr:uid="{00000000-0004-0000-0200-000040000000}"/>
    <hyperlink ref="F594" r:id="rId66" xr:uid="{00000000-0004-0000-0200-000041000000}"/>
    <hyperlink ref="F606" r:id="rId67" xr:uid="{00000000-0004-0000-0200-000042000000}"/>
    <hyperlink ref="F620" r:id="rId68" xr:uid="{00000000-0004-0000-0200-000043000000}"/>
    <hyperlink ref="F623" r:id="rId69" xr:uid="{00000000-0004-0000-0200-000044000000}"/>
    <hyperlink ref="F631" r:id="rId70" xr:uid="{00000000-0004-0000-0200-000045000000}"/>
    <hyperlink ref="F639" r:id="rId71" xr:uid="{00000000-0004-0000-0200-000046000000}"/>
    <hyperlink ref="F645" r:id="rId72" xr:uid="{00000000-0004-0000-0200-000047000000}"/>
    <hyperlink ref="F655" r:id="rId73" xr:uid="{00000000-0004-0000-0200-000048000000}"/>
    <hyperlink ref="F661" r:id="rId74" xr:uid="{00000000-0004-0000-0200-000049000000}"/>
    <hyperlink ref="F673" r:id="rId75" xr:uid="{00000000-0004-0000-0200-00004A000000}"/>
    <hyperlink ref="F687" r:id="rId76" xr:uid="{00000000-0004-0000-0200-00004B000000}"/>
    <hyperlink ref="F707" r:id="rId77" xr:uid="{00000000-0004-0000-0200-00004C000000}"/>
    <hyperlink ref="F710" r:id="rId78" xr:uid="{00000000-0004-0000-0200-00004D000000}"/>
    <hyperlink ref="F725" r:id="rId79" xr:uid="{00000000-0004-0000-0200-00004E000000}"/>
    <hyperlink ref="F736" r:id="rId80" xr:uid="{00000000-0004-0000-0200-00004F000000}"/>
    <hyperlink ref="F740" r:id="rId81" xr:uid="{00000000-0004-0000-0200-000050000000}"/>
    <hyperlink ref="F746" r:id="rId82" xr:uid="{00000000-0004-0000-0200-000051000000}"/>
    <hyperlink ref="F757" r:id="rId83" xr:uid="{00000000-0004-0000-0200-000052000000}"/>
    <hyperlink ref="F762" r:id="rId84" xr:uid="{00000000-0004-0000-0200-000053000000}"/>
    <hyperlink ref="F765" r:id="rId85" xr:uid="{00000000-0004-0000-0200-000054000000}"/>
    <hyperlink ref="F768" r:id="rId86" xr:uid="{00000000-0004-0000-0200-000055000000}"/>
    <hyperlink ref="F774" r:id="rId87" xr:uid="{00000000-0004-0000-0200-000056000000}"/>
    <hyperlink ref="F779" r:id="rId88" xr:uid="{00000000-0004-0000-0200-000057000000}"/>
    <hyperlink ref="F790" r:id="rId89" xr:uid="{00000000-0004-0000-0200-000058000000}"/>
    <hyperlink ref="F797" r:id="rId90" xr:uid="{00000000-0004-0000-0200-000059000000}"/>
    <hyperlink ref="F804" r:id="rId91" xr:uid="{00000000-0004-0000-0200-00005A000000}"/>
    <hyperlink ref="F809" r:id="rId92" xr:uid="{00000000-0004-0000-0200-00005B000000}"/>
    <hyperlink ref="F814" r:id="rId93" xr:uid="{00000000-0004-0000-0200-00005C000000}"/>
    <hyperlink ref="F820" r:id="rId94" xr:uid="{00000000-0004-0000-0200-00005D000000}"/>
    <hyperlink ref="F823" r:id="rId95" xr:uid="{00000000-0004-0000-0200-00005E000000}"/>
    <hyperlink ref="F830" r:id="rId96" xr:uid="{00000000-0004-0000-0200-00005F000000}"/>
    <hyperlink ref="F833" r:id="rId97" xr:uid="{00000000-0004-0000-0200-000060000000}"/>
    <hyperlink ref="F836" r:id="rId98" xr:uid="{00000000-0004-0000-0200-000061000000}"/>
    <hyperlink ref="F839" r:id="rId99" xr:uid="{00000000-0004-0000-0200-000062000000}"/>
    <hyperlink ref="F842" r:id="rId100" xr:uid="{00000000-0004-0000-0200-000063000000}"/>
    <hyperlink ref="F845" r:id="rId101" xr:uid="{00000000-0004-0000-0200-000064000000}"/>
    <hyperlink ref="F848" r:id="rId102" xr:uid="{00000000-0004-0000-0200-00006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99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" customHeight="1">
      <c r="B4" s="20"/>
      <c r="D4" s="21" t="s">
        <v>110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Zliv ÚV - stavební úpravy a výměna vystrojení</v>
      </c>
      <c r="F7" s="313"/>
      <c r="G7" s="313"/>
      <c r="H7" s="313"/>
      <c r="L7" s="20"/>
    </row>
    <row r="8" spans="2:46" s="1" customFormat="1" ht="12" customHeight="1">
      <c r="B8" s="33"/>
      <c r="D8" s="27" t="s">
        <v>111</v>
      </c>
      <c r="L8" s="33"/>
    </row>
    <row r="9" spans="2:46" s="1" customFormat="1" ht="16.5" customHeight="1">
      <c r="B9" s="33"/>
      <c r="E9" s="275" t="s">
        <v>1202</v>
      </c>
      <c r="F9" s="314"/>
      <c r="G9" s="314"/>
      <c r="H9" s="314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11. 6. 2024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113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96"/>
      <c r="G18" s="296"/>
      <c r="H18" s="296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301" t="s">
        <v>44</v>
      </c>
      <c r="F27" s="301"/>
      <c r="G27" s="301"/>
      <c r="H27" s="301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ROUND(J91,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" customHeight="1">
      <c r="B33" s="33"/>
      <c r="D33" s="53" t="s">
        <v>52</v>
      </c>
      <c r="E33" s="27" t="s">
        <v>53</v>
      </c>
      <c r="F33" s="89">
        <f>ROUND((SUM(BE91:BE215)),  2)</f>
        <v>0</v>
      </c>
      <c r="I33" s="90">
        <v>0.21</v>
      </c>
      <c r="J33" s="89">
        <f>ROUND(((SUM(BE91:BE215))*I33),  2)</f>
        <v>0</v>
      </c>
      <c r="L33" s="33"/>
    </row>
    <row r="34" spans="2:12" s="1" customFormat="1" ht="14.4" customHeight="1">
      <c r="B34" s="33"/>
      <c r="E34" s="27" t="s">
        <v>54</v>
      </c>
      <c r="F34" s="89">
        <f>ROUND((SUM(BF91:BF215)),  2)</f>
        <v>0</v>
      </c>
      <c r="I34" s="90">
        <v>0.12</v>
      </c>
      <c r="J34" s="89">
        <f>ROUND(((SUM(BF91:BF215))*I34),  2)</f>
        <v>0</v>
      </c>
      <c r="L34" s="33"/>
    </row>
    <row r="35" spans="2:12" s="1" customFormat="1" ht="14.4" hidden="1" customHeight="1">
      <c r="B35" s="33"/>
      <c r="E35" s="27" t="s">
        <v>55</v>
      </c>
      <c r="F35" s="89">
        <f>ROUND((SUM(BG91:BG215)),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56</v>
      </c>
      <c r="F36" s="89">
        <f>ROUND((SUM(BH91:BH215)),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57</v>
      </c>
      <c r="F37" s="89">
        <f>ROUND((SUM(BI91:BI215)),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Zliv ÚV - stavební úpravy a výměna vystrojení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111</v>
      </c>
      <c r="L49" s="33"/>
    </row>
    <row r="50" spans="2:47" s="1" customFormat="1" ht="16.5" customHeight="1">
      <c r="B50" s="33"/>
      <c r="E50" s="275" t="str">
        <f>E9</f>
        <v>SO-02 - Obnova fasády ÚV a okapní chodníček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Zliv</v>
      </c>
      <c r="I52" s="27" t="s">
        <v>24</v>
      </c>
      <c r="J52" s="50" t="str">
        <f>IF(J12="","",J12)</f>
        <v>11. 6. 2024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Město Zliv</v>
      </c>
      <c r="I54" s="27" t="s">
        <v>38</v>
      </c>
      <c r="J54" s="31" t="str">
        <f>E21</f>
        <v>VAK projekt s.r.o.</v>
      </c>
      <c r="L54" s="33"/>
    </row>
    <row r="55" spans="2:47" s="1" customFormat="1" ht="25.65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115</v>
      </c>
      <c r="D57" s="91"/>
      <c r="E57" s="91"/>
      <c r="F57" s="91"/>
      <c r="G57" s="91"/>
      <c r="H57" s="91"/>
      <c r="I57" s="91"/>
      <c r="J57" s="98" t="s">
        <v>116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80</v>
      </c>
      <c r="J59" s="64">
        <f>J91</f>
        <v>0</v>
      </c>
      <c r="L59" s="33"/>
      <c r="AU59" s="17" t="s">
        <v>117</v>
      </c>
    </row>
    <row r="60" spans="2:47" s="8" customFormat="1" ht="24.9" customHeight="1">
      <c r="B60" s="100"/>
      <c r="D60" s="101" t="s">
        <v>188</v>
      </c>
      <c r="E60" s="102"/>
      <c r="F60" s="102"/>
      <c r="G60" s="102"/>
      <c r="H60" s="102"/>
      <c r="I60" s="102"/>
      <c r="J60" s="103">
        <f>J92</f>
        <v>0</v>
      </c>
      <c r="L60" s="100"/>
    </row>
    <row r="61" spans="2:47" s="9" customFormat="1" ht="19.95" customHeight="1">
      <c r="B61" s="104"/>
      <c r="D61" s="105" t="s">
        <v>1203</v>
      </c>
      <c r="E61" s="106"/>
      <c r="F61" s="106"/>
      <c r="G61" s="106"/>
      <c r="H61" s="106"/>
      <c r="I61" s="106"/>
      <c r="J61" s="107">
        <f>J93</f>
        <v>0</v>
      </c>
      <c r="L61" s="104"/>
    </row>
    <row r="62" spans="2:47" s="9" customFormat="1" ht="19.95" customHeight="1">
      <c r="B62" s="104"/>
      <c r="D62" s="105" t="s">
        <v>190</v>
      </c>
      <c r="E62" s="106"/>
      <c r="F62" s="106"/>
      <c r="G62" s="106"/>
      <c r="H62" s="106"/>
      <c r="I62" s="106"/>
      <c r="J62" s="107">
        <f>J97</f>
        <v>0</v>
      </c>
      <c r="L62" s="104"/>
    </row>
    <row r="63" spans="2:47" s="9" customFormat="1" ht="19.95" customHeight="1">
      <c r="B63" s="104"/>
      <c r="D63" s="105" t="s">
        <v>191</v>
      </c>
      <c r="E63" s="106"/>
      <c r="F63" s="106"/>
      <c r="G63" s="106"/>
      <c r="H63" s="106"/>
      <c r="I63" s="106"/>
      <c r="J63" s="107">
        <f>J103</f>
        <v>0</v>
      </c>
      <c r="L63" s="104"/>
    </row>
    <row r="64" spans="2:47" s="9" customFormat="1" ht="19.95" customHeight="1">
      <c r="B64" s="104"/>
      <c r="D64" s="105" t="s">
        <v>193</v>
      </c>
      <c r="E64" s="106"/>
      <c r="F64" s="106"/>
      <c r="G64" s="106"/>
      <c r="H64" s="106"/>
      <c r="I64" s="106"/>
      <c r="J64" s="107">
        <f>J118</f>
        <v>0</v>
      </c>
      <c r="L64" s="104"/>
    </row>
    <row r="65" spans="2:12" s="9" customFormat="1" ht="19.95" customHeight="1">
      <c r="B65" s="104"/>
      <c r="D65" s="105" t="s">
        <v>194</v>
      </c>
      <c r="E65" s="106"/>
      <c r="F65" s="106"/>
      <c r="G65" s="106"/>
      <c r="H65" s="106"/>
      <c r="I65" s="106"/>
      <c r="J65" s="107">
        <f>J155</f>
        <v>0</v>
      </c>
      <c r="L65" s="104"/>
    </row>
    <row r="66" spans="2:12" s="9" customFormat="1" ht="19.95" customHeight="1">
      <c r="B66" s="104"/>
      <c r="D66" s="105" t="s">
        <v>195</v>
      </c>
      <c r="E66" s="106"/>
      <c r="F66" s="106"/>
      <c r="G66" s="106"/>
      <c r="H66" s="106"/>
      <c r="I66" s="106"/>
      <c r="J66" s="107">
        <f>J165</f>
        <v>0</v>
      </c>
      <c r="L66" s="104"/>
    </row>
    <row r="67" spans="2:12" s="8" customFormat="1" ht="24.9" customHeight="1">
      <c r="B67" s="100"/>
      <c r="D67" s="101" t="s">
        <v>196</v>
      </c>
      <c r="E67" s="102"/>
      <c r="F67" s="102"/>
      <c r="G67" s="102"/>
      <c r="H67" s="102"/>
      <c r="I67" s="102"/>
      <c r="J67" s="103">
        <f>J168</f>
        <v>0</v>
      </c>
      <c r="L67" s="100"/>
    </row>
    <row r="68" spans="2:12" s="9" customFormat="1" ht="19.95" customHeight="1">
      <c r="B68" s="104"/>
      <c r="D68" s="105" t="s">
        <v>202</v>
      </c>
      <c r="E68" s="106"/>
      <c r="F68" s="106"/>
      <c r="G68" s="106"/>
      <c r="H68" s="106"/>
      <c r="I68" s="106"/>
      <c r="J68" s="107">
        <f>J169</f>
        <v>0</v>
      </c>
      <c r="L68" s="104"/>
    </row>
    <row r="69" spans="2:12" s="9" customFormat="1" ht="19.95" customHeight="1">
      <c r="B69" s="104"/>
      <c r="D69" s="105" t="s">
        <v>1204</v>
      </c>
      <c r="E69" s="106"/>
      <c r="F69" s="106"/>
      <c r="G69" s="106"/>
      <c r="H69" s="106"/>
      <c r="I69" s="106"/>
      <c r="J69" s="107">
        <f>J176</f>
        <v>0</v>
      </c>
      <c r="L69" s="104"/>
    </row>
    <row r="70" spans="2:12" s="8" customFormat="1" ht="24.9" customHeight="1">
      <c r="B70" s="100"/>
      <c r="D70" s="101" t="s">
        <v>1205</v>
      </c>
      <c r="E70" s="102"/>
      <c r="F70" s="102"/>
      <c r="G70" s="102"/>
      <c r="H70" s="102"/>
      <c r="I70" s="102"/>
      <c r="J70" s="103">
        <f>J197</f>
        <v>0</v>
      </c>
      <c r="L70" s="100"/>
    </row>
    <row r="71" spans="2:12" s="9" customFormat="1" ht="19.95" customHeight="1">
      <c r="B71" s="104"/>
      <c r="D71" s="105" t="s">
        <v>1206</v>
      </c>
      <c r="E71" s="106"/>
      <c r="F71" s="106"/>
      <c r="G71" s="106"/>
      <c r="H71" s="106"/>
      <c r="I71" s="106"/>
      <c r="J71" s="107">
        <f>J198</f>
        <v>0</v>
      </c>
      <c r="L71" s="104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1" t="s">
        <v>122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7" t="s">
        <v>16</v>
      </c>
      <c r="L80" s="33"/>
    </row>
    <row r="81" spans="2:65" s="1" customFormat="1" ht="16.5" customHeight="1">
      <c r="B81" s="33"/>
      <c r="E81" s="312" t="str">
        <f>E7</f>
        <v>Zliv ÚV - stavební úpravy a výměna vystrojení</v>
      </c>
      <c r="F81" s="313"/>
      <c r="G81" s="313"/>
      <c r="H81" s="313"/>
      <c r="L81" s="33"/>
    </row>
    <row r="82" spans="2:65" s="1" customFormat="1" ht="12" customHeight="1">
      <c r="B82" s="33"/>
      <c r="C82" s="27" t="s">
        <v>111</v>
      </c>
      <c r="L82" s="33"/>
    </row>
    <row r="83" spans="2:65" s="1" customFormat="1" ht="16.5" customHeight="1">
      <c r="B83" s="33"/>
      <c r="E83" s="275" t="str">
        <f>E9</f>
        <v>SO-02 - Obnova fasády ÚV a okapní chodníček</v>
      </c>
      <c r="F83" s="314"/>
      <c r="G83" s="314"/>
      <c r="H83" s="314"/>
      <c r="L83" s="33"/>
    </row>
    <row r="84" spans="2:65" s="1" customFormat="1" ht="6.9" customHeight="1">
      <c r="B84" s="33"/>
      <c r="L84" s="33"/>
    </row>
    <row r="85" spans="2:65" s="1" customFormat="1" ht="12" customHeight="1">
      <c r="B85" s="33"/>
      <c r="C85" s="27" t="s">
        <v>22</v>
      </c>
      <c r="F85" s="25" t="str">
        <f>F12</f>
        <v>Zliv</v>
      </c>
      <c r="I85" s="27" t="s">
        <v>24</v>
      </c>
      <c r="J85" s="50" t="str">
        <f>IF(J12="","",J12)</f>
        <v>11. 6. 2024</v>
      </c>
      <c r="L85" s="33"/>
    </row>
    <row r="86" spans="2:65" s="1" customFormat="1" ht="6.9" customHeight="1">
      <c r="B86" s="33"/>
      <c r="L86" s="33"/>
    </row>
    <row r="87" spans="2:65" s="1" customFormat="1" ht="15.15" customHeight="1">
      <c r="B87" s="33"/>
      <c r="C87" s="27" t="s">
        <v>30</v>
      </c>
      <c r="F87" s="25" t="str">
        <f>E15</f>
        <v>Město Zliv</v>
      </c>
      <c r="I87" s="27" t="s">
        <v>38</v>
      </c>
      <c r="J87" s="31" t="str">
        <f>E21</f>
        <v>VAK projekt s.r.o.</v>
      </c>
      <c r="L87" s="33"/>
    </row>
    <row r="88" spans="2:65" s="1" customFormat="1" ht="25.65" customHeight="1">
      <c r="B88" s="33"/>
      <c r="C88" s="27" t="s">
        <v>36</v>
      </c>
      <c r="F88" s="25" t="str">
        <f>IF(E18="","",E18)</f>
        <v>Vyplň údaj</v>
      </c>
      <c r="I88" s="27" t="s">
        <v>43</v>
      </c>
      <c r="J88" s="31" t="str">
        <f>E24</f>
        <v>Ing. Martina Zamlinská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08"/>
      <c r="C90" s="109" t="s">
        <v>123</v>
      </c>
      <c r="D90" s="110" t="s">
        <v>67</v>
      </c>
      <c r="E90" s="110" t="s">
        <v>63</v>
      </c>
      <c r="F90" s="110" t="s">
        <v>64</v>
      </c>
      <c r="G90" s="110" t="s">
        <v>124</v>
      </c>
      <c r="H90" s="110" t="s">
        <v>125</v>
      </c>
      <c r="I90" s="110" t="s">
        <v>126</v>
      </c>
      <c r="J90" s="110" t="s">
        <v>116</v>
      </c>
      <c r="K90" s="111" t="s">
        <v>127</v>
      </c>
      <c r="L90" s="108"/>
      <c r="M90" s="57" t="s">
        <v>44</v>
      </c>
      <c r="N90" s="58" t="s">
        <v>52</v>
      </c>
      <c r="O90" s="58" t="s">
        <v>128</v>
      </c>
      <c r="P90" s="58" t="s">
        <v>129</v>
      </c>
      <c r="Q90" s="58" t="s">
        <v>130</v>
      </c>
      <c r="R90" s="58" t="s">
        <v>131</v>
      </c>
      <c r="S90" s="58" t="s">
        <v>132</v>
      </c>
      <c r="T90" s="59" t="s">
        <v>133</v>
      </c>
    </row>
    <row r="91" spans="2:65" s="1" customFormat="1" ht="22.8" customHeight="1">
      <c r="B91" s="33"/>
      <c r="C91" s="62" t="s">
        <v>134</v>
      </c>
      <c r="J91" s="112">
        <f>BK91</f>
        <v>0</v>
      </c>
      <c r="L91" s="33"/>
      <c r="M91" s="60"/>
      <c r="N91" s="51"/>
      <c r="O91" s="51"/>
      <c r="P91" s="113">
        <f>P92+P168+P197</f>
        <v>0</v>
      </c>
      <c r="Q91" s="51"/>
      <c r="R91" s="113">
        <f>R92+R168+R197</f>
        <v>15.055006999999998</v>
      </c>
      <c r="S91" s="51"/>
      <c r="T91" s="114">
        <f>T92+T168+T197</f>
        <v>5.1675999999999993</v>
      </c>
      <c r="AT91" s="17" t="s">
        <v>81</v>
      </c>
      <c r="AU91" s="17" t="s">
        <v>117</v>
      </c>
      <c r="BK91" s="115">
        <f>BK92+BK168+BK197</f>
        <v>0</v>
      </c>
    </row>
    <row r="92" spans="2:65" s="11" customFormat="1" ht="25.95" customHeight="1">
      <c r="B92" s="116"/>
      <c r="D92" s="117" t="s">
        <v>81</v>
      </c>
      <c r="E92" s="118" t="s">
        <v>204</v>
      </c>
      <c r="F92" s="118" t="s">
        <v>205</v>
      </c>
      <c r="I92" s="119"/>
      <c r="J92" s="120">
        <f>BK92</f>
        <v>0</v>
      </c>
      <c r="L92" s="116"/>
      <c r="M92" s="121"/>
      <c r="P92" s="122">
        <f>P93+P97+P103+P118+P155+P165</f>
        <v>0</v>
      </c>
      <c r="R92" s="122">
        <f>R93+R97+R103+R118+R155+R165</f>
        <v>14.578194999999999</v>
      </c>
      <c r="T92" s="123">
        <f>T93+T97+T103+T118+T155+T165</f>
        <v>5.1675999999999993</v>
      </c>
      <c r="AR92" s="117" t="s">
        <v>90</v>
      </c>
      <c r="AT92" s="124" t="s">
        <v>81</v>
      </c>
      <c r="AU92" s="124" t="s">
        <v>82</v>
      </c>
      <c r="AY92" s="117" t="s">
        <v>137</v>
      </c>
      <c r="BK92" s="125">
        <f>BK93+BK97+BK103+BK118+BK155+BK165</f>
        <v>0</v>
      </c>
    </row>
    <row r="93" spans="2:65" s="11" customFormat="1" ht="22.8" customHeight="1">
      <c r="B93" s="116"/>
      <c r="D93" s="117" t="s">
        <v>81</v>
      </c>
      <c r="E93" s="126" t="s">
        <v>90</v>
      </c>
      <c r="F93" s="126" t="s">
        <v>1207</v>
      </c>
      <c r="I93" s="119"/>
      <c r="J93" s="127">
        <f>BK93</f>
        <v>0</v>
      </c>
      <c r="L93" s="116"/>
      <c r="M93" s="121"/>
      <c r="P93" s="122">
        <f>SUM(P94:P96)</f>
        <v>0</v>
      </c>
      <c r="R93" s="122">
        <f>SUM(R94:R96)</f>
        <v>0</v>
      </c>
      <c r="T93" s="123">
        <f>SUM(T94:T96)</f>
        <v>0.4536</v>
      </c>
      <c r="AR93" s="117" t="s">
        <v>90</v>
      </c>
      <c r="AT93" s="124" t="s">
        <v>81</v>
      </c>
      <c r="AU93" s="124" t="s">
        <v>90</v>
      </c>
      <c r="AY93" s="117" t="s">
        <v>137</v>
      </c>
      <c r="BK93" s="125">
        <f>SUM(BK94:BK96)</f>
        <v>0</v>
      </c>
    </row>
    <row r="94" spans="2:65" s="1" customFormat="1" ht="24.15" customHeight="1">
      <c r="B94" s="33"/>
      <c r="C94" s="128" t="s">
        <v>90</v>
      </c>
      <c r="D94" s="128" t="s">
        <v>140</v>
      </c>
      <c r="E94" s="129" t="s">
        <v>1208</v>
      </c>
      <c r="F94" s="130" t="s">
        <v>1209</v>
      </c>
      <c r="G94" s="131" t="s">
        <v>311</v>
      </c>
      <c r="H94" s="132">
        <v>11.34</v>
      </c>
      <c r="I94" s="133"/>
      <c r="J94" s="134">
        <f>ROUND(I94*H94,2)</f>
        <v>0</v>
      </c>
      <c r="K94" s="130" t="s">
        <v>210</v>
      </c>
      <c r="L94" s="33"/>
      <c r="M94" s="135" t="s">
        <v>44</v>
      </c>
      <c r="N94" s="136" t="s">
        <v>53</v>
      </c>
      <c r="P94" s="137">
        <f>O94*H94</f>
        <v>0</v>
      </c>
      <c r="Q94" s="137">
        <v>0</v>
      </c>
      <c r="R94" s="137">
        <f>Q94*H94</f>
        <v>0</v>
      </c>
      <c r="S94" s="137">
        <v>0.04</v>
      </c>
      <c r="T94" s="138">
        <f>S94*H94</f>
        <v>0.4536</v>
      </c>
      <c r="AR94" s="139" t="s">
        <v>155</v>
      </c>
      <c r="AT94" s="139" t="s">
        <v>140</v>
      </c>
      <c r="AU94" s="139" t="s">
        <v>92</v>
      </c>
      <c r="AY94" s="17" t="s">
        <v>137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7" t="s">
        <v>90</v>
      </c>
      <c r="BK94" s="140">
        <f>ROUND(I94*H94,2)</f>
        <v>0</v>
      </c>
      <c r="BL94" s="17" t="s">
        <v>155</v>
      </c>
      <c r="BM94" s="139" t="s">
        <v>1210</v>
      </c>
    </row>
    <row r="95" spans="2:65" s="1" customFormat="1" ht="10.199999999999999">
      <c r="B95" s="33"/>
      <c r="D95" s="155" t="s">
        <v>212</v>
      </c>
      <c r="F95" s="156" t="s">
        <v>1211</v>
      </c>
      <c r="I95" s="143"/>
      <c r="L95" s="33"/>
      <c r="M95" s="144"/>
      <c r="T95" s="54"/>
      <c r="AT95" s="17" t="s">
        <v>212</v>
      </c>
      <c r="AU95" s="17" t="s">
        <v>92</v>
      </c>
    </row>
    <row r="96" spans="2:65" s="12" customFormat="1" ht="10.199999999999999">
      <c r="B96" s="145"/>
      <c r="D96" s="141" t="s">
        <v>163</v>
      </c>
      <c r="E96" s="146" t="s">
        <v>44</v>
      </c>
      <c r="F96" s="147" t="s">
        <v>1212</v>
      </c>
      <c r="H96" s="148">
        <v>11.34</v>
      </c>
      <c r="I96" s="149"/>
      <c r="L96" s="145"/>
      <c r="M96" s="150"/>
      <c r="T96" s="151"/>
      <c r="AT96" s="146" t="s">
        <v>163</v>
      </c>
      <c r="AU96" s="146" t="s">
        <v>92</v>
      </c>
      <c r="AV96" s="12" t="s">
        <v>92</v>
      </c>
      <c r="AW96" s="12" t="s">
        <v>42</v>
      </c>
      <c r="AX96" s="12" t="s">
        <v>90</v>
      </c>
      <c r="AY96" s="146" t="s">
        <v>137</v>
      </c>
    </row>
    <row r="97" spans="2:65" s="11" customFormat="1" ht="22.8" customHeight="1">
      <c r="B97" s="116"/>
      <c r="D97" s="117" t="s">
        <v>81</v>
      </c>
      <c r="E97" s="126" t="s">
        <v>155</v>
      </c>
      <c r="F97" s="126" t="s">
        <v>235</v>
      </c>
      <c r="I97" s="119"/>
      <c r="J97" s="127">
        <f>BK97</f>
        <v>0</v>
      </c>
      <c r="L97" s="116"/>
      <c r="M97" s="121"/>
      <c r="P97" s="122">
        <f>SUM(P98:P102)</f>
        <v>0</v>
      </c>
      <c r="R97" s="122">
        <f>SUM(R98:R102)</f>
        <v>0</v>
      </c>
      <c r="T97" s="123">
        <f>SUM(T98:T102)</f>
        <v>0</v>
      </c>
      <c r="AR97" s="117" t="s">
        <v>90</v>
      </c>
      <c r="AT97" s="124" t="s">
        <v>81</v>
      </c>
      <c r="AU97" s="124" t="s">
        <v>90</v>
      </c>
      <c r="AY97" s="117" t="s">
        <v>137</v>
      </c>
      <c r="BK97" s="125">
        <f>SUM(BK98:BK102)</f>
        <v>0</v>
      </c>
    </row>
    <row r="98" spans="2:65" s="1" customFormat="1" ht="24.15" customHeight="1">
      <c r="B98" s="33"/>
      <c r="C98" s="128" t="s">
        <v>92</v>
      </c>
      <c r="D98" s="128" t="s">
        <v>140</v>
      </c>
      <c r="E98" s="129" t="s">
        <v>1213</v>
      </c>
      <c r="F98" s="130" t="s">
        <v>1214</v>
      </c>
      <c r="G98" s="131" t="s">
        <v>209</v>
      </c>
      <c r="H98" s="132">
        <v>36.35</v>
      </c>
      <c r="I98" s="133"/>
      <c r="J98" s="134">
        <f>ROUND(I98*H98,2)</f>
        <v>0</v>
      </c>
      <c r="K98" s="130" t="s">
        <v>210</v>
      </c>
      <c r="L98" s="33"/>
      <c r="M98" s="135" t="s">
        <v>44</v>
      </c>
      <c r="N98" s="136" t="s">
        <v>53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155</v>
      </c>
      <c r="AT98" s="139" t="s">
        <v>140</v>
      </c>
      <c r="AU98" s="139" t="s">
        <v>92</v>
      </c>
      <c r="AY98" s="17" t="s">
        <v>137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90</v>
      </c>
      <c r="BK98" s="140">
        <f>ROUND(I98*H98,2)</f>
        <v>0</v>
      </c>
      <c r="BL98" s="17" t="s">
        <v>155</v>
      </c>
      <c r="BM98" s="139" t="s">
        <v>1215</v>
      </c>
    </row>
    <row r="99" spans="2:65" s="1" customFormat="1" ht="10.199999999999999">
      <c r="B99" s="33"/>
      <c r="D99" s="155" t="s">
        <v>212</v>
      </c>
      <c r="F99" s="156" t="s">
        <v>1216</v>
      </c>
      <c r="I99" s="143"/>
      <c r="L99" s="33"/>
      <c r="M99" s="144"/>
      <c r="T99" s="54"/>
      <c r="AT99" s="17" t="s">
        <v>212</v>
      </c>
      <c r="AU99" s="17" t="s">
        <v>92</v>
      </c>
    </row>
    <row r="100" spans="2:65" s="1" customFormat="1" ht="24.15" customHeight="1">
      <c r="B100" s="33"/>
      <c r="C100" s="128" t="s">
        <v>151</v>
      </c>
      <c r="D100" s="128" t="s">
        <v>140</v>
      </c>
      <c r="E100" s="129" t="s">
        <v>1217</v>
      </c>
      <c r="F100" s="130" t="s">
        <v>1218</v>
      </c>
      <c r="G100" s="131" t="s">
        <v>209</v>
      </c>
      <c r="H100" s="132">
        <v>181.75</v>
      </c>
      <c r="I100" s="133"/>
      <c r="J100" s="134">
        <f>ROUND(I100*H100,2)</f>
        <v>0</v>
      </c>
      <c r="K100" s="130" t="s">
        <v>210</v>
      </c>
      <c r="L100" s="33"/>
      <c r="M100" s="135" t="s">
        <v>44</v>
      </c>
      <c r="N100" s="136" t="s">
        <v>53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155</v>
      </c>
      <c r="AT100" s="139" t="s">
        <v>140</v>
      </c>
      <c r="AU100" s="139" t="s">
        <v>92</v>
      </c>
      <c r="AY100" s="17" t="s">
        <v>137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90</v>
      </c>
      <c r="BK100" s="140">
        <f>ROUND(I100*H100,2)</f>
        <v>0</v>
      </c>
      <c r="BL100" s="17" t="s">
        <v>155</v>
      </c>
      <c r="BM100" s="139" t="s">
        <v>1219</v>
      </c>
    </row>
    <row r="101" spans="2:65" s="1" customFormat="1" ht="10.199999999999999">
      <c r="B101" s="33"/>
      <c r="D101" s="155" t="s">
        <v>212</v>
      </c>
      <c r="F101" s="156" t="s">
        <v>1220</v>
      </c>
      <c r="I101" s="143"/>
      <c r="L101" s="33"/>
      <c r="M101" s="144"/>
      <c r="T101" s="54"/>
      <c r="AT101" s="17" t="s">
        <v>212</v>
      </c>
      <c r="AU101" s="17" t="s">
        <v>92</v>
      </c>
    </row>
    <row r="102" spans="2:65" s="12" customFormat="1" ht="10.199999999999999">
      <c r="B102" s="145"/>
      <c r="D102" s="141" t="s">
        <v>163</v>
      </c>
      <c r="F102" s="147" t="s">
        <v>1221</v>
      </c>
      <c r="H102" s="148">
        <v>181.75</v>
      </c>
      <c r="I102" s="149"/>
      <c r="L102" s="145"/>
      <c r="M102" s="150"/>
      <c r="T102" s="151"/>
      <c r="AT102" s="146" t="s">
        <v>163</v>
      </c>
      <c r="AU102" s="146" t="s">
        <v>92</v>
      </c>
      <c r="AV102" s="12" t="s">
        <v>92</v>
      </c>
      <c r="AW102" s="12" t="s">
        <v>4</v>
      </c>
      <c r="AX102" s="12" t="s">
        <v>90</v>
      </c>
      <c r="AY102" s="146" t="s">
        <v>137</v>
      </c>
    </row>
    <row r="103" spans="2:65" s="11" customFormat="1" ht="22.8" customHeight="1">
      <c r="B103" s="116"/>
      <c r="D103" s="117" t="s">
        <v>81</v>
      </c>
      <c r="E103" s="126" t="s">
        <v>164</v>
      </c>
      <c r="F103" s="126" t="s">
        <v>265</v>
      </c>
      <c r="I103" s="119"/>
      <c r="J103" s="127">
        <f>BK103</f>
        <v>0</v>
      </c>
      <c r="L103" s="116"/>
      <c r="M103" s="121"/>
      <c r="P103" s="122">
        <f>SUM(P104:P117)</f>
        <v>0</v>
      </c>
      <c r="R103" s="122">
        <f>SUM(R104:R117)</f>
        <v>14.578194999999999</v>
      </c>
      <c r="T103" s="123">
        <f>SUM(T104:T117)</f>
        <v>0</v>
      </c>
      <c r="AR103" s="117" t="s">
        <v>90</v>
      </c>
      <c r="AT103" s="124" t="s">
        <v>81</v>
      </c>
      <c r="AU103" s="124" t="s">
        <v>90</v>
      </c>
      <c r="AY103" s="117" t="s">
        <v>137</v>
      </c>
      <c r="BK103" s="125">
        <f>SUM(BK104:BK117)</f>
        <v>0</v>
      </c>
    </row>
    <row r="104" spans="2:65" s="1" customFormat="1" ht="16.5" customHeight="1">
      <c r="B104" s="33"/>
      <c r="C104" s="128" t="s">
        <v>155</v>
      </c>
      <c r="D104" s="128" t="s">
        <v>140</v>
      </c>
      <c r="E104" s="129" t="s">
        <v>1222</v>
      </c>
      <c r="F104" s="130" t="s">
        <v>1223</v>
      </c>
      <c r="G104" s="131" t="s">
        <v>209</v>
      </c>
      <c r="H104" s="132">
        <v>3</v>
      </c>
      <c r="I104" s="133"/>
      <c r="J104" s="134">
        <f>ROUND(I104*H104,2)</f>
        <v>0</v>
      </c>
      <c r="K104" s="130" t="s">
        <v>210</v>
      </c>
      <c r="L104" s="33"/>
      <c r="M104" s="135" t="s">
        <v>44</v>
      </c>
      <c r="N104" s="136" t="s">
        <v>53</v>
      </c>
      <c r="P104" s="137">
        <f>O104*H104</f>
        <v>0</v>
      </c>
      <c r="Q104" s="137">
        <v>3.8199999999999998E-2</v>
      </c>
      <c r="R104" s="137">
        <f>Q104*H104</f>
        <v>0.11459999999999999</v>
      </c>
      <c r="S104" s="137">
        <v>0</v>
      </c>
      <c r="T104" s="138">
        <f>S104*H104</f>
        <v>0</v>
      </c>
      <c r="AR104" s="139" t="s">
        <v>155</v>
      </c>
      <c r="AT104" s="139" t="s">
        <v>140</v>
      </c>
      <c r="AU104" s="139" t="s">
        <v>92</v>
      </c>
      <c r="AY104" s="17" t="s">
        <v>137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90</v>
      </c>
      <c r="BK104" s="140">
        <f>ROUND(I104*H104,2)</f>
        <v>0</v>
      </c>
      <c r="BL104" s="17" t="s">
        <v>155</v>
      </c>
      <c r="BM104" s="139" t="s">
        <v>1224</v>
      </c>
    </row>
    <row r="105" spans="2:65" s="1" customFormat="1" ht="10.199999999999999">
      <c r="B105" s="33"/>
      <c r="D105" s="155" t="s">
        <v>212</v>
      </c>
      <c r="F105" s="156" t="s">
        <v>1225</v>
      </c>
      <c r="I105" s="143"/>
      <c r="L105" s="33"/>
      <c r="M105" s="144"/>
      <c r="T105" s="54"/>
      <c r="AT105" s="17" t="s">
        <v>212</v>
      </c>
      <c r="AU105" s="17" t="s">
        <v>92</v>
      </c>
    </row>
    <row r="106" spans="2:65" s="1" customFormat="1" ht="21.75" customHeight="1">
      <c r="B106" s="33"/>
      <c r="C106" s="128" t="s">
        <v>136</v>
      </c>
      <c r="D106" s="128" t="s">
        <v>140</v>
      </c>
      <c r="E106" s="129" t="s">
        <v>1226</v>
      </c>
      <c r="F106" s="130" t="s">
        <v>1227</v>
      </c>
      <c r="G106" s="131" t="s">
        <v>209</v>
      </c>
      <c r="H106" s="132">
        <v>298</v>
      </c>
      <c r="I106" s="133"/>
      <c r="J106" s="134">
        <f>ROUND(I106*H106,2)</f>
        <v>0</v>
      </c>
      <c r="K106" s="130" t="s">
        <v>210</v>
      </c>
      <c r="L106" s="33"/>
      <c r="M106" s="135" t="s">
        <v>44</v>
      </c>
      <c r="N106" s="136" t="s">
        <v>53</v>
      </c>
      <c r="P106" s="137">
        <f>O106*H106</f>
        <v>0</v>
      </c>
      <c r="Q106" s="137">
        <v>4.3800000000000002E-3</v>
      </c>
      <c r="R106" s="137">
        <f>Q106*H106</f>
        <v>1.30524</v>
      </c>
      <c r="S106" s="137">
        <v>0</v>
      </c>
      <c r="T106" s="138">
        <f>S106*H106</f>
        <v>0</v>
      </c>
      <c r="AR106" s="139" t="s">
        <v>155</v>
      </c>
      <c r="AT106" s="139" t="s">
        <v>140</v>
      </c>
      <c r="AU106" s="139" t="s">
        <v>92</v>
      </c>
      <c r="AY106" s="17" t="s">
        <v>137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90</v>
      </c>
      <c r="BK106" s="140">
        <f>ROUND(I106*H106,2)</f>
        <v>0</v>
      </c>
      <c r="BL106" s="17" t="s">
        <v>155</v>
      </c>
      <c r="BM106" s="139" t="s">
        <v>1228</v>
      </c>
    </row>
    <row r="107" spans="2:65" s="1" customFormat="1" ht="10.199999999999999">
      <c r="B107" s="33"/>
      <c r="D107" s="155" t="s">
        <v>212</v>
      </c>
      <c r="F107" s="156" t="s">
        <v>1229</v>
      </c>
      <c r="I107" s="143"/>
      <c r="L107" s="33"/>
      <c r="M107" s="144"/>
      <c r="T107" s="54"/>
      <c r="AT107" s="17" t="s">
        <v>212</v>
      </c>
      <c r="AU107" s="17" t="s">
        <v>92</v>
      </c>
    </row>
    <row r="108" spans="2:65" s="12" customFormat="1" ht="10.199999999999999">
      <c r="B108" s="145"/>
      <c r="D108" s="141" t="s">
        <v>163</v>
      </c>
      <c r="E108" s="146" t="s">
        <v>44</v>
      </c>
      <c r="F108" s="147" t="s">
        <v>1230</v>
      </c>
      <c r="H108" s="148">
        <v>298</v>
      </c>
      <c r="I108" s="149"/>
      <c r="L108" s="145"/>
      <c r="M108" s="150"/>
      <c r="T108" s="151"/>
      <c r="AT108" s="146" t="s">
        <v>163</v>
      </c>
      <c r="AU108" s="146" t="s">
        <v>92</v>
      </c>
      <c r="AV108" s="12" t="s">
        <v>92</v>
      </c>
      <c r="AW108" s="12" t="s">
        <v>42</v>
      </c>
      <c r="AX108" s="12" t="s">
        <v>90</v>
      </c>
      <c r="AY108" s="146" t="s">
        <v>137</v>
      </c>
    </row>
    <row r="109" spans="2:65" s="1" customFormat="1" ht="21.75" customHeight="1">
      <c r="B109" s="33"/>
      <c r="C109" s="128" t="s">
        <v>164</v>
      </c>
      <c r="D109" s="128" t="s">
        <v>140</v>
      </c>
      <c r="E109" s="129" t="s">
        <v>1231</v>
      </c>
      <c r="F109" s="130" t="s">
        <v>1232</v>
      </c>
      <c r="G109" s="131" t="s">
        <v>209</v>
      </c>
      <c r="H109" s="132">
        <v>25.14</v>
      </c>
      <c r="I109" s="133"/>
      <c r="J109" s="134">
        <f>ROUND(I109*H109,2)</f>
        <v>0</v>
      </c>
      <c r="K109" s="130" t="s">
        <v>210</v>
      </c>
      <c r="L109" s="33"/>
      <c r="M109" s="135" t="s">
        <v>44</v>
      </c>
      <c r="N109" s="136" t="s">
        <v>53</v>
      </c>
      <c r="P109" s="137">
        <f>O109*H109</f>
        <v>0</v>
      </c>
      <c r="Q109" s="137">
        <v>2.0500000000000001E-2</v>
      </c>
      <c r="R109" s="137">
        <f>Q109*H109</f>
        <v>0.51536999999999999</v>
      </c>
      <c r="S109" s="137">
        <v>0</v>
      </c>
      <c r="T109" s="138">
        <f>S109*H109</f>
        <v>0</v>
      </c>
      <c r="AR109" s="139" t="s">
        <v>155</v>
      </c>
      <c r="AT109" s="139" t="s">
        <v>140</v>
      </c>
      <c r="AU109" s="139" t="s">
        <v>92</v>
      </c>
      <c r="AY109" s="17" t="s">
        <v>137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90</v>
      </c>
      <c r="BK109" s="140">
        <f>ROUND(I109*H109,2)</f>
        <v>0</v>
      </c>
      <c r="BL109" s="17" t="s">
        <v>155</v>
      </c>
      <c r="BM109" s="139" t="s">
        <v>1233</v>
      </c>
    </row>
    <row r="110" spans="2:65" s="1" customFormat="1" ht="10.199999999999999">
      <c r="B110" s="33"/>
      <c r="D110" s="155" t="s">
        <v>212</v>
      </c>
      <c r="F110" s="156" t="s">
        <v>1234</v>
      </c>
      <c r="I110" s="143"/>
      <c r="L110" s="33"/>
      <c r="M110" s="144"/>
      <c r="T110" s="54"/>
      <c r="AT110" s="17" t="s">
        <v>212</v>
      </c>
      <c r="AU110" s="17" t="s">
        <v>92</v>
      </c>
    </row>
    <row r="111" spans="2:65" s="12" customFormat="1" ht="10.199999999999999">
      <c r="B111" s="145"/>
      <c r="D111" s="141" t="s">
        <v>163</v>
      </c>
      <c r="E111" s="146" t="s">
        <v>44</v>
      </c>
      <c r="F111" s="147" t="s">
        <v>1235</v>
      </c>
      <c r="H111" s="148">
        <v>25.14</v>
      </c>
      <c r="I111" s="149"/>
      <c r="L111" s="145"/>
      <c r="M111" s="150"/>
      <c r="T111" s="151"/>
      <c r="AT111" s="146" t="s">
        <v>163</v>
      </c>
      <c r="AU111" s="146" t="s">
        <v>92</v>
      </c>
      <c r="AV111" s="12" t="s">
        <v>92</v>
      </c>
      <c r="AW111" s="12" t="s">
        <v>42</v>
      </c>
      <c r="AX111" s="12" t="s">
        <v>90</v>
      </c>
      <c r="AY111" s="146" t="s">
        <v>137</v>
      </c>
    </row>
    <row r="112" spans="2:65" s="1" customFormat="1" ht="24.15" customHeight="1">
      <c r="B112" s="33"/>
      <c r="C112" s="128" t="s">
        <v>168</v>
      </c>
      <c r="D112" s="128" t="s">
        <v>140</v>
      </c>
      <c r="E112" s="129" t="s">
        <v>1236</v>
      </c>
      <c r="F112" s="130" t="s">
        <v>1237</v>
      </c>
      <c r="G112" s="131" t="s">
        <v>209</v>
      </c>
      <c r="H112" s="132">
        <v>289</v>
      </c>
      <c r="I112" s="133"/>
      <c r="J112" s="134">
        <f>ROUND(I112*H112,2)</f>
        <v>0</v>
      </c>
      <c r="K112" s="130" t="s">
        <v>210</v>
      </c>
      <c r="L112" s="33"/>
      <c r="M112" s="135" t="s">
        <v>44</v>
      </c>
      <c r="N112" s="136" t="s">
        <v>53</v>
      </c>
      <c r="P112" s="137">
        <f>O112*H112</f>
        <v>0</v>
      </c>
      <c r="Q112" s="137">
        <v>1.146E-2</v>
      </c>
      <c r="R112" s="137">
        <f>Q112*H112</f>
        <v>3.3119399999999999</v>
      </c>
      <c r="S112" s="137">
        <v>0</v>
      </c>
      <c r="T112" s="138">
        <f>S112*H112</f>
        <v>0</v>
      </c>
      <c r="AR112" s="139" t="s">
        <v>155</v>
      </c>
      <c r="AT112" s="139" t="s">
        <v>140</v>
      </c>
      <c r="AU112" s="139" t="s">
        <v>92</v>
      </c>
      <c r="AY112" s="17" t="s">
        <v>137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90</v>
      </c>
      <c r="BK112" s="140">
        <f>ROUND(I112*H112,2)</f>
        <v>0</v>
      </c>
      <c r="BL112" s="17" t="s">
        <v>155</v>
      </c>
      <c r="BM112" s="139" t="s">
        <v>1238</v>
      </c>
    </row>
    <row r="113" spans="2:65" s="1" customFormat="1" ht="10.199999999999999">
      <c r="B113" s="33"/>
      <c r="D113" s="155" t="s">
        <v>212</v>
      </c>
      <c r="F113" s="156" t="s">
        <v>1239</v>
      </c>
      <c r="I113" s="143"/>
      <c r="L113" s="33"/>
      <c r="M113" s="144"/>
      <c r="T113" s="54"/>
      <c r="AT113" s="17" t="s">
        <v>212</v>
      </c>
      <c r="AU113" s="17" t="s">
        <v>92</v>
      </c>
    </row>
    <row r="114" spans="2:65" s="12" customFormat="1" ht="10.199999999999999">
      <c r="B114" s="145"/>
      <c r="D114" s="141" t="s">
        <v>163</v>
      </c>
      <c r="E114" s="146" t="s">
        <v>44</v>
      </c>
      <c r="F114" s="147" t="s">
        <v>1240</v>
      </c>
      <c r="H114" s="148">
        <v>289</v>
      </c>
      <c r="I114" s="149"/>
      <c r="L114" s="145"/>
      <c r="M114" s="150"/>
      <c r="T114" s="151"/>
      <c r="AT114" s="146" t="s">
        <v>163</v>
      </c>
      <c r="AU114" s="146" t="s">
        <v>92</v>
      </c>
      <c r="AV114" s="12" t="s">
        <v>92</v>
      </c>
      <c r="AW114" s="12" t="s">
        <v>42</v>
      </c>
      <c r="AX114" s="12" t="s">
        <v>90</v>
      </c>
      <c r="AY114" s="146" t="s">
        <v>137</v>
      </c>
    </row>
    <row r="115" spans="2:65" s="1" customFormat="1" ht="21.75" customHeight="1">
      <c r="B115" s="33"/>
      <c r="C115" s="128" t="s">
        <v>172</v>
      </c>
      <c r="D115" s="128" t="s">
        <v>140</v>
      </c>
      <c r="E115" s="129" t="s">
        <v>1241</v>
      </c>
      <c r="F115" s="130" t="s">
        <v>1242</v>
      </c>
      <c r="G115" s="131" t="s">
        <v>209</v>
      </c>
      <c r="H115" s="132">
        <v>36.35</v>
      </c>
      <c r="I115" s="133"/>
      <c r="J115" s="134">
        <f>ROUND(I115*H115,2)</f>
        <v>0</v>
      </c>
      <c r="K115" s="130" t="s">
        <v>210</v>
      </c>
      <c r="L115" s="33"/>
      <c r="M115" s="135" t="s">
        <v>44</v>
      </c>
      <c r="N115" s="136" t="s">
        <v>53</v>
      </c>
      <c r="P115" s="137">
        <f>O115*H115</f>
        <v>0</v>
      </c>
      <c r="Q115" s="137">
        <v>0.25669999999999998</v>
      </c>
      <c r="R115" s="137">
        <f>Q115*H115</f>
        <v>9.3310449999999996</v>
      </c>
      <c r="S115" s="137">
        <v>0</v>
      </c>
      <c r="T115" s="138">
        <f>S115*H115</f>
        <v>0</v>
      </c>
      <c r="AR115" s="139" t="s">
        <v>155</v>
      </c>
      <c r="AT115" s="139" t="s">
        <v>140</v>
      </c>
      <c r="AU115" s="139" t="s">
        <v>92</v>
      </c>
      <c r="AY115" s="17" t="s">
        <v>137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90</v>
      </c>
      <c r="BK115" s="140">
        <f>ROUND(I115*H115,2)</f>
        <v>0</v>
      </c>
      <c r="BL115" s="17" t="s">
        <v>155</v>
      </c>
      <c r="BM115" s="139" t="s">
        <v>1243</v>
      </c>
    </row>
    <row r="116" spans="2:65" s="1" customFormat="1" ht="10.199999999999999">
      <c r="B116" s="33"/>
      <c r="D116" s="155" t="s">
        <v>212</v>
      </c>
      <c r="F116" s="156" t="s">
        <v>1244</v>
      </c>
      <c r="I116" s="143"/>
      <c r="L116" s="33"/>
      <c r="M116" s="144"/>
      <c r="T116" s="54"/>
      <c r="AT116" s="17" t="s">
        <v>212</v>
      </c>
      <c r="AU116" s="17" t="s">
        <v>92</v>
      </c>
    </row>
    <row r="117" spans="2:65" s="12" customFormat="1" ht="10.199999999999999">
      <c r="B117" s="145"/>
      <c r="D117" s="141" t="s">
        <v>163</v>
      </c>
      <c r="E117" s="146" t="s">
        <v>44</v>
      </c>
      <c r="F117" s="147" t="s">
        <v>1245</v>
      </c>
      <c r="H117" s="148">
        <v>36.35</v>
      </c>
      <c r="I117" s="149"/>
      <c r="L117" s="145"/>
      <c r="M117" s="150"/>
      <c r="T117" s="151"/>
      <c r="AT117" s="146" t="s">
        <v>163</v>
      </c>
      <c r="AU117" s="146" t="s">
        <v>92</v>
      </c>
      <c r="AV117" s="12" t="s">
        <v>92</v>
      </c>
      <c r="AW117" s="12" t="s">
        <v>42</v>
      </c>
      <c r="AX117" s="12" t="s">
        <v>90</v>
      </c>
      <c r="AY117" s="146" t="s">
        <v>137</v>
      </c>
    </row>
    <row r="118" spans="2:65" s="11" customFormat="1" ht="22.8" customHeight="1">
      <c r="B118" s="116"/>
      <c r="D118" s="117" t="s">
        <v>81</v>
      </c>
      <c r="E118" s="126" t="s">
        <v>178</v>
      </c>
      <c r="F118" s="126" t="s">
        <v>418</v>
      </c>
      <c r="I118" s="119"/>
      <c r="J118" s="127">
        <f>BK118</f>
        <v>0</v>
      </c>
      <c r="L118" s="116"/>
      <c r="M118" s="121"/>
      <c r="P118" s="122">
        <f>SUM(P119:P154)</f>
        <v>0</v>
      </c>
      <c r="R118" s="122">
        <f>SUM(R119:R154)</f>
        <v>0</v>
      </c>
      <c r="T118" s="123">
        <f>SUM(T119:T154)</f>
        <v>4.7139999999999995</v>
      </c>
      <c r="AR118" s="117" t="s">
        <v>90</v>
      </c>
      <c r="AT118" s="124" t="s">
        <v>81</v>
      </c>
      <c r="AU118" s="124" t="s">
        <v>90</v>
      </c>
      <c r="AY118" s="117" t="s">
        <v>137</v>
      </c>
      <c r="BK118" s="125">
        <f>SUM(BK119:BK154)</f>
        <v>0</v>
      </c>
    </row>
    <row r="119" spans="2:65" s="1" customFormat="1" ht="37.799999999999997" customHeight="1">
      <c r="B119" s="33"/>
      <c r="C119" s="128" t="s">
        <v>178</v>
      </c>
      <c r="D119" s="128" t="s">
        <v>140</v>
      </c>
      <c r="E119" s="129" t="s">
        <v>1246</v>
      </c>
      <c r="F119" s="130" t="s">
        <v>1247</v>
      </c>
      <c r="G119" s="131" t="s">
        <v>337</v>
      </c>
      <c r="H119" s="132">
        <v>1</v>
      </c>
      <c r="I119" s="133"/>
      <c r="J119" s="134">
        <f>ROUND(I119*H119,2)</f>
        <v>0</v>
      </c>
      <c r="K119" s="130" t="s">
        <v>210</v>
      </c>
      <c r="L119" s="33"/>
      <c r="M119" s="135" t="s">
        <v>44</v>
      </c>
      <c r="N119" s="136" t="s">
        <v>53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155</v>
      </c>
      <c r="AT119" s="139" t="s">
        <v>140</v>
      </c>
      <c r="AU119" s="139" t="s">
        <v>92</v>
      </c>
      <c r="AY119" s="17" t="s">
        <v>137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90</v>
      </c>
      <c r="BK119" s="140">
        <f>ROUND(I119*H119,2)</f>
        <v>0</v>
      </c>
      <c r="BL119" s="17" t="s">
        <v>155</v>
      </c>
      <c r="BM119" s="139" t="s">
        <v>1248</v>
      </c>
    </row>
    <row r="120" spans="2:65" s="1" customFormat="1" ht="10.199999999999999">
      <c r="B120" s="33"/>
      <c r="D120" s="155" t="s">
        <v>212</v>
      </c>
      <c r="F120" s="156" t="s">
        <v>1249</v>
      </c>
      <c r="I120" s="143"/>
      <c r="L120" s="33"/>
      <c r="M120" s="144"/>
      <c r="T120" s="54"/>
      <c r="AT120" s="17" t="s">
        <v>212</v>
      </c>
      <c r="AU120" s="17" t="s">
        <v>92</v>
      </c>
    </row>
    <row r="121" spans="2:65" s="12" customFormat="1" ht="10.199999999999999">
      <c r="B121" s="145"/>
      <c r="D121" s="141" t="s">
        <v>163</v>
      </c>
      <c r="E121" s="146" t="s">
        <v>44</v>
      </c>
      <c r="F121" s="147" t="s">
        <v>90</v>
      </c>
      <c r="H121" s="148">
        <v>1</v>
      </c>
      <c r="I121" s="149"/>
      <c r="L121" s="145"/>
      <c r="M121" s="150"/>
      <c r="T121" s="151"/>
      <c r="AT121" s="146" t="s">
        <v>163</v>
      </c>
      <c r="AU121" s="146" t="s">
        <v>92</v>
      </c>
      <c r="AV121" s="12" t="s">
        <v>92</v>
      </c>
      <c r="AW121" s="12" t="s">
        <v>42</v>
      </c>
      <c r="AX121" s="12" t="s">
        <v>90</v>
      </c>
      <c r="AY121" s="146" t="s">
        <v>137</v>
      </c>
    </row>
    <row r="122" spans="2:65" s="1" customFormat="1" ht="24.15" customHeight="1">
      <c r="B122" s="33"/>
      <c r="C122" s="128" t="s">
        <v>183</v>
      </c>
      <c r="D122" s="128" t="s">
        <v>140</v>
      </c>
      <c r="E122" s="129" t="s">
        <v>1250</v>
      </c>
      <c r="F122" s="130" t="s">
        <v>1251</v>
      </c>
      <c r="G122" s="131" t="s">
        <v>209</v>
      </c>
      <c r="H122" s="132">
        <v>410.255</v>
      </c>
      <c r="I122" s="133"/>
      <c r="J122" s="134">
        <f>ROUND(I122*H122,2)</f>
        <v>0</v>
      </c>
      <c r="K122" s="130" t="s">
        <v>210</v>
      </c>
      <c r="L122" s="33"/>
      <c r="M122" s="135" t="s">
        <v>44</v>
      </c>
      <c r="N122" s="136" t="s">
        <v>53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155</v>
      </c>
      <c r="AT122" s="139" t="s">
        <v>140</v>
      </c>
      <c r="AU122" s="139" t="s">
        <v>92</v>
      </c>
      <c r="AY122" s="17" t="s">
        <v>137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90</v>
      </c>
      <c r="BK122" s="140">
        <f>ROUND(I122*H122,2)</f>
        <v>0</v>
      </c>
      <c r="BL122" s="17" t="s">
        <v>155</v>
      </c>
      <c r="BM122" s="139" t="s">
        <v>1252</v>
      </c>
    </row>
    <row r="123" spans="2:65" s="1" customFormat="1" ht="10.199999999999999">
      <c r="B123" s="33"/>
      <c r="D123" s="155" t="s">
        <v>212</v>
      </c>
      <c r="F123" s="156" t="s">
        <v>1253</v>
      </c>
      <c r="I123" s="143"/>
      <c r="L123" s="33"/>
      <c r="M123" s="144"/>
      <c r="T123" s="54"/>
      <c r="AT123" s="17" t="s">
        <v>212</v>
      </c>
      <c r="AU123" s="17" t="s">
        <v>92</v>
      </c>
    </row>
    <row r="124" spans="2:65" s="12" customFormat="1" ht="10.199999999999999">
      <c r="B124" s="145"/>
      <c r="D124" s="141" t="s">
        <v>163</v>
      </c>
      <c r="E124" s="146" t="s">
        <v>44</v>
      </c>
      <c r="F124" s="147" t="s">
        <v>1254</v>
      </c>
      <c r="H124" s="148">
        <v>172.268</v>
      </c>
      <c r="I124" s="149"/>
      <c r="L124" s="145"/>
      <c r="M124" s="150"/>
      <c r="T124" s="151"/>
      <c r="AT124" s="146" t="s">
        <v>163</v>
      </c>
      <c r="AU124" s="146" t="s">
        <v>92</v>
      </c>
      <c r="AV124" s="12" t="s">
        <v>92</v>
      </c>
      <c r="AW124" s="12" t="s">
        <v>42</v>
      </c>
      <c r="AX124" s="12" t="s">
        <v>82</v>
      </c>
      <c r="AY124" s="146" t="s">
        <v>137</v>
      </c>
    </row>
    <row r="125" spans="2:65" s="12" customFormat="1" ht="10.199999999999999">
      <c r="B125" s="145"/>
      <c r="D125" s="141" t="s">
        <v>163</v>
      </c>
      <c r="E125" s="146" t="s">
        <v>44</v>
      </c>
      <c r="F125" s="147" t="s">
        <v>1255</v>
      </c>
      <c r="H125" s="148">
        <v>237.98699999999999</v>
      </c>
      <c r="I125" s="149"/>
      <c r="L125" s="145"/>
      <c r="M125" s="150"/>
      <c r="T125" s="151"/>
      <c r="AT125" s="146" t="s">
        <v>163</v>
      </c>
      <c r="AU125" s="146" t="s">
        <v>92</v>
      </c>
      <c r="AV125" s="12" t="s">
        <v>92</v>
      </c>
      <c r="AW125" s="12" t="s">
        <v>42</v>
      </c>
      <c r="AX125" s="12" t="s">
        <v>82</v>
      </c>
      <c r="AY125" s="146" t="s">
        <v>137</v>
      </c>
    </row>
    <row r="126" spans="2:65" s="13" customFormat="1" ht="10.199999999999999">
      <c r="B126" s="157"/>
      <c r="D126" s="141" t="s">
        <v>163</v>
      </c>
      <c r="E126" s="158" t="s">
        <v>44</v>
      </c>
      <c r="F126" s="159" t="s">
        <v>222</v>
      </c>
      <c r="H126" s="160">
        <v>410.255</v>
      </c>
      <c r="I126" s="161"/>
      <c r="L126" s="157"/>
      <c r="M126" s="162"/>
      <c r="T126" s="163"/>
      <c r="AT126" s="158" t="s">
        <v>163</v>
      </c>
      <c r="AU126" s="158" t="s">
        <v>92</v>
      </c>
      <c r="AV126" s="13" t="s">
        <v>155</v>
      </c>
      <c r="AW126" s="13" t="s">
        <v>42</v>
      </c>
      <c r="AX126" s="13" t="s">
        <v>90</v>
      </c>
      <c r="AY126" s="158" t="s">
        <v>137</v>
      </c>
    </row>
    <row r="127" spans="2:65" s="1" customFormat="1" ht="24.15" customHeight="1">
      <c r="B127" s="33"/>
      <c r="C127" s="128" t="s">
        <v>266</v>
      </c>
      <c r="D127" s="128" t="s">
        <v>140</v>
      </c>
      <c r="E127" s="129" t="s">
        <v>1256</v>
      </c>
      <c r="F127" s="130" t="s">
        <v>1257</v>
      </c>
      <c r="G127" s="131" t="s">
        <v>209</v>
      </c>
      <c r="H127" s="132">
        <v>12307.65</v>
      </c>
      <c r="I127" s="133"/>
      <c r="J127" s="134">
        <f>ROUND(I127*H127,2)</f>
        <v>0</v>
      </c>
      <c r="K127" s="130" t="s">
        <v>210</v>
      </c>
      <c r="L127" s="33"/>
      <c r="M127" s="135" t="s">
        <v>44</v>
      </c>
      <c r="N127" s="136" t="s">
        <v>53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155</v>
      </c>
      <c r="AT127" s="139" t="s">
        <v>140</v>
      </c>
      <c r="AU127" s="139" t="s">
        <v>92</v>
      </c>
      <c r="AY127" s="17" t="s">
        <v>137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90</v>
      </c>
      <c r="BK127" s="140">
        <f>ROUND(I127*H127,2)</f>
        <v>0</v>
      </c>
      <c r="BL127" s="17" t="s">
        <v>155</v>
      </c>
      <c r="BM127" s="139" t="s">
        <v>1258</v>
      </c>
    </row>
    <row r="128" spans="2:65" s="1" customFormat="1" ht="10.199999999999999">
      <c r="B128" s="33"/>
      <c r="D128" s="155" t="s">
        <v>212</v>
      </c>
      <c r="F128" s="156" t="s">
        <v>1259</v>
      </c>
      <c r="I128" s="143"/>
      <c r="L128" s="33"/>
      <c r="M128" s="144"/>
      <c r="T128" s="54"/>
      <c r="AT128" s="17" t="s">
        <v>212</v>
      </c>
      <c r="AU128" s="17" t="s">
        <v>92</v>
      </c>
    </row>
    <row r="129" spans="2:65" s="12" customFormat="1" ht="10.199999999999999">
      <c r="B129" s="145"/>
      <c r="D129" s="141" t="s">
        <v>163</v>
      </c>
      <c r="F129" s="147" t="s">
        <v>1260</v>
      </c>
      <c r="H129" s="148">
        <v>12307.65</v>
      </c>
      <c r="I129" s="149"/>
      <c r="L129" s="145"/>
      <c r="M129" s="150"/>
      <c r="T129" s="151"/>
      <c r="AT129" s="146" t="s">
        <v>163</v>
      </c>
      <c r="AU129" s="146" t="s">
        <v>92</v>
      </c>
      <c r="AV129" s="12" t="s">
        <v>92</v>
      </c>
      <c r="AW129" s="12" t="s">
        <v>4</v>
      </c>
      <c r="AX129" s="12" t="s">
        <v>90</v>
      </c>
      <c r="AY129" s="146" t="s">
        <v>137</v>
      </c>
    </row>
    <row r="130" spans="2:65" s="1" customFormat="1" ht="24.15" customHeight="1">
      <c r="B130" s="33"/>
      <c r="C130" s="128" t="s">
        <v>8</v>
      </c>
      <c r="D130" s="128" t="s">
        <v>140</v>
      </c>
      <c r="E130" s="129" t="s">
        <v>1261</v>
      </c>
      <c r="F130" s="130" t="s">
        <v>1262</v>
      </c>
      <c r="G130" s="131" t="s">
        <v>209</v>
      </c>
      <c r="H130" s="132">
        <v>410.255</v>
      </c>
      <c r="I130" s="133"/>
      <c r="J130" s="134">
        <f>ROUND(I130*H130,2)</f>
        <v>0</v>
      </c>
      <c r="K130" s="130" t="s">
        <v>210</v>
      </c>
      <c r="L130" s="33"/>
      <c r="M130" s="135" t="s">
        <v>44</v>
      </c>
      <c r="N130" s="136" t="s">
        <v>53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155</v>
      </c>
      <c r="AT130" s="139" t="s">
        <v>140</v>
      </c>
      <c r="AU130" s="139" t="s">
        <v>92</v>
      </c>
      <c r="AY130" s="17" t="s">
        <v>137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90</v>
      </c>
      <c r="BK130" s="140">
        <f>ROUND(I130*H130,2)</f>
        <v>0</v>
      </c>
      <c r="BL130" s="17" t="s">
        <v>155</v>
      </c>
      <c r="BM130" s="139" t="s">
        <v>1263</v>
      </c>
    </row>
    <row r="131" spans="2:65" s="1" customFormat="1" ht="10.199999999999999">
      <c r="B131" s="33"/>
      <c r="D131" s="155" t="s">
        <v>212</v>
      </c>
      <c r="F131" s="156" t="s">
        <v>1264</v>
      </c>
      <c r="I131" s="143"/>
      <c r="L131" s="33"/>
      <c r="M131" s="144"/>
      <c r="T131" s="54"/>
      <c r="AT131" s="17" t="s">
        <v>212</v>
      </c>
      <c r="AU131" s="17" t="s">
        <v>92</v>
      </c>
    </row>
    <row r="132" spans="2:65" s="1" customFormat="1" ht="16.5" customHeight="1">
      <c r="B132" s="33"/>
      <c r="C132" s="128" t="s">
        <v>285</v>
      </c>
      <c r="D132" s="128" t="s">
        <v>140</v>
      </c>
      <c r="E132" s="129" t="s">
        <v>1265</v>
      </c>
      <c r="F132" s="130" t="s">
        <v>1266</v>
      </c>
      <c r="G132" s="131" t="s">
        <v>209</v>
      </c>
      <c r="H132" s="132">
        <v>410.255</v>
      </c>
      <c r="I132" s="133"/>
      <c r="J132" s="134">
        <f>ROUND(I132*H132,2)</f>
        <v>0</v>
      </c>
      <c r="K132" s="130" t="s">
        <v>210</v>
      </c>
      <c r="L132" s="33"/>
      <c r="M132" s="135" t="s">
        <v>44</v>
      </c>
      <c r="N132" s="136" t="s">
        <v>53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155</v>
      </c>
      <c r="AT132" s="139" t="s">
        <v>140</v>
      </c>
      <c r="AU132" s="139" t="s">
        <v>92</v>
      </c>
      <c r="AY132" s="17" t="s">
        <v>137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90</v>
      </c>
      <c r="BK132" s="140">
        <f>ROUND(I132*H132,2)</f>
        <v>0</v>
      </c>
      <c r="BL132" s="17" t="s">
        <v>155</v>
      </c>
      <c r="BM132" s="139" t="s">
        <v>1267</v>
      </c>
    </row>
    <row r="133" spans="2:65" s="1" customFormat="1" ht="10.199999999999999">
      <c r="B133" s="33"/>
      <c r="D133" s="155" t="s">
        <v>212</v>
      </c>
      <c r="F133" s="156" t="s">
        <v>1268</v>
      </c>
      <c r="I133" s="143"/>
      <c r="L133" s="33"/>
      <c r="M133" s="144"/>
      <c r="T133" s="54"/>
      <c r="AT133" s="17" t="s">
        <v>212</v>
      </c>
      <c r="AU133" s="17" t="s">
        <v>92</v>
      </c>
    </row>
    <row r="134" spans="2:65" s="12" customFormat="1" ht="10.199999999999999">
      <c r="B134" s="145"/>
      <c r="D134" s="141" t="s">
        <v>163</v>
      </c>
      <c r="E134" s="146" t="s">
        <v>44</v>
      </c>
      <c r="F134" s="147" t="s">
        <v>1254</v>
      </c>
      <c r="H134" s="148">
        <v>172.268</v>
      </c>
      <c r="I134" s="149"/>
      <c r="L134" s="145"/>
      <c r="M134" s="150"/>
      <c r="T134" s="151"/>
      <c r="AT134" s="146" t="s">
        <v>163</v>
      </c>
      <c r="AU134" s="146" t="s">
        <v>92</v>
      </c>
      <c r="AV134" s="12" t="s">
        <v>92</v>
      </c>
      <c r="AW134" s="12" t="s">
        <v>42</v>
      </c>
      <c r="AX134" s="12" t="s">
        <v>82</v>
      </c>
      <c r="AY134" s="146" t="s">
        <v>137</v>
      </c>
    </row>
    <row r="135" spans="2:65" s="12" customFormat="1" ht="10.199999999999999">
      <c r="B135" s="145"/>
      <c r="D135" s="141" t="s">
        <v>163</v>
      </c>
      <c r="E135" s="146" t="s">
        <v>44</v>
      </c>
      <c r="F135" s="147" t="s">
        <v>1255</v>
      </c>
      <c r="H135" s="148">
        <v>237.98699999999999</v>
      </c>
      <c r="I135" s="149"/>
      <c r="L135" s="145"/>
      <c r="M135" s="150"/>
      <c r="T135" s="151"/>
      <c r="AT135" s="146" t="s">
        <v>163</v>
      </c>
      <c r="AU135" s="146" t="s">
        <v>92</v>
      </c>
      <c r="AV135" s="12" t="s">
        <v>92</v>
      </c>
      <c r="AW135" s="12" t="s">
        <v>42</v>
      </c>
      <c r="AX135" s="12" t="s">
        <v>82</v>
      </c>
      <c r="AY135" s="146" t="s">
        <v>137</v>
      </c>
    </row>
    <row r="136" spans="2:65" s="13" customFormat="1" ht="10.199999999999999">
      <c r="B136" s="157"/>
      <c r="D136" s="141" t="s">
        <v>163</v>
      </c>
      <c r="E136" s="158" t="s">
        <v>44</v>
      </c>
      <c r="F136" s="159" t="s">
        <v>222</v>
      </c>
      <c r="H136" s="160">
        <v>410.255</v>
      </c>
      <c r="I136" s="161"/>
      <c r="L136" s="157"/>
      <c r="M136" s="162"/>
      <c r="T136" s="163"/>
      <c r="AT136" s="158" t="s">
        <v>163</v>
      </c>
      <c r="AU136" s="158" t="s">
        <v>92</v>
      </c>
      <c r="AV136" s="13" t="s">
        <v>155</v>
      </c>
      <c r="AW136" s="13" t="s">
        <v>42</v>
      </c>
      <c r="AX136" s="13" t="s">
        <v>90</v>
      </c>
      <c r="AY136" s="158" t="s">
        <v>137</v>
      </c>
    </row>
    <row r="137" spans="2:65" s="1" customFormat="1" ht="21.75" customHeight="1">
      <c r="B137" s="33"/>
      <c r="C137" s="128" t="s">
        <v>300</v>
      </c>
      <c r="D137" s="128" t="s">
        <v>140</v>
      </c>
      <c r="E137" s="129" t="s">
        <v>1269</v>
      </c>
      <c r="F137" s="130" t="s">
        <v>1270</v>
      </c>
      <c r="G137" s="131" t="s">
        <v>209</v>
      </c>
      <c r="H137" s="132">
        <v>12307.65</v>
      </c>
      <c r="I137" s="133"/>
      <c r="J137" s="134">
        <f>ROUND(I137*H137,2)</f>
        <v>0</v>
      </c>
      <c r="K137" s="130" t="s">
        <v>210</v>
      </c>
      <c r="L137" s="33"/>
      <c r="M137" s="135" t="s">
        <v>44</v>
      </c>
      <c r="N137" s="136" t="s">
        <v>53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155</v>
      </c>
      <c r="AT137" s="139" t="s">
        <v>140</v>
      </c>
      <c r="AU137" s="139" t="s">
        <v>92</v>
      </c>
      <c r="AY137" s="17" t="s">
        <v>137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90</v>
      </c>
      <c r="BK137" s="140">
        <f>ROUND(I137*H137,2)</f>
        <v>0</v>
      </c>
      <c r="BL137" s="17" t="s">
        <v>155</v>
      </c>
      <c r="BM137" s="139" t="s">
        <v>1271</v>
      </c>
    </row>
    <row r="138" spans="2:65" s="1" customFormat="1" ht="10.199999999999999">
      <c r="B138" s="33"/>
      <c r="D138" s="155" t="s">
        <v>212</v>
      </c>
      <c r="F138" s="156" t="s">
        <v>1272</v>
      </c>
      <c r="I138" s="143"/>
      <c r="L138" s="33"/>
      <c r="M138" s="144"/>
      <c r="T138" s="54"/>
      <c r="AT138" s="17" t="s">
        <v>212</v>
      </c>
      <c r="AU138" s="17" t="s">
        <v>92</v>
      </c>
    </row>
    <row r="139" spans="2:65" s="12" customFormat="1" ht="10.199999999999999">
      <c r="B139" s="145"/>
      <c r="D139" s="141" t="s">
        <v>163</v>
      </c>
      <c r="F139" s="147" t="s">
        <v>1260</v>
      </c>
      <c r="H139" s="148">
        <v>12307.65</v>
      </c>
      <c r="I139" s="149"/>
      <c r="L139" s="145"/>
      <c r="M139" s="150"/>
      <c r="T139" s="151"/>
      <c r="AT139" s="146" t="s">
        <v>163</v>
      </c>
      <c r="AU139" s="146" t="s">
        <v>92</v>
      </c>
      <c r="AV139" s="12" t="s">
        <v>92</v>
      </c>
      <c r="AW139" s="12" t="s">
        <v>4</v>
      </c>
      <c r="AX139" s="12" t="s">
        <v>90</v>
      </c>
      <c r="AY139" s="146" t="s">
        <v>137</v>
      </c>
    </row>
    <row r="140" spans="2:65" s="1" customFormat="1" ht="16.5" customHeight="1">
      <c r="B140" s="33"/>
      <c r="C140" s="128" t="s">
        <v>308</v>
      </c>
      <c r="D140" s="128" t="s">
        <v>140</v>
      </c>
      <c r="E140" s="129" t="s">
        <v>1273</v>
      </c>
      <c r="F140" s="130" t="s">
        <v>1274</v>
      </c>
      <c r="G140" s="131" t="s">
        <v>209</v>
      </c>
      <c r="H140" s="132">
        <v>410.255</v>
      </c>
      <c r="I140" s="133"/>
      <c r="J140" s="134">
        <f>ROUND(I140*H140,2)</f>
        <v>0</v>
      </c>
      <c r="K140" s="130" t="s">
        <v>210</v>
      </c>
      <c r="L140" s="33"/>
      <c r="M140" s="135" t="s">
        <v>44</v>
      </c>
      <c r="N140" s="136" t="s">
        <v>53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155</v>
      </c>
      <c r="AT140" s="139" t="s">
        <v>140</v>
      </c>
      <c r="AU140" s="139" t="s">
        <v>92</v>
      </c>
      <c r="AY140" s="17" t="s">
        <v>137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90</v>
      </c>
      <c r="BK140" s="140">
        <f>ROUND(I140*H140,2)</f>
        <v>0</v>
      </c>
      <c r="BL140" s="17" t="s">
        <v>155</v>
      </c>
      <c r="BM140" s="139" t="s">
        <v>1275</v>
      </c>
    </row>
    <row r="141" spans="2:65" s="1" customFormat="1" ht="10.199999999999999">
      <c r="B141" s="33"/>
      <c r="D141" s="155" t="s">
        <v>212</v>
      </c>
      <c r="F141" s="156" t="s">
        <v>1276</v>
      </c>
      <c r="I141" s="143"/>
      <c r="L141" s="33"/>
      <c r="M141" s="144"/>
      <c r="T141" s="54"/>
      <c r="AT141" s="17" t="s">
        <v>212</v>
      </c>
      <c r="AU141" s="17" t="s">
        <v>92</v>
      </c>
    </row>
    <row r="142" spans="2:65" s="1" customFormat="1" ht="21.75" customHeight="1">
      <c r="B142" s="33"/>
      <c r="C142" s="128" t="s">
        <v>312</v>
      </c>
      <c r="D142" s="128" t="s">
        <v>140</v>
      </c>
      <c r="E142" s="129" t="s">
        <v>1277</v>
      </c>
      <c r="F142" s="130" t="s">
        <v>1278</v>
      </c>
      <c r="G142" s="131" t="s">
        <v>311</v>
      </c>
      <c r="H142" s="132">
        <v>15</v>
      </c>
      <c r="I142" s="133"/>
      <c r="J142" s="134">
        <f>ROUND(I142*H142,2)</f>
        <v>0</v>
      </c>
      <c r="K142" s="130" t="s">
        <v>210</v>
      </c>
      <c r="L142" s="33"/>
      <c r="M142" s="135" t="s">
        <v>44</v>
      </c>
      <c r="N142" s="136" t="s">
        <v>53</v>
      </c>
      <c r="P142" s="137">
        <f>O142*H142</f>
        <v>0</v>
      </c>
      <c r="Q142" s="137">
        <v>0</v>
      </c>
      <c r="R142" s="137">
        <f>Q142*H142</f>
        <v>0</v>
      </c>
      <c r="S142" s="137">
        <v>6.0000000000000001E-3</v>
      </c>
      <c r="T142" s="138">
        <f>S142*H142</f>
        <v>0.09</v>
      </c>
      <c r="AR142" s="139" t="s">
        <v>155</v>
      </c>
      <c r="AT142" s="139" t="s">
        <v>140</v>
      </c>
      <c r="AU142" s="139" t="s">
        <v>92</v>
      </c>
      <c r="AY142" s="17" t="s">
        <v>137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90</v>
      </c>
      <c r="BK142" s="140">
        <f>ROUND(I142*H142,2)</f>
        <v>0</v>
      </c>
      <c r="BL142" s="17" t="s">
        <v>155</v>
      </c>
      <c r="BM142" s="139" t="s">
        <v>1279</v>
      </c>
    </row>
    <row r="143" spans="2:65" s="1" customFormat="1" ht="10.199999999999999">
      <c r="B143" s="33"/>
      <c r="D143" s="155" t="s">
        <v>212</v>
      </c>
      <c r="F143" s="156" t="s">
        <v>1280</v>
      </c>
      <c r="I143" s="143"/>
      <c r="L143" s="33"/>
      <c r="M143" s="144"/>
      <c r="T143" s="54"/>
      <c r="AT143" s="17" t="s">
        <v>212</v>
      </c>
      <c r="AU143" s="17" t="s">
        <v>92</v>
      </c>
    </row>
    <row r="144" spans="2:65" s="12" customFormat="1" ht="10.199999999999999">
      <c r="B144" s="145"/>
      <c r="D144" s="141" t="s">
        <v>163</v>
      </c>
      <c r="E144" s="146" t="s">
        <v>44</v>
      </c>
      <c r="F144" s="147" t="s">
        <v>1281</v>
      </c>
      <c r="H144" s="148">
        <v>15</v>
      </c>
      <c r="I144" s="149"/>
      <c r="L144" s="145"/>
      <c r="M144" s="150"/>
      <c r="T144" s="151"/>
      <c r="AT144" s="146" t="s">
        <v>163</v>
      </c>
      <c r="AU144" s="146" t="s">
        <v>92</v>
      </c>
      <c r="AV144" s="12" t="s">
        <v>92</v>
      </c>
      <c r="AW144" s="12" t="s">
        <v>42</v>
      </c>
      <c r="AX144" s="12" t="s">
        <v>90</v>
      </c>
      <c r="AY144" s="146" t="s">
        <v>137</v>
      </c>
    </row>
    <row r="145" spans="2:65" s="1" customFormat="1" ht="24.15" customHeight="1">
      <c r="B145" s="33"/>
      <c r="C145" s="128" t="s">
        <v>350</v>
      </c>
      <c r="D145" s="128" t="s">
        <v>140</v>
      </c>
      <c r="E145" s="129" t="s">
        <v>1282</v>
      </c>
      <c r="F145" s="130" t="s">
        <v>1283</v>
      </c>
      <c r="G145" s="131" t="s">
        <v>209</v>
      </c>
      <c r="H145" s="132">
        <v>289</v>
      </c>
      <c r="I145" s="133"/>
      <c r="J145" s="134">
        <f>ROUND(I145*H145,2)</f>
        <v>0</v>
      </c>
      <c r="K145" s="130" t="s">
        <v>210</v>
      </c>
      <c r="L145" s="33"/>
      <c r="M145" s="135" t="s">
        <v>44</v>
      </c>
      <c r="N145" s="136" t="s">
        <v>53</v>
      </c>
      <c r="P145" s="137">
        <f>O145*H145</f>
        <v>0</v>
      </c>
      <c r="Q145" s="137">
        <v>0</v>
      </c>
      <c r="R145" s="137">
        <f>Q145*H145</f>
        <v>0</v>
      </c>
      <c r="S145" s="137">
        <v>1.6E-2</v>
      </c>
      <c r="T145" s="138">
        <f>S145*H145</f>
        <v>4.6239999999999997</v>
      </c>
      <c r="AR145" s="139" t="s">
        <v>155</v>
      </c>
      <c r="AT145" s="139" t="s">
        <v>140</v>
      </c>
      <c r="AU145" s="139" t="s">
        <v>92</v>
      </c>
      <c r="AY145" s="17" t="s">
        <v>137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90</v>
      </c>
      <c r="BK145" s="140">
        <f>ROUND(I145*H145,2)</f>
        <v>0</v>
      </c>
      <c r="BL145" s="17" t="s">
        <v>155</v>
      </c>
      <c r="BM145" s="139" t="s">
        <v>1284</v>
      </c>
    </row>
    <row r="146" spans="2:65" s="1" customFormat="1" ht="10.199999999999999">
      <c r="B146" s="33"/>
      <c r="D146" s="155" t="s">
        <v>212</v>
      </c>
      <c r="F146" s="156" t="s">
        <v>1285</v>
      </c>
      <c r="I146" s="143"/>
      <c r="L146" s="33"/>
      <c r="M146" s="144"/>
      <c r="T146" s="54"/>
      <c r="AT146" s="17" t="s">
        <v>212</v>
      </c>
      <c r="AU146" s="17" t="s">
        <v>92</v>
      </c>
    </row>
    <row r="147" spans="2:65" s="12" customFormat="1" ht="10.199999999999999">
      <c r="B147" s="145"/>
      <c r="D147" s="141" t="s">
        <v>163</v>
      </c>
      <c r="E147" s="146" t="s">
        <v>44</v>
      </c>
      <c r="F147" s="147" t="s">
        <v>1240</v>
      </c>
      <c r="H147" s="148">
        <v>289</v>
      </c>
      <c r="I147" s="149"/>
      <c r="L147" s="145"/>
      <c r="M147" s="150"/>
      <c r="T147" s="151"/>
      <c r="AT147" s="146" t="s">
        <v>163</v>
      </c>
      <c r="AU147" s="146" t="s">
        <v>92</v>
      </c>
      <c r="AV147" s="12" t="s">
        <v>92</v>
      </c>
      <c r="AW147" s="12" t="s">
        <v>42</v>
      </c>
      <c r="AX147" s="12" t="s">
        <v>90</v>
      </c>
      <c r="AY147" s="146" t="s">
        <v>137</v>
      </c>
    </row>
    <row r="148" spans="2:65" s="1" customFormat="1" ht="16.5" customHeight="1">
      <c r="B148" s="33"/>
      <c r="C148" s="128" t="s">
        <v>356</v>
      </c>
      <c r="D148" s="128" t="s">
        <v>140</v>
      </c>
      <c r="E148" s="129" t="s">
        <v>650</v>
      </c>
      <c r="F148" s="130" t="s">
        <v>651</v>
      </c>
      <c r="G148" s="131" t="s">
        <v>209</v>
      </c>
      <c r="H148" s="132">
        <v>289</v>
      </c>
      <c r="I148" s="133"/>
      <c r="J148" s="134">
        <f>ROUND(I148*H148,2)</f>
        <v>0</v>
      </c>
      <c r="K148" s="130" t="s">
        <v>210</v>
      </c>
      <c r="L148" s="33"/>
      <c r="M148" s="135" t="s">
        <v>44</v>
      </c>
      <c r="N148" s="136" t="s">
        <v>53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155</v>
      </c>
      <c r="AT148" s="139" t="s">
        <v>140</v>
      </c>
      <c r="AU148" s="139" t="s">
        <v>92</v>
      </c>
      <c r="AY148" s="17" t="s">
        <v>137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90</v>
      </c>
      <c r="BK148" s="140">
        <f>ROUND(I148*H148,2)</f>
        <v>0</v>
      </c>
      <c r="BL148" s="17" t="s">
        <v>155</v>
      </c>
      <c r="BM148" s="139" t="s">
        <v>1286</v>
      </c>
    </row>
    <row r="149" spans="2:65" s="1" customFormat="1" ht="10.199999999999999">
      <c r="B149" s="33"/>
      <c r="D149" s="155" t="s">
        <v>212</v>
      </c>
      <c r="F149" s="156" t="s">
        <v>653</v>
      </c>
      <c r="I149" s="143"/>
      <c r="L149" s="33"/>
      <c r="M149" s="144"/>
      <c r="T149" s="54"/>
      <c r="AT149" s="17" t="s">
        <v>212</v>
      </c>
      <c r="AU149" s="17" t="s">
        <v>92</v>
      </c>
    </row>
    <row r="150" spans="2:65" s="12" customFormat="1" ht="10.199999999999999">
      <c r="B150" s="145"/>
      <c r="D150" s="141" t="s">
        <v>163</v>
      </c>
      <c r="E150" s="146" t="s">
        <v>44</v>
      </c>
      <c r="F150" s="147" t="s">
        <v>1240</v>
      </c>
      <c r="H150" s="148">
        <v>289</v>
      </c>
      <c r="I150" s="149"/>
      <c r="L150" s="145"/>
      <c r="M150" s="150"/>
      <c r="T150" s="151"/>
      <c r="AT150" s="146" t="s">
        <v>163</v>
      </c>
      <c r="AU150" s="146" t="s">
        <v>92</v>
      </c>
      <c r="AV150" s="12" t="s">
        <v>92</v>
      </c>
      <c r="AW150" s="12" t="s">
        <v>42</v>
      </c>
      <c r="AX150" s="12" t="s">
        <v>90</v>
      </c>
      <c r="AY150" s="146" t="s">
        <v>137</v>
      </c>
    </row>
    <row r="151" spans="2:65" s="1" customFormat="1" ht="16.5" customHeight="1">
      <c r="B151" s="33"/>
      <c r="C151" s="128" t="s">
        <v>360</v>
      </c>
      <c r="D151" s="128" t="s">
        <v>140</v>
      </c>
      <c r="E151" s="129" t="s">
        <v>1287</v>
      </c>
      <c r="F151" s="130" t="s">
        <v>1288</v>
      </c>
      <c r="G151" s="131" t="s">
        <v>209</v>
      </c>
      <c r="H151" s="132">
        <v>410.255</v>
      </c>
      <c r="I151" s="133"/>
      <c r="J151" s="134">
        <f>ROUND(I151*H151,2)</f>
        <v>0</v>
      </c>
      <c r="K151" s="130" t="s">
        <v>210</v>
      </c>
      <c r="L151" s="33"/>
      <c r="M151" s="135" t="s">
        <v>44</v>
      </c>
      <c r="N151" s="136" t="s">
        <v>53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155</v>
      </c>
      <c r="AT151" s="139" t="s">
        <v>140</v>
      </c>
      <c r="AU151" s="139" t="s">
        <v>92</v>
      </c>
      <c r="AY151" s="17" t="s">
        <v>137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90</v>
      </c>
      <c r="BK151" s="140">
        <f>ROUND(I151*H151,2)</f>
        <v>0</v>
      </c>
      <c r="BL151" s="17" t="s">
        <v>155</v>
      </c>
      <c r="BM151" s="139" t="s">
        <v>1289</v>
      </c>
    </row>
    <row r="152" spans="2:65" s="1" customFormat="1" ht="10.199999999999999">
      <c r="B152" s="33"/>
      <c r="D152" s="155" t="s">
        <v>212</v>
      </c>
      <c r="F152" s="156" t="s">
        <v>1290</v>
      </c>
      <c r="I152" s="143"/>
      <c r="L152" s="33"/>
      <c r="M152" s="144"/>
      <c r="T152" s="54"/>
      <c r="AT152" s="17" t="s">
        <v>212</v>
      </c>
      <c r="AU152" s="17" t="s">
        <v>92</v>
      </c>
    </row>
    <row r="153" spans="2:65" s="1" customFormat="1" ht="24.15" customHeight="1">
      <c r="B153" s="33"/>
      <c r="C153" s="128" t="s">
        <v>364</v>
      </c>
      <c r="D153" s="128" t="s">
        <v>140</v>
      </c>
      <c r="E153" s="129" t="s">
        <v>1291</v>
      </c>
      <c r="F153" s="130" t="s">
        <v>1292</v>
      </c>
      <c r="G153" s="131" t="s">
        <v>209</v>
      </c>
      <c r="H153" s="132">
        <v>410.255</v>
      </c>
      <c r="I153" s="133"/>
      <c r="J153" s="134">
        <f>ROUND(I153*H153,2)</f>
        <v>0</v>
      </c>
      <c r="K153" s="130" t="s">
        <v>210</v>
      </c>
      <c r="L153" s="33"/>
      <c r="M153" s="135" t="s">
        <v>44</v>
      </c>
      <c r="N153" s="136" t="s">
        <v>53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155</v>
      </c>
      <c r="AT153" s="139" t="s">
        <v>140</v>
      </c>
      <c r="AU153" s="139" t="s">
        <v>92</v>
      </c>
      <c r="AY153" s="17" t="s">
        <v>137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90</v>
      </c>
      <c r="BK153" s="140">
        <f>ROUND(I153*H153,2)</f>
        <v>0</v>
      </c>
      <c r="BL153" s="17" t="s">
        <v>155</v>
      </c>
      <c r="BM153" s="139" t="s">
        <v>1293</v>
      </c>
    </row>
    <row r="154" spans="2:65" s="1" customFormat="1" ht="10.199999999999999">
      <c r="B154" s="33"/>
      <c r="D154" s="155" t="s">
        <v>212</v>
      </c>
      <c r="F154" s="156" t="s">
        <v>1294</v>
      </c>
      <c r="I154" s="143"/>
      <c r="L154" s="33"/>
      <c r="M154" s="144"/>
      <c r="T154" s="54"/>
      <c r="AT154" s="17" t="s">
        <v>212</v>
      </c>
      <c r="AU154" s="17" t="s">
        <v>92</v>
      </c>
    </row>
    <row r="155" spans="2:65" s="11" customFormat="1" ht="22.8" customHeight="1">
      <c r="B155" s="116"/>
      <c r="D155" s="117" t="s">
        <v>81</v>
      </c>
      <c r="E155" s="126" t="s">
        <v>738</v>
      </c>
      <c r="F155" s="126" t="s">
        <v>739</v>
      </c>
      <c r="I155" s="119"/>
      <c r="J155" s="127">
        <f>BK155</f>
        <v>0</v>
      </c>
      <c r="L155" s="116"/>
      <c r="M155" s="121"/>
      <c r="P155" s="122">
        <f>SUM(P156:P164)</f>
        <v>0</v>
      </c>
      <c r="R155" s="122">
        <f>SUM(R156:R164)</f>
        <v>0</v>
      </c>
      <c r="T155" s="123">
        <f>SUM(T156:T164)</f>
        <v>0</v>
      </c>
      <c r="AR155" s="117" t="s">
        <v>90</v>
      </c>
      <c r="AT155" s="124" t="s">
        <v>81</v>
      </c>
      <c r="AU155" s="124" t="s">
        <v>90</v>
      </c>
      <c r="AY155" s="117" t="s">
        <v>137</v>
      </c>
      <c r="BK155" s="125">
        <f>SUM(BK156:BK164)</f>
        <v>0</v>
      </c>
    </row>
    <row r="156" spans="2:65" s="1" customFormat="1" ht="24.15" customHeight="1">
      <c r="B156" s="33"/>
      <c r="C156" s="128" t="s">
        <v>7</v>
      </c>
      <c r="D156" s="128" t="s">
        <v>140</v>
      </c>
      <c r="E156" s="129" t="s">
        <v>741</v>
      </c>
      <c r="F156" s="130" t="s">
        <v>742</v>
      </c>
      <c r="G156" s="131" t="s">
        <v>225</v>
      </c>
      <c r="H156" s="132">
        <v>5.1680000000000001</v>
      </c>
      <c r="I156" s="133"/>
      <c r="J156" s="134">
        <f>ROUND(I156*H156,2)</f>
        <v>0</v>
      </c>
      <c r="K156" s="130" t="s">
        <v>210</v>
      </c>
      <c r="L156" s="33"/>
      <c r="M156" s="135" t="s">
        <v>44</v>
      </c>
      <c r="N156" s="136" t="s">
        <v>53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155</v>
      </c>
      <c r="AT156" s="139" t="s">
        <v>140</v>
      </c>
      <c r="AU156" s="139" t="s">
        <v>92</v>
      </c>
      <c r="AY156" s="17" t="s">
        <v>137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90</v>
      </c>
      <c r="BK156" s="140">
        <f>ROUND(I156*H156,2)</f>
        <v>0</v>
      </c>
      <c r="BL156" s="17" t="s">
        <v>155</v>
      </c>
      <c r="BM156" s="139" t="s">
        <v>1295</v>
      </c>
    </row>
    <row r="157" spans="2:65" s="1" customFormat="1" ht="10.199999999999999">
      <c r="B157" s="33"/>
      <c r="D157" s="155" t="s">
        <v>212</v>
      </c>
      <c r="F157" s="156" t="s">
        <v>744</v>
      </c>
      <c r="I157" s="143"/>
      <c r="L157" s="33"/>
      <c r="M157" s="144"/>
      <c r="T157" s="54"/>
      <c r="AT157" s="17" t="s">
        <v>212</v>
      </c>
      <c r="AU157" s="17" t="s">
        <v>92</v>
      </c>
    </row>
    <row r="158" spans="2:65" s="1" customFormat="1" ht="21.75" customHeight="1">
      <c r="B158" s="33"/>
      <c r="C158" s="128" t="s">
        <v>372</v>
      </c>
      <c r="D158" s="128" t="s">
        <v>140</v>
      </c>
      <c r="E158" s="129" t="s">
        <v>746</v>
      </c>
      <c r="F158" s="130" t="s">
        <v>747</v>
      </c>
      <c r="G158" s="131" t="s">
        <v>225</v>
      </c>
      <c r="H158" s="132">
        <v>5.1680000000000001</v>
      </c>
      <c r="I158" s="133"/>
      <c r="J158" s="134">
        <f>ROUND(I158*H158,2)</f>
        <v>0</v>
      </c>
      <c r="K158" s="130" t="s">
        <v>210</v>
      </c>
      <c r="L158" s="33"/>
      <c r="M158" s="135" t="s">
        <v>44</v>
      </c>
      <c r="N158" s="136" t="s">
        <v>53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155</v>
      </c>
      <c r="AT158" s="139" t="s">
        <v>140</v>
      </c>
      <c r="AU158" s="139" t="s">
        <v>92</v>
      </c>
      <c r="AY158" s="17" t="s">
        <v>137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90</v>
      </c>
      <c r="BK158" s="140">
        <f>ROUND(I158*H158,2)</f>
        <v>0</v>
      </c>
      <c r="BL158" s="17" t="s">
        <v>155</v>
      </c>
      <c r="BM158" s="139" t="s">
        <v>1296</v>
      </c>
    </row>
    <row r="159" spans="2:65" s="1" customFormat="1" ht="10.199999999999999">
      <c r="B159" s="33"/>
      <c r="D159" s="155" t="s">
        <v>212</v>
      </c>
      <c r="F159" s="156" t="s">
        <v>749</v>
      </c>
      <c r="I159" s="143"/>
      <c r="L159" s="33"/>
      <c r="M159" s="144"/>
      <c r="T159" s="54"/>
      <c r="AT159" s="17" t="s">
        <v>212</v>
      </c>
      <c r="AU159" s="17" t="s">
        <v>92</v>
      </c>
    </row>
    <row r="160" spans="2:65" s="1" customFormat="1" ht="24.15" customHeight="1">
      <c r="B160" s="33"/>
      <c r="C160" s="128" t="s">
        <v>375</v>
      </c>
      <c r="D160" s="128" t="s">
        <v>140</v>
      </c>
      <c r="E160" s="129" t="s">
        <v>751</v>
      </c>
      <c r="F160" s="130" t="s">
        <v>752</v>
      </c>
      <c r="G160" s="131" t="s">
        <v>225</v>
      </c>
      <c r="H160" s="132">
        <v>98.191999999999993</v>
      </c>
      <c r="I160" s="133"/>
      <c r="J160" s="134">
        <f>ROUND(I160*H160,2)</f>
        <v>0</v>
      </c>
      <c r="K160" s="130" t="s">
        <v>210</v>
      </c>
      <c r="L160" s="33"/>
      <c r="M160" s="135" t="s">
        <v>44</v>
      </c>
      <c r="N160" s="136" t="s">
        <v>53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155</v>
      </c>
      <c r="AT160" s="139" t="s">
        <v>140</v>
      </c>
      <c r="AU160" s="139" t="s">
        <v>92</v>
      </c>
      <c r="AY160" s="17" t="s">
        <v>137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90</v>
      </c>
      <c r="BK160" s="140">
        <f>ROUND(I160*H160,2)</f>
        <v>0</v>
      </c>
      <c r="BL160" s="17" t="s">
        <v>155</v>
      </c>
      <c r="BM160" s="139" t="s">
        <v>1297</v>
      </c>
    </row>
    <row r="161" spans="2:65" s="1" customFormat="1" ht="10.199999999999999">
      <c r="B161" s="33"/>
      <c r="D161" s="155" t="s">
        <v>212</v>
      </c>
      <c r="F161" s="156" t="s">
        <v>754</v>
      </c>
      <c r="I161" s="143"/>
      <c r="L161" s="33"/>
      <c r="M161" s="144"/>
      <c r="T161" s="54"/>
      <c r="AT161" s="17" t="s">
        <v>212</v>
      </c>
      <c r="AU161" s="17" t="s">
        <v>92</v>
      </c>
    </row>
    <row r="162" spans="2:65" s="12" customFormat="1" ht="10.199999999999999">
      <c r="B162" s="145"/>
      <c r="D162" s="141" t="s">
        <v>163</v>
      </c>
      <c r="F162" s="147" t="s">
        <v>1298</v>
      </c>
      <c r="H162" s="148">
        <v>98.191999999999993</v>
      </c>
      <c r="I162" s="149"/>
      <c r="L162" s="145"/>
      <c r="M162" s="150"/>
      <c r="T162" s="151"/>
      <c r="AT162" s="146" t="s">
        <v>163</v>
      </c>
      <c r="AU162" s="146" t="s">
        <v>92</v>
      </c>
      <c r="AV162" s="12" t="s">
        <v>92</v>
      </c>
      <c r="AW162" s="12" t="s">
        <v>4</v>
      </c>
      <c r="AX162" s="12" t="s">
        <v>90</v>
      </c>
      <c r="AY162" s="146" t="s">
        <v>137</v>
      </c>
    </row>
    <row r="163" spans="2:65" s="1" customFormat="1" ht="24.15" customHeight="1">
      <c r="B163" s="33"/>
      <c r="C163" s="128" t="s">
        <v>379</v>
      </c>
      <c r="D163" s="128" t="s">
        <v>140</v>
      </c>
      <c r="E163" s="129" t="s">
        <v>757</v>
      </c>
      <c r="F163" s="130" t="s">
        <v>758</v>
      </c>
      <c r="G163" s="131" t="s">
        <v>225</v>
      </c>
      <c r="H163" s="132">
        <v>5.1680000000000001</v>
      </c>
      <c r="I163" s="133"/>
      <c r="J163" s="134">
        <f>ROUND(I163*H163,2)</f>
        <v>0</v>
      </c>
      <c r="K163" s="130" t="s">
        <v>210</v>
      </c>
      <c r="L163" s="33"/>
      <c r="M163" s="135" t="s">
        <v>44</v>
      </c>
      <c r="N163" s="136" t="s">
        <v>53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155</v>
      </c>
      <c r="AT163" s="139" t="s">
        <v>140</v>
      </c>
      <c r="AU163" s="139" t="s">
        <v>92</v>
      </c>
      <c r="AY163" s="17" t="s">
        <v>137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7" t="s">
        <v>90</v>
      </c>
      <c r="BK163" s="140">
        <f>ROUND(I163*H163,2)</f>
        <v>0</v>
      </c>
      <c r="BL163" s="17" t="s">
        <v>155</v>
      </c>
      <c r="BM163" s="139" t="s">
        <v>1299</v>
      </c>
    </row>
    <row r="164" spans="2:65" s="1" customFormat="1" ht="10.199999999999999">
      <c r="B164" s="33"/>
      <c r="D164" s="155" t="s">
        <v>212</v>
      </c>
      <c r="F164" s="156" t="s">
        <v>760</v>
      </c>
      <c r="I164" s="143"/>
      <c r="L164" s="33"/>
      <c r="M164" s="144"/>
      <c r="T164" s="54"/>
      <c r="AT164" s="17" t="s">
        <v>212</v>
      </c>
      <c r="AU164" s="17" t="s">
        <v>92</v>
      </c>
    </row>
    <row r="165" spans="2:65" s="11" customFormat="1" ht="22.8" customHeight="1">
      <c r="B165" s="116"/>
      <c r="D165" s="117" t="s">
        <v>81</v>
      </c>
      <c r="E165" s="126" t="s">
        <v>761</v>
      </c>
      <c r="F165" s="126" t="s">
        <v>762</v>
      </c>
      <c r="I165" s="119"/>
      <c r="J165" s="127">
        <f>BK165</f>
        <v>0</v>
      </c>
      <c r="L165" s="116"/>
      <c r="M165" s="121"/>
      <c r="P165" s="122">
        <f>SUM(P166:P167)</f>
        <v>0</v>
      </c>
      <c r="R165" s="122">
        <f>SUM(R166:R167)</f>
        <v>0</v>
      </c>
      <c r="T165" s="123">
        <f>SUM(T166:T167)</f>
        <v>0</v>
      </c>
      <c r="AR165" s="117" t="s">
        <v>90</v>
      </c>
      <c r="AT165" s="124" t="s">
        <v>81</v>
      </c>
      <c r="AU165" s="124" t="s">
        <v>90</v>
      </c>
      <c r="AY165" s="117" t="s">
        <v>137</v>
      </c>
      <c r="BK165" s="125">
        <f>SUM(BK166:BK167)</f>
        <v>0</v>
      </c>
    </row>
    <row r="166" spans="2:65" s="1" customFormat="1" ht="33" customHeight="1">
      <c r="B166" s="33"/>
      <c r="C166" s="128" t="s">
        <v>383</v>
      </c>
      <c r="D166" s="128" t="s">
        <v>140</v>
      </c>
      <c r="E166" s="129" t="s">
        <v>764</v>
      </c>
      <c r="F166" s="130" t="s">
        <v>765</v>
      </c>
      <c r="G166" s="131" t="s">
        <v>225</v>
      </c>
      <c r="H166" s="132">
        <v>14.577999999999999</v>
      </c>
      <c r="I166" s="133"/>
      <c r="J166" s="134">
        <f>ROUND(I166*H166,2)</f>
        <v>0</v>
      </c>
      <c r="K166" s="130" t="s">
        <v>210</v>
      </c>
      <c r="L166" s="33"/>
      <c r="M166" s="135" t="s">
        <v>44</v>
      </c>
      <c r="N166" s="136" t="s">
        <v>53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155</v>
      </c>
      <c r="AT166" s="139" t="s">
        <v>140</v>
      </c>
      <c r="AU166" s="139" t="s">
        <v>92</v>
      </c>
      <c r="AY166" s="17" t="s">
        <v>137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90</v>
      </c>
      <c r="BK166" s="140">
        <f>ROUND(I166*H166,2)</f>
        <v>0</v>
      </c>
      <c r="BL166" s="17" t="s">
        <v>155</v>
      </c>
      <c r="BM166" s="139" t="s">
        <v>1300</v>
      </c>
    </row>
    <row r="167" spans="2:65" s="1" customFormat="1" ht="10.199999999999999">
      <c r="B167" s="33"/>
      <c r="D167" s="155" t="s">
        <v>212</v>
      </c>
      <c r="F167" s="156" t="s">
        <v>767</v>
      </c>
      <c r="I167" s="143"/>
      <c r="L167" s="33"/>
      <c r="M167" s="144"/>
      <c r="T167" s="54"/>
      <c r="AT167" s="17" t="s">
        <v>212</v>
      </c>
      <c r="AU167" s="17" t="s">
        <v>92</v>
      </c>
    </row>
    <row r="168" spans="2:65" s="11" customFormat="1" ht="25.95" customHeight="1">
      <c r="B168" s="116"/>
      <c r="D168" s="117" t="s">
        <v>81</v>
      </c>
      <c r="E168" s="118" t="s">
        <v>768</v>
      </c>
      <c r="F168" s="118" t="s">
        <v>769</v>
      </c>
      <c r="I168" s="119"/>
      <c r="J168" s="120">
        <f>BK168</f>
        <v>0</v>
      </c>
      <c r="L168" s="116"/>
      <c r="M168" s="121"/>
      <c r="P168" s="122">
        <f>P169+P176</f>
        <v>0</v>
      </c>
      <c r="R168" s="122">
        <f>R169+R176</f>
        <v>0.47114999999999996</v>
      </c>
      <c r="T168" s="123">
        <f>T169+T176</f>
        <v>0</v>
      </c>
      <c r="AR168" s="117" t="s">
        <v>92</v>
      </c>
      <c r="AT168" s="124" t="s">
        <v>81</v>
      </c>
      <c r="AU168" s="124" t="s">
        <v>82</v>
      </c>
      <c r="AY168" s="117" t="s">
        <v>137</v>
      </c>
      <c r="BK168" s="125">
        <f>BK169+BK176</f>
        <v>0</v>
      </c>
    </row>
    <row r="169" spans="2:65" s="11" customFormat="1" ht="22.8" customHeight="1">
      <c r="B169" s="116"/>
      <c r="D169" s="117" t="s">
        <v>81</v>
      </c>
      <c r="E169" s="126" t="s">
        <v>1157</v>
      </c>
      <c r="F169" s="126" t="s">
        <v>1158</v>
      </c>
      <c r="I169" s="119"/>
      <c r="J169" s="127">
        <f>BK169</f>
        <v>0</v>
      </c>
      <c r="L169" s="116"/>
      <c r="M169" s="121"/>
      <c r="P169" s="122">
        <f>SUM(P170:P175)</f>
        <v>0</v>
      </c>
      <c r="R169" s="122">
        <f>SUM(R170:R175)</f>
        <v>0.31500999999999996</v>
      </c>
      <c r="T169" s="123">
        <f>SUM(T170:T175)</f>
        <v>0</v>
      </c>
      <c r="AR169" s="117" t="s">
        <v>92</v>
      </c>
      <c r="AT169" s="124" t="s">
        <v>81</v>
      </c>
      <c r="AU169" s="124" t="s">
        <v>90</v>
      </c>
      <c r="AY169" s="117" t="s">
        <v>137</v>
      </c>
      <c r="BK169" s="125">
        <f>SUM(BK170:BK175)</f>
        <v>0</v>
      </c>
    </row>
    <row r="170" spans="2:65" s="1" customFormat="1" ht="24.15" customHeight="1">
      <c r="B170" s="33"/>
      <c r="C170" s="128" t="s">
        <v>387</v>
      </c>
      <c r="D170" s="128" t="s">
        <v>140</v>
      </c>
      <c r="E170" s="129" t="s">
        <v>1301</v>
      </c>
      <c r="F170" s="130" t="s">
        <v>1302</v>
      </c>
      <c r="G170" s="131" t="s">
        <v>209</v>
      </c>
      <c r="H170" s="132">
        <v>289</v>
      </c>
      <c r="I170" s="133"/>
      <c r="J170" s="134">
        <f>ROUND(I170*H170,2)</f>
        <v>0</v>
      </c>
      <c r="K170" s="130" t="s">
        <v>210</v>
      </c>
      <c r="L170" s="33"/>
      <c r="M170" s="135" t="s">
        <v>44</v>
      </c>
      <c r="N170" s="136" t="s">
        <v>53</v>
      </c>
      <c r="P170" s="137">
        <f>O170*H170</f>
        <v>0</v>
      </c>
      <c r="Q170" s="137">
        <v>1.1E-4</v>
      </c>
      <c r="R170" s="137">
        <f>Q170*H170</f>
        <v>3.1789999999999999E-2</v>
      </c>
      <c r="S170" s="137">
        <v>0</v>
      </c>
      <c r="T170" s="138">
        <f>S170*H170</f>
        <v>0</v>
      </c>
      <c r="AR170" s="139" t="s">
        <v>312</v>
      </c>
      <c r="AT170" s="139" t="s">
        <v>140</v>
      </c>
      <c r="AU170" s="139" t="s">
        <v>92</v>
      </c>
      <c r="AY170" s="17" t="s">
        <v>137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90</v>
      </c>
      <c r="BK170" s="140">
        <f>ROUND(I170*H170,2)</f>
        <v>0</v>
      </c>
      <c r="BL170" s="17" t="s">
        <v>312</v>
      </c>
      <c r="BM170" s="139" t="s">
        <v>1303</v>
      </c>
    </row>
    <row r="171" spans="2:65" s="1" customFormat="1" ht="10.199999999999999">
      <c r="B171" s="33"/>
      <c r="D171" s="155" t="s">
        <v>212</v>
      </c>
      <c r="F171" s="156" t="s">
        <v>1304</v>
      </c>
      <c r="I171" s="143"/>
      <c r="L171" s="33"/>
      <c r="M171" s="144"/>
      <c r="T171" s="54"/>
      <c r="AT171" s="17" t="s">
        <v>212</v>
      </c>
      <c r="AU171" s="17" t="s">
        <v>92</v>
      </c>
    </row>
    <row r="172" spans="2:65" s="12" customFormat="1" ht="10.199999999999999">
      <c r="B172" s="145"/>
      <c r="D172" s="141" t="s">
        <v>163</v>
      </c>
      <c r="E172" s="146" t="s">
        <v>44</v>
      </c>
      <c r="F172" s="147" t="s">
        <v>1240</v>
      </c>
      <c r="H172" s="148">
        <v>289</v>
      </c>
      <c r="I172" s="149"/>
      <c r="L172" s="145"/>
      <c r="M172" s="150"/>
      <c r="T172" s="151"/>
      <c r="AT172" s="146" t="s">
        <v>163</v>
      </c>
      <c r="AU172" s="146" t="s">
        <v>92</v>
      </c>
      <c r="AV172" s="12" t="s">
        <v>92</v>
      </c>
      <c r="AW172" s="12" t="s">
        <v>42</v>
      </c>
      <c r="AX172" s="12" t="s">
        <v>90</v>
      </c>
      <c r="AY172" s="146" t="s">
        <v>137</v>
      </c>
    </row>
    <row r="173" spans="2:65" s="1" customFormat="1" ht="16.5" customHeight="1">
      <c r="B173" s="33"/>
      <c r="C173" s="128" t="s">
        <v>391</v>
      </c>
      <c r="D173" s="128" t="s">
        <v>140</v>
      </c>
      <c r="E173" s="129" t="s">
        <v>1305</v>
      </c>
      <c r="F173" s="130" t="s">
        <v>1306</v>
      </c>
      <c r="G173" s="131" t="s">
        <v>209</v>
      </c>
      <c r="H173" s="132">
        <v>289</v>
      </c>
      <c r="I173" s="133"/>
      <c r="J173" s="134">
        <f>ROUND(I173*H173,2)</f>
        <v>0</v>
      </c>
      <c r="K173" s="130" t="s">
        <v>210</v>
      </c>
      <c r="L173" s="33"/>
      <c r="M173" s="135" t="s">
        <v>44</v>
      </c>
      <c r="N173" s="136" t="s">
        <v>53</v>
      </c>
      <c r="P173" s="137">
        <f>O173*H173</f>
        <v>0</v>
      </c>
      <c r="Q173" s="137">
        <v>9.7999999999999997E-4</v>
      </c>
      <c r="R173" s="137">
        <f>Q173*H173</f>
        <v>0.28321999999999997</v>
      </c>
      <c r="S173" s="137">
        <v>0</v>
      </c>
      <c r="T173" s="138">
        <f>S173*H173</f>
        <v>0</v>
      </c>
      <c r="AR173" s="139" t="s">
        <v>312</v>
      </c>
      <c r="AT173" s="139" t="s">
        <v>140</v>
      </c>
      <c r="AU173" s="139" t="s">
        <v>92</v>
      </c>
      <c r="AY173" s="17" t="s">
        <v>137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90</v>
      </c>
      <c r="BK173" s="140">
        <f>ROUND(I173*H173,2)</f>
        <v>0</v>
      </c>
      <c r="BL173" s="17" t="s">
        <v>312</v>
      </c>
      <c r="BM173" s="139" t="s">
        <v>1307</v>
      </c>
    </row>
    <row r="174" spans="2:65" s="1" customFormat="1" ht="10.199999999999999">
      <c r="B174" s="33"/>
      <c r="D174" s="155" t="s">
        <v>212</v>
      </c>
      <c r="F174" s="156" t="s">
        <v>1308</v>
      </c>
      <c r="I174" s="143"/>
      <c r="L174" s="33"/>
      <c r="M174" s="144"/>
      <c r="T174" s="54"/>
      <c r="AT174" s="17" t="s">
        <v>212</v>
      </c>
      <c r="AU174" s="17" t="s">
        <v>92</v>
      </c>
    </row>
    <row r="175" spans="2:65" s="12" customFormat="1" ht="10.199999999999999">
      <c r="B175" s="145"/>
      <c r="D175" s="141" t="s">
        <v>163</v>
      </c>
      <c r="E175" s="146" t="s">
        <v>44</v>
      </c>
      <c r="F175" s="147" t="s">
        <v>1240</v>
      </c>
      <c r="H175" s="148">
        <v>289</v>
      </c>
      <c r="I175" s="149"/>
      <c r="L175" s="145"/>
      <c r="M175" s="150"/>
      <c r="T175" s="151"/>
      <c r="AT175" s="146" t="s">
        <v>163</v>
      </c>
      <c r="AU175" s="146" t="s">
        <v>92</v>
      </c>
      <c r="AV175" s="12" t="s">
        <v>92</v>
      </c>
      <c r="AW175" s="12" t="s">
        <v>42</v>
      </c>
      <c r="AX175" s="12" t="s">
        <v>90</v>
      </c>
      <c r="AY175" s="146" t="s">
        <v>137</v>
      </c>
    </row>
    <row r="176" spans="2:65" s="11" customFormat="1" ht="22.8" customHeight="1">
      <c r="B176" s="116"/>
      <c r="D176" s="117" t="s">
        <v>81</v>
      </c>
      <c r="E176" s="126" t="s">
        <v>1309</v>
      </c>
      <c r="F176" s="126" t="s">
        <v>1310</v>
      </c>
      <c r="I176" s="119"/>
      <c r="J176" s="127">
        <f>BK176</f>
        <v>0</v>
      </c>
      <c r="L176" s="116"/>
      <c r="M176" s="121"/>
      <c r="P176" s="122">
        <f>SUM(P177:P196)</f>
        <v>0</v>
      </c>
      <c r="R176" s="122">
        <f>SUM(R177:R196)</f>
        <v>0.15614</v>
      </c>
      <c r="T176" s="123">
        <f>SUM(T177:T196)</f>
        <v>0</v>
      </c>
      <c r="AR176" s="117" t="s">
        <v>92</v>
      </c>
      <c r="AT176" s="124" t="s">
        <v>81</v>
      </c>
      <c r="AU176" s="124" t="s">
        <v>90</v>
      </c>
      <c r="AY176" s="117" t="s">
        <v>137</v>
      </c>
      <c r="BK176" s="125">
        <f>SUM(BK177:BK196)</f>
        <v>0</v>
      </c>
    </row>
    <row r="177" spans="2:65" s="1" customFormat="1" ht="24.15" customHeight="1">
      <c r="B177" s="33"/>
      <c r="C177" s="128" t="s">
        <v>397</v>
      </c>
      <c r="D177" s="128" t="s">
        <v>140</v>
      </c>
      <c r="E177" s="129" t="s">
        <v>1311</v>
      </c>
      <c r="F177" s="130" t="s">
        <v>1312</v>
      </c>
      <c r="G177" s="131" t="s">
        <v>209</v>
      </c>
      <c r="H177" s="132">
        <v>4.1120000000000001</v>
      </c>
      <c r="I177" s="133"/>
      <c r="J177" s="134">
        <f>ROUND(I177*H177,2)</f>
        <v>0</v>
      </c>
      <c r="K177" s="130" t="s">
        <v>210</v>
      </c>
      <c r="L177" s="33"/>
      <c r="M177" s="135" t="s">
        <v>44</v>
      </c>
      <c r="N177" s="136" t="s">
        <v>53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312</v>
      </c>
      <c r="AT177" s="139" t="s">
        <v>140</v>
      </c>
      <c r="AU177" s="139" t="s">
        <v>92</v>
      </c>
      <c r="AY177" s="17" t="s">
        <v>137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90</v>
      </c>
      <c r="BK177" s="140">
        <f>ROUND(I177*H177,2)</f>
        <v>0</v>
      </c>
      <c r="BL177" s="17" t="s">
        <v>312</v>
      </c>
      <c r="BM177" s="139" t="s">
        <v>1313</v>
      </c>
    </row>
    <row r="178" spans="2:65" s="1" customFormat="1" ht="10.199999999999999">
      <c r="B178" s="33"/>
      <c r="D178" s="155" t="s">
        <v>212</v>
      </c>
      <c r="F178" s="156" t="s">
        <v>1314</v>
      </c>
      <c r="I178" s="143"/>
      <c r="L178" s="33"/>
      <c r="M178" s="144"/>
      <c r="T178" s="54"/>
      <c r="AT178" s="17" t="s">
        <v>212</v>
      </c>
      <c r="AU178" s="17" t="s">
        <v>92</v>
      </c>
    </row>
    <row r="179" spans="2:65" s="12" customFormat="1" ht="10.199999999999999">
      <c r="B179" s="145"/>
      <c r="D179" s="141" t="s">
        <v>163</v>
      </c>
      <c r="E179" s="146" t="s">
        <v>44</v>
      </c>
      <c r="F179" s="147" t="s">
        <v>1315</v>
      </c>
      <c r="H179" s="148">
        <v>4.1120000000000001</v>
      </c>
      <c r="I179" s="149"/>
      <c r="L179" s="145"/>
      <c r="M179" s="150"/>
      <c r="T179" s="151"/>
      <c r="AT179" s="146" t="s">
        <v>163</v>
      </c>
      <c r="AU179" s="146" t="s">
        <v>92</v>
      </c>
      <c r="AV179" s="12" t="s">
        <v>92</v>
      </c>
      <c r="AW179" s="12" t="s">
        <v>42</v>
      </c>
      <c r="AX179" s="12" t="s">
        <v>90</v>
      </c>
      <c r="AY179" s="146" t="s">
        <v>137</v>
      </c>
    </row>
    <row r="180" spans="2:65" s="1" customFormat="1" ht="16.5" customHeight="1">
      <c r="B180" s="33"/>
      <c r="C180" s="170" t="s">
        <v>403</v>
      </c>
      <c r="D180" s="170" t="s">
        <v>351</v>
      </c>
      <c r="E180" s="171" t="s">
        <v>1316</v>
      </c>
      <c r="F180" s="172" t="s">
        <v>1317</v>
      </c>
      <c r="G180" s="173" t="s">
        <v>225</v>
      </c>
      <c r="H180" s="174">
        <v>0.14399999999999999</v>
      </c>
      <c r="I180" s="175"/>
      <c r="J180" s="176">
        <f>ROUND(I180*H180,2)</f>
        <v>0</v>
      </c>
      <c r="K180" s="172" t="s">
        <v>210</v>
      </c>
      <c r="L180" s="177"/>
      <c r="M180" s="178" t="s">
        <v>44</v>
      </c>
      <c r="N180" s="179" t="s">
        <v>53</v>
      </c>
      <c r="P180" s="137">
        <f>O180*H180</f>
        <v>0</v>
      </c>
      <c r="Q180" s="137">
        <v>1</v>
      </c>
      <c r="R180" s="137">
        <f>Q180*H180</f>
        <v>0.14399999999999999</v>
      </c>
      <c r="S180" s="137">
        <v>0</v>
      </c>
      <c r="T180" s="138">
        <f>S180*H180</f>
        <v>0</v>
      </c>
      <c r="AR180" s="139" t="s">
        <v>419</v>
      </c>
      <c r="AT180" s="139" t="s">
        <v>351</v>
      </c>
      <c r="AU180" s="139" t="s">
        <v>92</v>
      </c>
      <c r="AY180" s="17" t="s">
        <v>137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90</v>
      </c>
      <c r="BK180" s="140">
        <f>ROUND(I180*H180,2)</f>
        <v>0</v>
      </c>
      <c r="BL180" s="17" t="s">
        <v>312</v>
      </c>
      <c r="BM180" s="139" t="s">
        <v>1318</v>
      </c>
    </row>
    <row r="181" spans="2:65" s="12" customFormat="1" ht="10.199999999999999">
      <c r="B181" s="145"/>
      <c r="D181" s="141" t="s">
        <v>163</v>
      </c>
      <c r="F181" s="147" t="s">
        <v>1319</v>
      </c>
      <c r="H181" s="148">
        <v>0.14399999999999999</v>
      </c>
      <c r="I181" s="149"/>
      <c r="L181" s="145"/>
      <c r="M181" s="150"/>
      <c r="T181" s="151"/>
      <c r="AT181" s="146" t="s">
        <v>163</v>
      </c>
      <c r="AU181" s="146" t="s">
        <v>92</v>
      </c>
      <c r="AV181" s="12" t="s">
        <v>92</v>
      </c>
      <c r="AW181" s="12" t="s">
        <v>4</v>
      </c>
      <c r="AX181" s="12" t="s">
        <v>90</v>
      </c>
      <c r="AY181" s="146" t="s">
        <v>137</v>
      </c>
    </row>
    <row r="182" spans="2:65" s="1" customFormat="1" ht="16.5" customHeight="1">
      <c r="B182" s="33"/>
      <c r="C182" s="128" t="s">
        <v>408</v>
      </c>
      <c r="D182" s="128" t="s">
        <v>140</v>
      </c>
      <c r="E182" s="129" t="s">
        <v>1320</v>
      </c>
      <c r="F182" s="130" t="s">
        <v>1321</v>
      </c>
      <c r="G182" s="131" t="s">
        <v>209</v>
      </c>
      <c r="H182" s="132">
        <v>5.9859999999999998</v>
      </c>
      <c r="I182" s="133"/>
      <c r="J182" s="134">
        <f>ROUND(I182*H182,2)</f>
        <v>0</v>
      </c>
      <c r="K182" s="130" t="s">
        <v>210</v>
      </c>
      <c r="L182" s="33"/>
      <c r="M182" s="135" t="s">
        <v>44</v>
      </c>
      <c r="N182" s="136" t="s">
        <v>53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312</v>
      </c>
      <c r="AT182" s="139" t="s">
        <v>140</v>
      </c>
      <c r="AU182" s="139" t="s">
        <v>92</v>
      </c>
      <c r="AY182" s="17" t="s">
        <v>137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90</v>
      </c>
      <c r="BK182" s="140">
        <f>ROUND(I182*H182,2)</f>
        <v>0</v>
      </c>
      <c r="BL182" s="17" t="s">
        <v>312</v>
      </c>
      <c r="BM182" s="139" t="s">
        <v>1322</v>
      </c>
    </row>
    <row r="183" spans="2:65" s="1" customFormat="1" ht="10.199999999999999">
      <c r="B183" s="33"/>
      <c r="D183" s="155" t="s">
        <v>212</v>
      </c>
      <c r="F183" s="156" t="s">
        <v>1323</v>
      </c>
      <c r="I183" s="143"/>
      <c r="L183" s="33"/>
      <c r="M183" s="144"/>
      <c r="T183" s="54"/>
      <c r="AT183" s="17" t="s">
        <v>212</v>
      </c>
      <c r="AU183" s="17" t="s">
        <v>92</v>
      </c>
    </row>
    <row r="184" spans="2:65" s="12" customFormat="1" ht="10.199999999999999">
      <c r="B184" s="145"/>
      <c r="D184" s="141" t="s">
        <v>163</v>
      </c>
      <c r="E184" s="146" t="s">
        <v>44</v>
      </c>
      <c r="F184" s="147" t="s">
        <v>1324</v>
      </c>
      <c r="H184" s="148">
        <v>5.9859999999999998</v>
      </c>
      <c r="I184" s="149"/>
      <c r="L184" s="145"/>
      <c r="M184" s="150"/>
      <c r="T184" s="151"/>
      <c r="AT184" s="146" t="s">
        <v>163</v>
      </c>
      <c r="AU184" s="146" t="s">
        <v>92</v>
      </c>
      <c r="AV184" s="12" t="s">
        <v>92</v>
      </c>
      <c r="AW184" s="12" t="s">
        <v>42</v>
      </c>
      <c r="AX184" s="12" t="s">
        <v>90</v>
      </c>
      <c r="AY184" s="146" t="s">
        <v>137</v>
      </c>
    </row>
    <row r="185" spans="2:65" s="1" customFormat="1" ht="16.5" customHeight="1">
      <c r="B185" s="33"/>
      <c r="C185" s="170" t="s">
        <v>413</v>
      </c>
      <c r="D185" s="170" t="s">
        <v>351</v>
      </c>
      <c r="E185" s="171" t="s">
        <v>1325</v>
      </c>
      <c r="F185" s="172" t="s">
        <v>1326</v>
      </c>
      <c r="G185" s="173" t="s">
        <v>791</v>
      </c>
      <c r="H185" s="174">
        <v>4.7290000000000001</v>
      </c>
      <c r="I185" s="175"/>
      <c r="J185" s="176">
        <f>ROUND(I185*H185,2)</f>
        <v>0</v>
      </c>
      <c r="K185" s="172" t="s">
        <v>210</v>
      </c>
      <c r="L185" s="177"/>
      <c r="M185" s="178" t="s">
        <v>44</v>
      </c>
      <c r="N185" s="179" t="s">
        <v>53</v>
      </c>
      <c r="P185" s="137">
        <f>O185*H185</f>
        <v>0</v>
      </c>
      <c r="Q185" s="137">
        <v>1E-3</v>
      </c>
      <c r="R185" s="137">
        <f>Q185*H185</f>
        <v>4.7290000000000006E-3</v>
      </c>
      <c r="S185" s="137">
        <v>0</v>
      </c>
      <c r="T185" s="138">
        <f>S185*H185</f>
        <v>0</v>
      </c>
      <c r="AR185" s="139" t="s">
        <v>419</v>
      </c>
      <c r="AT185" s="139" t="s">
        <v>351</v>
      </c>
      <c r="AU185" s="139" t="s">
        <v>92</v>
      </c>
      <c r="AY185" s="17" t="s">
        <v>137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7" t="s">
        <v>90</v>
      </c>
      <c r="BK185" s="140">
        <f>ROUND(I185*H185,2)</f>
        <v>0</v>
      </c>
      <c r="BL185" s="17" t="s">
        <v>312</v>
      </c>
      <c r="BM185" s="139" t="s">
        <v>1327</v>
      </c>
    </row>
    <row r="186" spans="2:65" s="12" customFormat="1" ht="10.199999999999999">
      <c r="B186" s="145"/>
      <c r="D186" s="141" t="s">
        <v>163</v>
      </c>
      <c r="F186" s="147" t="s">
        <v>1328</v>
      </c>
      <c r="H186" s="148">
        <v>4.7290000000000001</v>
      </c>
      <c r="I186" s="149"/>
      <c r="L186" s="145"/>
      <c r="M186" s="150"/>
      <c r="T186" s="151"/>
      <c r="AT186" s="146" t="s">
        <v>163</v>
      </c>
      <c r="AU186" s="146" t="s">
        <v>92</v>
      </c>
      <c r="AV186" s="12" t="s">
        <v>92</v>
      </c>
      <c r="AW186" s="12" t="s">
        <v>4</v>
      </c>
      <c r="AX186" s="12" t="s">
        <v>90</v>
      </c>
      <c r="AY186" s="146" t="s">
        <v>137</v>
      </c>
    </row>
    <row r="187" spans="2:65" s="1" customFormat="1" ht="16.5" customHeight="1">
      <c r="B187" s="33"/>
      <c r="C187" s="128" t="s">
        <v>419</v>
      </c>
      <c r="D187" s="128" t="s">
        <v>140</v>
      </c>
      <c r="E187" s="129" t="s">
        <v>1329</v>
      </c>
      <c r="F187" s="130" t="s">
        <v>1330</v>
      </c>
      <c r="G187" s="131" t="s">
        <v>209</v>
      </c>
      <c r="H187" s="132">
        <v>5.9859999999999998</v>
      </c>
      <c r="I187" s="133"/>
      <c r="J187" s="134">
        <f>ROUND(I187*H187,2)</f>
        <v>0</v>
      </c>
      <c r="K187" s="130" t="s">
        <v>210</v>
      </c>
      <c r="L187" s="33"/>
      <c r="M187" s="135" t="s">
        <v>44</v>
      </c>
      <c r="N187" s="136" t="s">
        <v>53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312</v>
      </c>
      <c r="AT187" s="139" t="s">
        <v>140</v>
      </c>
      <c r="AU187" s="139" t="s">
        <v>92</v>
      </c>
      <c r="AY187" s="17" t="s">
        <v>137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90</v>
      </c>
      <c r="BK187" s="140">
        <f>ROUND(I187*H187,2)</f>
        <v>0</v>
      </c>
      <c r="BL187" s="17" t="s">
        <v>312</v>
      </c>
      <c r="BM187" s="139" t="s">
        <v>1331</v>
      </c>
    </row>
    <row r="188" spans="2:65" s="1" customFormat="1" ht="10.199999999999999">
      <c r="B188" s="33"/>
      <c r="D188" s="155" t="s">
        <v>212</v>
      </c>
      <c r="F188" s="156" t="s">
        <v>1332</v>
      </c>
      <c r="I188" s="143"/>
      <c r="L188" s="33"/>
      <c r="M188" s="144"/>
      <c r="T188" s="54"/>
      <c r="AT188" s="17" t="s">
        <v>212</v>
      </c>
      <c r="AU188" s="17" t="s">
        <v>92</v>
      </c>
    </row>
    <row r="189" spans="2:65" s="12" customFormat="1" ht="10.199999999999999">
      <c r="B189" s="145"/>
      <c r="D189" s="141" t="s">
        <v>163</v>
      </c>
      <c r="E189" s="146" t="s">
        <v>44</v>
      </c>
      <c r="F189" s="147" t="s">
        <v>1324</v>
      </c>
      <c r="H189" s="148">
        <v>5.9859999999999998</v>
      </c>
      <c r="I189" s="149"/>
      <c r="L189" s="145"/>
      <c r="M189" s="150"/>
      <c r="T189" s="151"/>
      <c r="AT189" s="146" t="s">
        <v>163</v>
      </c>
      <c r="AU189" s="146" t="s">
        <v>92</v>
      </c>
      <c r="AV189" s="12" t="s">
        <v>92</v>
      </c>
      <c r="AW189" s="12" t="s">
        <v>42</v>
      </c>
      <c r="AX189" s="12" t="s">
        <v>90</v>
      </c>
      <c r="AY189" s="146" t="s">
        <v>137</v>
      </c>
    </row>
    <row r="190" spans="2:65" s="1" customFormat="1" ht="16.5" customHeight="1">
      <c r="B190" s="33"/>
      <c r="C190" s="170" t="s">
        <v>425</v>
      </c>
      <c r="D190" s="170" t="s">
        <v>351</v>
      </c>
      <c r="E190" s="171" t="s">
        <v>1333</v>
      </c>
      <c r="F190" s="172" t="s">
        <v>1334</v>
      </c>
      <c r="G190" s="173" t="s">
        <v>791</v>
      </c>
      <c r="H190" s="174">
        <v>2.73</v>
      </c>
      <c r="I190" s="175"/>
      <c r="J190" s="176">
        <f>ROUND(I190*H190,2)</f>
        <v>0</v>
      </c>
      <c r="K190" s="172" t="s">
        <v>210</v>
      </c>
      <c r="L190" s="177"/>
      <c r="M190" s="178" t="s">
        <v>44</v>
      </c>
      <c r="N190" s="179" t="s">
        <v>53</v>
      </c>
      <c r="P190" s="137">
        <f>O190*H190</f>
        <v>0</v>
      </c>
      <c r="Q190" s="137">
        <v>1E-3</v>
      </c>
      <c r="R190" s="137">
        <f>Q190*H190</f>
        <v>2.7300000000000002E-3</v>
      </c>
      <c r="S190" s="137">
        <v>0</v>
      </c>
      <c r="T190" s="138">
        <f>S190*H190</f>
        <v>0</v>
      </c>
      <c r="AR190" s="139" t="s">
        <v>419</v>
      </c>
      <c r="AT190" s="139" t="s">
        <v>351</v>
      </c>
      <c r="AU190" s="139" t="s">
        <v>92</v>
      </c>
      <c r="AY190" s="17" t="s">
        <v>137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90</v>
      </c>
      <c r="BK190" s="140">
        <f>ROUND(I190*H190,2)</f>
        <v>0</v>
      </c>
      <c r="BL190" s="17" t="s">
        <v>312</v>
      </c>
      <c r="BM190" s="139" t="s">
        <v>1335</v>
      </c>
    </row>
    <row r="191" spans="2:65" s="12" customFormat="1" ht="10.199999999999999">
      <c r="B191" s="145"/>
      <c r="D191" s="141" t="s">
        <v>163</v>
      </c>
      <c r="F191" s="147" t="s">
        <v>1336</v>
      </c>
      <c r="H191" s="148">
        <v>2.73</v>
      </c>
      <c r="I191" s="149"/>
      <c r="L191" s="145"/>
      <c r="M191" s="150"/>
      <c r="T191" s="151"/>
      <c r="AT191" s="146" t="s">
        <v>163</v>
      </c>
      <c r="AU191" s="146" t="s">
        <v>92</v>
      </c>
      <c r="AV191" s="12" t="s">
        <v>92</v>
      </c>
      <c r="AW191" s="12" t="s">
        <v>4</v>
      </c>
      <c r="AX191" s="12" t="s">
        <v>90</v>
      </c>
      <c r="AY191" s="146" t="s">
        <v>137</v>
      </c>
    </row>
    <row r="192" spans="2:65" s="1" customFormat="1" ht="21.75" customHeight="1">
      <c r="B192" s="33"/>
      <c r="C192" s="128" t="s">
        <v>430</v>
      </c>
      <c r="D192" s="128" t="s">
        <v>140</v>
      </c>
      <c r="E192" s="129" t="s">
        <v>1337</v>
      </c>
      <c r="F192" s="130" t="s">
        <v>1338</v>
      </c>
      <c r="G192" s="131" t="s">
        <v>209</v>
      </c>
      <c r="H192" s="132">
        <v>11.972</v>
      </c>
      <c r="I192" s="133"/>
      <c r="J192" s="134">
        <f>ROUND(I192*H192,2)</f>
        <v>0</v>
      </c>
      <c r="K192" s="130" t="s">
        <v>210</v>
      </c>
      <c r="L192" s="33"/>
      <c r="M192" s="135" t="s">
        <v>44</v>
      </c>
      <c r="N192" s="136" t="s">
        <v>53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312</v>
      </c>
      <c r="AT192" s="139" t="s">
        <v>140</v>
      </c>
      <c r="AU192" s="139" t="s">
        <v>92</v>
      </c>
      <c r="AY192" s="17" t="s">
        <v>137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90</v>
      </c>
      <c r="BK192" s="140">
        <f>ROUND(I192*H192,2)</f>
        <v>0</v>
      </c>
      <c r="BL192" s="17" t="s">
        <v>312</v>
      </c>
      <c r="BM192" s="139" t="s">
        <v>1339</v>
      </c>
    </row>
    <row r="193" spans="2:65" s="1" customFormat="1" ht="10.199999999999999">
      <c r="B193" s="33"/>
      <c r="D193" s="155" t="s">
        <v>212</v>
      </c>
      <c r="F193" s="156" t="s">
        <v>1340</v>
      </c>
      <c r="I193" s="143"/>
      <c r="L193" s="33"/>
      <c r="M193" s="144"/>
      <c r="T193" s="54"/>
      <c r="AT193" s="17" t="s">
        <v>212</v>
      </c>
      <c r="AU193" s="17" t="s">
        <v>92</v>
      </c>
    </row>
    <row r="194" spans="2:65" s="12" customFormat="1" ht="10.199999999999999">
      <c r="B194" s="145"/>
      <c r="D194" s="141" t="s">
        <v>163</v>
      </c>
      <c r="E194" s="146" t="s">
        <v>44</v>
      </c>
      <c r="F194" s="147" t="s">
        <v>1341</v>
      </c>
      <c r="H194" s="148">
        <v>11.972</v>
      </c>
      <c r="I194" s="149"/>
      <c r="L194" s="145"/>
      <c r="M194" s="150"/>
      <c r="T194" s="151"/>
      <c r="AT194" s="146" t="s">
        <v>163</v>
      </c>
      <c r="AU194" s="146" t="s">
        <v>92</v>
      </c>
      <c r="AV194" s="12" t="s">
        <v>92</v>
      </c>
      <c r="AW194" s="12" t="s">
        <v>42</v>
      </c>
      <c r="AX194" s="12" t="s">
        <v>90</v>
      </c>
      <c r="AY194" s="146" t="s">
        <v>137</v>
      </c>
    </row>
    <row r="195" spans="2:65" s="1" customFormat="1" ht="16.5" customHeight="1">
      <c r="B195" s="33"/>
      <c r="C195" s="170" t="s">
        <v>434</v>
      </c>
      <c r="D195" s="170" t="s">
        <v>351</v>
      </c>
      <c r="E195" s="171" t="s">
        <v>1342</v>
      </c>
      <c r="F195" s="172" t="s">
        <v>1343</v>
      </c>
      <c r="G195" s="173" t="s">
        <v>791</v>
      </c>
      <c r="H195" s="174">
        <v>4.681</v>
      </c>
      <c r="I195" s="175"/>
      <c r="J195" s="176">
        <f>ROUND(I195*H195,2)</f>
        <v>0</v>
      </c>
      <c r="K195" s="172" t="s">
        <v>210</v>
      </c>
      <c r="L195" s="177"/>
      <c r="M195" s="178" t="s">
        <v>44</v>
      </c>
      <c r="N195" s="179" t="s">
        <v>53</v>
      </c>
      <c r="P195" s="137">
        <f>O195*H195</f>
        <v>0</v>
      </c>
      <c r="Q195" s="137">
        <v>1E-3</v>
      </c>
      <c r="R195" s="137">
        <f>Q195*H195</f>
        <v>4.6810000000000003E-3</v>
      </c>
      <c r="S195" s="137">
        <v>0</v>
      </c>
      <c r="T195" s="138">
        <f>S195*H195</f>
        <v>0</v>
      </c>
      <c r="AR195" s="139" t="s">
        <v>419</v>
      </c>
      <c r="AT195" s="139" t="s">
        <v>351</v>
      </c>
      <c r="AU195" s="139" t="s">
        <v>92</v>
      </c>
      <c r="AY195" s="17" t="s">
        <v>137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90</v>
      </c>
      <c r="BK195" s="140">
        <f>ROUND(I195*H195,2)</f>
        <v>0</v>
      </c>
      <c r="BL195" s="17" t="s">
        <v>312</v>
      </c>
      <c r="BM195" s="139" t="s">
        <v>1344</v>
      </c>
    </row>
    <row r="196" spans="2:65" s="12" customFormat="1" ht="10.199999999999999">
      <c r="B196" s="145"/>
      <c r="D196" s="141" t="s">
        <v>163</v>
      </c>
      <c r="F196" s="147" t="s">
        <v>1345</v>
      </c>
      <c r="H196" s="148">
        <v>4.681</v>
      </c>
      <c r="I196" s="149"/>
      <c r="L196" s="145"/>
      <c r="M196" s="150"/>
      <c r="T196" s="151"/>
      <c r="AT196" s="146" t="s">
        <v>163</v>
      </c>
      <c r="AU196" s="146" t="s">
        <v>92</v>
      </c>
      <c r="AV196" s="12" t="s">
        <v>92</v>
      </c>
      <c r="AW196" s="12" t="s">
        <v>4</v>
      </c>
      <c r="AX196" s="12" t="s">
        <v>90</v>
      </c>
      <c r="AY196" s="146" t="s">
        <v>137</v>
      </c>
    </row>
    <row r="197" spans="2:65" s="11" customFormat="1" ht="25.95" customHeight="1">
      <c r="B197" s="116"/>
      <c r="D197" s="117" t="s">
        <v>81</v>
      </c>
      <c r="E197" s="118" t="s">
        <v>351</v>
      </c>
      <c r="F197" s="118" t="s">
        <v>1346</v>
      </c>
      <c r="I197" s="119"/>
      <c r="J197" s="120">
        <f>BK197</f>
        <v>0</v>
      </c>
      <c r="L197" s="116"/>
      <c r="M197" s="121"/>
      <c r="P197" s="122">
        <f>P198</f>
        <v>0</v>
      </c>
      <c r="R197" s="122">
        <f>R198</f>
        <v>5.6619999999999995E-3</v>
      </c>
      <c r="T197" s="123">
        <f>T198</f>
        <v>0</v>
      </c>
      <c r="AR197" s="117" t="s">
        <v>151</v>
      </c>
      <c r="AT197" s="124" t="s">
        <v>81</v>
      </c>
      <c r="AU197" s="124" t="s">
        <v>82</v>
      </c>
      <c r="AY197" s="117" t="s">
        <v>137</v>
      </c>
      <c r="BK197" s="125">
        <f>BK198</f>
        <v>0</v>
      </c>
    </row>
    <row r="198" spans="2:65" s="11" customFormat="1" ht="22.8" customHeight="1">
      <c r="B198" s="116"/>
      <c r="D198" s="117" t="s">
        <v>81</v>
      </c>
      <c r="E198" s="126" t="s">
        <v>1347</v>
      </c>
      <c r="F198" s="126" t="s">
        <v>1348</v>
      </c>
      <c r="I198" s="119"/>
      <c r="J198" s="127">
        <f>BK198</f>
        <v>0</v>
      </c>
      <c r="L198" s="116"/>
      <c r="M198" s="121"/>
      <c r="P198" s="122">
        <f>SUM(P199:P215)</f>
        <v>0</v>
      </c>
      <c r="R198" s="122">
        <f>SUM(R199:R215)</f>
        <v>5.6619999999999995E-3</v>
      </c>
      <c r="T198" s="123">
        <f>SUM(T199:T215)</f>
        <v>0</v>
      </c>
      <c r="AR198" s="117" t="s">
        <v>151</v>
      </c>
      <c r="AT198" s="124" t="s">
        <v>81</v>
      </c>
      <c r="AU198" s="124" t="s">
        <v>90</v>
      </c>
      <c r="AY198" s="117" t="s">
        <v>137</v>
      </c>
      <c r="BK198" s="125">
        <f>SUM(BK199:BK215)</f>
        <v>0</v>
      </c>
    </row>
    <row r="199" spans="2:65" s="1" customFormat="1" ht="37.799999999999997" customHeight="1">
      <c r="B199" s="33"/>
      <c r="C199" s="128" t="s">
        <v>439</v>
      </c>
      <c r="D199" s="128" t="s">
        <v>140</v>
      </c>
      <c r="E199" s="129" t="s">
        <v>1349</v>
      </c>
      <c r="F199" s="130" t="s">
        <v>1350</v>
      </c>
      <c r="G199" s="131" t="s">
        <v>311</v>
      </c>
      <c r="H199" s="132">
        <v>74.5</v>
      </c>
      <c r="I199" s="133"/>
      <c r="J199" s="134">
        <f>ROUND(I199*H199,2)</f>
        <v>0</v>
      </c>
      <c r="K199" s="130" t="s">
        <v>210</v>
      </c>
      <c r="L199" s="33"/>
      <c r="M199" s="135" t="s">
        <v>44</v>
      </c>
      <c r="N199" s="136" t="s">
        <v>53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618</v>
      </c>
      <c r="AT199" s="139" t="s">
        <v>140</v>
      </c>
      <c r="AU199" s="139" t="s">
        <v>92</v>
      </c>
      <c r="AY199" s="17" t="s">
        <v>137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90</v>
      </c>
      <c r="BK199" s="140">
        <f>ROUND(I199*H199,2)</f>
        <v>0</v>
      </c>
      <c r="BL199" s="17" t="s">
        <v>618</v>
      </c>
      <c r="BM199" s="139" t="s">
        <v>1351</v>
      </c>
    </row>
    <row r="200" spans="2:65" s="1" customFormat="1" ht="10.199999999999999">
      <c r="B200" s="33"/>
      <c r="D200" s="155" t="s">
        <v>212</v>
      </c>
      <c r="F200" s="156" t="s">
        <v>1352</v>
      </c>
      <c r="I200" s="143"/>
      <c r="L200" s="33"/>
      <c r="M200" s="144"/>
      <c r="T200" s="54"/>
      <c r="AT200" s="17" t="s">
        <v>212</v>
      </c>
      <c r="AU200" s="17" t="s">
        <v>92</v>
      </c>
    </row>
    <row r="201" spans="2:65" s="12" customFormat="1" ht="10.199999999999999">
      <c r="B201" s="145"/>
      <c r="D201" s="141" t="s">
        <v>163</v>
      </c>
      <c r="E201" s="146" t="s">
        <v>44</v>
      </c>
      <c r="F201" s="147" t="s">
        <v>1353</v>
      </c>
      <c r="H201" s="148">
        <v>74.5</v>
      </c>
      <c r="I201" s="149"/>
      <c r="L201" s="145"/>
      <c r="M201" s="150"/>
      <c r="T201" s="151"/>
      <c r="AT201" s="146" t="s">
        <v>163</v>
      </c>
      <c r="AU201" s="146" t="s">
        <v>92</v>
      </c>
      <c r="AV201" s="12" t="s">
        <v>92</v>
      </c>
      <c r="AW201" s="12" t="s">
        <v>42</v>
      </c>
      <c r="AX201" s="12" t="s">
        <v>90</v>
      </c>
      <c r="AY201" s="146" t="s">
        <v>137</v>
      </c>
    </row>
    <row r="202" spans="2:65" s="1" customFormat="1" ht="33" customHeight="1">
      <c r="B202" s="33"/>
      <c r="C202" s="128" t="s">
        <v>444</v>
      </c>
      <c r="D202" s="128" t="s">
        <v>140</v>
      </c>
      <c r="E202" s="129" t="s">
        <v>1354</v>
      </c>
      <c r="F202" s="130" t="s">
        <v>1355</v>
      </c>
      <c r="G202" s="131" t="s">
        <v>311</v>
      </c>
      <c r="H202" s="132">
        <v>74.5</v>
      </c>
      <c r="I202" s="133"/>
      <c r="J202" s="134">
        <f>ROUND(I202*H202,2)</f>
        <v>0</v>
      </c>
      <c r="K202" s="130" t="s">
        <v>210</v>
      </c>
      <c r="L202" s="33"/>
      <c r="M202" s="135" t="s">
        <v>44</v>
      </c>
      <c r="N202" s="136" t="s">
        <v>53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618</v>
      </c>
      <c r="AT202" s="139" t="s">
        <v>140</v>
      </c>
      <c r="AU202" s="139" t="s">
        <v>92</v>
      </c>
      <c r="AY202" s="17" t="s">
        <v>137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90</v>
      </c>
      <c r="BK202" s="140">
        <f>ROUND(I202*H202,2)</f>
        <v>0</v>
      </c>
      <c r="BL202" s="17" t="s">
        <v>618</v>
      </c>
      <c r="BM202" s="139" t="s">
        <v>1356</v>
      </c>
    </row>
    <row r="203" spans="2:65" s="1" customFormat="1" ht="10.199999999999999">
      <c r="B203" s="33"/>
      <c r="D203" s="155" t="s">
        <v>212</v>
      </c>
      <c r="F203" s="156" t="s">
        <v>1357</v>
      </c>
      <c r="I203" s="143"/>
      <c r="L203" s="33"/>
      <c r="M203" s="144"/>
      <c r="T203" s="54"/>
      <c r="AT203" s="17" t="s">
        <v>212</v>
      </c>
      <c r="AU203" s="17" t="s">
        <v>92</v>
      </c>
    </row>
    <row r="204" spans="2:65" s="12" customFormat="1" ht="10.199999999999999">
      <c r="B204" s="145"/>
      <c r="D204" s="141" t="s">
        <v>163</v>
      </c>
      <c r="E204" s="146" t="s">
        <v>44</v>
      </c>
      <c r="F204" s="147" t="s">
        <v>1353</v>
      </c>
      <c r="H204" s="148">
        <v>74.5</v>
      </c>
      <c r="I204" s="149"/>
      <c r="L204" s="145"/>
      <c r="M204" s="150"/>
      <c r="T204" s="151"/>
      <c r="AT204" s="146" t="s">
        <v>163</v>
      </c>
      <c r="AU204" s="146" t="s">
        <v>92</v>
      </c>
      <c r="AV204" s="12" t="s">
        <v>92</v>
      </c>
      <c r="AW204" s="12" t="s">
        <v>42</v>
      </c>
      <c r="AX204" s="12" t="s">
        <v>90</v>
      </c>
      <c r="AY204" s="146" t="s">
        <v>137</v>
      </c>
    </row>
    <row r="205" spans="2:65" s="1" customFormat="1" ht="24.15" customHeight="1">
      <c r="B205" s="33"/>
      <c r="C205" s="128" t="s">
        <v>451</v>
      </c>
      <c r="D205" s="128" t="s">
        <v>140</v>
      </c>
      <c r="E205" s="129" t="s">
        <v>1358</v>
      </c>
      <c r="F205" s="130" t="s">
        <v>1359</v>
      </c>
      <c r="G205" s="131" t="s">
        <v>209</v>
      </c>
      <c r="H205" s="132">
        <v>22.35</v>
      </c>
      <c r="I205" s="133"/>
      <c r="J205" s="134">
        <f>ROUND(I205*H205,2)</f>
        <v>0</v>
      </c>
      <c r="K205" s="130" t="s">
        <v>210</v>
      </c>
      <c r="L205" s="33"/>
      <c r="M205" s="135" t="s">
        <v>44</v>
      </c>
      <c r="N205" s="136" t="s">
        <v>53</v>
      </c>
      <c r="P205" s="137">
        <f>O205*H205</f>
        <v>0</v>
      </c>
      <c r="Q205" s="137">
        <v>2.0000000000000002E-5</v>
      </c>
      <c r="R205" s="137">
        <f>Q205*H205</f>
        <v>4.4700000000000008E-4</v>
      </c>
      <c r="S205" s="137">
        <v>0</v>
      </c>
      <c r="T205" s="138">
        <f>S205*H205</f>
        <v>0</v>
      </c>
      <c r="AR205" s="139" t="s">
        <v>618</v>
      </c>
      <c r="AT205" s="139" t="s">
        <v>140</v>
      </c>
      <c r="AU205" s="139" t="s">
        <v>92</v>
      </c>
      <c r="AY205" s="17" t="s">
        <v>137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90</v>
      </c>
      <c r="BK205" s="140">
        <f>ROUND(I205*H205,2)</f>
        <v>0</v>
      </c>
      <c r="BL205" s="17" t="s">
        <v>618</v>
      </c>
      <c r="BM205" s="139" t="s">
        <v>1360</v>
      </c>
    </row>
    <row r="206" spans="2:65" s="1" customFormat="1" ht="10.199999999999999">
      <c r="B206" s="33"/>
      <c r="D206" s="155" t="s">
        <v>212</v>
      </c>
      <c r="F206" s="156" t="s">
        <v>1361</v>
      </c>
      <c r="I206" s="143"/>
      <c r="L206" s="33"/>
      <c r="M206" s="144"/>
      <c r="T206" s="54"/>
      <c r="AT206" s="17" t="s">
        <v>212</v>
      </c>
      <c r="AU206" s="17" t="s">
        <v>92</v>
      </c>
    </row>
    <row r="207" spans="2:65" s="12" customFormat="1" ht="10.199999999999999">
      <c r="B207" s="145"/>
      <c r="D207" s="141" t="s">
        <v>163</v>
      </c>
      <c r="E207" s="146" t="s">
        <v>44</v>
      </c>
      <c r="F207" s="147" t="s">
        <v>1362</v>
      </c>
      <c r="H207" s="148">
        <v>22.35</v>
      </c>
      <c r="I207" s="149"/>
      <c r="L207" s="145"/>
      <c r="M207" s="150"/>
      <c r="T207" s="151"/>
      <c r="AT207" s="146" t="s">
        <v>163</v>
      </c>
      <c r="AU207" s="146" t="s">
        <v>92</v>
      </c>
      <c r="AV207" s="12" t="s">
        <v>92</v>
      </c>
      <c r="AW207" s="12" t="s">
        <v>42</v>
      </c>
      <c r="AX207" s="12" t="s">
        <v>90</v>
      </c>
      <c r="AY207" s="146" t="s">
        <v>137</v>
      </c>
    </row>
    <row r="208" spans="2:65" s="1" customFormat="1" ht="21.75" customHeight="1">
      <c r="B208" s="33"/>
      <c r="C208" s="128" t="s">
        <v>457</v>
      </c>
      <c r="D208" s="128" t="s">
        <v>140</v>
      </c>
      <c r="E208" s="129" t="s">
        <v>1363</v>
      </c>
      <c r="F208" s="130" t="s">
        <v>1364</v>
      </c>
      <c r="G208" s="131" t="s">
        <v>311</v>
      </c>
      <c r="H208" s="132">
        <v>74.5</v>
      </c>
      <c r="I208" s="133"/>
      <c r="J208" s="134">
        <f>ROUND(I208*H208,2)</f>
        <v>0</v>
      </c>
      <c r="K208" s="130" t="s">
        <v>210</v>
      </c>
      <c r="L208" s="33"/>
      <c r="M208" s="135" t="s">
        <v>44</v>
      </c>
      <c r="N208" s="136" t="s">
        <v>53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618</v>
      </c>
      <c r="AT208" s="139" t="s">
        <v>140</v>
      </c>
      <c r="AU208" s="139" t="s">
        <v>92</v>
      </c>
      <c r="AY208" s="17" t="s">
        <v>137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90</v>
      </c>
      <c r="BK208" s="140">
        <f>ROUND(I208*H208,2)</f>
        <v>0</v>
      </c>
      <c r="BL208" s="17" t="s">
        <v>618</v>
      </c>
      <c r="BM208" s="139" t="s">
        <v>1365</v>
      </c>
    </row>
    <row r="209" spans="2:65" s="1" customFormat="1" ht="10.199999999999999">
      <c r="B209" s="33"/>
      <c r="D209" s="155" t="s">
        <v>212</v>
      </c>
      <c r="F209" s="156" t="s">
        <v>1366</v>
      </c>
      <c r="I209" s="143"/>
      <c r="L209" s="33"/>
      <c r="M209" s="144"/>
      <c r="T209" s="54"/>
      <c r="AT209" s="17" t="s">
        <v>212</v>
      </c>
      <c r="AU209" s="17" t="s">
        <v>92</v>
      </c>
    </row>
    <row r="210" spans="2:65" s="12" customFormat="1" ht="10.199999999999999">
      <c r="B210" s="145"/>
      <c r="D210" s="141" t="s">
        <v>163</v>
      </c>
      <c r="E210" s="146" t="s">
        <v>44</v>
      </c>
      <c r="F210" s="147" t="s">
        <v>1353</v>
      </c>
      <c r="H210" s="148">
        <v>74.5</v>
      </c>
      <c r="I210" s="149"/>
      <c r="L210" s="145"/>
      <c r="M210" s="150"/>
      <c r="T210" s="151"/>
      <c r="AT210" s="146" t="s">
        <v>163</v>
      </c>
      <c r="AU210" s="146" t="s">
        <v>92</v>
      </c>
      <c r="AV210" s="12" t="s">
        <v>92</v>
      </c>
      <c r="AW210" s="12" t="s">
        <v>42</v>
      </c>
      <c r="AX210" s="12" t="s">
        <v>90</v>
      </c>
      <c r="AY210" s="146" t="s">
        <v>137</v>
      </c>
    </row>
    <row r="211" spans="2:65" s="1" customFormat="1" ht="21.75" customHeight="1">
      <c r="B211" s="33"/>
      <c r="C211" s="128" t="s">
        <v>463</v>
      </c>
      <c r="D211" s="128" t="s">
        <v>140</v>
      </c>
      <c r="E211" s="129" t="s">
        <v>1367</v>
      </c>
      <c r="F211" s="130" t="s">
        <v>1368</v>
      </c>
      <c r="G211" s="131" t="s">
        <v>311</v>
      </c>
      <c r="H211" s="132">
        <v>74.5</v>
      </c>
      <c r="I211" s="133"/>
      <c r="J211" s="134">
        <f>ROUND(I211*H211,2)</f>
        <v>0</v>
      </c>
      <c r="K211" s="130" t="s">
        <v>210</v>
      </c>
      <c r="L211" s="33"/>
      <c r="M211" s="135" t="s">
        <v>44</v>
      </c>
      <c r="N211" s="136" t="s">
        <v>53</v>
      </c>
      <c r="P211" s="137">
        <f>O211*H211</f>
        <v>0</v>
      </c>
      <c r="Q211" s="137">
        <v>6.9999999999999994E-5</v>
      </c>
      <c r="R211" s="137">
        <f>Q211*H211</f>
        <v>5.2149999999999992E-3</v>
      </c>
      <c r="S211" s="137">
        <v>0</v>
      </c>
      <c r="T211" s="138">
        <f>S211*H211</f>
        <v>0</v>
      </c>
      <c r="AR211" s="139" t="s">
        <v>618</v>
      </c>
      <c r="AT211" s="139" t="s">
        <v>140</v>
      </c>
      <c r="AU211" s="139" t="s">
        <v>92</v>
      </c>
      <c r="AY211" s="17" t="s">
        <v>137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90</v>
      </c>
      <c r="BK211" s="140">
        <f>ROUND(I211*H211,2)</f>
        <v>0</v>
      </c>
      <c r="BL211" s="17" t="s">
        <v>618</v>
      </c>
      <c r="BM211" s="139" t="s">
        <v>1369</v>
      </c>
    </row>
    <row r="212" spans="2:65" s="1" customFormat="1" ht="10.199999999999999">
      <c r="B212" s="33"/>
      <c r="D212" s="155" t="s">
        <v>212</v>
      </c>
      <c r="F212" s="156" t="s">
        <v>1370</v>
      </c>
      <c r="I212" s="143"/>
      <c r="L212" s="33"/>
      <c r="M212" s="144"/>
      <c r="T212" s="54"/>
      <c r="AT212" s="17" t="s">
        <v>212</v>
      </c>
      <c r="AU212" s="17" t="s">
        <v>92</v>
      </c>
    </row>
    <row r="213" spans="2:65" s="12" customFormat="1" ht="10.199999999999999">
      <c r="B213" s="145"/>
      <c r="D213" s="141" t="s">
        <v>163</v>
      </c>
      <c r="E213" s="146" t="s">
        <v>44</v>
      </c>
      <c r="F213" s="147" t="s">
        <v>1353</v>
      </c>
      <c r="H213" s="148">
        <v>74.5</v>
      </c>
      <c r="I213" s="149"/>
      <c r="L213" s="145"/>
      <c r="M213" s="150"/>
      <c r="T213" s="151"/>
      <c r="AT213" s="146" t="s">
        <v>163</v>
      </c>
      <c r="AU213" s="146" t="s">
        <v>92</v>
      </c>
      <c r="AV213" s="12" t="s">
        <v>92</v>
      </c>
      <c r="AW213" s="12" t="s">
        <v>42</v>
      </c>
      <c r="AX213" s="12" t="s">
        <v>90</v>
      </c>
      <c r="AY213" s="146" t="s">
        <v>137</v>
      </c>
    </row>
    <row r="214" spans="2:65" s="1" customFormat="1" ht="16.5" customHeight="1">
      <c r="B214" s="33"/>
      <c r="C214" s="128" t="s">
        <v>113</v>
      </c>
      <c r="D214" s="128" t="s">
        <v>140</v>
      </c>
      <c r="E214" s="129" t="s">
        <v>1371</v>
      </c>
      <c r="F214" s="130" t="s">
        <v>1372</v>
      </c>
      <c r="G214" s="131" t="s">
        <v>225</v>
      </c>
      <c r="H214" s="132">
        <v>6.0000000000000001E-3</v>
      </c>
      <c r="I214" s="133"/>
      <c r="J214" s="134">
        <f>ROUND(I214*H214,2)</f>
        <v>0</v>
      </c>
      <c r="K214" s="130" t="s">
        <v>210</v>
      </c>
      <c r="L214" s="33"/>
      <c r="M214" s="135" t="s">
        <v>44</v>
      </c>
      <c r="N214" s="136" t="s">
        <v>53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618</v>
      </c>
      <c r="AT214" s="139" t="s">
        <v>140</v>
      </c>
      <c r="AU214" s="139" t="s">
        <v>92</v>
      </c>
      <c r="AY214" s="17" t="s">
        <v>137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90</v>
      </c>
      <c r="BK214" s="140">
        <f>ROUND(I214*H214,2)</f>
        <v>0</v>
      </c>
      <c r="BL214" s="17" t="s">
        <v>618</v>
      </c>
      <c r="BM214" s="139" t="s">
        <v>1373</v>
      </c>
    </row>
    <row r="215" spans="2:65" s="1" customFormat="1" ht="10.199999999999999">
      <c r="B215" s="33"/>
      <c r="D215" s="155" t="s">
        <v>212</v>
      </c>
      <c r="F215" s="156" t="s">
        <v>1374</v>
      </c>
      <c r="I215" s="143"/>
      <c r="L215" s="33"/>
      <c r="M215" s="183"/>
      <c r="N215" s="184"/>
      <c r="O215" s="184"/>
      <c r="P215" s="184"/>
      <c r="Q215" s="184"/>
      <c r="R215" s="184"/>
      <c r="S215" s="184"/>
      <c r="T215" s="185"/>
      <c r="AT215" s="17" t="s">
        <v>212</v>
      </c>
      <c r="AU215" s="17" t="s">
        <v>92</v>
      </c>
    </row>
    <row r="216" spans="2:65" s="1" customFormat="1" ht="6.9" customHeight="1"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33"/>
    </row>
  </sheetData>
  <sheetProtection algorithmName="SHA-512" hashValue="rPAj6d4K+kWMgqtnk2b/mdSeOBeNP09ThxpxFDzSnBGEdapqHFSU18zJ7zWJv7u/Xmoj+Ma62UbwJvaJcqdGuQ==" saltValue="dehvThmTcbgb/TH3pPXzTvRY9aVyUjQhqhPkqWOTEwlPI0DYVn2TyGt7WWHw8lbskCEfljQazstpwrMQ4RRCOQ==" spinCount="100000" sheet="1" objects="1" scenarios="1" formatColumns="0" formatRows="0" autoFilter="0"/>
  <autoFilter ref="C90:K215" xr:uid="{00000000-0009-0000-0000-000003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300-000000000000}"/>
    <hyperlink ref="F99" r:id="rId2" xr:uid="{00000000-0004-0000-0300-000001000000}"/>
    <hyperlink ref="F101" r:id="rId3" xr:uid="{00000000-0004-0000-0300-000002000000}"/>
    <hyperlink ref="F105" r:id="rId4" xr:uid="{00000000-0004-0000-0300-000003000000}"/>
    <hyperlink ref="F107" r:id="rId5" xr:uid="{00000000-0004-0000-0300-000004000000}"/>
    <hyperlink ref="F110" r:id="rId6" xr:uid="{00000000-0004-0000-0300-000005000000}"/>
    <hyperlink ref="F113" r:id="rId7" xr:uid="{00000000-0004-0000-0300-000006000000}"/>
    <hyperlink ref="F116" r:id="rId8" xr:uid="{00000000-0004-0000-0300-000007000000}"/>
    <hyperlink ref="F120" r:id="rId9" xr:uid="{00000000-0004-0000-0300-000008000000}"/>
    <hyperlink ref="F123" r:id="rId10" xr:uid="{00000000-0004-0000-0300-000009000000}"/>
    <hyperlink ref="F128" r:id="rId11" xr:uid="{00000000-0004-0000-0300-00000A000000}"/>
    <hyperlink ref="F131" r:id="rId12" xr:uid="{00000000-0004-0000-0300-00000B000000}"/>
    <hyperlink ref="F133" r:id="rId13" xr:uid="{00000000-0004-0000-0300-00000C000000}"/>
    <hyperlink ref="F138" r:id="rId14" xr:uid="{00000000-0004-0000-0300-00000D000000}"/>
    <hyperlink ref="F141" r:id="rId15" xr:uid="{00000000-0004-0000-0300-00000E000000}"/>
    <hyperlink ref="F143" r:id="rId16" xr:uid="{00000000-0004-0000-0300-00000F000000}"/>
    <hyperlink ref="F146" r:id="rId17" xr:uid="{00000000-0004-0000-0300-000010000000}"/>
    <hyperlink ref="F149" r:id="rId18" xr:uid="{00000000-0004-0000-0300-000011000000}"/>
    <hyperlink ref="F152" r:id="rId19" xr:uid="{00000000-0004-0000-0300-000012000000}"/>
    <hyperlink ref="F154" r:id="rId20" xr:uid="{00000000-0004-0000-0300-000013000000}"/>
    <hyperlink ref="F157" r:id="rId21" xr:uid="{00000000-0004-0000-0300-000014000000}"/>
    <hyperlink ref="F159" r:id="rId22" xr:uid="{00000000-0004-0000-0300-000015000000}"/>
    <hyperlink ref="F161" r:id="rId23" xr:uid="{00000000-0004-0000-0300-000016000000}"/>
    <hyperlink ref="F164" r:id="rId24" xr:uid="{00000000-0004-0000-0300-000017000000}"/>
    <hyperlink ref="F167" r:id="rId25" xr:uid="{00000000-0004-0000-0300-000018000000}"/>
    <hyperlink ref="F171" r:id="rId26" xr:uid="{00000000-0004-0000-0300-000019000000}"/>
    <hyperlink ref="F174" r:id="rId27" xr:uid="{00000000-0004-0000-0300-00001A000000}"/>
    <hyperlink ref="F178" r:id="rId28" xr:uid="{00000000-0004-0000-0300-00001B000000}"/>
    <hyperlink ref="F183" r:id="rId29" xr:uid="{00000000-0004-0000-0300-00001C000000}"/>
    <hyperlink ref="F188" r:id="rId30" xr:uid="{00000000-0004-0000-0300-00001D000000}"/>
    <hyperlink ref="F193" r:id="rId31" xr:uid="{00000000-0004-0000-0300-00001E000000}"/>
    <hyperlink ref="F200" r:id="rId32" xr:uid="{00000000-0004-0000-0300-00001F000000}"/>
    <hyperlink ref="F203" r:id="rId33" xr:uid="{00000000-0004-0000-0300-000020000000}"/>
    <hyperlink ref="F206" r:id="rId34" xr:uid="{00000000-0004-0000-0300-000021000000}"/>
    <hyperlink ref="F209" r:id="rId35" xr:uid="{00000000-0004-0000-0300-000022000000}"/>
    <hyperlink ref="F212" r:id="rId36" xr:uid="{00000000-0004-0000-0300-000023000000}"/>
    <hyperlink ref="F215" r:id="rId37" xr:uid="{00000000-0004-0000-0300-00002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102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" customHeight="1">
      <c r="B4" s="20"/>
      <c r="D4" s="21" t="s">
        <v>110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Zliv ÚV - stavební úpravy a výměna vystrojení</v>
      </c>
      <c r="F7" s="313"/>
      <c r="G7" s="313"/>
      <c r="H7" s="313"/>
      <c r="L7" s="20"/>
    </row>
    <row r="8" spans="2:46" s="1" customFormat="1" ht="12" customHeight="1">
      <c r="B8" s="33"/>
      <c r="D8" s="27" t="s">
        <v>111</v>
      </c>
      <c r="L8" s="33"/>
    </row>
    <row r="9" spans="2:46" s="1" customFormat="1" ht="16.5" customHeight="1">
      <c r="B9" s="33"/>
      <c r="E9" s="275" t="s">
        <v>1375</v>
      </c>
      <c r="F9" s="314"/>
      <c r="G9" s="314"/>
      <c r="H9" s="314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11. 6. 2024</v>
      </c>
      <c r="L12" s="33"/>
    </row>
    <row r="13" spans="2:46" s="1" customFormat="1" ht="21.75" customHeight="1">
      <c r="B13" s="33"/>
      <c r="D13" s="24" t="s">
        <v>26</v>
      </c>
      <c r="F13" s="29" t="s">
        <v>27</v>
      </c>
      <c r="I13" s="24" t="s">
        <v>28</v>
      </c>
      <c r="J13" s="29" t="s">
        <v>113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96"/>
      <c r="G18" s="296"/>
      <c r="H18" s="296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301" t="s">
        <v>44</v>
      </c>
      <c r="F27" s="301"/>
      <c r="G27" s="301"/>
      <c r="H27" s="301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ROUND(J88,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" customHeight="1">
      <c r="B33" s="33"/>
      <c r="D33" s="53" t="s">
        <v>52</v>
      </c>
      <c r="E33" s="27" t="s">
        <v>53</v>
      </c>
      <c r="F33" s="89">
        <f>ROUND((SUM(BE88:BE200)),  2)</f>
        <v>0</v>
      </c>
      <c r="I33" s="90">
        <v>0.21</v>
      </c>
      <c r="J33" s="89">
        <f>ROUND(((SUM(BE88:BE200))*I33),  2)</f>
        <v>0</v>
      </c>
      <c r="L33" s="33"/>
    </row>
    <row r="34" spans="2:12" s="1" customFormat="1" ht="14.4" customHeight="1">
      <c r="B34" s="33"/>
      <c r="E34" s="27" t="s">
        <v>54</v>
      </c>
      <c r="F34" s="89">
        <f>ROUND((SUM(BF88:BF200)),  2)</f>
        <v>0</v>
      </c>
      <c r="I34" s="90">
        <v>0.12</v>
      </c>
      <c r="J34" s="89">
        <f>ROUND(((SUM(BF88:BF200))*I34),  2)</f>
        <v>0</v>
      </c>
      <c r="L34" s="33"/>
    </row>
    <row r="35" spans="2:12" s="1" customFormat="1" ht="14.4" hidden="1" customHeight="1">
      <c r="B35" s="33"/>
      <c r="E35" s="27" t="s">
        <v>55</v>
      </c>
      <c r="F35" s="89">
        <f>ROUND((SUM(BG88:BG200)),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56</v>
      </c>
      <c r="F36" s="89">
        <f>ROUND((SUM(BH88:BH200)),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57</v>
      </c>
      <c r="F37" s="89">
        <f>ROUND((SUM(BI88:BI200)),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Zliv ÚV - stavební úpravy a výměna vystrojení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111</v>
      </c>
      <c r="L49" s="33"/>
    </row>
    <row r="50" spans="2:47" s="1" customFormat="1" ht="16.5" customHeight="1">
      <c r="B50" s="33"/>
      <c r="E50" s="275" t="str">
        <f>E9</f>
        <v>SO-03 - Obnova střešní krytiny ÚV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Zliv</v>
      </c>
      <c r="I52" s="27" t="s">
        <v>24</v>
      </c>
      <c r="J52" s="50" t="str">
        <f>IF(J12="","",J12)</f>
        <v>11. 6. 2024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Město Zliv</v>
      </c>
      <c r="I54" s="27" t="s">
        <v>38</v>
      </c>
      <c r="J54" s="31" t="str">
        <f>E21</f>
        <v>VAK projekt s.r.o.</v>
      </c>
      <c r="L54" s="33"/>
    </row>
    <row r="55" spans="2:47" s="1" customFormat="1" ht="25.65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115</v>
      </c>
      <c r="D57" s="91"/>
      <c r="E57" s="91"/>
      <c r="F57" s="91"/>
      <c r="G57" s="91"/>
      <c r="H57" s="91"/>
      <c r="I57" s="91"/>
      <c r="J57" s="98" t="s">
        <v>116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80</v>
      </c>
      <c r="J59" s="64">
        <f>J88</f>
        <v>0</v>
      </c>
      <c r="L59" s="33"/>
      <c r="AU59" s="17" t="s">
        <v>117</v>
      </c>
    </row>
    <row r="60" spans="2:47" s="8" customFormat="1" ht="24.9" customHeight="1">
      <c r="B60" s="100"/>
      <c r="D60" s="101" t="s">
        <v>188</v>
      </c>
      <c r="E60" s="102"/>
      <c r="F60" s="102"/>
      <c r="G60" s="102"/>
      <c r="H60" s="102"/>
      <c r="I60" s="102"/>
      <c r="J60" s="103">
        <f>J89</f>
        <v>0</v>
      </c>
      <c r="L60" s="100"/>
    </row>
    <row r="61" spans="2:47" s="9" customFormat="1" ht="19.95" customHeight="1">
      <c r="B61" s="104"/>
      <c r="D61" s="105" t="s">
        <v>193</v>
      </c>
      <c r="E61" s="106"/>
      <c r="F61" s="106"/>
      <c r="G61" s="106"/>
      <c r="H61" s="106"/>
      <c r="I61" s="106"/>
      <c r="J61" s="107">
        <f>J90</f>
        <v>0</v>
      </c>
      <c r="L61" s="104"/>
    </row>
    <row r="62" spans="2:47" s="9" customFormat="1" ht="19.95" customHeight="1">
      <c r="B62" s="104"/>
      <c r="D62" s="105" t="s">
        <v>194</v>
      </c>
      <c r="E62" s="106"/>
      <c r="F62" s="106"/>
      <c r="G62" s="106"/>
      <c r="H62" s="106"/>
      <c r="I62" s="106"/>
      <c r="J62" s="107">
        <f>J94</f>
        <v>0</v>
      </c>
      <c r="L62" s="104"/>
    </row>
    <row r="63" spans="2:47" s="9" customFormat="1" ht="19.95" customHeight="1">
      <c r="B63" s="104"/>
      <c r="D63" s="105" t="s">
        <v>195</v>
      </c>
      <c r="E63" s="106"/>
      <c r="F63" s="106"/>
      <c r="G63" s="106"/>
      <c r="H63" s="106"/>
      <c r="I63" s="106"/>
      <c r="J63" s="107">
        <f>J104</f>
        <v>0</v>
      </c>
      <c r="L63" s="104"/>
    </row>
    <row r="64" spans="2:47" s="8" customFormat="1" ht="24.9" customHeight="1">
      <c r="B64" s="100"/>
      <c r="D64" s="101" t="s">
        <v>196</v>
      </c>
      <c r="E64" s="102"/>
      <c r="F64" s="102"/>
      <c r="G64" s="102"/>
      <c r="H64" s="102"/>
      <c r="I64" s="102"/>
      <c r="J64" s="103">
        <f>J107</f>
        <v>0</v>
      </c>
      <c r="L64" s="100"/>
    </row>
    <row r="65" spans="2:12" s="9" customFormat="1" ht="19.95" customHeight="1">
      <c r="B65" s="104"/>
      <c r="D65" s="105" t="s">
        <v>1376</v>
      </c>
      <c r="E65" s="106"/>
      <c r="F65" s="106"/>
      <c r="G65" s="106"/>
      <c r="H65" s="106"/>
      <c r="I65" s="106"/>
      <c r="J65" s="107">
        <f>J108</f>
        <v>0</v>
      </c>
      <c r="L65" s="104"/>
    </row>
    <row r="66" spans="2:12" s="9" customFormat="1" ht="19.95" customHeight="1">
      <c r="B66" s="104"/>
      <c r="D66" s="105" t="s">
        <v>1377</v>
      </c>
      <c r="E66" s="106"/>
      <c r="F66" s="106"/>
      <c r="G66" s="106"/>
      <c r="H66" s="106"/>
      <c r="I66" s="106"/>
      <c r="J66" s="107">
        <f>J130</f>
        <v>0</v>
      </c>
      <c r="L66" s="104"/>
    </row>
    <row r="67" spans="2:12" s="9" customFormat="1" ht="19.95" customHeight="1">
      <c r="B67" s="104"/>
      <c r="D67" s="105" t="s">
        <v>1378</v>
      </c>
      <c r="E67" s="106"/>
      <c r="F67" s="106"/>
      <c r="G67" s="106"/>
      <c r="H67" s="106"/>
      <c r="I67" s="106"/>
      <c r="J67" s="107">
        <f>J138</f>
        <v>0</v>
      </c>
      <c r="L67" s="104"/>
    </row>
    <row r="68" spans="2:12" s="9" customFormat="1" ht="19.95" customHeight="1">
      <c r="B68" s="104"/>
      <c r="D68" s="105" t="s">
        <v>1379</v>
      </c>
      <c r="E68" s="106"/>
      <c r="F68" s="106"/>
      <c r="G68" s="106"/>
      <c r="H68" s="106"/>
      <c r="I68" s="106"/>
      <c r="J68" s="107">
        <f>J144</f>
        <v>0</v>
      </c>
      <c r="L68" s="104"/>
    </row>
    <row r="69" spans="2:12" s="1" customFormat="1" ht="21.75" customHeight="1">
      <c r="B69" s="33"/>
      <c r="L69" s="33"/>
    </row>
    <row r="70" spans="2:12" s="1" customFormat="1" ht="6.9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" customHeight="1">
      <c r="B75" s="33"/>
      <c r="C75" s="21" t="s">
        <v>122</v>
      </c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7" t="s">
        <v>16</v>
      </c>
      <c r="L77" s="33"/>
    </row>
    <row r="78" spans="2:12" s="1" customFormat="1" ht="16.5" customHeight="1">
      <c r="B78" s="33"/>
      <c r="E78" s="312" t="str">
        <f>E7</f>
        <v>Zliv ÚV - stavební úpravy a výměna vystrojení</v>
      </c>
      <c r="F78" s="313"/>
      <c r="G78" s="313"/>
      <c r="H78" s="313"/>
      <c r="L78" s="33"/>
    </row>
    <row r="79" spans="2:12" s="1" customFormat="1" ht="12" customHeight="1">
      <c r="B79" s="33"/>
      <c r="C79" s="27" t="s">
        <v>111</v>
      </c>
      <c r="L79" s="33"/>
    </row>
    <row r="80" spans="2:12" s="1" customFormat="1" ht="16.5" customHeight="1">
      <c r="B80" s="33"/>
      <c r="E80" s="275" t="str">
        <f>E9</f>
        <v>SO-03 - Obnova střešní krytiny ÚV</v>
      </c>
      <c r="F80" s="314"/>
      <c r="G80" s="314"/>
      <c r="H80" s="314"/>
      <c r="L80" s="33"/>
    </row>
    <row r="81" spans="2:65" s="1" customFormat="1" ht="6.9" customHeight="1">
      <c r="B81" s="33"/>
      <c r="L81" s="33"/>
    </row>
    <row r="82" spans="2:65" s="1" customFormat="1" ht="12" customHeight="1">
      <c r="B82" s="33"/>
      <c r="C82" s="27" t="s">
        <v>22</v>
      </c>
      <c r="F82" s="25" t="str">
        <f>F12</f>
        <v>Zliv</v>
      </c>
      <c r="I82" s="27" t="s">
        <v>24</v>
      </c>
      <c r="J82" s="50" t="str">
        <f>IF(J12="","",J12)</f>
        <v>11. 6. 2024</v>
      </c>
      <c r="L82" s="33"/>
    </row>
    <row r="83" spans="2:65" s="1" customFormat="1" ht="6.9" customHeight="1">
      <c r="B83" s="33"/>
      <c r="L83" s="33"/>
    </row>
    <row r="84" spans="2:65" s="1" customFormat="1" ht="15.15" customHeight="1">
      <c r="B84" s="33"/>
      <c r="C84" s="27" t="s">
        <v>30</v>
      </c>
      <c r="F84" s="25" t="str">
        <f>E15</f>
        <v>Město Zliv</v>
      </c>
      <c r="I84" s="27" t="s">
        <v>38</v>
      </c>
      <c r="J84" s="31" t="str">
        <f>E21</f>
        <v>VAK projekt s.r.o.</v>
      </c>
      <c r="L84" s="33"/>
    </row>
    <row r="85" spans="2:65" s="1" customFormat="1" ht="25.65" customHeight="1">
      <c r="B85" s="33"/>
      <c r="C85" s="27" t="s">
        <v>36</v>
      </c>
      <c r="F85" s="25" t="str">
        <f>IF(E18="","",E18)</f>
        <v>Vyplň údaj</v>
      </c>
      <c r="I85" s="27" t="s">
        <v>43</v>
      </c>
      <c r="J85" s="31" t="str">
        <f>E24</f>
        <v>Ing. Martina Zamlinská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08"/>
      <c r="C87" s="109" t="s">
        <v>123</v>
      </c>
      <c r="D87" s="110" t="s">
        <v>67</v>
      </c>
      <c r="E87" s="110" t="s">
        <v>63</v>
      </c>
      <c r="F87" s="110" t="s">
        <v>64</v>
      </c>
      <c r="G87" s="110" t="s">
        <v>124</v>
      </c>
      <c r="H87" s="110" t="s">
        <v>125</v>
      </c>
      <c r="I87" s="110" t="s">
        <v>126</v>
      </c>
      <c r="J87" s="110" t="s">
        <v>116</v>
      </c>
      <c r="K87" s="111" t="s">
        <v>127</v>
      </c>
      <c r="L87" s="108"/>
      <c r="M87" s="57" t="s">
        <v>44</v>
      </c>
      <c r="N87" s="58" t="s">
        <v>52</v>
      </c>
      <c r="O87" s="58" t="s">
        <v>128</v>
      </c>
      <c r="P87" s="58" t="s">
        <v>129</v>
      </c>
      <c r="Q87" s="58" t="s">
        <v>130</v>
      </c>
      <c r="R87" s="58" t="s">
        <v>131</v>
      </c>
      <c r="S87" s="58" t="s">
        <v>132</v>
      </c>
      <c r="T87" s="59" t="s">
        <v>133</v>
      </c>
    </row>
    <row r="88" spans="2:65" s="1" customFormat="1" ht="22.8" customHeight="1">
      <c r="B88" s="33"/>
      <c r="C88" s="62" t="s">
        <v>134</v>
      </c>
      <c r="J88" s="112">
        <f>BK88</f>
        <v>0</v>
      </c>
      <c r="L88" s="33"/>
      <c r="M88" s="60"/>
      <c r="N88" s="51"/>
      <c r="O88" s="51"/>
      <c r="P88" s="113">
        <f>P89+P107</f>
        <v>0</v>
      </c>
      <c r="Q88" s="51"/>
      <c r="R88" s="113">
        <f>R89+R107</f>
        <v>3.9449476499999996</v>
      </c>
      <c r="S88" s="51"/>
      <c r="T88" s="114">
        <f>T89+T107</f>
        <v>2.9335843999999995</v>
      </c>
      <c r="AT88" s="17" t="s">
        <v>81</v>
      </c>
      <c r="AU88" s="17" t="s">
        <v>117</v>
      </c>
      <c r="BK88" s="115">
        <f>BK89+BK107</f>
        <v>0</v>
      </c>
    </row>
    <row r="89" spans="2:65" s="11" customFormat="1" ht="25.95" customHeight="1">
      <c r="B89" s="116"/>
      <c r="D89" s="117" t="s">
        <v>81</v>
      </c>
      <c r="E89" s="118" t="s">
        <v>204</v>
      </c>
      <c r="F89" s="118" t="s">
        <v>205</v>
      </c>
      <c r="I89" s="119"/>
      <c r="J89" s="120">
        <f>BK89</f>
        <v>0</v>
      </c>
      <c r="L89" s="116"/>
      <c r="M89" s="121"/>
      <c r="P89" s="122">
        <f>P90+P94+P104</f>
        <v>0</v>
      </c>
      <c r="R89" s="122">
        <f>R90+R94+R104</f>
        <v>0</v>
      </c>
      <c r="T89" s="123">
        <f>T90+T94+T104</f>
        <v>0</v>
      </c>
      <c r="AR89" s="117" t="s">
        <v>90</v>
      </c>
      <c r="AT89" s="124" t="s">
        <v>81</v>
      </c>
      <c r="AU89" s="124" t="s">
        <v>82</v>
      </c>
      <c r="AY89" s="117" t="s">
        <v>137</v>
      </c>
      <c r="BK89" s="125">
        <f>BK90+BK94+BK104</f>
        <v>0</v>
      </c>
    </row>
    <row r="90" spans="2:65" s="11" customFormat="1" ht="22.8" customHeight="1">
      <c r="B90" s="116"/>
      <c r="D90" s="117" t="s">
        <v>81</v>
      </c>
      <c r="E90" s="126" t="s">
        <v>178</v>
      </c>
      <c r="F90" s="126" t="s">
        <v>418</v>
      </c>
      <c r="I90" s="119"/>
      <c r="J90" s="127">
        <f>BK90</f>
        <v>0</v>
      </c>
      <c r="L90" s="116"/>
      <c r="M90" s="121"/>
      <c r="P90" s="122">
        <f>SUM(P91:P93)</f>
        <v>0</v>
      </c>
      <c r="R90" s="122">
        <f>SUM(R91:R93)</f>
        <v>0</v>
      </c>
      <c r="T90" s="123">
        <f>SUM(T91:T93)</f>
        <v>0</v>
      </c>
      <c r="AR90" s="117" t="s">
        <v>90</v>
      </c>
      <c r="AT90" s="124" t="s">
        <v>81</v>
      </c>
      <c r="AU90" s="124" t="s">
        <v>90</v>
      </c>
      <c r="AY90" s="117" t="s">
        <v>137</v>
      </c>
      <c r="BK90" s="125">
        <f>SUM(BK91:BK93)</f>
        <v>0</v>
      </c>
    </row>
    <row r="91" spans="2:65" s="1" customFormat="1" ht="16.5" customHeight="1">
      <c r="B91" s="33"/>
      <c r="C91" s="128" t="s">
        <v>90</v>
      </c>
      <c r="D91" s="128" t="s">
        <v>140</v>
      </c>
      <c r="E91" s="129" t="s">
        <v>650</v>
      </c>
      <c r="F91" s="130" t="s">
        <v>651</v>
      </c>
      <c r="G91" s="131" t="s">
        <v>209</v>
      </c>
      <c r="H91" s="132">
        <v>232.18199999999999</v>
      </c>
      <c r="I91" s="133"/>
      <c r="J91" s="134">
        <f>ROUND(I91*H91,2)</f>
        <v>0</v>
      </c>
      <c r="K91" s="130" t="s">
        <v>210</v>
      </c>
      <c r="L91" s="33"/>
      <c r="M91" s="135" t="s">
        <v>44</v>
      </c>
      <c r="N91" s="136" t="s">
        <v>53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155</v>
      </c>
      <c r="AT91" s="139" t="s">
        <v>140</v>
      </c>
      <c r="AU91" s="139" t="s">
        <v>92</v>
      </c>
      <c r="AY91" s="17" t="s">
        <v>137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90</v>
      </c>
      <c r="BK91" s="140">
        <f>ROUND(I91*H91,2)</f>
        <v>0</v>
      </c>
      <c r="BL91" s="17" t="s">
        <v>155</v>
      </c>
      <c r="BM91" s="139" t="s">
        <v>1380</v>
      </c>
    </row>
    <row r="92" spans="2:65" s="1" customFormat="1" ht="10.199999999999999">
      <c r="B92" s="33"/>
      <c r="D92" s="155" t="s">
        <v>212</v>
      </c>
      <c r="F92" s="156" t="s">
        <v>653</v>
      </c>
      <c r="I92" s="143"/>
      <c r="L92" s="33"/>
      <c r="M92" s="144"/>
      <c r="T92" s="54"/>
      <c r="AT92" s="17" t="s">
        <v>212</v>
      </c>
      <c r="AU92" s="17" t="s">
        <v>92</v>
      </c>
    </row>
    <row r="93" spans="2:65" s="12" customFormat="1" ht="10.199999999999999">
      <c r="B93" s="145"/>
      <c r="D93" s="141" t="s">
        <v>163</v>
      </c>
      <c r="E93" s="146" t="s">
        <v>44</v>
      </c>
      <c r="F93" s="147" t="s">
        <v>1381</v>
      </c>
      <c r="H93" s="148">
        <v>232.18199999999999</v>
      </c>
      <c r="I93" s="149"/>
      <c r="L93" s="145"/>
      <c r="M93" s="150"/>
      <c r="T93" s="151"/>
      <c r="AT93" s="146" t="s">
        <v>163</v>
      </c>
      <c r="AU93" s="146" t="s">
        <v>92</v>
      </c>
      <c r="AV93" s="12" t="s">
        <v>92</v>
      </c>
      <c r="AW93" s="12" t="s">
        <v>42</v>
      </c>
      <c r="AX93" s="12" t="s">
        <v>90</v>
      </c>
      <c r="AY93" s="146" t="s">
        <v>137</v>
      </c>
    </row>
    <row r="94" spans="2:65" s="11" customFormat="1" ht="22.8" customHeight="1">
      <c r="B94" s="116"/>
      <c r="D94" s="117" t="s">
        <v>81</v>
      </c>
      <c r="E94" s="126" t="s">
        <v>738</v>
      </c>
      <c r="F94" s="126" t="s">
        <v>739</v>
      </c>
      <c r="I94" s="119"/>
      <c r="J94" s="127">
        <f>BK94</f>
        <v>0</v>
      </c>
      <c r="L94" s="116"/>
      <c r="M94" s="121"/>
      <c r="P94" s="122">
        <f>SUM(P95:P103)</f>
        <v>0</v>
      </c>
      <c r="R94" s="122">
        <f>SUM(R95:R103)</f>
        <v>0</v>
      </c>
      <c r="T94" s="123">
        <f>SUM(T95:T103)</f>
        <v>0</v>
      </c>
      <c r="AR94" s="117" t="s">
        <v>90</v>
      </c>
      <c r="AT94" s="124" t="s">
        <v>81</v>
      </c>
      <c r="AU94" s="124" t="s">
        <v>90</v>
      </c>
      <c r="AY94" s="117" t="s">
        <v>137</v>
      </c>
      <c r="BK94" s="125">
        <f>SUM(BK95:BK103)</f>
        <v>0</v>
      </c>
    </row>
    <row r="95" spans="2:65" s="1" customFormat="1" ht="24.15" customHeight="1">
      <c r="B95" s="33"/>
      <c r="C95" s="128" t="s">
        <v>92</v>
      </c>
      <c r="D95" s="128" t="s">
        <v>140</v>
      </c>
      <c r="E95" s="129" t="s">
        <v>741</v>
      </c>
      <c r="F95" s="130" t="s">
        <v>742</v>
      </c>
      <c r="G95" s="131" t="s">
        <v>225</v>
      </c>
      <c r="H95" s="132">
        <v>2.9340000000000002</v>
      </c>
      <c r="I95" s="133"/>
      <c r="J95" s="134">
        <f>ROUND(I95*H95,2)</f>
        <v>0</v>
      </c>
      <c r="K95" s="130" t="s">
        <v>210</v>
      </c>
      <c r="L95" s="33"/>
      <c r="M95" s="135" t="s">
        <v>44</v>
      </c>
      <c r="N95" s="136" t="s">
        <v>53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155</v>
      </c>
      <c r="AT95" s="139" t="s">
        <v>140</v>
      </c>
      <c r="AU95" s="139" t="s">
        <v>92</v>
      </c>
      <c r="AY95" s="17" t="s">
        <v>137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90</v>
      </c>
      <c r="BK95" s="140">
        <f>ROUND(I95*H95,2)</f>
        <v>0</v>
      </c>
      <c r="BL95" s="17" t="s">
        <v>155</v>
      </c>
      <c r="BM95" s="139" t="s">
        <v>1382</v>
      </c>
    </row>
    <row r="96" spans="2:65" s="1" customFormat="1" ht="10.199999999999999">
      <c r="B96" s="33"/>
      <c r="D96" s="155" t="s">
        <v>212</v>
      </c>
      <c r="F96" s="156" t="s">
        <v>744</v>
      </c>
      <c r="I96" s="143"/>
      <c r="L96" s="33"/>
      <c r="M96" s="144"/>
      <c r="T96" s="54"/>
      <c r="AT96" s="17" t="s">
        <v>212</v>
      </c>
      <c r="AU96" s="17" t="s">
        <v>92</v>
      </c>
    </row>
    <row r="97" spans="2:65" s="1" customFormat="1" ht="21.75" customHeight="1">
      <c r="B97" s="33"/>
      <c r="C97" s="128" t="s">
        <v>151</v>
      </c>
      <c r="D97" s="128" t="s">
        <v>140</v>
      </c>
      <c r="E97" s="129" t="s">
        <v>746</v>
      </c>
      <c r="F97" s="130" t="s">
        <v>747</v>
      </c>
      <c r="G97" s="131" t="s">
        <v>225</v>
      </c>
      <c r="H97" s="132">
        <v>2.9340000000000002</v>
      </c>
      <c r="I97" s="133"/>
      <c r="J97" s="134">
        <f>ROUND(I97*H97,2)</f>
        <v>0</v>
      </c>
      <c r="K97" s="130" t="s">
        <v>210</v>
      </c>
      <c r="L97" s="33"/>
      <c r="M97" s="135" t="s">
        <v>44</v>
      </c>
      <c r="N97" s="136" t="s">
        <v>53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155</v>
      </c>
      <c r="AT97" s="139" t="s">
        <v>140</v>
      </c>
      <c r="AU97" s="139" t="s">
        <v>92</v>
      </c>
      <c r="AY97" s="17" t="s">
        <v>137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90</v>
      </c>
      <c r="BK97" s="140">
        <f>ROUND(I97*H97,2)</f>
        <v>0</v>
      </c>
      <c r="BL97" s="17" t="s">
        <v>155</v>
      </c>
      <c r="BM97" s="139" t="s">
        <v>1383</v>
      </c>
    </row>
    <row r="98" spans="2:65" s="1" customFormat="1" ht="10.199999999999999">
      <c r="B98" s="33"/>
      <c r="D98" s="155" t="s">
        <v>212</v>
      </c>
      <c r="F98" s="156" t="s">
        <v>749</v>
      </c>
      <c r="I98" s="143"/>
      <c r="L98" s="33"/>
      <c r="M98" s="144"/>
      <c r="T98" s="54"/>
      <c r="AT98" s="17" t="s">
        <v>212</v>
      </c>
      <c r="AU98" s="17" t="s">
        <v>92</v>
      </c>
    </row>
    <row r="99" spans="2:65" s="1" customFormat="1" ht="24.15" customHeight="1">
      <c r="B99" s="33"/>
      <c r="C99" s="128" t="s">
        <v>155</v>
      </c>
      <c r="D99" s="128" t="s">
        <v>140</v>
      </c>
      <c r="E99" s="129" t="s">
        <v>751</v>
      </c>
      <c r="F99" s="130" t="s">
        <v>752</v>
      </c>
      <c r="G99" s="131" t="s">
        <v>225</v>
      </c>
      <c r="H99" s="132">
        <v>55.746000000000002</v>
      </c>
      <c r="I99" s="133"/>
      <c r="J99" s="134">
        <f>ROUND(I99*H99,2)</f>
        <v>0</v>
      </c>
      <c r="K99" s="130" t="s">
        <v>210</v>
      </c>
      <c r="L99" s="33"/>
      <c r="M99" s="135" t="s">
        <v>44</v>
      </c>
      <c r="N99" s="136" t="s">
        <v>53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155</v>
      </c>
      <c r="AT99" s="139" t="s">
        <v>140</v>
      </c>
      <c r="AU99" s="139" t="s">
        <v>92</v>
      </c>
      <c r="AY99" s="17" t="s">
        <v>137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90</v>
      </c>
      <c r="BK99" s="140">
        <f>ROUND(I99*H99,2)</f>
        <v>0</v>
      </c>
      <c r="BL99" s="17" t="s">
        <v>155</v>
      </c>
      <c r="BM99" s="139" t="s">
        <v>1384</v>
      </c>
    </row>
    <row r="100" spans="2:65" s="1" customFormat="1" ht="10.199999999999999">
      <c r="B100" s="33"/>
      <c r="D100" s="155" t="s">
        <v>212</v>
      </c>
      <c r="F100" s="156" t="s">
        <v>754</v>
      </c>
      <c r="I100" s="143"/>
      <c r="L100" s="33"/>
      <c r="M100" s="144"/>
      <c r="T100" s="54"/>
      <c r="AT100" s="17" t="s">
        <v>212</v>
      </c>
      <c r="AU100" s="17" t="s">
        <v>92</v>
      </c>
    </row>
    <row r="101" spans="2:65" s="12" customFormat="1" ht="10.199999999999999">
      <c r="B101" s="145"/>
      <c r="D101" s="141" t="s">
        <v>163</v>
      </c>
      <c r="F101" s="147" t="s">
        <v>1385</v>
      </c>
      <c r="H101" s="148">
        <v>55.746000000000002</v>
      </c>
      <c r="I101" s="149"/>
      <c r="L101" s="145"/>
      <c r="M101" s="150"/>
      <c r="T101" s="151"/>
      <c r="AT101" s="146" t="s">
        <v>163</v>
      </c>
      <c r="AU101" s="146" t="s">
        <v>92</v>
      </c>
      <c r="AV101" s="12" t="s">
        <v>92</v>
      </c>
      <c r="AW101" s="12" t="s">
        <v>4</v>
      </c>
      <c r="AX101" s="12" t="s">
        <v>90</v>
      </c>
      <c r="AY101" s="146" t="s">
        <v>137</v>
      </c>
    </row>
    <row r="102" spans="2:65" s="1" customFormat="1" ht="24.15" customHeight="1">
      <c r="B102" s="33"/>
      <c r="C102" s="128" t="s">
        <v>136</v>
      </c>
      <c r="D102" s="128" t="s">
        <v>140</v>
      </c>
      <c r="E102" s="129" t="s">
        <v>757</v>
      </c>
      <c r="F102" s="130" t="s">
        <v>758</v>
      </c>
      <c r="G102" s="131" t="s">
        <v>225</v>
      </c>
      <c r="H102" s="132">
        <v>2.9340000000000002</v>
      </c>
      <c r="I102" s="133"/>
      <c r="J102" s="134">
        <f>ROUND(I102*H102,2)</f>
        <v>0</v>
      </c>
      <c r="K102" s="130" t="s">
        <v>210</v>
      </c>
      <c r="L102" s="33"/>
      <c r="M102" s="135" t="s">
        <v>44</v>
      </c>
      <c r="N102" s="136" t="s">
        <v>53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155</v>
      </c>
      <c r="AT102" s="139" t="s">
        <v>140</v>
      </c>
      <c r="AU102" s="139" t="s">
        <v>92</v>
      </c>
      <c r="AY102" s="17" t="s">
        <v>137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90</v>
      </c>
      <c r="BK102" s="140">
        <f>ROUND(I102*H102,2)</f>
        <v>0</v>
      </c>
      <c r="BL102" s="17" t="s">
        <v>155</v>
      </c>
      <c r="BM102" s="139" t="s">
        <v>1386</v>
      </c>
    </row>
    <row r="103" spans="2:65" s="1" customFormat="1" ht="10.199999999999999">
      <c r="B103" s="33"/>
      <c r="D103" s="155" t="s">
        <v>212</v>
      </c>
      <c r="F103" s="156" t="s">
        <v>760</v>
      </c>
      <c r="I103" s="143"/>
      <c r="L103" s="33"/>
      <c r="M103" s="144"/>
      <c r="T103" s="54"/>
      <c r="AT103" s="17" t="s">
        <v>212</v>
      </c>
      <c r="AU103" s="17" t="s">
        <v>92</v>
      </c>
    </row>
    <row r="104" spans="2:65" s="11" customFormat="1" ht="22.8" customHeight="1">
      <c r="B104" s="116"/>
      <c r="D104" s="117" t="s">
        <v>81</v>
      </c>
      <c r="E104" s="126" t="s">
        <v>761</v>
      </c>
      <c r="F104" s="126" t="s">
        <v>762</v>
      </c>
      <c r="I104" s="119"/>
      <c r="J104" s="127">
        <f>BK104</f>
        <v>0</v>
      </c>
      <c r="L104" s="116"/>
      <c r="M104" s="121"/>
      <c r="P104" s="122">
        <f>SUM(P105:P106)</f>
        <v>0</v>
      </c>
      <c r="R104" s="122">
        <f>SUM(R105:R106)</f>
        <v>0</v>
      </c>
      <c r="T104" s="123">
        <f>SUM(T105:T106)</f>
        <v>0</v>
      </c>
      <c r="AR104" s="117" t="s">
        <v>90</v>
      </c>
      <c r="AT104" s="124" t="s">
        <v>81</v>
      </c>
      <c r="AU104" s="124" t="s">
        <v>90</v>
      </c>
      <c r="AY104" s="117" t="s">
        <v>137</v>
      </c>
      <c r="BK104" s="125">
        <f>SUM(BK105:BK106)</f>
        <v>0</v>
      </c>
    </row>
    <row r="105" spans="2:65" s="1" customFormat="1" ht="33" customHeight="1">
      <c r="B105" s="33"/>
      <c r="C105" s="128" t="s">
        <v>164</v>
      </c>
      <c r="D105" s="128" t="s">
        <v>140</v>
      </c>
      <c r="E105" s="129" t="s">
        <v>764</v>
      </c>
      <c r="F105" s="130" t="s">
        <v>765</v>
      </c>
      <c r="G105" s="131" t="s">
        <v>225</v>
      </c>
      <c r="H105" s="132">
        <v>0</v>
      </c>
      <c r="I105" s="133"/>
      <c r="J105" s="134">
        <f>ROUND(I105*H105,2)</f>
        <v>0</v>
      </c>
      <c r="K105" s="130" t="s">
        <v>210</v>
      </c>
      <c r="L105" s="33"/>
      <c r="M105" s="135" t="s">
        <v>44</v>
      </c>
      <c r="N105" s="136" t="s">
        <v>53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155</v>
      </c>
      <c r="AT105" s="139" t="s">
        <v>140</v>
      </c>
      <c r="AU105" s="139" t="s">
        <v>92</v>
      </c>
      <c r="AY105" s="17" t="s">
        <v>137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90</v>
      </c>
      <c r="BK105" s="140">
        <f>ROUND(I105*H105,2)</f>
        <v>0</v>
      </c>
      <c r="BL105" s="17" t="s">
        <v>155</v>
      </c>
      <c r="BM105" s="139" t="s">
        <v>1387</v>
      </c>
    </row>
    <row r="106" spans="2:65" s="1" customFormat="1" ht="10.199999999999999">
      <c r="B106" s="33"/>
      <c r="D106" s="155" t="s">
        <v>212</v>
      </c>
      <c r="F106" s="156" t="s">
        <v>767</v>
      </c>
      <c r="I106" s="143"/>
      <c r="L106" s="33"/>
      <c r="M106" s="144"/>
      <c r="T106" s="54"/>
      <c r="AT106" s="17" t="s">
        <v>212</v>
      </c>
      <c r="AU106" s="17" t="s">
        <v>92</v>
      </c>
    </row>
    <row r="107" spans="2:65" s="11" customFormat="1" ht="25.95" customHeight="1">
      <c r="B107" s="116"/>
      <c r="D107" s="117" t="s">
        <v>81</v>
      </c>
      <c r="E107" s="118" t="s">
        <v>768</v>
      </c>
      <c r="F107" s="118" t="s">
        <v>769</v>
      </c>
      <c r="I107" s="119"/>
      <c r="J107" s="120">
        <f>BK107</f>
        <v>0</v>
      </c>
      <c r="L107" s="116"/>
      <c r="M107" s="121"/>
      <c r="P107" s="122">
        <f>P108+P130+P138+P144</f>
        <v>0</v>
      </c>
      <c r="R107" s="122">
        <f>R108+R130+R138+R144</f>
        <v>3.9449476499999996</v>
      </c>
      <c r="T107" s="123">
        <f>T108+T130+T138+T144</f>
        <v>2.9335843999999995</v>
      </c>
      <c r="AR107" s="117" t="s">
        <v>92</v>
      </c>
      <c r="AT107" s="124" t="s">
        <v>81</v>
      </c>
      <c r="AU107" s="124" t="s">
        <v>82</v>
      </c>
      <c r="AY107" s="117" t="s">
        <v>137</v>
      </c>
      <c r="BK107" s="125">
        <f>BK108+BK130+BK138+BK144</f>
        <v>0</v>
      </c>
    </row>
    <row r="108" spans="2:65" s="11" customFormat="1" ht="22.8" customHeight="1">
      <c r="B108" s="116"/>
      <c r="D108" s="117" t="s">
        <v>81</v>
      </c>
      <c r="E108" s="126" t="s">
        <v>1388</v>
      </c>
      <c r="F108" s="126" t="s">
        <v>1389</v>
      </c>
      <c r="I108" s="119"/>
      <c r="J108" s="127">
        <f>BK108</f>
        <v>0</v>
      </c>
      <c r="L108" s="116"/>
      <c r="M108" s="121"/>
      <c r="P108" s="122">
        <f>SUM(P109:P129)</f>
        <v>0</v>
      </c>
      <c r="R108" s="122">
        <f>SUM(R109:R129)</f>
        <v>3.4591246</v>
      </c>
      <c r="T108" s="123">
        <f>SUM(T109:T129)</f>
        <v>2.5540019999999997</v>
      </c>
      <c r="AR108" s="117" t="s">
        <v>92</v>
      </c>
      <c r="AT108" s="124" t="s">
        <v>81</v>
      </c>
      <c r="AU108" s="124" t="s">
        <v>90</v>
      </c>
      <c r="AY108" s="117" t="s">
        <v>137</v>
      </c>
      <c r="BK108" s="125">
        <f>SUM(BK109:BK129)</f>
        <v>0</v>
      </c>
    </row>
    <row r="109" spans="2:65" s="1" customFormat="1" ht="21.75" customHeight="1">
      <c r="B109" s="33"/>
      <c r="C109" s="128" t="s">
        <v>168</v>
      </c>
      <c r="D109" s="128" t="s">
        <v>140</v>
      </c>
      <c r="E109" s="129" t="s">
        <v>1390</v>
      </c>
      <c r="F109" s="130" t="s">
        <v>1391</v>
      </c>
      <c r="G109" s="131" t="s">
        <v>209</v>
      </c>
      <c r="H109" s="132">
        <v>232.18199999999999</v>
      </c>
      <c r="I109" s="133"/>
      <c r="J109" s="134">
        <f>ROUND(I109*H109,2)</f>
        <v>0</v>
      </c>
      <c r="K109" s="130" t="s">
        <v>210</v>
      </c>
      <c r="L109" s="33"/>
      <c r="M109" s="135" t="s">
        <v>44</v>
      </c>
      <c r="N109" s="136" t="s">
        <v>53</v>
      </c>
      <c r="P109" s="137">
        <f>O109*H109</f>
        <v>0</v>
      </c>
      <c r="Q109" s="137">
        <v>0</v>
      </c>
      <c r="R109" s="137">
        <f>Q109*H109</f>
        <v>0</v>
      </c>
      <c r="S109" s="137">
        <v>1.0999999999999999E-2</v>
      </c>
      <c r="T109" s="138">
        <f>S109*H109</f>
        <v>2.5540019999999997</v>
      </c>
      <c r="AR109" s="139" t="s">
        <v>312</v>
      </c>
      <c r="AT109" s="139" t="s">
        <v>140</v>
      </c>
      <c r="AU109" s="139" t="s">
        <v>92</v>
      </c>
      <c r="AY109" s="17" t="s">
        <v>137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90</v>
      </c>
      <c r="BK109" s="140">
        <f>ROUND(I109*H109,2)</f>
        <v>0</v>
      </c>
      <c r="BL109" s="17" t="s">
        <v>312</v>
      </c>
      <c r="BM109" s="139" t="s">
        <v>1392</v>
      </c>
    </row>
    <row r="110" spans="2:65" s="1" customFormat="1" ht="10.199999999999999">
      <c r="B110" s="33"/>
      <c r="D110" s="155" t="s">
        <v>212</v>
      </c>
      <c r="F110" s="156" t="s">
        <v>1393</v>
      </c>
      <c r="I110" s="143"/>
      <c r="L110" s="33"/>
      <c r="M110" s="144"/>
      <c r="T110" s="54"/>
      <c r="AT110" s="17" t="s">
        <v>212</v>
      </c>
      <c r="AU110" s="17" t="s">
        <v>92</v>
      </c>
    </row>
    <row r="111" spans="2:65" s="12" customFormat="1" ht="10.199999999999999">
      <c r="B111" s="145"/>
      <c r="D111" s="141" t="s">
        <v>163</v>
      </c>
      <c r="E111" s="146" t="s">
        <v>44</v>
      </c>
      <c r="F111" s="147" t="s">
        <v>1381</v>
      </c>
      <c r="H111" s="148">
        <v>232.18199999999999</v>
      </c>
      <c r="I111" s="149"/>
      <c r="L111" s="145"/>
      <c r="M111" s="150"/>
      <c r="T111" s="151"/>
      <c r="AT111" s="146" t="s">
        <v>163</v>
      </c>
      <c r="AU111" s="146" t="s">
        <v>92</v>
      </c>
      <c r="AV111" s="12" t="s">
        <v>92</v>
      </c>
      <c r="AW111" s="12" t="s">
        <v>42</v>
      </c>
      <c r="AX111" s="12" t="s">
        <v>90</v>
      </c>
      <c r="AY111" s="146" t="s">
        <v>137</v>
      </c>
    </row>
    <row r="112" spans="2:65" s="1" customFormat="1" ht="16.5" customHeight="1">
      <c r="B112" s="33"/>
      <c r="C112" s="128" t="s">
        <v>172</v>
      </c>
      <c r="D112" s="128" t="s">
        <v>140</v>
      </c>
      <c r="E112" s="129" t="s">
        <v>1394</v>
      </c>
      <c r="F112" s="130" t="s">
        <v>1395</v>
      </c>
      <c r="G112" s="131" t="s">
        <v>209</v>
      </c>
      <c r="H112" s="132">
        <v>242.005</v>
      </c>
      <c r="I112" s="133"/>
      <c r="J112" s="134">
        <f>ROUND(I112*H112,2)</f>
        <v>0</v>
      </c>
      <c r="K112" s="130" t="s">
        <v>210</v>
      </c>
      <c r="L112" s="33"/>
      <c r="M112" s="135" t="s">
        <v>44</v>
      </c>
      <c r="N112" s="136" t="s">
        <v>53</v>
      </c>
      <c r="P112" s="137">
        <f>O112*H112</f>
        <v>0</v>
      </c>
      <c r="Q112" s="137">
        <v>8.8000000000000003E-4</v>
      </c>
      <c r="R112" s="137">
        <f>Q112*H112</f>
        <v>0.2129644</v>
      </c>
      <c r="S112" s="137">
        <v>0</v>
      </c>
      <c r="T112" s="138">
        <f>S112*H112</f>
        <v>0</v>
      </c>
      <c r="AR112" s="139" t="s">
        <v>312</v>
      </c>
      <c r="AT112" s="139" t="s">
        <v>140</v>
      </c>
      <c r="AU112" s="139" t="s">
        <v>92</v>
      </c>
      <c r="AY112" s="17" t="s">
        <v>137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90</v>
      </c>
      <c r="BK112" s="140">
        <f>ROUND(I112*H112,2)</f>
        <v>0</v>
      </c>
      <c r="BL112" s="17" t="s">
        <v>312</v>
      </c>
      <c r="BM112" s="139" t="s">
        <v>1396</v>
      </c>
    </row>
    <row r="113" spans="2:65" s="1" customFormat="1" ht="10.199999999999999">
      <c r="B113" s="33"/>
      <c r="D113" s="155" t="s">
        <v>212</v>
      </c>
      <c r="F113" s="156" t="s">
        <v>1397</v>
      </c>
      <c r="I113" s="143"/>
      <c r="L113" s="33"/>
      <c r="M113" s="144"/>
      <c r="T113" s="54"/>
      <c r="AT113" s="17" t="s">
        <v>212</v>
      </c>
      <c r="AU113" s="17" t="s">
        <v>92</v>
      </c>
    </row>
    <row r="114" spans="2:65" s="12" customFormat="1" ht="10.199999999999999">
      <c r="B114" s="145"/>
      <c r="D114" s="141" t="s">
        <v>163</v>
      </c>
      <c r="E114" s="146" t="s">
        <v>44</v>
      </c>
      <c r="F114" s="147" t="s">
        <v>1398</v>
      </c>
      <c r="H114" s="148">
        <v>97.570999999999998</v>
      </c>
      <c r="I114" s="149"/>
      <c r="L114" s="145"/>
      <c r="M114" s="150"/>
      <c r="T114" s="151"/>
      <c r="AT114" s="146" t="s">
        <v>163</v>
      </c>
      <c r="AU114" s="146" t="s">
        <v>92</v>
      </c>
      <c r="AV114" s="12" t="s">
        <v>92</v>
      </c>
      <c r="AW114" s="12" t="s">
        <v>42</v>
      </c>
      <c r="AX114" s="12" t="s">
        <v>82</v>
      </c>
      <c r="AY114" s="146" t="s">
        <v>137</v>
      </c>
    </row>
    <row r="115" spans="2:65" s="12" customFormat="1" ht="10.199999999999999">
      <c r="B115" s="145"/>
      <c r="D115" s="141" t="s">
        <v>163</v>
      </c>
      <c r="E115" s="146" t="s">
        <v>44</v>
      </c>
      <c r="F115" s="147" t="s">
        <v>1399</v>
      </c>
      <c r="H115" s="148">
        <v>134.61099999999999</v>
      </c>
      <c r="I115" s="149"/>
      <c r="L115" s="145"/>
      <c r="M115" s="150"/>
      <c r="T115" s="151"/>
      <c r="AT115" s="146" t="s">
        <v>163</v>
      </c>
      <c r="AU115" s="146" t="s">
        <v>92</v>
      </c>
      <c r="AV115" s="12" t="s">
        <v>92</v>
      </c>
      <c r="AW115" s="12" t="s">
        <v>42</v>
      </c>
      <c r="AX115" s="12" t="s">
        <v>82</v>
      </c>
      <c r="AY115" s="146" t="s">
        <v>137</v>
      </c>
    </row>
    <row r="116" spans="2:65" s="12" customFormat="1" ht="10.199999999999999">
      <c r="B116" s="145"/>
      <c r="D116" s="141" t="s">
        <v>163</v>
      </c>
      <c r="E116" s="146" t="s">
        <v>44</v>
      </c>
      <c r="F116" s="147" t="s">
        <v>1400</v>
      </c>
      <c r="H116" s="148">
        <v>9.8230000000000004</v>
      </c>
      <c r="I116" s="149"/>
      <c r="L116" s="145"/>
      <c r="M116" s="150"/>
      <c r="T116" s="151"/>
      <c r="AT116" s="146" t="s">
        <v>163</v>
      </c>
      <c r="AU116" s="146" t="s">
        <v>92</v>
      </c>
      <c r="AV116" s="12" t="s">
        <v>92</v>
      </c>
      <c r="AW116" s="12" t="s">
        <v>42</v>
      </c>
      <c r="AX116" s="12" t="s">
        <v>82</v>
      </c>
      <c r="AY116" s="146" t="s">
        <v>137</v>
      </c>
    </row>
    <row r="117" spans="2:65" s="13" customFormat="1" ht="10.199999999999999">
      <c r="B117" s="157"/>
      <c r="D117" s="141" t="s">
        <v>163</v>
      </c>
      <c r="E117" s="158" t="s">
        <v>44</v>
      </c>
      <c r="F117" s="159" t="s">
        <v>222</v>
      </c>
      <c r="H117" s="160">
        <v>242.005</v>
      </c>
      <c r="I117" s="161"/>
      <c r="L117" s="157"/>
      <c r="M117" s="162"/>
      <c r="T117" s="163"/>
      <c r="AT117" s="158" t="s">
        <v>163</v>
      </c>
      <c r="AU117" s="158" t="s">
        <v>92</v>
      </c>
      <c r="AV117" s="13" t="s">
        <v>155</v>
      </c>
      <c r="AW117" s="13" t="s">
        <v>42</v>
      </c>
      <c r="AX117" s="13" t="s">
        <v>90</v>
      </c>
      <c r="AY117" s="158" t="s">
        <v>137</v>
      </c>
    </row>
    <row r="118" spans="2:65" s="1" customFormat="1" ht="24.15" customHeight="1">
      <c r="B118" s="33"/>
      <c r="C118" s="170" t="s">
        <v>178</v>
      </c>
      <c r="D118" s="170" t="s">
        <v>351</v>
      </c>
      <c r="E118" s="171" t="s">
        <v>1401</v>
      </c>
      <c r="F118" s="172" t="s">
        <v>1402</v>
      </c>
      <c r="G118" s="173" t="s">
        <v>209</v>
      </c>
      <c r="H118" s="174">
        <v>282.05700000000002</v>
      </c>
      <c r="I118" s="175"/>
      <c r="J118" s="176">
        <f>ROUND(I118*H118,2)</f>
        <v>0</v>
      </c>
      <c r="K118" s="172" t="s">
        <v>210</v>
      </c>
      <c r="L118" s="177"/>
      <c r="M118" s="178" t="s">
        <v>44</v>
      </c>
      <c r="N118" s="179" t="s">
        <v>53</v>
      </c>
      <c r="P118" s="137">
        <f>O118*H118</f>
        <v>0</v>
      </c>
      <c r="Q118" s="137">
        <v>5.7999999999999996E-3</v>
      </c>
      <c r="R118" s="137">
        <f>Q118*H118</f>
        <v>1.6359306</v>
      </c>
      <c r="S118" s="137">
        <v>0</v>
      </c>
      <c r="T118" s="138">
        <f>S118*H118</f>
        <v>0</v>
      </c>
      <c r="AR118" s="139" t="s">
        <v>419</v>
      </c>
      <c r="AT118" s="139" t="s">
        <v>351</v>
      </c>
      <c r="AU118" s="139" t="s">
        <v>92</v>
      </c>
      <c r="AY118" s="17" t="s">
        <v>137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90</v>
      </c>
      <c r="BK118" s="140">
        <f>ROUND(I118*H118,2)</f>
        <v>0</v>
      </c>
      <c r="BL118" s="17" t="s">
        <v>312</v>
      </c>
      <c r="BM118" s="139" t="s">
        <v>1403</v>
      </c>
    </row>
    <row r="119" spans="2:65" s="12" customFormat="1" ht="10.199999999999999">
      <c r="B119" s="145"/>
      <c r="D119" s="141" t="s">
        <v>163</v>
      </c>
      <c r="F119" s="147" t="s">
        <v>1404</v>
      </c>
      <c r="H119" s="148">
        <v>282.05700000000002</v>
      </c>
      <c r="I119" s="149"/>
      <c r="L119" s="145"/>
      <c r="M119" s="150"/>
      <c r="T119" s="151"/>
      <c r="AT119" s="146" t="s">
        <v>163</v>
      </c>
      <c r="AU119" s="146" t="s">
        <v>92</v>
      </c>
      <c r="AV119" s="12" t="s">
        <v>92</v>
      </c>
      <c r="AW119" s="12" t="s">
        <v>4</v>
      </c>
      <c r="AX119" s="12" t="s">
        <v>90</v>
      </c>
      <c r="AY119" s="146" t="s">
        <v>137</v>
      </c>
    </row>
    <row r="120" spans="2:65" s="1" customFormat="1" ht="16.5" customHeight="1">
      <c r="B120" s="33"/>
      <c r="C120" s="128" t="s">
        <v>183</v>
      </c>
      <c r="D120" s="128" t="s">
        <v>140</v>
      </c>
      <c r="E120" s="129" t="s">
        <v>1405</v>
      </c>
      <c r="F120" s="130" t="s">
        <v>1406</v>
      </c>
      <c r="G120" s="131" t="s">
        <v>209</v>
      </c>
      <c r="H120" s="132">
        <v>242.005</v>
      </c>
      <c r="I120" s="133"/>
      <c r="J120" s="134">
        <f>ROUND(I120*H120,2)</f>
        <v>0</v>
      </c>
      <c r="K120" s="130" t="s">
        <v>210</v>
      </c>
      <c r="L120" s="33"/>
      <c r="M120" s="135" t="s">
        <v>44</v>
      </c>
      <c r="N120" s="136" t="s">
        <v>53</v>
      </c>
      <c r="P120" s="137">
        <f>O120*H120</f>
        <v>0</v>
      </c>
      <c r="Q120" s="137">
        <v>3.6000000000000002E-4</v>
      </c>
      <c r="R120" s="137">
        <f>Q120*H120</f>
        <v>8.7121799999999999E-2</v>
      </c>
      <c r="S120" s="137">
        <v>0</v>
      </c>
      <c r="T120" s="138">
        <f>S120*H120</f>
        <v>0</v>
      </c>
      <c r="AR120" s="139" t="s">
        <v>312</v>
      </c>
      <c r="AT120" s="139" t="s">
        <v>140</v>
      </c>
      <c r="AU120" s="139" t="s">
        <v>92</v>
      </c>
      <c r="AY120" s="17" t="s">
        <v>137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90</v>
      </c>
      <c r="BK120" s="140">
        <f>ROUND(I120*H120,2)</f>
        <v>0</v>
      </c>
      <c r="BL120" s="17" t="s">
        <v>312</v>
      </c>
      <c r="BM120" s="139" t="s">
        <v>1407</v>
      </c>
    </row>
    <row r="121" spans="2:65" s="1" customFormat="1" ht="10.199999999999999">
      <c r="B121" s="33"/>
      <c r="D121" s="155" t="s">
        <v>212</v>
      </c>
      <c r="F121" s="156" t="s">
        <v>1408</v>
      </c>
      <c r="I121" s="143"/>
      <c r="L121" s="33"/>
      <c r="M121" s="144"/>
      <c r="T121" s="54"/>
      <c r="AT121" s="17" t="s">
        <v>212</v>
      </c>
      <c r="AU121" s="17" t="s">
        <v>92</v>
      </c>
    </row>
    <row r="122" spans="2:65" s="12" customFormat="1" ht="10.199999999999999">
      <c r="B122" s="145"/>
      <c r="D122" s="141" t="s">
        <v>163</v>
      </c>
      <c r="E122" s="146" t="s">
        <v>44</v>
      </c>
      <c r="F122" s="147" t="s">
        <v>1398</v>
      </c>
      <c r="H122" s="148">
        <v>97.570999999999998</v>
      </c>
      <c r="I122" s="149"/>
      <c r="L122" s="145"/>
      <c r="M122" s="150"/>
      <c r="T122" s="151"/>
      <c r="AT122" s="146" t="s">
        <v>163</v>
      </c>
      <c r="AU122" s="146" t="s">
        <v>92</v>
      </c>
      <c r="AV122" s="12" t="s">
        <v>92</v>
      </c>
      <c r="AW122" s="12" t="s">
        <v>42</v>
      </c>
      <c r="AX122" s="12" t="s">
        <v>82</v>
      </c>
      <c r="AY122" s="146" t="s">
        <v>137</v>
      </c>
    </row>
    <row r="123" spans="2:65" s="12" customFormat="1" ht="10.199999999999999">
      <c r="B123" s="145"/>
      <c r="D123" s="141" t="s">
        <v>163</v>
      </c>
      <c r="E123" s="146" t="s">
        <v>44</v>
      </c>
      <c r="F123" s="147" t="s">
        <v>1399</v>
      </c>
      <c r="H123" s="148">
        <v>134.61099999999999</v>
      </c>
      <c r="I123" s="149"/>
      <c r="L123" s="145"/>
      <c r="M123" s="150"/>
      <c r="T123" s="151"/>
      <c r="AT123" s="146" t="s">
        <v>163</v>
      </c>
      <c r="AU123" s="146" t="s">
        <v>92</v>
      </c>
      <c r="AV123" s="12" t="s">
        <v>92</v>
      </c>
      <c r="AW123" s="12" t="s">
        <v>42</v>
      </c>
      <c r="AX123" s="12" t="s">
        <v>82</v>
      </c>
      <c r="AY123" s="146" t="s">
        <v>137</v>
      </c>
    </row>
    <row r="124" spans="2:65" s="12" customFormat="1" ht="10.199999999999999">
      <c r="B124" s="145"/>
      <c r="D124" s="141" t="s">
        <v>163</v>
      </c>
      <c r="E124" s="146" t="s">
        <v>44</v>
      </c>
      <c r="F124" s="147" t="s">
        <v>1400</v>
      </c>
      <c r="H124" s="148">
        <v>9.8230000000000004</v>
      </c>
      <c r="I124" s="149"/>
      <c r="L124" s="145"/>
      <c r="M124" s="150"/>
      <c r="T124" s="151"/>
      <c r="AT124" s="146" t="s">
        <v>163</v>
      </c>
      <c r="AU124" s="146" t="s">
        <v>92</v>
      </c>
      <c r="AV124" s="12" t="s">
        <v>92</v>
      </c>
      <c r="AW124" s="12" t="s">
        <v>42</v>
      </c>
      <c r="AX124" s="12" t="s">
        <v>82</v>
      </c>
      <c r="AY124" s="146" t="s">
        <v>137</v>
      </c>
    </row>
    <row r="125" spans="2:65" s="13" customFormat="1" ht="10.199999999999999">
      <c r="B125" s="157"/>
      <c r="D125" s="141" t="s">
        <v>163</v>
      </c>
      <c r="E125" s="158" t="s">
        <v>44</v>
      </c>
      <c r="F125" s="159" t="s">
        <v>222</v>
      </c>
      <c r="H125" s="160">
        <v>242.005</v>
      </c>
      <c r="I125" s="161"/>
      <c r="L125" s="157"/>
      <c r="M125" s="162"/>
      <c r="T125" s="163"/>
      <c r="AT125" s="158" t="s">
        <v>163</v>
      </c>
      <c r="AU125" s="158" t="s">
        <v>92</v>
      </c>
      <c r="AV125" s="13" t="s">
        <v>155</v>
      </c>
      <c r="AW125" s="13" t="s">
        <v>42</v>
      </c>
      <c r="AX125" s="13" t="s">
        <v>90</v>
      </c>
      <c r="AY125" s="158" t="s">
        <v>137</v>
      </c>
    </row>
    <row r="126" spans="2:65" s="1" customFormat="1" ht="24.15" customHeight="1">
      <c r="B126" s="33"/>
      <c r="C126" s="170" t="s">
        <v>266</v>
      </c>
      <c r="D126" s="170" t="s">
        <v>351</v>
      </c>
      <c r="E126" s="171" t="s">
        <v>808</v>
      </c>
      <c r="F126" s="172" t="s">
        <v>809</v>
      </c>
      <c r="G126" s="173" t="s">
        <v>209</v>
      </c>
      <c r="H126" s="174">
        <v>282.05700000000002</v>
      </c>
      <c r="I126" s="175"/>
      <c r="J126" s="176">
        <f>ROUND(I126*H126,2)</f>
        <v>0</v>
      </c>
      <c r="K126" s="172" t="s">
        <v>210</v>
      </c>
      <c r="L126" s="177"/>
      <c r="M126" s="178" t="s">
        <v>44</v>
      </c>
      <c r="N126" s="179" t="s">
        <v>53</v>
      </c>
      <c r="P126" s="137">
        <f>O126*H126</f>
        <v>0</v>
      </c>
      <c r="Q126" s="137">
        <v>5.4000000000000003E-3</v>
      </c>
      <c r="R126" s="137">
        <f>Q126*H126</f>
        <v>1.5231078000000002</v>
      </c>
      <c r="S126" s="137">
        <v>0</v>
      </c>
      <c r="T126" s="138">
        <f>S126*H126</f>
        <v>0</v>
      </c>
      <c r="AR126" s="139" t="s">
        <v>419</v>
      </c>
      <c r="AT126" s="139" t="s">
        <v>351</v>
      </c>
      <c r="AU126" s="139" t="s">
        <v>92</v>
      </c>
      <c r="AY126" s="17" t="s">
        <v>137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90</v>
      </c>
      <c r="BK126" s="140">
        <f>ROUND(I126*H126,2)</f>
        <v>0</v>
      </c>
      <c r="BL126" s="17" t="s">
        <v>312</v>
      </c>
      <c r="BM126" s="139" t="s">
        <v>1409</v>
      </c>
    </row>
    <row r="127" spans="2:65" s="12" customFormat="1" ht="10.199999999999999">
      <c r="B127" s="145"/>
      <c r="D127" s="141" t="s">
        <v>163</v>
      </c>
      <c r="F127" s="147" t="s">
        <v>1404</v>
      </c>
      <c r="H127" s="148">
        <v>282.05700000000002</v>
      </c>
      <c r="I127" s="149"/>
      <c r="L127" s="145"/>
      <c r="M127" s="150"/>
      <c r="T127" s="151"/>
      <c r="AT127" s="146" t="s">
        <v>163</v>
      </c>
      <c r="AU127" s="146" t="s">
        <v>92</v>
      </c>
      <c r="AV127" s="12" t="s">
        <v>92</v>
      </c>
      <c r="AW127" s="12" t="s">
        <v>4</v>
      </c>
      <c r="AX127" s="12" t="s">
        <v>90</v>
      </c>
      <c r="AY127" s="146" t="s">
        <v>137</v>
      </c>
    </row>
    <row r="128" spans="2:65" s="1" customFormat="1" ht="24.15" customHeight="1">
      <c r="B128" s="33"/>
      <c r="C128" s="128" t="s">
        <v>8</v>
      </c>
      <c r="D128" s="128" t="s">
        <v>140</v>
      </c>
      <c r="E128" s="129" t="s">
        <v>1410</v>
      </c>
      <c r="F128" s="130" t="s">
        <v>1411</v>
      </c>
      <c r="G128" s="131" t="s">
        <v>225</v>
      </c>
      <c r="H128" s="132">
        <v>3.4590000000000001</v>
      </c>
      <c r="I128" s="133"/>
      <c r="J128" s="134">
        <f>ROUND(I128*H128,2)</f>
        <v>0</v>
      </c>
      <c r="K128" s="130" t="s">
        <v>210</v>
      </c>
      <c r="L128" s="33"/>
      <c r="M128" s="135" t="s">
        <v>44</v>
      </c>
      <c r="N128" s="136" t="s">
        <v>53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312</v>
      </c>
      <c r="AT128" s="139" t="s">
        <v>140</v>
      </c>
      <c r="AU128" s="139" t="s">
        <v>92</v>
      </c>
      <c r="AY128" s="17" t="s">
        <v>137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90</v>
      </c>
      <c r="BK128" s="140">
        <f>ROUND(I128*H128,2)</f>
        <v>0</v>
      </c>
      <c r="BL128" s="17" t="s">
        <v>312</v>
      </c>
      <c r="BM128" s="139" t="s">
        <v>1412</v>
      </c>
    </row>
    <row r="129" spans="2:65" s="1" customFormat="1" ht="10.199999999999999">
      <c r="B129" s="33"/>
      <c r="D129" s="155" t="s">
        <v>212</v>
      </c>
      <c r="F129" s="156" t="s">
        <v>1413</v>
      </c>
      <c r="I129" s="143"/>
      <c r="L129" s="33"/>
      <c r="M129" s="144"/>
      <c r="T129" s="54"/>
      <c r="AT129" s="17" t="s">
        <v>212</v>
      </c>
      <c r="AU129" s="17" t="s">
        <v>92</v>
      </c>
    </row>
    <row r="130" spans="2:65" s="11" customFormat="1" ht="22.8" customHeight="1">
      <c r="B130" s="116"/>
      <c r="D130" s="117" t="s">
        <v>81</v>
      </c>
      <c r="E130" s="126" t="s">
        <v>1414</v>
      </c>
      <c r="F130" s="126" t="s">
        <v>1415</v>
      </c>
      <c r="I130" s="119"/>
      <c r="J130" s="127">
        <f>BK130</f>
        <v>0</v>
      </c>
      <c r="L130" s="116"/>
      <c r="M130" s="121"/>
      <c r="P130" s="122">
        <f>SUM(P131:P137)</f>
        <v>0</v>
      </c>
      <c r="R130" s="122">
        <f>SUM(R131:R137)</f>
        <v>2.8057250000000002E-2</v>
      </c>
      <c r="T130" s="123">
        <f>SUM(T131:T137)</f>
        <v>0</v>
      </c>
      <c r="AR130" s="117" t="s">
        <v>92</v>
      </c>
      <c r="AT130" s="124" t="s">
        <v>81</v>
      </c>
      <c r="AU130" s="124" t="s">
        <v>90</v>
      </c>
      <c r="AY130" s="117" t="s">
        <v>137</v>
      </c>
      <c r="BK130" s="125">
        <f>SUM(BK131:BK137)</f>
        <v>0</v>
      </c>
    </row>
    <row r="131" spans="2:65" s="1" customFormat="1" ht="21.75" customHeight="1">
      <c r="B131" s="33"/>
      <c r="C131" s="128" t="s">
        <v>285</v>
      </c>
      <c r="D131" s="128" t="s">
        <v>140</v>
      </c>
      <c r="E131" s="129" t="s">
        <v>1416</v>
      </c>
      <c r="F131" s="130" t="s">
        <v>1417</v>
      </c>
      <c r="G131" s="131" t="s">
        <v>311</v>
      </c>
      <c r="H131" s="132">
        <v>46.185000000000002</v>
      </c>
      <c r="I131" s="133"/>
      <c r="J131" s="134">
        <f>ROUND(I131*H131,2)</f>
        <v>0</v>
      </c>
      <c r="K131" s="130" t="s">
        <v>210</v>
      </c>
      <c r="L131" s="33"/>
      <c r="M131" s="135" t="s">
        <v>44</v>
      </c>
      <c r="N131" s="136" t="s">
        <v>53</v>
      </c>
      <c r="P131" s="137">
        <f>O131*H131</f>
        <v>0</v>
      </c>
      <c r="Q131" s="137">
        <v>3.0000000000000001E-5</v>
      </c>
      <c r="R131" s="137">
        <f>Q131*H131</f>
        <v>1.3855500000000001E-3</v>
      </c>
      <c r="S131" s="137">
        <v>0</v>
      </c>
      <c r="T131" s="138">
        <f>S131*H131</f>
        <v>0</v>
      </c>
      <c r="AR131" s="139" t="s">
        <v>312</v>
      </c>
      <c r="AT131" s="139" t="s">
        <v>140</v>
      </c>
      <c r="AU131" s="139" t="s">
        <v>92</v>
      </c>
      <c r="AY131" s="17" t="s">
        <v>137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90</v>
      </c>
      <c r="BK131" s="140">
        <f>ROUND(I131*H131,2)</f>
        <v>0</v>
      </c>
      <c r="BL131" s="17" t="s">
        <v>312</v>
      </c>
      <c r="BM131" s="139" t="s">
        <v>1418</v>
      </c>
    </row>
    <row r="132" spans="2:65" s="1" customFormat="1" ht="10.199999999999999">
      <c r="B132" s="33"/>
      <c r="D132" s="155" t="s">
        <v>212</v>
      </c>
      <c r="F132" s="156" t="s">
        <v>1419</v>
      </c>
      <c r="I132" s="143"/>
      <c r="L132" s="33"/>
      <c r="M132" s="144"/>
      <c r="T132" s="54"/>
      <c r="AT132" s="17" t="s">
        <v>212</v>
      </c>
      <c r="AU132" s="17" t="s">
        <v>92</v>
      </c>
    </row>
    <row r="133" spans="2:65" s="12" customFormat="1" ht="10.199999999999999">
      <c r="B133" s="145"/>
      <c r="D133" s="141" t="s">
        <v>163</v>
      </c>
      <c r="E133" s="146" t="s">
        <v>44</v>
      </c>
      <c r="F133" s="147" t="s">
        <v>1420</v>
      </c>
      <c r="H133" s="148">
        <v>46.185000000000002</v>
      </c>
      <c r="I133" s="149"/>
      <c r="L133" s="145"/>
      <c r="M133" s="150"/>
      <c r="T133" s="151"/>
      <c r="AT133" s="146" t="s">
        <v>163</v>
      </c>
      <c r="AU133" s="146" t="s">
        <v>92</v>
      </c>
      <c r="AV133" s="12" t="s">
        <v>92</v>
      </c>
      <c r="AW133" s="12" t="s">
        <v>42</v>
      </c>
      <c r="AX133" s="12" t="s">
        <v>90</v>
      </c>
      <c r="AY133" s="146" t="s">
        <v>137</v>
      </c>
    </row>
    <row r="134" spans="2:65" s="1" customFormat="1" ht="16.5" customHeight="1">
      <c r="B134" s="33"/>
      <c r="C134" s="170" t="s">
        <v>300</v>
      </c>
      <c r="D134" s="170" t="s">
        <v>351</v>
      </c>
      <c r="E134" s="171" t="s">
        <v>1421</v>
      </c>
      <c r="F134" s="172" t="s">
        <v>1422</v>
      </c>
      <c r="G134" s="173" t="s">
        <v>311</v>
      </c>
      <c r="H134" s="174">
        <v>48.494</v>
      </c>
      <c r="I134" s="175"/>
      <c r="J134" s="176">
        <f>ROUND(I134*H134,2)</f>
        <v>0</v>
      </c>
      <c r="K134" s="172" t="s">
        <v>210</v>
      </c>
      <c r="L134" s="177"/>
      <c r="M134" s="178" t="s">
        <v>44</v>
      </c>
      <c r="N134" s="179" t="s">
        <v>53</v>
      </c>
      <c r="P134" s="137">
        <f>O134*H134</f>
        <v>0</v>
      </c>
      <c r="Q134" s="137">
        <v>5.5000000000000003E-4</v>
      </c>
      <c r="R134" s="137">
        <f>Q134*H134</f>
        <v>2.6671700000000003E-2</v>
      </c>
      <c r="S134" s="137">
        <v>0</v>
      </c>
      <c r="T134" s="138">
        <f>S134*H134</f>
        <v>0</v>
      </c>
      <c r="AR134" s="139" t="s">
        <v>419</v>
      </c>
      <c r="AT134" s="139" t="s">
        <v>351</v>
      </c>
      <c r="AU134" s="139" t="s">
        <v>92</v>
      </c>
      <c r="AY134" s="17" t="s">
        <v>137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90</v>
      </c>
      <c r="BK134" s="140">
        <f>ROUND(I134*H134,2)</f>
        <v>0</v>
      </c>
      <c r="BL134" s="17" t="s">
        <v>312</v>
      </c>
      <c r="BM134" s="139" t="s">
        <v>1423</v>
      </c>
    </row>
    <row r="135" spans="2:65" s="12" customFormat="1" ht="10.199999999999999">
      <c r="B135" s="145"/>
      <c r="D135" s="141" t="s">
        <v>163</v>
      </c>
      <c r="F135" s="147" t="s">
        <v>1424</v>
      </c>
      <c r="H135" s="148">
        <v>48.494</v>
      </c>
      <c r="I135" s="149"/>
      <c r="L135" s="145"/>
      <c r="M135" s="150"/>
      <c r="T135" s="151"/>
      <c r="AT135" s="146" t="s">
        <v>163</v>
      </c>
      <c r="AU135" s="146" t="s">
        <v>92</v>
      </c>
      <c r="AV135" s="12" t="s">
        <v>92</v>
      </c>
      <c r="AW135" s="12" t="s">
        <v>4</v>
      </c>
      <c r="AX135" s="12" t="s">
        <v>90</v>
      </c>
      <c r="AY135" s="146" t="s">
        <v>137</v>
      </c>
    </row>
    <row r="136" spans="2:65" s="1" customFormat="1" ht="24.15" customHeight="1">
      <c r="B136" s="33"/>
      <c r="C136" s="128" t="s">
        <v>308</v>
      </c>
      <c r="D136" s="128" t="s">
        <v>140</v>
      </c>
      <c r="E136" s="129" t="s">
        <v>1425</v>
      </c>
      <c r="F136" s="130" t="s">
        <v>1426</v>
      </c>
      <c r="G136" s="131" t="s">
        <v>225</v>
      </c>
      <c r="H136" s="132">
        <v>2.8000000000000001E-2</v>
      </c>
      <c r="I136" s="133"/>
      <c r="J136" s="134">
        <f>ROUND(I136*H136,2)</f>
        <v>0</v>
      </c>
      <c r="K136" s="130" t="s">
        <v>210</v>
      </c>
      <c r="L136" s="33"/>
      <c r="M136" s="135" t="s">
        <v>44</v>
      </c>
      <c r="N136" s="136" t="s">
        <v>53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312</v>
      </c>
      <c r="AT136" s="139" t="s">
        <v>140</v>
      </c>
      <c r="AU136" s="139" t="s">
        <v>92</v>
      </c>
      <c r="AY136" s="17" t="s">
        <v>137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90</v>
      </c>
      <c r="BK136" s="140">
        <f>ROUND(I136*H136,2)</f>
        <v>0</v>
      </c>
      <c r="BL136" s="17" t="s">
        <v>312</v>
      </c>
      <c r="BM136" s="139" t="s">
        <v>1427</v>
      </c>
    </row>
    <row r="137" spans="2:65" s="1" customFormat="1" ht="10.199999999999999">
      <c r="B137" s="33"/>
      <c r="D137" s="155" t="s">
        <v>212</v>
      </c>
      <c r="F137" s="156" t="s">
        <v>1428</v>
      </c>
      <c r="I137" s="143"/>
      <c r="L137" s="33"/>
      <c r="M137" s="144"/>
      <c r="T137" s="54"/>
      <c r="AT137" s="17" t="s">
        <v>212</v>
      </c>
      <c r="AU137" s="17" t="s">
        <v>92</v>
      </c>
    </row>
    <row r="138" spans="2:65" s="11" customFormat="1" ht="22.8" customHeight="1">
      <c r="B138" s="116"/>
      <c r="D138" s="117" t="s">
        <v>81</v>
      </c>
      <c r="E138" s="126" t="s">
        <v>1429</v>
      </c>
      <c r="F138" s="126" t="s">
        <v>1430</v>
      </c>
      <c r="I138" s="119"/>
      <c r="J138" s="127">
        <f>BK138</f>
        <v>0</v>
      </c>
      <c r="L138" s="116"/>
      <c r="M138" s="121"/>
      <c r="P138" s="122">
        <f>SUM(P139:P143)</f>
        <v>0</v>
      </c>
      <c r="R138" s="122">
        <f>SUM(R139:R143)</f>
        <v>9.0000000000000011E-3</v>
      </c>
      <c r="T138" s="123">
        <f>SUM(T139:T143)</f>
        <v>0</v>
      </c>
      <c r="AR138" s="117" t="s">
        <v>92</v>
      </c>
      <c r="AT138" s="124" t="s">
        <v>81</v>
      </c>
      <c r="AU138" s="124" t="s">
        <v>90</v>
      </c>
      <c r="AY138" s="117" t="s">
        <v>137</v>
      </c>
      <c r="BK138" s="125">
        <f>SUM(BK139:BK143)</f>
        <v>0</v>
      </c>
    </row>
    <row r="139" spans="2:65" s="1" customFormat="1" ht="16.5" customHeight="1">
      <c r="B139" s="33"/>
      <c r="C139" s="128" t="s">
        <v>312</v>
      </c>
      <c r="D139" s="128" t="s">
        <v>140</v>
      </c>
      <c r="E139" s="129" t="s">
        <v>1431</v>
      </c>
      <c r="F139" s="130" t="s">
        <v>1432</v>
      </c>
      <c r="G139" s="131" t="s">
        <v>337</v>
      </c>
      <c r="H139" s="132">
        <v>6</v>
      </c>
      <c r="I139" s="133"/>
      <c r="J139" s="134">
        <f>ROUND(I139*H139,2)</f>
        <v>0</v>
      </c>
      <c r="K139" s="130" t="s">
        <v>210</v>
      </c>
      <c r="L139" s="33"/>
      <c r="M139" s="135" t="s">
        <v>44</v>
      </c>
      <c r="N139" s="136" t="s">
        <v>53</v>
      </c>
      <c r="P139" s="137">
        <f>O139*H139</f>
        <v>0</v>
      </c>
      <c r="Q139" s="137">
        <v>1.5E-3</v>
      </c>
      <c r="R139" s="137">
        <f>Q139*H139</f>
        <v>9.0000000000000011E-3</v>
      </c>
      <c r="S139" s="137">
        <v>0</v>
      </c>
      <c r="T139" s="138">
        <f>S139*H139</f>
        <v>0</v>
      </c>
      <c r="AR139" s="139" t="s">
        <v>312</v>
      </c>
      <c r="AT139" s="139" t="s">
        <v>140</v>
      </c>
      <c r="AU139" s="139" t="s">
        <v>92</v>
      </c>
      <c r="AY139" s="17" t="s">
        <v>137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90</v>
      </c>
      <c r="BK139" s="140">
        <f>ROUND(I139*H139,2)</f>
        <v>0</v>
      </c>
      <c r="BL139" s="17" t="s">
        <v>312</v>
      </c>
      <c r="BM139" s="139" t="s">
        <v>1433</v>
      </c>
    </row>
    <row r="140" spans="2:65" s="1" customFormat="1" ht="10.199999999999999">
      <c r="B140" s="33"/>
      <c r="D140" s="155" t="s">
        <v>212</v>
      </c>
      <c r="F140" s="156" t="s">
        <v>1434</v>
      </c>
      <c r="I140" s="143"/>
      <c r="L140" s="33"/>
      <c r="M140" s="144"/>
      <c r="T140" s="54"/>
      <c r="AT140" s="17" t="s">
        <v>212</v>
      </c>
      <c r="AU140" s="17" t="s">
        <v>92</v>
      </c>
    </row>
    <row r="141" spans="2:65" s="12" customFormat="1" ht="10.199999999999999">
      <c r="B141" s="145"/>
      <c r="D141" s="141" t="s">
        <v>163</v>
      </c>
      <c r="E141" s="146" t="s">
        <v>44</v>
      </c>
      <c r="F141" s="147" t="s">
        <v>164</v>
      </c>
      <c r="H141" s="148">
        <v>6</v>
      </c>
      <c r="I141" s="149"/>
      <c r="L141" s="145"/>
      <c r="M141" s="150"/>
      <c r="T141" s="151"/>
      <c r="AT141" s="146" t="s">
        <v>163</v>
      </c>
      <c r="AU141" s="146" t="s">
        <v>92</v>
      </c>
      <c r="AV141" s="12" t="s">
        <v>92</v>
      </c>
      <c r="AW141" s="12" t="s">
        <v>42</v>
      </c>
      <c r="AX141" s="12" t="s">
        <v>90</v>
      </c>
      <c r="AY141" s="146" t="s">
        <v>137</v>
      </c>
    </row>
    <row r="142" spans="2:65" s="1" customFormat="1" ht="24.15" customHeight="1">
      <c r="B142" s="33"/>
      <c r="C142" s="128" t="s">
        <v>350</v>
      </c>
      <c r="D142" s="128" t="s">
        <v>140</v>
      </c>
      <c r="E142" s="129" t="s">
        <v>1435</v>
      </c>
      <c r="F142" s="130" t="s">
        <v>1436</v>
      </c>
      <c r="G142" s="131" t="s">
        <v>225</v>
      </c>
      <c r="H142" s="132">
        <v>8.9999999999999993E-3</v>
      </c>
      <c r="I142" s="133"/>
      <c r="J142" s="134">
        <f>ROUND(I142*H142,2)</f>
        <v>0</v>
      </c>
      <c r="K142" s="130" t="s">
        <v>210</v>
      </c>
      <c r="L142" s="33"/>
      <c r="M142" s="135" t="s">
        <v>44</v>
      </c>
      <c r="N142" s="136" t="s">
        <v>53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312</v>
      </c>
      <c r="AT142" s="139" t="s">
        <v>140</v>
      </c>
      <c r="AU142" s="139" t="s">
        <v>92</v>
      </c>
      <c r="AY142" s="17" t="s">
        <v>137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90</v>
      </c>
      <c r="BK142" s="140">
        <f>ROUND(I142*H142,2)</f>
        <v>0</v>
      </c>
      <c r="BL142" s="17" t="s">
        <v>312</v>
      </c>
      <c r="BM142" s="139" t="s">
        <v>1437</v>
      </c>
    </row>
    <row r="143" spans="2:65" s="1" customFormat="1" ht="10.199999999999999">
      <c r="B143" s="33"/>
      <c r="D143" s="155" t="s">
        <v>212</v>
      </c>
      <c r="F143" s="156" t="s">
        <v>1438</v>
      </c>
      <c r="I143" s="143"/>
      <c r="L143" s="33"/>
      <c r="M143" s="144"/>
      <c r="T143" s="54"/>
      <c r="AT143" s="17" t="s">
        <v>212</v>
      </c>
      <c r="AU143" s="17" t="s">
        <v>92</v>
      </c>
    </row>
    <row r="144" spans="2:65" s="11" customFormat="1" ht="22.8" customHeight="1">
      <c r="B144" s="116"/>
      <c r="D144" s="117" t="s">
        <v>81</v>
      </c>
      <c r="E144" s="126" t="s">
        <v>1439</v>
      </c>
      <c r="F144" s="126" t="s">
        <v>1440</v>
      </c>
      <c r="I144" s="119"/>
      <c r="J144" s="127">
        <f>BK144</f>
        <v>0</v>
      </c>
      <c r="L144" s="116"/>
      <c r="M144" s="121"/>
      <c r="P144" s="122">
        <f>SUM(P145:P200)</f>
        <v>0</v>
      </c>
      <c r="R144" s="122">
        <f>SUM(R145:R200)</f>
        <v>0.44876580000000005</v>
      </c>
      <c r="T144" s="123">
        <f>SUM(T145:T200)</f>
        <v>0.37958240000000004</v>
      </c>
      <c r="AR144" s="117" t="s">
        <v>92</v>
      </c>
      <c r="AT144" s="124" t="s">
        <v>81</v>
      </c>
      <c r="AU144" s="124" t="s">
        <v>90</v>
      </c>
      <c r="AY144" s="117" t="s">
        <v>137</v>
      </c>
      <c r="BK144" s="125">
        <f>SUM(BK145:BK200)</f>
        <v>0</v>
      </c>
    </row>
    <row r="145" spans="2:65" s="1" customFormat="1" ht="16.5" customHeight="1">
      <c r="B145" s="33"/>
      <c r="C145" s="128" t="s">
        <v>356</v>
      </c>
      <c r="D145" s="128" t="s">
        <v>140</v>
      </c>
      <c r="E145" s="129" t="s">
        <v>1441</v>
      </c>
      <c r="F145" s="130" t="s">
        <v>1442</v>
      </c>
      <c r="G145" s="131" t="s">
        <v>311</v>
      </c>
      <c r="H145" s="132">
        <v>42.5</v>
      </c>
      <c r="I145" s="133"/>
      <c r="J145" s="134">
        <f>ROUND(I145*H145,2)</f>
        <v>0</v>
      </c>
      <c r="K145" s="130" t="s">
        <v>210</v>
      </c>
      <c r="L145" s="33"/>
      <c r="M145" s="135" t="s">
        <v>44</v>
      </c>
      <c r="N145" s="136" t="s">
        <v>53</v>
      </c>
      <c r="P145" s="137">
        <f>O145*H145</f>
        <v>0</v>
      </c>
      <c r="Q145" s="137">
        <v>0</v>
      </c>
      <c r="R145" s="137">
        <f>Q145*H145</f>
        <v>0</v>
      </c>
      <c r="S145" s="137">
        <v>1.7700000000000001E-3</v>
      </c>
      <c r="T145" s="138">
        <f>S145*H145</f>
        <v>7.5225E-2</v>
      </c>
      <c r="AR145" s="139" t="s">
        <v>312</v>
      </c>
      <c r="AT145" s="139" t="s">
        <v>140</v>
      </c>
      <c r="AU145" s="139" t="s">
        <v>92</v>
      </c>
      <c r="AY145" s="17" t="s">
        <v>137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90</v>
      </c>
      <c r="BK145" s="140">
        <f>ROUND(I145*H145,2)</f>
        <v>0</v>
      </c>
      <c r="BL145" s="17" t="s">
        <v>312</v>
      </c>
      <c r="BM145" s="139" t="s">
        <v>1443</v>
      </c>
    </row>
    <row r="146" spans="2:65" s="1" customFormat="1" ht="10.199999999999999">
      <c r="B146" s="33"/>
      <c r="D146" s="155" t="s">
        <v>212</v>
      </c>
      <c r="F146" s="156" t="s">
        <v>1444</v>
      </c>
      <c r="I146" s="143"/>
      <c r="L146" s="33"/>
      <c r="M146" s="144"/>
      <c r="T146" s="54"/>
      <c r="AT146" s="17" t="s">
        <v>212</v>
      </c>
      <c r="AU146" s="17" t="s">
        <v>92</v>
      </c>
    </row>
    <row r="147" spans="2:65" s="12" customFormat="1" ht="10.199999999999999">
      <c r="B147" s="145"/>
      <c r="D147" s="141" t="s">
        <v>163</v>
      </c>
      <c r="E147" s="146" t="s">
        <v>44</v>
      </c>
      <c r="F147" s="147" t="s">
        <v>1445</v>
      </c>
      <c r="H147" s="148">
        <v>42.5</v>
      </c>
      <c r="I147" s="149"/>
      <c r="L147" s="145"/>
      <c r="M147" s="150"/>
      <c r="T147" s="151"/>
      <c r="AT147" s="146" t="s">
        <v>163</v>
      </c>
      <c r="AU147" s="146" t="s">
        <v>92</v>
      </c>
      <c r="AV147" s="12" t="s">
        <v>92</v>
      </c>
      <c r="AW147" s="12" t="s">
        <v>42</v>
      </c>
      <c r="AX147" s="12" t="s">
        <v>90</v>
      </c>
      <c r="AY147" s="146" t="s">
        <v>137</v>
      </c>
    </row>
    <row r="148" spans="2:65" s="1" customFormat="1" ht="16.5" customHeight="1">
      <c r="B148" s="33"/>
      <c r="C148" s="128" t="s">
        <v>360</v>
      </c>
      <c r="D148" s="128" t="s">
        <v>140</v>
      </c>
      <c r="E148" s="129" t="s">
        <v>1446</v>
      </c>
      <c r="F148" s="130" t="s">
        <v>1447</v>
      </c>
      <c r="G148" s="131" t="s">
        <v>311</v>
      </c>
      <c r="H148" s="132">
        <v>37.340000000000003</v>
      </c>
      <c r="I148" s="133"/>
      <c r="J148" s="134">
        <f>ROUND(I148*H148,2)</f>
        <v>0</v>
      </c>
      <c r="K148" s="130" t="s">
        <v>210</v>
      </c>
      <c r="L148" s="33"/>
      <c r="M148" s="135" t="s">
        <v>44</v>
      </c>
      <c r="N148" s="136" t="s">
        <v>53</v>
      </c>
      <c r="P148" s="137">
        <f>O148*H148</f>
        <v>0</v>
      </c>
      <c r="Q148" s="137">
        <v>0</v>
      </c>
      <c r="R148" s="137">
        <f>Q148*H148</f>
        <v>0</v>
      </c>
      <c r="S148" s="137">
        <v>1.91E-3</v>
      </c>
      <c r="T148" s="138">
        <f>S148*H148</f>
        <v>7.1319400000000005E-2</v>
      </c>
      <c r="AR148" s="139" t="s">
        <v>312</v>
      </c>
      <c r="AT148" s="139" t="s">
        <v>140</v>
      </c>
      <c r="AU148" s="139" t="s">
        <v>92</v>
      </c>
      <c r="AY148" s="17" t="s">
        <v>137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90</v>
      </c>
      <c r="BK148" s="140">
        <f>ROUND(I148*H148,2)</f>
        <v>0</v>
      </c>
      <c r="BL148" s="17" t="s">
        <v>312</v>
      </c>
      <c r="BM148" s="139" t="s">
        <v>1448</v>
      </c>
    </row>
    <row r="149" spans="2:65" s="1" customFormat="1" ht="10.199999999999999">
      <c r="B149" s="33"/>
      <c r="D149" s="155" t="s">
        <v>212</v>
      </c>
      <c r="F149" s="156" t="s">
        <v>1449</v>
      </c>
      <c r="I149" s="143"/>
      <c r="L149" s="33"/>
      <c r="M149" s="144"/>
      <c r="T149" s="54"/>
      <c r="AT149" s="17" t="s">
        <v>212</v>
      </c>
      <c r="AU149" s="17" t="s">
        <v>92</v>
      </c>
    </row>
    <row r="150" spans="2:65" s="12" customFormat="1" ht="10.199999999999999">
      <c r="B150" s="145"/>
      <c r="D150" s="141" t="s">
        <v>163</v>
      </c>
      <c r="E150" s="146" t="s">
        <v>44</v>
      </c>
      <c r="F150" s="147" t="s">
        <v>1450</v>
      </c>
      <c r="H150" s="148">
        <v>37.340000000000003</v>
      </c>
      <c r="I150" s="149"/>
      <c r="L150" s="145"/>
      <c r="M150" s="150"/>
      <c r="T150" s="151"/>
      <c r="AT150" s="146" t="s">
        <v>163</v>
      </c>
      <c r="AU150" s="146" t="s">
        <v>92</v>
      </c>
      <c r="AV150" s="12" t="s">
        <v>92</v>
      </c>
      <c r="AW150" s="12" t="s">
        <v>42</v>
      </c>
      <c r="AX150" s="12" t="s">
        <v>90</v>
      </c>
      <c r="AY150" s="146" t="s">
        <v>137</v>
      </c>
    </row>
    <row r="151" spans="2:65" s="1" customFormat="1" ht="16.5" customHeight="1">
      <c r="B151" s="33"/>
      <c r="C151" s="128" t="s">
        <v>364</v>
      </c>
      <c r="D151" s="128" t="s">
        <v>140</v>
      </c>
      <c r="E151" s="129" t="s">
        <v>1451</v>
      </c>
      <c r="F151" s="130" t="s">
        <v>1452</v>
      </c>
      <c r="G151" s="131" t="s">
        <v>311</v>
      </c>
      <c r="H151" s="132">
        <v>11.12</v>
      </c>
      <c r="I151" s="133"/>
      <c r="J151" s="134">
        <f>ROUND(I151*H151,2)</f>
        <v>0</v>
      </c>
      <c r="K151" s="130" t="s">
        <v>210</v>
      </c>
      <c r="L151" s="33"/>
      <c r="M151" s="135" t="s">
        <v>44</v>
      </c>
      <c r="N151" s="136" t="s">
        <v>53</v>
      </c>
      <c r="P151" s="137">
        <f>O151*H151</f>
        <v>0</v>
      </c>
      <c r="Q151" s="137">
        <v>0</v>
      </c>
      <c r="R151" s="137">
        <f>Q151*H151</f>
        <v>0</v>
      </c>
      <c r="S151" s="137">
        <v>1.75E-3</v>
      </c>
      <c r="T151" s="138">
        <f>S151*H151</f>
        <v>1.9459999999999998E-2</v>
      </c>
      <c r="AR151" s="139" t="s">
        <v>312</v>
      </c>
      <c r="AT151" s="139" t="s">
        <v>140</v>
      </c>
      <c r="AU151" s="139" t="s">
        <v>92</v>
      </c>
      <c r="AY151" s="17" t="s">
        <v>137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90</v>
      </c>
      <c r="BK151" s="140">
        <f>ROUND(I151*H151,2)</f>
        <v>0</v>
      </c>
      <c r="BL151" s="17" t="s">
        <v>312</v>
      </c>
      <c r="BM151" s="139" t="s">
        <v>1453</v>
      </c>
    </row>
    <row r="152" spans="2:65" s="1" customFormat="1" ht="10.199999999999999">
      <c r="B152" s="33"/>
      <c r="D152" s="155" t="s">
        <v>212</v>
      </c>
      <c r="F152" s="156" t="s">
        <v>1454</v>
      </c>
      <c r="I152" s="143"/>
      <c r="L152" s="33"/>
      <c r="M152" s="144"/>
      <c r="T152" s="54"/>
      <c r="AT152" s="17" t="s">
        <v>212</v>
      </c>
      <c r="AU152" s="17" t="s">
        <v>92</v>
      </c>
    </row>
    <row r="153" spans="2:65" s="12" customFormat="1" ht="10.199999999999999">
      <c r="B153" s="145"/>
      <c r="D153" s="141" t="s">
        <v>163</v>
      </c>
      <c r="E153" s="146" t="s">
        <v>44</v>
      </c>
      <c r="F153" s="147" t="s">
        <v>1455</v>
      </c>
      <c r="H153" s="148">
        <v>11.12</v>
      </c>
      <c r="I153" s="149"/>
      <c r="L153" s="145"/>
      <c r="M153" s="150"/>
      <c r="T153" s="151"/>
      <c r="AT153" s="146" t="s">
        <v>163</v>
      </c>
      <c r="AU153" s="146" t="s">
        <v>92</v>
      </c>
      <c r="AV153" s="12" t="s">
        <v>92</v>
      </c>
      <c r="AW153" s="12" t="s">
        <v>42</v>
      </c>
      <c r="AX153" s="12" t="s">
        <v>90</v>
      </c>
      <c r="AY153" s="146" t="s">
        <v>137</v>
      </c>
    </row>
    <row r="154" spans="2:65" s="1" customFormat="1" ht="16.5" customHeight="1">
      <c r="B154" s="33"/>
      <c r="C154" s="128" t="s">
        <v>7</v>
      </c>
      <c r="D154" s="128" t="s">
        <v>140</v>
      </c>
      <c r="E154" s="129" t="s">
        <v>1456</v>
      </c>
      <c r="F154" s="130" t="s">
        <v>1457</v>
      </c>
      <c r="G154" s="131" t="s">
        <v>311</v>
      </c>
      <c r="H154" s="132">
        <v>43.2</v>
      </c>
      <c r="I154" s="133"/>
      <c r="J154" s="134">
        <f>ROUND(I154*H154,2)</f>
        <v>0</v>
      </c>
      <c r="K154" s="130" t="s">
        <v>210</v>
      </c>
      <c r="L154" s="33"/>
      <c r="M154" s="135" t="s">
        <v>44</v>
      </c>
      <c r="N154" s="136" t="s">
        <v>53</v>
      </c>
      <c r="P154" s="137">
        <f>O154*H154</f>
        <v>0</v>
      </c>
      <c r="Q154" s="137">
        <v>0</v>
      </c>
      <c r="R154" s="137">
        <f>Q154*H154</f>
        <v>0</v>
      </c>
      <c r="S154" s="137">
        <v>2.5999999999999999E-3</v>
      </c>
      <c r="T154" s="138">
        <f>S154*H154</f>
        <v>0.11232</v>
      </c>
      <c r="AR154" s="139" t="s">
        <v>312</v>
      </c>
      <c r="AT154" s="139" t="s">
        <v>140</v>
      </c>
      <c r="AU154" s="139" t="s">
        <v>92</v>
      </c>
      <c r="AY154" s="17" t="s">
        <v>137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90</v>
      </c>
      <c r="BK154" s="140">
        <f>ROUND(I154*H154,2)</f>
        <v>0</v>
      </c>
      <c r="BL154" s="17" t="s">
        <v>312</v>
      </c>
      <c r="BM154" s="139" t="s">
        <v>1458</v>
      </c>
    </row>
    <row r="155" spans="2:65" s="1" customFormat="1" ht="10.199999999999999">
      <c r="B155" s="33"/>
      <c r="D155" s="155" t="s">
        <v>212</v>
      </c>
      <c r="F155" s="156" t="s">
        <v>1459</v>
      </c>
      <c r="I155" s="143"/>
      <c r="L155" s="33"/>
      <c r="M155" s="144"/>
      <c r="T155" s="54"/>
      <c r="AT155" s="17" t="s">
        <v>212</v>
      </c>
      <c r="AU155" s="17" t="s">
        <v>92</v>
      </c>
    </row>
    <row r="156" spans="2:65" s="12" customFormat="1" ht="10.199999999999999">
      <c r="B156" s="145"/>
      <c r="D156" s="141" t="s">
        <v>163</v>
      </c>
      <c r="E156" s="146" t="s">
        <v>44</v>
      </c>
      <c r="F156" s="147" t="s">
        <v>1460</v>
      </c>
      <c r="H156" s="148">
        <v>29.52</v>
      </c>
      <c r="I156" s="149"/>
      <c r="L156" s="145"/>
      <c r="M156" s="150"/>
      <c r="T156" s="151"/>
      <c r="AT156" s="146" t="s">
        <v>163</v>
      </c>
      <c r="AU156" s="146" t="s">
        <v>92</v>
      </c>
      <c r="AV156" s="12" t="s">
        <v>92</v>
      </c>
      <c r="AW156" s="12" t="s">
        <v>42</v>
      </c>
      <c r="AX156" s="12" t="s">
        <v>82</v>
      </c>
      <c r="AY156" s="146" t="s">
        <v>137</v>
      </c>
    </row>
    <row r="157" spans="2:65" s="12" customFormat="1" ht="10.199999999999999">
      <c r="B157" s="145"/>
      <c r="D157" s="141" t="s">
        <v>163</v>
      </c>
      <c r="E157" s="146" t="s">
        <v>44</v>
      </c>
      <c r="F157" s="147" t="s">
        <v>1461</v>
      </c>
      <c r="H157" s="148">
        <v>13.68</v>
      </c>
      <c r="I157" s="149"/>
      <c r="L157" s="145"/>
      <c r="M157" s="150"/>
      <c r="T157" s="151"/>
      <c r="AT157" s="146" t="s">
        <v>163</v>
      </c>
      <c r="AU157" s="146" t="s">
        <v>92</v>
      </c>
      <c r="AV157" s="12" t="s">
        <v>92</v>
      </c>
      <c r="AW157" s="12" t="s">
        <v>42</v>
      </c>
      <c r="AX157" s="12" t="s">
        <v>82</v>
      </c>
      <c r="AY157" s="146" t="s">
        <v>137</v>
      </c>
    </row>
    <row r="158" spans="2:65" s="13" customFormat="1" ht="10.199999999999999">
      <c r="B158" s="157"/>
      <c r="D158" s="141" t="s">
        <v>163</v>
      </c>
      <c r="E158" s="158" t="s">
        <v>44</v>
      </c>
      <c r="F158" s="159" t="s">
        <v>222</v>
      </c>
      <c r="H158" s="160">
        <v>43.2</v>
      </c>
      <c r="I158" s="161"/>
      <c r="L158" s="157"/>
      <c r="M158" s="162"/>
      <c r="T158" s="163"/>
      <c r="AT158" s="158" t="s">
        <v>163</v>
      </c>
      <c r="AU158" s="158" t="s">
        <v>92</v>
      </c>
      <c r="AV158" s="13" t="s">
        <v>155</v>
      </c>
      <c r="AW158" s="13" t="s">
        <v>42</v>
      </c>
      <c r="AX158" s="13" t="s">
        <v>90</v>
      </c>
      <c r="AY158" s="158" t="s">
        <v>137</v>
      </c>
    </row>
    <row r="159" spans="2:65" s="1" customFormat="1" ht="16.5" customHeight="1">
      <c r="B159" s="33"/>
      <c r="C159" s="128" t="s">
        <v>372</v>
      </c>
      <c r="D159" s="128" t="s">
        <v>140</v>
      </c>
      <c r="E159" s="129" t="s">
        <v>1462</v>
      </c>
      <c r="F159" s="130" t="s">
        <v>1463</v>
      </c>
      <c r="G159" s="131" t="s">
        <v>311</v>
      </c>
      <c r="H159" s="132">
        <v>25.7</v>
      </c>
      <c r="I159" s="133"/>
      <c r="J159" s="134">
        <f>ROUND(I159*H159,2)</f>
        <v>0</v>
      </c>
      <c r="K159" s="130" t="s">
        <v>210</v>
      </c>
      <c r="L159" s="33"/>
      <c r="M159" s="135" t="s">
        <v>44</v>
      </c>
      <c r="N159" s="136" t="s">
        <v>53</v>
      </c>
      <c r="P159" s="137">
        <f>O159*H159</f>
        <v>0</v>
      </c>
      <c r="Q159" s="137">
        <v>0</v>
      </c>
      <c r="R159" s="137">
        <f>Q159*H159</f>
        <v>0</v>
      </c>
      <c r="S159" s="137">
        <v>3.9399999999999999E-3</v>
      </c>
      <c r="T159" s="138">
        <f>S159*H159</f>
        <v>0.101258</v>
      </c>
      <c r="AR159" s="139" t="s">
        <v>312</v>
      </c>
      <c r="AT159" s="139" t="s">
        <v>140</v>
      </c>
      <c r="AU159" s="139" t="s">
        <v>92</v>
      </c>
      <c r="AY159" s="17" t="s">
        <v>137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90</v>
      </c>
      <c r="BK159" s="140">
        <f>ROUND(I159*H159,2)</f>
        <v>0</v>
      </c>
      <c r="BL159" s="17" t="s">
        <v>312</v>
      </c>
      <c r="BM159" s="139" t="s">
        <v>1464</v>
      </c>
    </row>
    <row r="160" spans="2:65" s="1" customFormat="1" ht="10.199999999999999">
      <c r="B160" s="33"/>
      <c r="D160" s="155" t="s">
        <v>212</v>
      </c>
      <c r="F160" s="156" t="s">
        <v>1465</v>
      </c>
      <c r="I160" s="143"/>
      <c r="L160" s="33"/>
      <c r="M160" s="144"/>
      <c r="T160" s="54"/>
      <c r="AT160" s="17" t="s">
        <v>212</v>
      </c>
      <c r="AU160" s="17" t="s">
        <v>92</v>
      </c>
    </row>
    <row r="161" spans="2:65" s="12" customFormat="1" ht="10.199999999999999">
      <c r="B161" s="145"/>
      <c r="D161" s="141" t="s">
        <v>163</v>
      </c>
      <c r="E161" s="146" t="s">
        <v>44</v>
      </c>
      <c r="F161" s="147" t="s">
        <v>1466</v>
      </c>
      <c r="H161" s="148">
        <v>25.7</v>
      </c>
      <c r="I161" s="149"/>
      <c r="L161" s="145"/>
      <c r="M161" s="150"/>
      <c r="T161" s="151"/>
      <c r="AT161" s="146" t="s">
        <v>163</v>
      </c>
      <c r="AU161" s="146" t="s">
        <v>92</v>
      </c>
      <c r="AV161" s="12" t="s">
        <v>92</v>
      </c>
      <c r="AW161" s="12" t="s">
        <v>42</v>
      </c>
      <c r="AX161" s="12" t="s">
        <v>90</v>
      </c>
      <c r="AY161" s="146" t="s">
        <v>137</v>
      </c>
    </row>
    <row r="162" spans="2:65" s="1" customFormat="1" ht="16.5" customHeight="1">
      <c r="B162" s="33"/>
      <c r="C162" s="128" t="s">
        <v>375</v>
      </c>
      <c r="D162" s="128" t="s">
        <v>140</v>
      </c>
      <c r="E162" s="129" t="s">
        <v>1467</v>
      </c>
      <c r="F162" s="130" t="s">
        <v>1468</v>
      </c>
      <c r="G162" s="131" t="s">
        <v>311</v>
      </c>
      <c r="H162" s="132">
        <v>79.84</v>
      </c>
      <c r="I162" s="133"/>
      <c r="J162" s="134">
        <f>ROUND(I162*H162,2)</f>
        <v>0</v>
      </c>
      <c r="K162" s="130" t="s">
        <v>210</v>
      </c>
      <c r="L162" s="33"/>
      <c r="M162" s="135" t="s">
        <v>44</v>
      </c>
      <c r="N162" s="136" t="s">
        <v>53</v>
      </c>
      <c r="P162" s="137">
        <f>O162*H162</f>
        <v>0</v>
      </c>
      <c r="Q162" s="137">
        <v>1.7600000000000001E-3</v>
      </c>
      <c r="R162" s="137">
        <f>Q162*H162</f>
        <v>0.14051840000000002</v>
      </c>
      <c r="S162" s="137">
        <v>0</v>
      </c>
      <c r="T162" s="138">
        <f>S162*H162</f>
        <v>0</v>
      </c>
      <c r="AR162" s="139" t="s">
        <v>312</v>
      </c>
      <c r="AT162" s="139" t="s">
        <v>140</v>
      </c>
      <c r="AU162" s="139" t="s">
        <v>92</v>
      </c>
      <c r="AY162" s="17" t="s">
        <v>137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90</v>
      </c>
      <c r="BK162" s="140">
        <f>ROUND(I162*H162,2)</f>
        <v>0</v>
      </c>
      <c r="BL162" s="17" t="s">
        <v>312</v>
      </c>
      <c r="BM162" s="139" t="s">
        <v>1469</v>
      </c>
    </row>
    <row r="163" spans="2:65" s="1" customFormat="1" ht="10.199999999999999">
      <c r="B163" s="33"/>
      <c r="D163" s="155" t="s">
        <v>212</v>
      </c>
      <c r="F163" s="156" t="s">
        <v>1470</v>
      </c>
      <c r="I163" s="143"/>
      <c r="L163" s="33"/>
      <c r="M163" s="144"/>
      <c r="T163" s="54"/>
      <c r="AT163" s="17" t="s">
        <v>212</v>
      </c>
      <c r="AU163" s="17" t="s">
        <v>92</v>
      </c>
    </row>
    <row r="164" spans="2:65" s="12" customFormat="1" ht="10.199999999999999">
      <c r="B164" s="145"/>
      <c r="D164" s="141" t="s">
        <v>163</v>
      </c>
      <c r="E164" s="146" t="s">
        <v>44</v>
      </c>
      <c r="F164" s="147" t="s">
        <v>1471</v>
      </c>
      <c r="H164" s="148">
        <v>42.5</v>
      </c>
      <c r="I164" s="149"/>
      <c r="L164" s="145"/>
      <c r="M164" s="150"/>
      <c r="T164" s="151"/>
      <c r="AT164" s="146" t="s">
        <v>163</v>
      </c>
      <c r="AU164" s="146" t="s">
        <v>92</v>
      </c>
      <c r="AV164" s="12" t="s">
        <v>92</v>
      </c>
      <c r="AW164" s="12" t="s">
        <v>42</v>
      </c>
      <c r="AX164" s="12" t="s">
        <v>82</v>
      </c>
      <c r="AY164" s="146" t="s">
        <v>137</v>
      </c>
    </row>
    <row r="165" spans="2:65" s="12" customFormat="1" ht="10.199999999999999">
      <c r="B165" s="145"/>
      <c r="D165" s="141" t="s">
        <v>163</v>
      </c>
      <c r="E165" s="146" t="s">
        <v>44</v>
      </c>
      <c r="F165" s="147" t="s">
        <v>1472</v>
      </c>
      <c r="H165" s="148">
        <v>37.340000000000003</v>
      </c>
      <c r="I165" s="149"/>
      <c r="L165" s="145"/>
      <c r="M165" s="150"/>
      <c r="T165" s="151"/>
      <c r="AT165" s="146" t="s">
        <v>163</v>
      </c>
      <c r="AU165" s="146" t="s">
        <v>92</v>
      </c>
      <c r="AV165" s="12" t="s">
        <v>92</v>
      </c>
      <c r="AW165" s="12" t="s">
        <v>42</v>
      </c>
      <c r="AX165" s="12" t="s">
        <v>82</v>
      </c>
      <c r="AY165" s="146" t="s">
        <v>137</v>
      </c>
    </row>
    <row r="166" spans="2:65" s="13" customFormat="1" ht="10.199999999999999">
      <c r="B166" s="157"/>
      <c r="D166" s="141" t="s">
        <v>163</v>
      </c>
      <c r="E166" s="158" t="s">
        <v>44</v>
      </c>
      <c r="F166" s="159" t="s">
        <v>222</v>
      </c>
      <c r="H166" s="160">
        <v>79.84</v>
      </c>
      <c r="I166" s="161"/>
      <c r="L166" s="157"/>
      <c r="M166" s="162"/>
      <c r="T166" s="163"/>
      <c r="AT166" s="158" t="s">
        <v>163</v>
      </c>
      <c r="AU166" s="158" t="s">
        <v>92</v>
      </c>
      <c r="AV166" s="13" t="s">
        <v>155</v>
      </c>
      <c r="AW166" s="13" t="s">
        <v>42</v>
      </c>
      <c r="AX166" s="13" t="s">
        <v>90</v>
      </c>
      <c r="AY166" s="158" t="s">
        <v>137</v>
      </c>
    </row>
    <row r="167" spans="2:65" s="1" customFormat="1" ht="24.15" customHeight="1">
      <c r="B167" s="33"/>
      <c r="C167" s="128" t="s">
        <v>379</v>
      </c>
      <c r="D167" s="128" t="s">
        <v>140</v>
      </c>
      <c r="E167" s="129" t="s">
        <v>1473</v>
      </c>
      <c r="F167" s="130" t="s">
        <v>1474</v>
      </c>
      <c r="G167" s="131" t="s">
        <v>311</v>
      </c>
      <c r="H167" s="132">
        <v>42.5</v>
      </c>
      <c r="I167" s="133"/>
      <c r="J167" s="134">
        <f>ROUND(I167*H167,2)</f>
        <v>0</v>
      </c>
      <c r="K167" s="130" t="s">
        <v>210</v>
      </c>
      <c r="L167" s="33"/>
      <c r="M167" s="135" t="s">
        <v>44</v>
      </c>
      <c r="N167" s="136" t="s">
        <v>53</v>
      </c>
      <c r="P167" s="137">
        <f>O167*H167</f>
        <v>0</v>
      </c>
      <c r="Q167" s="137">
        <v>2.3999999999999998E-3</v>
      </c>
      <c r="R167" s="137">
        <f>Q167*H167</f>
        <v>0.10199999999999999</v>
      </c>
      <c r="S167" s="137">
        <v>0</v>
      </c>
      <c r="T167" s="138">
        <f>S167*H167</f>
        <v>0</v>
      </c>
      <c r="AR167" s="139" t="s">
        <v>312</v>
      </c>
      <c r="AT167" s="139" t="s">
        <v>140</v>
      </c>
      <c r="AU167" s="139" t="s">
        <v>92</v>
      </c>
      <c r="AY167" s="17" t="s">
        <v>137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90</v>
      </c>
      <c r="BK167" s="140">
        <f>ROUND(I167*H167,2)</f>
        <v>0</v>
      </c>
      <c r="BL167" s="17" t="s">
        <v>312</v>
      </c>
      <c r="BM167" s="139" t="s">
        <v>1475</v>
      </c>
    </row>
    <row r="168" spans="2:65" s="1" customFormat="1" ht="10.199999999999999">
      <c r="B168" s="33"/>
      <c r="D168" s="155" t="s">
        <v>212</v>
      </c>
      <c r="F168" s="156" t="s">
        <v>1476</v>
      </c>
      <c r="I168" s="143"/>
      <c r="L168" s="33"/>
      <c r="M168" s="144"/>
      <c r="T168" s="54"/>
      <c r="AT168" s="17" t="s">
        <v>212</v>
      </c>
      <c r="AU168" s="17" t="s">
        <v>92</v>
      </c>
    </row>
    <row r="169" spans="2:65" s="12" customFormat="1" ht="10.199999999999999">
      <c r="B169" s="145"/>
      <c r="D169" s="141" t="s">
        <v>163</v>
      </c>
      <c r="E169" s="146" t="s">
        <v>44</v>
      </c>
      <c r="F169" s="147" t="s">
        <v>1477</v>
      </c>
      <c r="H169" s="148">
        <v>29.2</v>
      </c>
      <c r="I169" s="149"/>
      <c r="L169" s="145"/>
      <c r="M169" s="150"/>
      <c r="T169" s="151"/>
      <c r="AT169" s="146" t="s">
        <v>163</v>
      </c>
      <c r="AU169" s="146" t="s">
        <v>92</v>
      </c>
      <c r="AV169" s="12" t="s">
        <v>92</v>
      </c>
      <c r="AW169" s="12" t="s">
        <v>42</v>
      </c>
      <c r="AX169" s="12" t="s">
        <v>82</v>
      </c>
      <c r="AY169" s="146" t="s">
        <v>137</v>
      </c>
    </row>
    <row r="170" spans="2:65" s="12" customFormat="1" ht="10.199999999999999">
      <c r="B170" s="145"/>
      <c r="D170" s="141" t="s">
        <v>163</v>
      </c>
      <c r="E170" s="146" t="s">
        <v>44</v>
      </c>
      <c r="F170" s="147" t="s">
        <v>1478</v>
      </c>
      <c r="H170" s="148">
        <v>13.3</v>
      </c>
      <c r="I170" s="149"/>
      <c r="L170" s="145"/>
      <c r="M170" s="150"/>
      <c r="T170" s="151"/>
      <c r="AT170" s="146" t="s">
        <v>163</v>
      </c>
      <c r="AU170" s="146" t="s">
        <v>92</v>
      </c>
      <c r="AV170" s="12" t="s">
        <v>92</v>
      </c>
      <c r="AW170" s="12" t="s">
        <v>42</v>
      </c>
      <c r="AX170" s="12" t="s">
        <v>82</v>
      </c>
      <c r="AY170" s="146" t="s">
        <v>137</v>
      </c>
    </row>
    <row r="171" spans="2:65" s="13" customFormat="1" ht="10.199999999999999">
      <c r="B171" s="157"/>
      <c r="D171" s="141" t="s">
        <v>163</v>
      </c>
      <c r="E171" s="158" t="s">
        <v>44</v>
      </c>
      <c r="F171" s="159" t="s">
        <v>222</v>
      </c>
      <c r="H171" s="160">
        <v>42.5</v>
      </c>
      <c r="I171" s="161"/>
      <c r="L171" s="157"/>
      <c r="M171" s="162"/>
      <c r="T171" s="163"/>
      <c r="AT171" s="158" t="s">
        <v>163</v>
      </c>
      <c r="AU171" s="158" t="s">
        <v>92</v>
      </c>
      <c r="AV171" s="13" t="s">
        <v>155</v>
      </c>
      <c r="AW171" s="13" t="s">
        <v>42</v>
      </c>
      <c r="AX171" s="13" t="s">
        <v>90</v>
      </c>
      <c r="AY171" s="158" t="s">
        <v>137</v>
      </c>
    </row>
    <row r="172" spans="2:65" s="1" customFormat="1" ht="24.15" customHeight="1">
      <c r="B172" s="33"/>
      <c r="C172" s="128" t="s">
        <v>383</v>
      </c>
      <c r="D172" s="128" t="s">
        <v>140</v>
      </c>
      <c r="E172" s="129" t="s">
        <v>1479</v>
      </c>
      <c r="F172" s="130" t="s">
        <v>1480</v>
      </c>
      <c r="G172" s="131" t="s">
        <v>311</v>
      </c>
      <c r="H172" s="132">
        <v>37.340000000000003</v>
      </c>
      <c r="I172" s="133"/>
      <c r="J172" s="134">
        <f>ROUND(I172*H172,2)</f>
        <v>0</v>
      </c>
      <c r="K172" s="130" t="s">
        <v>210</v>
      </c>
      <c r="L172" s="33"/>
      <c r="M172" s="135" t="s">
        <v>44</v>
      </c>
      <c r="N172" s="136" t="s">
        <v>53</v>
      </c>
      <c r="P172" s="137">
        <f>O172*H172</f>
        <v>0</v>
      </c>
      <c r="Q172" s="137">
        <v>2.4199999999999998E-3</v>
      </c>
      <c r="R172" s="137">
        <f>Q172*H172</f>
        <v>9.0362800000000007E-2</v>
      </c>
      <c r="S172" s="137">
        <v>0</v>
      </c>
      <c r="T172" s="138">
        <f>S172*H172</f>
        <v>0</v>
      </c>
      <c r="AR172" s="139" t="s">
        <v>312</v>
      </c>
      <c r="AT172" s="139" t="s">
        <v>140</v>
      </c>
      <c r="AU172" s="139" t="s">
        <v>92</v>
      </c>
      <c r="AY172" s="17" t="s">
        <v>137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90</v>
      </c>
      <c r="BK172" s="140">
        <f>ROUND(I172*H172,2)</f>
        <v>0</v>
      </c>
      <c r="BL172" s="17" t="s">
        <v>312</v>
      </c>
      <c r="BM172" s="139" t="s">
        <v>1481</v>
      </c>
    </row>
    <row r="173" spans="2:65" s="1" customFormat="1" ht="10.199999999999999">
      <c r="B173" s="33"/>
      <c r="D173" s="155" t="s">
        <v>212</v>
      </c>
      <c r="F173" s="156" t="s">
        <v>1482</v>
      </c>
      <c r="I173" s="143"/>
      <c r="L173" s="33"/>
      <c r="M173" s="144"/>
      <c r="T173" s="54"/>
      <c r="AT173" s="17" t="s">
        <v>212</v>
      </c>
      <c r="AU173" s="17" t="s">
        <v>92</v>
      </c>
    </row>
    <row r="174" spans="2:65" s="14" customFormat="1" ht="10.199999999999999">
      <c r="B174" s="164"/>
      <c r="D174" s="141" t="s">
        <v>163</v>
      </c>
      <c r="E174" s="165" t="s">
        <v>44</v>
      </c>
      <c r="F174" s="166" t="s">
        <v>1483</v>
      </c>
      <c r="H174" s="165" t="s">
        <v>44</v>
      </c>
      <c r="I174" s="167"/>
      <c r="L174" s="164"/>
      <c r="M174" s="168"/>
      <c r="T174" s="169"/>
      <c r="AT174" s="165" t="s">
        <v>163</v>
      </c>
      <c r="AU174" s="165" t="s">
        <v>92</v>
      </c>
      <c r="AV174" s="14" t="s">
        <v>90</v>
      </c>
      <c r="AW174" s="14" t="s">
        <v>42</v>
      </c>
      <c r="AX174" s="14" t="s">
        <v>82</v>
      </c>
      <c r="AY174" s="165" t="s">
        <v>137</v>
      </c>
    </row>
    <row r="175" spans="2:65" s="12" customFormat="1" ht="10.199999999999999">
      <c r="B175" s="145"/>
      <c r="D175" s="141" t="s">
        <v>163</v>
      </c>
      <c r="E175" s="146" t="s">
        <v>44</v>
      </c>
      <c r="F175" s="147" t="s">
        <v>1484</v>
      </c>
      <c r="H175" s="148">
        <v>9.1999999999999993</v>
      </c>
      <c r="I175" s="149"/>
      <c r="L175" s="145"/>
      <c r="M175" s="150"/>
      <c r="T175" s="151"/>
      <c r="AT175" s="146" t="s">
        <v>163</v>
      </c>
      <c r="AU175" s="146" t="s">
        <v>92</v>
      </c>
      <c r="AV175" s="12" t="s">
        <v>92</v>
      </c>
      <c r="AW175" s="12" t="s">
        <v>42</v>
      </c>
      <c r="AX175" s="12" t="s">
        <v>82</v>
      </c>
      <c r="AY175" s="146" t="s">
        <v>137</v>
      </c>
    </row>
    <row r="176" spans="2:65" s="12" customFormat="1" ht="10.199999999999999">
      <c r="B176" s="145"/>
      <c r="D176" s="141" t="s">
        <v>163</v>
      </c>
      <c r="E176" s="146" t="s">
        <v>44</v>
      </c>
      <c r="F176" s="147" t="s">
        <v>1485</v>
      </c>
      <c r="H176" s="148">
        <v>13.74</v>
      </c>
      <c r="I176" s="149"/>
      <c r="L176" s="145"/>
      <c r="M176" s="150"/>
      <c r="T176" s="151"/>
      <c r="AT176" s="146" t="s">
        <v>163</v>
      </c>
      <c r="AU176" s="146" t="s">
        <v>92</v>
      </c>
      <c r="AV176" s="12" t="s">
        <v>92</v>
      </c>
      <c r="AW176" s="12" t="s">
        <v>42</v>
      </c>
      <c r="AX176" s="12" t="s">
        <v>82</v>
      </c>
      <c r="AY176" s="146" t="s">
        <v>137</v>
      </c>
    </row>
    <row r="177" spans="2:65" s="12" customFormat="1" ht="10.199999999999999">
      <c r="B177" s="145"/>
      <c r="D177" s="141" t="s">
        <v>163</v>
      </c>
      <c r="E177" s="146" t="s">
        <v>44</v>
      </c>
      <c r="F177" s="147" t="s">
        <v>1486</v>
      </c>
      <c r="H177" s="148">
        <v>14.4</v>
      </c>
      <c r="I177" s="149"/>
      <c r="L177" s="145"/>
      <c r="M177" s="150"/>
      <c r="T177" s="151"/>
      <c r="AT177" s="146" t="s">
        <v>163</v>
      </c>
      <c r="AU177" s="146" t="s">
        <v>92</v>
      </c>
      <c r="AV177" s="12" t="s">
        <v>92</v>
      </c>
      <c r="AW177" s="12" t="s">
        <v>42</v>
      </c>
      <c r="AX177" s="12" t="s">
        <v>82</v>
      </c>
      <c r="AY177" s="146" t="s">
        <v>137</v>
      </c>
    </row>
    <row r="178" spans="2:65" s="13" customFormat="1" ht="10.199999999999999">
      <c r="B178" s="157"/>
      <c r="D178" s="141" t="s">
        <v>163</v>
      </c>
      <c r="E178" s="158" t="s">
        <v>44</v>
      </c>
      <c r="F178" s="159" t="s">
        <v>222</v>
      </c>
      <c r="H178" s="160">
        <v>37.339999999999996</v>
      </c>
      <c r="I178" s="161"/>
      <c r="L178" s="157"/>
      <c r="M178" s="162"/>
      <c r="T178" s="163"/>
      <c r="AT178" s="158" t="s">
        <v>163</v>
      </c>
      <c r="AU178" s="158" t="s">
        <v>92</v>
      </c>
      <c r="AV178" s="13" t="s">
        <v>155</v>
      </c>
      <c r="AW178" s="13" t="s">
        <v>42</v>
      </c>
      <c r="AX178" s="13" t="s">
        <v>90</v>
      </c>
      <c r="AY178" s="158" t="s">
        <v>137</v>
      </c>
    </row>
    <row r="179" spans="2:65" s="1" customFormat="1" ht="24.15" customHeight="1">
      <c r="B179" s="33"/>
      <c r="C179" s="128" t="s">
        <v>387</v>
      </c>
      <c r="D179" s="128" t="s">
        <v>140</v>
      </c>
      <c r="E179" s="129" t="s">
        <v>1487</v>
      </c>
      <c r="F179" s="130" t="s">
        <v>1488</v>
      </c>
      <c r="G179" s="131" t="s">
        <v>311</v>
      </c>
      <c r="H179" s="132">
        <v>11.12</v>
      </c>
      <c r="I179" s="133"/>
      <c r="J179" s="134">
        <f>ROUND(I179*H179,2)</f>
        <v>0</v>
      </c>
      <c r="K179" s="130" t="s">
        <v>210</v>
      </c>
      <c r="L179" s="33"/>
      <c r="M179" s="135" t="s">
        <v>44</v>
      </c>
      <c r="N179" s="136" t="s">
        <v>53</v>
      </c>
      <c r="P179" s="137">
        <f>O179*H179</f>
        <v>0</v>
      </c>
      <c r="Q179" s="137">
        <v>1.49E-3</v>
      </c>
      <c r="R179" s="137">
        <f>Q179*H179</f>
        <v>1.6568799999999998E-2</v>
      </c>
      <c r="S179" s="137">
        <v>0</v>
      </c>
      <c r="T179" s="138">
        <f>S179*H179</f>
        <v>0</v>
      </c>
      <c r="AR179" s="139" t="s">
        <v>312</v>
      </c>
      <c r="AT179" s="139" t="s">
        <v>140</v>
      </c>
      <c r="AU179" s="139" t="s">
        <v>92</v>
      </c>
      <c r="AY179" s="17" t="s">
        <v>137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90</v>
      </c>
      <c r="BK179" s="140">
        <f>ROUND(I179*H179,2)</f>
        <v>0</v>
      </c>
      <c r="BL179" s="17" t="s">
        <v>312</v>
      </c>
      <c r="BM179" s="139" t="s">
        <v>1489</v>
      </c>
    </row>
    <row r="180" spans="2:65" s="1" customFormat="1" ht="10.199999999999999">
      <c r="B180" s="33"/>
      <c r="D180" s="155" t="s">
        <v>212</v>
      </c>
      <c r="F180" s="156" t="s">
        <v>1490</v>
      </c>
      <c r="I180" s="143"/>
      <c r="L180" s="33"/>
      <c r="M180" s="144"/>
      <c r="T180" s="54"/>
      <c r="AT180" s="17" t="s">
        <v>212</v>
      </c>
      <c r="AU180" s="17" t="s">
        <v>92</v>
      </c>
    </row>
    <row r="181" spans="2:65" s="12" customFormat="1" ht="10.199999999999999">
      <c r="B181" s="145"/>
      <c r="D181" s="141" t="s">
        <v>163</v>
      </c>
      <c r="E181" s="146" t="s">
        <v>44</v>
      </c>
      <c r="F181" s="147" t="s">
        <v>1491</v>
      </c>
      <c r="H181" s="148">
        <v>9.1199999999999992</v>
      </c>
      <c r="I181" s="149"/>
      <c r="L181" s="145"/>
      <c r="M181" s="150"/>
      <c r="T181" s="151"/>
      <c r="AT181" s="146" t="s">
        <v>163</v>
      </c>
      <c r="AU181" s="146" t="s">
        <v>92</v>
      </c>
      <c r="AV181" s="12" t="s">
        <v>92</v>
      </c>
      <c r="AW181" s="12" t="s">
        <v>42</v>
      </c>
      <c r="AX181" s="12" t="s">
        <v>82</v>
      </c>
      <c r="AY181" s="146" t="s">
        <v>137</v>
      </c>
    </row>
    <row r="182" spans="2:65" s="12" customFormat="1" ht="10.199999999999999">
      <c r="B182" s="145"/>
      <c r="D182" s="141" t="s">
        <v>163</v>
      </c>
      <c r="E182" s="146" t="s">
        <v>44</v>
      </c>
      <c r="F182" s="147" t="s">
        <v>1492</v>
      </c>
      <c r="H182" s="148">
        <v>2</v>
      </c>
      <c r="I182" s="149"/>
      <c r="L182" s="145"/>
      <c r="M182" s="150"/>
      <c r="T182" s="151"/>
      <c r="AT182" s="146" t="s">
        <v>163</v>
      </c>
      <c r="AU182" s="146" t="s">
        <v>92</v>
      </c>
      <c r="AV182" s="12" t="s">
        <v>92</v>
      </c>
      <c r="AW182" s="12" t="s">
        <v>42</v>
      </c>
      <c r="AX182" s="12" t="s">
        <v>82</v>
      </c>
      <c r="AY182" s="146" t="s">
        <v>137</v>
      </c>
    </row>
    <row r="183" spans="2:65" s="13" customFormat="1" ht="10.199999999999999">
      <c r="B183" s="157"/>
      <c r="D183" s="141" t="s">
        <v>163</v>
      </c>
      <c r="E183" s="158" t="s">
        <v>44</v>
      </c>
      <c r="F183" s="159" t="s">
        <v>222</v>
      </c>
      <c r="H183" s="160">
        <v>11.12</v>
      </c>
      <c r="I183" s="161"/>
      <c r="L183" s="157"/>
      <c r="M183" s="162"/>
      <c r="T183" s="163"/>
      <c r="AT183" s="158" t="s">
        <v>163</v>
      </c>
      <c r="AU183" s="158" t="s">
        <v>92</v>
      </c>
      <c r="AV183" s="13" t="s">
        <v>155</v>
      </c>
      <c r="AW183" s="13" t="s">
        <v>42</v>
      </c>
      <c r="AX183" s="13" t="s">
        <v>90</v>
      </c>
      <c r="AY183" s="158" t="s">
        <v>137</v>
      </c>
    </row>
    <row r="184" spans="2:65" s="1" customFormat="1" ht="16.5" customHeight="1">
      <c r="B184" s="33"/>
      <c r="C184" s="128" t="s">
        <v>391</v>
      </c>
      <c r="D184" s="128" t="s">
        <v>140</v>
      </c>
      <c r="E184" s="129" t="s">
        <v>1493</v>
      </c>
      <c r="F184" s="130" t="s">
        <v>1494</v>
      </c>
      <c r="G184" s="131" t="s">
        <v>311</v>
      </c>
      <c r="H184" s="132">
        <v>13.68</v>
      </c>
      <c r="I184" s="133"/>
      <c r="J184" s="134">
        <f>ROUND(I184*H184,2)</f>
        <v>0</v>
      </c>
      <c r="K184" s="130" t="s">
        <v>210</v>
      </c>
      <c r="L184" s="33"/>
      <c r="M184" s="135" t="s">
        <v>44</v>
      </c>
      <c r="N184" s="136" t="s">
        <v>53</v>
      </c>
      <c r="P184" s="137">
        <f>O184*H184</f>
        <v>0</v>
      </c>
      <c r="Q184" s="137">
        <v>2.8600000000000001E-3</v>
      </c>
      <c r="R184" s="137">
        <f>Q184*H184</f>
        <v>3.9124800000000001E-2</v>
      </c>
      <c r="S184" s="137">
        <v>0</v>
      </c>
      <c r="T184" s="138">
        <f>S184*H184</f>
        <v>0</v>
      </c>
      <c r="AR184" s="139" t="s">
        <v>312</v>
      </c>
      <c r="AT184" s="139" t="s">
        <v>140</v>
      </c>
      <c r="AU184" s="139" t="s">
        <v>92</v>
      </c>
      <c r="AY184" s="17" t="s">
        <v>137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90</v>
      </c>
      <c r="BK184" s="140">
        <f>ROUND(I184*H184,2)</f>
        <v>0</v>
      </c>
      <c r="BL184" s="17" t="s">
        <v>312</v>
      </c>
      <c r="BM184" s="139" t="s">
        <v>1495</v>
      </c>
    </row>
    <row r="185" spans="2:65" s="1" customFormat="1" ht="10.199999999999999">
      <c r="B185" s="33"/>
      <c r="D185" s="155" t="s">
        <v>212</v>
      </c>
      <c r="F185" s="156" t="s">
        <v>1496</v>
      </c>
      <c r="I185" s="143"/>
      <c r="L185" s="33"/>
      <c r="M185" s="144"/>
      <c r="T185" s="54"/>
      <c r="AT185" s="17" t="s">
        <v>212</v>
      </c>
      <c r="AU185" s="17" t="s">
        <v>92</v>
      </c>
    </row>
    <row r="186" spans="2:65" s="12" customFormat="1" ht="10.199999999999999">
      <c r="B186" s="145"/>
      <c r="D186" s="141" t="s">
        <v>163</v>
      </c>
      <c r="E186" s="146" t="s">
        <v>44</v>
      </c>
      <c r="F186" s="147" t="s">
        <v>1497</v>
      </c>
      <c r="H186" s="148">
        <v>29.52</v>
      </c>
      <c r="I186" s="149"/>
      <c r="L186" s="145"/>
      <c r="M186" s="150"/>
      <c r="T186" s="151"/>
      <c r="AT186" s="146" t="s">
        <v>163</v>
      </c>
      <c r="AU186" s="146" t="s">
        <v>92</v>
      </c>
      <c r="AV186" s="12" t="s">
        <v>92</v>
      </c>
      <c r="AW186" s="12" t="s">
        <v>42</v>
      </c>
      <c r="AX186" s="12" t="s">
        <v>82</v>
      </c>
      <c r="AY186" s="146" t="s">
        <v>137</v>
      </c>
    </row>
    <row r="187" spans="2:65" s="12" customFormat="1" ht="10.199999999999999">
      <c r="B187" s="145"/>
      <c r="D187" s="141" t="s">
        <v>163</v>
      </c>
      <c r="E187" s="146" t="s">
        <v>44</v>
      </c>
      <c r="F187" s="147" t="s">
        <v>1498</v>
      </c>
      <c r="H187" s="148">
        <v>13.68</v>
      </c>
      <c r="I187" s="149"/>
      <c r="L187" s="145"/>
      <c r="M187" s="150"/>
      <c r="T187" s="151"/>
      <c r="AT187" s="146" t="s">
        <v>163</v>
      </c>
      <c r="AU187" s="146" t="s">
        <v>92</v>
      </c>
      <c r="AV187" s="12" t="s">
        <v>92</v>
      </c>
      <c r="AW187" s="12" t="s">
        <v>42</v>
      </c>
      <c r="AX187" s="12" t="s">
        <v>90</v>
      </c>
      <c r="AY187" s="146" t="s">
        <v>137</v>
      </c>
    </row>
    <row r="188" spans="2:65" s="1" customFormat="1" ht="24.15" customHeight="1">
      <c r="B188" s="33"/>
      <c r="C188" s="128" t="s">
        <v>397</v>
      </c>
      <c r="D188" s="128" t="s">
        <v>140</v>
      </c>
      <c r="E188" s="129" t="s">
        <v>1499</v>
      </c>
      <c r="F188" s="130" t="s">
        <v>1500</v>
      </c>
      <c r="G188" s="131" t="s">
        <v>337</v>
      </c>
      <c r="H188" s="132">
        <v>6</v>
      </c>
      <c r="I188" s="133"/>
      <c r="J188" s="134">
        <f>ROUND(I188*H188,2)</f>
        <v>0</v>
      </c>
      <c r="K188" s="130" t="s">
        <v>210</v>
      </c>
      <c r="L188" s="33"/>
      <c r="M188" s="135" t="s">
        <v>44</v>
      </c>
      <c r="N188" s="136" t="s">
        <v>53</v>
      </c>
      <c r="P188" s="137">
        <f>O188*H188</f>
        <v>0</v>
      </c>
      <c r="Q188" s="137">
        <v>4.8000000000000001E-4</v>
      </c>
      <c r="R188" s="137">
        <f>Q188*H188</f>
        <v>2.8800000000000002E-3</v>
      </c>
      <c r="S188" s="137">
        <v>0</v>
      </c>
      <c r="T188" s="138">
        <f>S188*H188</f>
        <v>0</v>
      </c>
      <c r="AR188" s="139" t="s">
        <v>312</v>
      </c>
      <c r="AT188" s="139" t="s">
        <v>140</v>
      </c>
      <c r="AU188" s="139" t="s">
        <v>92</v>
      </c>
      <c r="AY188" s="17" t="s">
        <v>137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90</v>
      </c>
      <c r="BK188" s="140">
        <f>ROUND(I188*H188,2)</f>
        <v>0</v>
      </c>
      <c r="BL188" s="17" t="s">
        <v>312</v>
      </c>
      <c r="BM188" s="139" t="s">
        <v>1501</v>
      </c>
    </row>
    <row r="189" spans="2:65" s="1" customFormat="1" ht="10.199999999999999">
      <c r="B189" s="33"/>
      <c r="D189" s="155" t="s">
        <v>212</v>
      </c>
      <c r="F189" s="156" t="s">
        <v>1502</v>
      </c>
      <c r="I189" s="143"/>
      <c r="L189" s="33"/>
      <c r="M189" s="144"/>
      <c r="T189" s="54"/>
      <c r="AT189" s="17" t="s">
        <v>212</v>
      </c>
      <c r="AU189" s="17" t="s">
        <v>92</v>
      </c>
    </row>
    <row r="190" spans="2:65" s="12" customFormat="1" ht="10.199999999999999">
      <c r="B190" s="145"/>
      <c r="D190" s="141" t="s">
        <v>163</v>
      </c>
      <c r="E190" s="146" t="s">
        <v>44</v>
      </c>
      <c r="F190" s="147" t="s">
        <v>1503</v>
      </c>
      <c r="H190" s="148">
        <v>6</v>
      </c>
      <c r="I190" s="149"/>
      <c r="L190" s="145"/>
      <c r="M190" s="150"/>
      <c r="T190" s="151"/>
      <c r="AT190" s="146" t="s">
        <v>163</v>
      </c>
      <c r="AU190" s="146" t="s">
        <v>92</v>
      </c>
      <c r="AV190" s="12" t="s">
        <v>92</v>
      </c>
      <c r="AW190" s="12" t="s">
        <v>42</v>
      </c>
      <c r="AX190" s="12" t="s">
        <v>90</v>
      </c>
      <c r="AY190" s="146" t="s">
        <v>137</v>
      </c>
    </row>
    <row r="191" spans="2:65" s="1" customFormat="1" ht="21.75" customHeight="1">
      <c r="B191" s="33"/>
      <c r="C191" s="128" t="s">
        <v>403</v>
      </c>
      <c r="D191" s="128" t="s">
        <v>140</v>
      </c>
      <c r="E191" s="129" t="s">
        <v>1504</v>
      </c>
      <c r="F191" s="130" t="s">
        <v>1505</v>
      </c>
      <c r="G191" s="131" t="s">
        <v>311</v>
      </c>
      <c r="H191" s="132">
        <v>25.7</v>
      </c>
      <c r="I191" s="133"/>
      <c r="J191" s="134">
        <f>ROUND(I191*H191,2)</f>
        <v>0</v>
      </c>
      <c r="K191" s="130" t="s">
        <v>210</v>
      </c>
      <c r="L191" s="33"/>
      <c r="M191" s="135" t="s">
        <v>44</v>
      </c>
      <c r="N191" s="136" t="s">
        <v>53</v>
      </c>
      <c r="P191" s="137">
        <f>O191*H191</f>
        <v>0</v>
      </c>
      <c r="Q191" s="137">
        <v>2.2300000000000002E-3</v>
      </c>
      <c r="R191" s="137">
        <f>Q191*H191</f>
        <v>5.7311000000000001E-2</v>
      </c>
      <c r="S191" s="137">
        <v>0</v>
      </c>
      <c r="T191" s="138">
        <f>S191*H191</f>
        <v>0</v>
      </c>
      <c r="AR191" s="139" t="s">
        <v>312</v>
      </c>
      <c r="AT191" s="139" t="s">
        <v>140</v>
      </c>
      <c r="AU191" s="139" t="s">
        <v>92</v>
      </c>
      <c r="AY191" s="17" t="s">
        <v>137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90</v>
      </c>
      <c r="BK191" s="140">
        <f>ROUND(I191*H191,2)</f>
        <v>0</v>
      </c>
      <c r="BL191" s="17" t="s">
        <v>312</v>
      </c>
      <c r="BM191" s="139" t="s">
        <v>1506</v>
      </c>
    </row>
    <row r="192" spans="2:65" s="1" customFormat="1" ht="10.199999999999999">
      <c r="B192" s="33"/>
      <c r="D192" s="155" t="s">
        <v>212</v>
      </c>
      <c r="F192" s="156" t="s">
        <v>1507</v>
      </c>
      <c r="I192" s="143"/>
      <c r="L192" s="33"/>
      <c r="M192" s="144"/>
      <c r="T192" s="54"/>
      <c r="AT192" s="17" t="s">
        <v>212</v>
      </c>
      <c r="AU192" s="17" t="s">
        <v>92</v>
      </c>
    </row>
    <row r="193" spans="2:65" s="12" customFormat="1" ht="10.199999999999999">
      <c r="B193" s="145"/>
      <c r="D193" s="141" t="s">
        <v>163</v>
      </c>
      <c r="E193" s="146" t="s">
        <v>44</v>
      </c>
      <c r="F193" s="147" t="s">
        <v>1508</v>
      </c>
      <c r="H193" s="148">
        <v>3.7</v>
      </c>
      <c r="I193" s="149"/>
      <c r="L193" s="145"/>
      <c r="M193" s="150"/>
      <c r="T193" s="151"/>
      <c r="AT193" s="146" t="s">
        <v>163</v>
      </c>
      <c r="AU193" s="146" t="s">
        <v>92</v>
      </c>
      <c r="AV193" s="12" t="s">
        <v>92</v>
      </c>
      <c r="AW193" s="12" t="s">
        <v>42</v>
      </c>
      <c r="AX193" s="12" t="s">
        <v>82</v>
      </c>
      <c r="AY193" s="146" t="s">
        <v>137</v>
      </c>
    </row>
    <row r="194" spans="2:65" s="12" customFormat="1" ht="10.199999999999999">
      <c r="B194" s="145"/>
      <c r="D194" s="141" t="s">
        <v>163</v>
      </c>
      <c r="E194" s="146" t="s">
        <v>44</v>
      </c>
      <c r="F194" s="147" t="s">
        <v>1509</v>
      </c>
      <c r="H194" s="148">
        <v>4.0999999999999996</v>
      </c>
      <c r="I194" s="149"/>
      <c r="L194" s="145"/>
      <c r="M194" s="150"/>
      <c r="T194" s="151"/>
      <c r="AT194" s="146" t="s">
        <v>163</v>
      </c>
      <c r="AU194" s="146" t="s">
        <v>92</v>
      </c>
      <c r="AV194" s="12" t="s">
        <v>92</v>
      </c>
      <c r="AW194" s="12" t="s">
        <v>42</v>
      </c>
      <c r="AX194" s="12" t="s">
        <v>82</v>
      </c>
      <c r="AY194" s="146" t="s">
        <v>137</v>
      </c>
    </row>
    <row r="195" spans="2:65" s="12" customFormat="1" ht="10.199999999999999">
      <c r="B195" s="145"/>
      <c r="D195" s="141" t="s">
        <v>163</v>
      </c>
      <c r="E195" s="146" t="s">
        <v>44</v>
      </c>
      <c r="F195" s="147" t="s">
        <v>1510</v>
      </c>
      <c r="H195" s="148">
        <v>8.4</v>
      </c>
      <c r="I195" s="149"/>
      <c r="L195" s="145"/>
      <c r="M195" s="150"/>
      <c r="T195" s="151"/>
      <c r="AT195" s="146" t="s">
        <v>163</v>
      </c>
      <c r="AU195" s="146" t="s">
        <v>92</v>
      </c>
      <c r="AV195" s="12" t="s">
        <v>92</v>
      </c>
      <c r="AW195" s="12" t="s">
        <v>42</v>
      </c>
      <c r="AX195" s="12" t="s">
        <v>82</v>
      </c>
      <c r="AY195" s="146" t="s">
        <v>137</v>
      </c>
    </row>
    <row r="196" spans="2:65" s="12" customFormat="1" ht="10.199999999999999">
      <c r="B196" s="145"/>
      <c r="D196" s="141" t="s">
        <v>163</v>
      </c>
      <c r="E196" s="146" t="s">
        <v>44</v>
      </c>
      <c r="F196" s="147" t="s">
        <v>1511</v>
      </c>
      <c r="H196" s="148">
        <v>4.4000000000000004</v>
      </c>
      <c r="I196" s="149"/>
      <c r="L196" s="145"/>
      <c r="M196" s="150"/>
      <c r="T196" s="151"/>
      <c r="AT196" s="146" t="s">
        <v>163</v>
      </c>
      <c r="AU196" s="146" t="s">
        <v>92</v>
      </c>
      <c r="AV196" s="12" t="s">
        <v>92</v>
      </c>
      <c r="AW196" s="12" t="s">
        <v>42</v>
      </c>
      <c r="AX196" s="12" t="s">
        <v>82</v>
      </c>
      <c r="AY196" s="146" t="s">
        <v>137</v>
      </c>
    </row>
    <row r="197" spans="2:65" s="12" customFormat="1" ht="10.199999999999999">
      <c r="B197" s="145"/>
      <c r="D197" s="141" t="s">
        <v>163</v>
      </c>
      <c r="E197" s="146" t="s">
        <v>44</v>
      </c>
      <c r="F197" s="147" t="s">
        <v>1512</v>
      </c>
      <c r="H197" s="148">
        <v>5.0999999999999996</v>
      </c>
      <c r="I197" s="149"/>
      <c r="L197" s="145"/>
      <c r="M197" s="150"/>
      <c r="T197" s="151"/>
      <c r="AT197" s="146" t="s">
        <v>163</v>
      </c>
      <c r="AU197" s="146" t="s">
        <v>92</v>
      </c>
      <c r="AV197" s="12" t="s">
        <v>92</v>
      </c>
      <c r="AW197" s="12" t="s">
        <v>42</v>
      </c>
      <c r="AX197" s="12" t="s">
        <v>82</v>
      </c>
      <c r="AY197" s="146" t="s">
        <v>137</v>
      </c>
    </row>
    <row r="198" spans="2:65" s="13" customFormat="1" ht="10.199999999999999">
      <c r="B198" s="157"/>
      <c r="D198" s="141" t="s">
        <v>163</v>
      </c>
      <c r="E198" s="158" t="s">
        <v>44</v>
      </c>
      <c r="F198" s="159" t="s">
        <v>222</v>
      </c>
      <c r="H198" s="160">
        <v>25.700000000000003</v>
      </c>
      <c r="I198" s="161"/>
      <c r="L198" s="157"/>
      <c r="M198" s="162"/>
      <c r="T198" s="163"/>
      <c r="AT198" s="158" t="s">
        <v>163</v>
      </c>
      <c r="AU198" s="158" t="s">
        <v>92</v>
      </c>
      <c r="AV198" s="13" t="s">
        <v>155</v>
      </c>
      <c r="AW198" s="13" t="s">
        <v>42</v>
      </c>
      <c r="AX198" s="13" t="s">
        <v>90</v>
      </c>
      <c r="AY198" s="158" t="s">
        <v>137</v>
      </c>
    </row>
    <row r="199" spans="2:65" s="1" customFormat="1" ht="24.15" customHeight="1">
      <c r="B199" s="33"/>
      <c r="C199" s="128" t="s">
        <v>408</v>
      </c>
      <c r="D199" s="128" t="s">
        <v>140</v>
      </c>
      <c r="E199" s="129" t="s">
        <v>1513</v>
      </c>
      <c r="F199" s="130" t="s">
        <v>1514</v>
      </c>
      <c r="G199" s="131" t="s">
        <v>225</v>
      </c>
      <c r="H199" s="132">
        <v>0.44900000000000001</v>
      </c>
      <c r="I199" s="133"/>
      <c r="J199" s="134">
        <f>ROUND(I199*H199,2)</f>
        <v>0</v>
      </c>
      <c r="K199" s="130" t="s">
        <v>210</v>
      </c>
      <c r="L199" s="33"/>
      <c r="M199" s="135" t="s">
        <v>44</v>
      </c>
      <c r="N199" s="136" t="s">
        <v>53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312</v>
      </c>
      <c r="AT199" s="139" t="s">
        <v>140</v>
      </c>
      <c r="AU199" s="139" t="s">
        <v>92</v>
      </c>
      <c r="AY199" s="17" t="s">
        <v>137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90</v>
      </c>
      <c r="BK199" s="140">
        <f>ROUND(I199*H199,2)</f>
        <v>0</v>
      </c>
      <c r="BL199" s="17" t="s">
        <v>312</v>
      </c>
      <c r="BM199" s="139" t="s">
        <v>1515</v>
      </c>
    </row>
    <row r="200" spans="2:65" s="1" customFormat="1" ht="10.199999999999999">
      <c r="B200" s="33"/>
      <c r="D200" s="155" t="s">
        <v>212</v>
      </c>
      <c r="F200" s="156" t="s">
        <v>1516</v>
      </c>
      <c r="I200" s="143"/>
      <c r="L200" s="33"/>
      <c r="M200" s="183"/>
      <c r="N200" s="184"/>
      <c r="O200" s="184"/>
      <c r="P200" s="184"/>
      <c r="Q200" s="184"/>
      <c r="R200" s="184"/>
      <c r="S200" s="184"/>
      <c r="T200" s="185"/>
      <c r="AT200" s="17" t="s">
        <v>212</v>
      </c>
      <c r="AU200" s="17" t="s">
        <v>92</v>
      </c>
    </row>
    <row r="201" spans="2:65" s="1" customFormat="1" ht="6.9" customHeight="1"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33"/>
    </row>
  </sheetData>
  <sheetProtection algorithmName="SHA-512" hashValue="fl7aLFTN+QQx4eEA2gn9LgsiQJH2HO23uTw5MOu7Jg7E1Ss+/qN1eg7c1/1BlcZQ1JbU+DjSYjV2pgMFruWckQ==" saltValue="m2zoAkDAIRe+s8iiEpWpcS/UcWPjgOsrNVHVlYQjVbpQ8sg3cB1+gtCrueLWDsX6G8ckG/d6J97B2JxwQ2twFw==" spinCount="100000" sheet="1" objects="1" scenarios="1" formatColumns="0" formatRows="0" autoFilter="0"/>
  <autoFilter ref="C87:K200" xr:uid="{00000000-0009-0000-0000-000004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400-000000000000}"/>
    <hyperlink ref="F96" r:id="rId2" xr:uid="{00000000-0004-0000-0400-000001000000}"/>
    <hyperlink ref="F98" r:id="rId3" xr:uid="{00000000-0004-0000-0400-000002000000}"/>
    <hyperlink ref="F100" r:id="rId4" xr:uid="{00000000-0004-0000-0400-000003000000}"/>
    <hyperlink ref="F103" r:id="rId5" xr:uid="{00000000-0004-0000-0400-000004000000}"/>
    <hyperlink ref="F106" r:id="rId6" xr:uid="{00000000-0004-0000-0400-000005000000}"/>
    <hyperlink ref="F110" r:id="rId7" xr:uid="{00000000-0004-0000-0400-000006000000}"/>
    <hyperlink ref="F113" r:id="rId8" xr:uid="{00000000-0004-0000-0400-000007000000}"/>
    <hyperlink ref="F121" r:id="rId9" xr:uid="{00000000-0004-0000-0400-000008000000}"/>
    <hyperlink ref="F129" r:id="rId10" xr:uid="{00000000-0004-0000-0400-000009000000}"/>
    <hyperlink ref="F132" r:id="rId11" xr:uid="{00000000-0004-0000-0400-00000A000000}"/>
    <hyperlink ref="F137" r:id="rId12" xr:uid="{00000000-0004-0000-0400-00000B000000}"/>
    <hyperlink ref="F140" r:id="rId13" xr:uid="{00000000-0004-0000-0400-00000C000000}"/>
    <hyperlink ref="F143" r:id="rId14" xr:uid="{00000000-0004-0000-0400-00000D000000}"/>
    <hyperlink ref="F146" r:id="rId15" xr:uid="{00000000-0004-0000-0400-00000E000000}"/>
    <hyperlink ref="F149" r:id="rId16" xr:uid="{00000000-0004-0000-0400-00000F000000}"/>
    <hyperlink ref="F152" r:id="rId17" xr:uid="{00000000-0004-0000-0400-000010000000}"/>
    <hyperlink ref="F155" r:id="rId18" xr:uid="{00000000-0004-0000-0400-000011000000}"/>
    <hyperlink ref="F160" r:id="rId19" xr:uid="{00000000-0004-0000-0400-000012000000}"/>
    <hyperlink ref="F163" r:id="rId20" xr:uid="{00000000-0004-0000-0400-000013000000}"/>
    <hyperlink ref="F168" r:id="rId21" xr:uid="{00000000-0004-0000-0400-000014000000}"/>
    <hyperlink ref="F173" r:id="rId22" xr:uid="{00000000-0004-0000-0400-000015000000}"/>
    <hyperlink ref="F180" r:id="rId23" xr:uid="{00000000-0004-0000-0400-000016000000}"/>
    <hyperlink ref="F185" r:id="rId24" xr:uid="{00000000-0004-0000-0400-000017000000}"/>
    <hyperlink ref="F189" r:id="rId25" xr:uid="{00000000-0004-0000-0400-000018000000}"/>
    <hyperlink ref="F192" r:id="rId26" xr:uid="{00000000-0004-0000-0400-000019000000}"/>
    <hyperlink ref="F200" r:id="rId27" xr:uid="{00000000-0004-0000-0400-00001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86"/>
  <sheetViews>
    <sheetView showGridLines="0" topLeftCell="A62" workbookViewId="0">
      <selection activeCell="I84" sqref="I8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106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" customHeight="1">
      <c r="B4" s="20"/>
      <c r="D4" s="21" t="s">
        <v>110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Zliv ÚV - stavební úpravy a výměna vystrojení</v>
      </c>
      <c r="F7" s="313"/>
      <c r="G7" s="313"/>
      <c r="H7" s="313"/>
      <c r="L7" s="20"/>
    </row>
    <row r="8" spans="2:46" s="1" customFormat="1" ht="12" customHeight="1">
      <c r="B8" s="33"/>
      <c r="D8" s="27" t="s">
        <v>111</v>
      </c>
      <c r="L8" s="33"/>
    </row>
    <row r="9" spans="2:46" s="1" customFormat="1" ht="16.5" customHeight="1">
      <c r="B9" s="33"/>
      <c r="E9" s="275" t="s">
        <v>1517</v>
      </c>
      <c r="F9" s="314"/>
      <c r="G9" s="314"/>
      <c r="H9" s="314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90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11. 6. 2024</v>
      </c>
      <c r="L12" s="33"/>
    </row>
    <row r="13" spans="2:46" s="1" customFormat="1" ht="21.75" customHeight="1">
      <c r="B13" s="33"/>
      <c r="D13" s="24" t="s">
        <v>26</v>
      </c>
      <c r="F13" s="29" t="s">
        <v>1518</v>
      </c>
      <c r="I13" s="24" t="s">
        <v>28</v>
      </c>
      <c r="J13" s="29" t="s">
        <v>113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96"/>
      <c r="G18" s="296"/>
      <c r="H18" s="296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301" t="s">
        <v>44</v>
      </c>
      <c r="F27" s="301"/>
      <c r="G27" s="301"/>
      <c r="H27" s="301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" customHeight="1">
      <c r="B33" s="33"/>
      <c r="D33" s="53" t="s">
        <v>52</v>
      </c>
      <c r="E33" s="27" t="s">
        <v>53</v>
      </c>
      <c r="F33" s="89">
        <f>ROUND((SUM(BE81:BE85)),  2)</f>
        <v>0</v>
      </c>
      <c r="I33" s="90">
        <v>0.21</v>
      </c>
      <c r="J33" s="89">
        <f>ROUND(((SUM(BE81:BE85))*I33),  2)</f>
        <v>0</v>
      </c>
      <c r="L33" s="33"/>
    </row>
    <row r="34" spans="2:12" s="1" customFormat="1" ht="14.4" customHeight="1">
      <c r="B34" s="33"/>
      <c r="E34" s="27" t="s">
        <v>54</v>
      </c>
      <c r="F34" s="89">
        <f>ROUND((SUM(BF81:BF85)),  2)</f>
        <v>0</v>
      </c>
      <c r="I34" s="90">
        <v>0.12</v>
      </c>
      <c r="J34" s="89">
        <f>ROUND(((SUM(BF81:BF85))*I34),  2)</f>
        <v>0</v>
      </c>
      <c r="L34" s="33"/>
    </row>
    <row r="35" spans="2:12" s="1" customFormat="1" ht="14.4" hidden="1" customHeight="1">
      <c r="B35" s="33"/>
      <c r="E35" s="27" t="s">
        <v>55</v>
      </c>
      <c r="F35" s="89">
        <f>ROUND((SUM(BG81:BG85)),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56</v>
      </c>
      <c r="F36" s="89">
        <f>ROUND((SUM(BH81:BH85)),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57</v>
      </c>
      <c r="F37" s="89">
        <f>ROUND((SUM(BI81:BI85)),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Zliv ÚV - stavební úpravy a výměna vystrojení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111</v>
      </c>
      <c r="L49" s="33"/>
    </row>
    <row r="50" spans="2:47" s="1" customFormat="1" ht="16.5" customHeight="1">
      <c r="B50" s="33"/>
      <c r="E50" s="275" t="str">
        <f>E9</f>
        <v>PS-01 - Technologická část strojní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Zliv</v>
      </c>
      <c r="I52" s="27" t="s">
        <v>24</v>
      </c>
      <c r="J52" s="50" t="str">
        <f>IF(J12="","",J12)</f>
        <v>11. 6. 2024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Město Zliv</v>
      </c>
      <c r="I54" s="27" t="s">
        <v>38</v>
      </c>
      <c r="J54" s="31" t="str">
        <f>E21</f>
        <v>VAK projekt s.r.o.</v>
      </c>
      <c r="L54" s="33"/>
    </row>
    <row r="55" spans="2:47" s="1" customFormat="1" ht="25.65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115</v>
      </c>
      <c r="D57" s="91"/>
      <c r="E57" s="91"/>
      <c r="F57" s="91"/>
      <c r="G57" s="91"/>
      <c r="H57" s="91"/>
      <c r="I57" s="91"/>
      <c r="J57" s="98" t="s">
        <v>116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80</v>
      </c>
      <c r="J59" s="64">
        <f>J81</f>
        <v>0</v>
      </c>
      <c r="L59" s="33"/>
      <c r="AU59" s="17" t="s">
        <v>117</v>
      </c>
    </row>
    <row r="60" spans="2:47" s="8" customFormat="1" ht="24.9" customHeight="1">
      <c r="B60" s="100"/>
      <c r="D60" s="101" t="s">
        <v>1205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95" customHeight="1">
      <c r="B61" s="104"/>
      <c r="D61" s="105" t="s">
        <v>1519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" customHeight="1">
      <c r="B68" s="33"/>
      <c r="C68" s="21" t="s">
        <v>122</v>
      </c>
      <c r="L68" s="33"/>
    </row>
    <row r="69" spans="2:20" s="1" customFormat="1" ht="6.9" customHeight="1">
      <c r="B69" s="33"/>
      <c r="L69" s="33"/>
    </row>
    <row r="70" spans="2:20" s="1" customFormat="1" ht="12" customHeight="1">
      <c r="B70" s="33"/>
      <c r="C70" s="27" t="s">
        <v>16</v>
      </c>
      <c r="L70" s="33"/>
    </row>
    <row r="71" spans="2:20" s="1" customFormat="1" ht="16.5" customHeight="1">
      <c r="B71" s="33"/>
      <c r="E71" s="312" t="str">
        <f>E7</f>
        <v>Zliv ÚV - stavební úpravy a výměna vystrojení</v>
      </c>
      <c r="F71" s="313"/>
      <c r="G71" s="313"/>
      <c r="H71" s="313"/>
      <c r="L71" s="33"/>
    </row>
    <row r="72" spans="2:20" s="1" customFormat="1" ht="12" customHeight="1">
      <c r="B72" s="33"/>
      <c r="C72" s="27" t="s">
        <v>111</v>
      </c>
      <c r="L72" s="33"/>
    </row>
    <row r="73" spans="2:20" s="1" customFormat="1" ht="16.5" customHeight="1">
      <c r="B73" s="33"/>
      <c r="E73" s="275" t="str">
        <f>E9</f>
        <v>PS-01 - Technologická část strojní</v>
      </c>
      <c r="F73" s="314"/>
      <c r="G73" s="314"/>
      <c r="H73" s="314"/>
      <c r="L73" s="33"/>
    </row>
    <row r="74" spans="2:20" s="1" customFormat="1" ht="6.9" customHeight="1">
      <c r="B74" s="33"/>
      <c r="L74" s="33"/>
    </row>
    <row r="75" spans="2:20" s="1" customFormat="1" ht="12" customHeight="1">
      <c r="B75" s="33"/>
      <c r="C75" s="27" t="s">
        <v>22</v>
      </c>
      <c r="F75" s="25" t="str">
        <f>F12</f>
        <v>Zliv</v>
      </c>
      <c r="I75" s="27" t="s">
        <v>24</v>
      </c>
      <c r="J75" s="50" t="str">
        <f>IF(J12="","",J12)</f>
        <v>11. 6. 2024</v>
      </c>
      <c r="L75" s="33"/>
    </row>
    <row r="76" spans="2:20" s="1" customFormat="1" ht="6.9" customHeight="1">
      <c r="B76" s="33"/>
      <c r="L76" s="33"/>
    </row>
    <row r="77" spans="2:20" s="1" customFormat="1" ht="15.15" customHeight="1">
      <c r="B77" s="33"/>
      <c r="C77" s="27" t="s">
        <v>30</v>
      </c>
      <c r="F77" s="25" t="str">
        <f>E15</f>
        <v>Město Zliv</v>
      </c>
      <c r="I77" s="27" t="s">
        <v>38</v>
      </c>
      <c r="J77" s="31" t="str">
        <f>E21</f>
        <v>VAK projekt s.r.o.</v>
      </c>
      <c r="L77" s="33"/>
    </row>
    <row r="78" spans="2:20" s="1" customFormat="1" ht="25.65" customHeight="1">
      <c r="B78" s="33"/>
      <c r="C78" s="27" t="s">
        <v>36</v>
      </c>
      <c r="F78" s="25" t="str">
        <f>IF(E18="","",E18)</f>
        <v>Vyplň údaj</v>
      </c>
      <c r="I78" s="27" t="s">
        <v>43</v>
      </c>
      <c r="J78" s="31" t="str">
        <f>E24</f>
        <v>Ing. Martina Zamlinská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08"/>
      <c r="C80" s="109" t="s">
        <v>123</v>
      </c>
      <c r="D80" s="110" t="s">
        <v>67</v>
      </c>
      <c r="E80" s="110" t="s">
        <v>63</v>
      </c>
      <c r="F80" s="110" t="s">
        <v>64</v>
      </c>
      <c r="G80" s="110" t="s">
        <v>124</v>
      </c>
      <c r="H80" s="110" t="s">
        <v>125</v>
      </c>
      <c r="I80" s="110" t="s">
        <v>126</v>
      </c>
      <c r="J80" s="110" t="s">
        <v>116</v>
      </c>
      <c r="K80" s="111" t="s">
        <v>127</v>
      </c>
      <c r="L80" s="108"/>
      <c r="M80" s="57" t="s">
        <v>44</v>
      </c>
      <c r="N80" s="58" t="s">
        <v>52</v>
      </c>
      <c r="O80" s="58" t="s">
        <v>128</v>
      </c>
      <c r="P80" s="58" t="s">
        <v>129</v>
      </c>
      <c r="Q80" s="58" t="s">
        <v>130</v>
      </c>
      <c r="R80" s="58" t="s">
        <v>131</v>
      </c>
      <c r="S80" s="58" t="s">
        <v>132</v>
      </c>
      <c r="T80" s="59" t="s">
        <v>133</v>
      </c>
    </row>
    <row r="81" spans="2:65" s="1" customFormat="1" ht="22.8" customHeight="1">
      <c r="B81" s="33"/>
      <c r="C81" s="62" t="s">
        <v>134</v>
      </c>
      <c r="J81" s="112">
        <f>BK81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7" t="s">
        <v>81</v>
      </c>
      <c r="AU81" s="17" t="s">
        <v>117</v>
      </c>
      <c r="BK81" s="115">
        <f>BK82</f>
        <v>0</v>
      </c>
    </row>
    <row r="82" spans="2:65" s="11" customFormat="1" ht="25.95" customHeight="1">
      <c r="B82" s="116"/>
      <c r="D82" s="117" t="s">
        <v>81</v>
      </c>
      <c r="E82" s="118" t="s">
        <v>351</v>
      </c>
      <c r="F82" s="118" t="s">
        <v>1346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151</v>
      </c>
      <c r="AT82" s="124" t="s">
        <v>81</v>
      </c>
      <c r="AU82" s="124" t="s">
        <v>82</v>
      </c>
      <c r="AY82" s="117" t="s">
        <v>137</v>
      </c>
      <c r="BK82" s="125">
        <f>BK83</f>
        <v>0</v>
      </c>
    </row>
    <row r="83" spans="2:65" s="11" customFormat="1" ht="22.8" customHeight="1">
      <c r="B83" s="116"/>
      <c r="D83" s="117" t="s">
        <v>81</v>
      </c>
      <c r="E83" s="126" t="s">
        <v>1520</v>
      </c>
      <c r="F83" s="126" t="s">
        <v>1521</v>
      </c>
      <c r="I83" s="119"/>
      <c r="J83" s="127">
        <f>BK83</f>
        <v>0</v>
      </c>
      <c r="L83" s="116"/>
      <c r="M83" s="121"/>
      <c r="P83" s="122">
        <f>SUM(P84:P85)</f>
        <v>0</v>
      </c>
      <c r="R83" s="122">
        <f>SUM(R84:R85)</f>
        <v>0</v>
      </c>
      <c r="T83" s="123">
        <f>SUM(T84:T85)</f>
        <v>0</v>
      </c>
      <c r="AR83" s="117" t="s">
        <v>151</v>
      </c>
      <c r="AT83" s="124" t="s">
        <v>81</v>
      </c>
      <c r="AU83" s="124" t="s">
        <v>90</v>
      </c>
      <c r="AY83" s="117" t="s">
        <v>137</v>
      </c>
      <c r="BK83" s="125">
        <f>SUM(BK84:BK85)</f>
        <v>0</v>
      </c>
    </row>
    <row r="84" spans="2:65" s="1" customFormat="1" ht="16.5" customHeight="1">
      <c r="B84" s="33"/>
      <c r="C84" s="128" t="s">
        <v>90</v>
      </c>
      <c r="D84" s="128" t="s">
        <v>140</v>
      </c>
      <c r="E84" s="129" t="s">
        <v>1522</v>
      </c>
      <c r="F84" s="130" t="s">
        <v>104</v>
      </c>
      <c r="G84" s="131" t="s">
        <v>143</v>
      </c>
      <c r="H84" s="132">
        <v>1</v>
      </c>
      <c r="I84" s="133">
        <f>'Rekapitulace PS-01'!F27</f>
        <v>0</v>
      </c>
      <c r="J84" s="134">
        <f>ROUND(I84*H84,2)</f>
        <v>0</v>
      </c>
      <c r="K84" s="130" t="s">
        <v>44</v>
      </c>
      <c r="L84" s="33"/>
      <c r="M84" s="135" t="s">
        <v>44</v>
      </c>
      <c r="N84" s="136" t="s">
        <v>53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618</v>
      </c>
      <c r="AT84" s="139" t="s">
        <v>140</v>
      </c>
      <c r="AU84" s="139" t="s">
        <v>92</v>
      </c>
      <c r="AY84" s="17" t="s">
        <v>137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7" t="s">
        <v>90</v>
      </c>
      <c r="BK84" s="140">
        <f>ROUND(I84*H84,2)</f>
        <v>0</v>
      </c>
      <c r="BL84" s="17" t="s">
        <v>618</v>
      </c>
      <c r="BM84" s="139" t="s">
        <v>1523</v>
      </c>
    </row>
    <row r="85" spans="2:65" s="12" customFormat="1" ht="10.199999999999999">
      <c r="B85" s="145"/>
      <c r="D85" s="141" t="s">
        <v>163</v>
      </c>
      <c r="E85" s="146" t="s">
        <v>44</v>
      </c>
      <c r="F85" s="147" t="s">
        <v>90</v>
      </c>
      <c r="H85" s="148">
        <v>1</v>
      </c>
      <c r="I85" s="149"/>
      <c r="L85" s="145"/>
      <c r="M85" s="152"/>
      <c r="N85" s="153"/>
      <c r="O85" s="153"/>
      <c r="P85" s="153"/>
      <c r="Q85" s="153"/>
      <c r="R85" s="153"/>
      <c r="S85" s="153"/>
      <c r="T85" s="154"/>
      <c r="AT85" s="146" t="s">
        <v>163</v>
      </c>
      <c r="AU85" s="146" t="s">
        <v>92</v>
      </c>
      <c r="AV85" s="12" t="s">
        <v>92</v>
      </c>
      <c r="AW85" s="12" t="s">
        <v>42</v>
      </c>
      <c r="AX85" s="12" t="s">
        <v>90</v>
      </c>
      <c r="AY85" s="146" t="s">
        <v>137</v>
      </c>
    </row>
    <row r="86" spans="2:65" s="1" customFormat="1" ht="6.9" customHeight="1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33"/>
    </row>
  </sheetData>
  <sheetProtection algorithmName="SHA-512" hashValue="y5g0VNAeC4/yqOpT7MQ2vSTQrWKJNzoDNouZcdcQ6gxRkAaGcPaZw0ai1ACOUQDsZU4Z/b6LP9k4+sZngZ3yPg==" saltValue="maIbtMq3ByGP9AbjjQWGec/NMXjBGPqDL3zUFQluN23m3aKCr1wDsW5EPfy4fEPyUEmk2jsEb0+KsYwN6rHUHg==" spinCount="100000" sheet="1" objects="1" scenarios="1" formatColumns="0" formatRows="0" autoFilter="0"/>
  <autoFilter ref="C80:K85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E969E-63B2-4239-97FB-16FC0B4827A4}">
  <dimension ref="A1:F27"/>
  <sheetViews>
    <sheetView workbookViewId="0">
      <selection activeCell="C12" sqref="C12:D12"/>
    </sheetView>
  </sheetViews>
  <sheetFormatPr defaultColWidth="11.7109375" defaultRowHeight="13.2"/>
  <cols>
    <col min="1" max="1" width="5.5703125" style="413" customWidth="1"/>
    <col min="2" max="2" width="7.85546875" style="413" customWidth="1"/>
    <col min="3" max="3" width="52.28515625" style="413" customWidth="1"/>
    <col min="4" max="4" width="11.42578125" style="413" customWidth="1"/>
    <col min="5" max="5" width="15" style="413" customWidth="1"/>
    <col min="6" max="6" width="19.42578125" style="413" bestFit="1" customWidth="1"/>
    <col min="7" max="16384" width="11.7109375" style="413"/>
  </cols>
  <sheetData>
    <row r="1" spans="1:6" ht="17.399999999999999">
      <c r="A1" s="463" t="s">
        <v>2024</v>
      </c>
      <c r="B1" s="462"/>
      <c r="C1" s="462"/>
      <c r="D1" s="462"/>
      <c r="E1" s="462"/>
      <c r="F1" s="461"/>
    </row>
    <row r="2" spans="1:6">
      <c r="A2" s="459" t="s">
        <v>2023</v>
      </c>
      <c r="B2" s="458"/>
      <c r="C2" s="458" t="s">
        <v>17</v>
      </c>
      <c r="D2" s="450"/>
      <c r="E2" s="450"/>
      <c r="F2" s="460"/>
    </row>
    <row r="3" spans="1:6">
      <c r="A3" s="459" t="s">
        <v>2022</v>
      </c>
      <c r="B3" s="458"/>
      <c r="C3" s="458" t="s">
        <v>1998</v>
      </c>
      <c r="D3" s="450"/>
      <c r="E3" s="450"/>
      <c r="F3" s="457" t="s">
        <v>2021</v>
      </c>
    </row>
    <row r="4" spans="1:6">
      <c r="A4" s="459" t="s">
        <v>2020</v>
      </c>
      <c r="B4" s="458"/>
      <c r="C4" s="458" t="s">
        <v>2013</v>
      </c>
      <c r="D4" s="450"/>
      <c r="E4" s="450"/>
      <c r="F4" s="457" t="s">
        <v>2019</v>
      </c>
    </row>
    <row r="5" spans="1:6">
      <c r="A5" s="451" t="s">
        <v>2018</v>
      </c>
      <c r="B5" s="450"/>
      <c r="C5" s="456" t="s">
        <v>2017</v>
      </c>
      <c r="D5" s="455"/>
      <c r="E5" s="455"/>
      <c r="F5" s="454"/>
    </row>
    <row r="6" spans="1:6">
      <c r="A6" s="451" t="s">
        <v>2016</v>
      </c>
      <c r="B6" s="450"/>
      <c r="C6" s="450" t="s">
        <v>40</v>
      </c>
      <c r="D6" s="450"/>
      <c r="E6" s="453"/>
      <c r="F6" s="452">
        <f ca="1" xml:space="preserve"> TODAY()</f>
        <v>45513</v>
      </c>
    </row>
    <row r="7" spans="1:6" ht="13.8" thickBot="1">
      <c r="A7" s="451"/>
      <c r="B7" s="450"/>
      <c r="C7" s="449"/>
      <c r="D7" s="449"/>
      <c r="E7" s="449"/>
      <c r="F7" s="448"/>
    </row>
    <row r="8" spans="1:6" ht="21" thickBot="1">
      <c r="A8" s="447" t="s">
        <v>2015</v>
      </c>
      <c r="B8" s="446" t="s">
        <v>1561</v>
      </c>
      <c r="C8" s="445" t="s">
        <v>64</v>
      </c>
      <c r="D8" s="444"/>
      <c r="E8" s="443"/>
      <c r="F8" s="442" t="s">
        <v>1663</v>
      </c>
    </row>
    <row r="9" spans="1:6">
      <c r="A9" s="441" t="s">
        <v>2014</v>
      </c>
      <c r="B9" s="440"/>
      <c r="C9" s="439" t="s">
        <v>2013</v>
      </c>
      <c r="D9" s="438"/>
      <c r="E9" s="437"/>
      <c r="F9" s="436">
        <f>SUM('PS-01'!F10:F157)</f>
        <v>0</v>
      </c>
    </row>
    <row r="10" spans="1:6">
      <c r="A10" s="431" t="s">
        <v>2012</v>
      </c>
      <c r="B10" s="424"/>
      <c r="C10" s="423" t="s">
        <v>2011</v>
      </c>
      <c r="D10" s="434"/>
      <c r="E10" s="433"/>
      <c r="F10" s="435">
        <f>SUM('PS-01'!F161:F166)</f>
        <v>0</v>
      </c>
    </row>
    <row r="11" spans="1:6">
      <c r="A11" s="431" t="s">
        <v>2010</v>
      </c>
      <c r="B11" s="424"/>
      <c r="C11" s="423" t="s">
        <v>2009</v>
      </c>
      <c r="D11" s="434"/>
      <c r="E11" s="433"/>
      <c r="F11" s="432">
        <f>SUM('PS-01'!F170:F178)</f>
        <v>0</v>
      </c>
    </row>
    <row r="12" spans="1:6">
      <c r="A12" s="431" t="s">
        <v>2008</v>
      </c>
      <c r="B12" s="424"/>
      <c r="C12" s="423" t="s">
        <v>2007</v>
      </c>
      <c r="D12" s="434"/>
      <c r="E12" s="433"/>
      <c r="F12" s="432">
        <f>SUM('PS-01'!F182:F183)</f>
        <v>0</v>
      </c>
    </row>
    <row r="13" spans="1:6">
      <c r="A13" s="431"/>
      <c r="B13" s="424"/>
      <c r="C13" s="423"/>
      <c r="D13" s="434"/>
      <c r="E13" s="433"/>
      <c r="F13" s="432"/>
    </row>
    <row r="14" spans="1:6">
      <c r="A14" s="431"/>
      <c r="B14" s="424"/>
      <c r="C14" s="430"/>
      <c r="D14" s="429"/>
      <c r="E14" s="421"/>
      <c r="F14" s="426"/>
    </row>
    <row r="15" spans="1:6">
      <c r="A15" s="427"/>
      <c r="B15" s="424"/>
      <c r="C15" s="423"/>
      <c r="D15" s="422"/>
      <c r="E15" s="421"/>
      <c r="F15" s="426"/>
    </row>
    <row r="16" spans="1:6">
      <c r="A16" s="427"/>
      <c r="B16" s="424"/>
      <c r="C16" s="423"/>
      <c r="D16" s="422"/>
      <c r="E16" s="421"/>
      <c r="F16" s="428"/>
    </row>
    <row r="17" spans="1:6">
      <c r="A17" s="427"/>
      <c r="B17" s="424"/>
      <c r="C17" s="423"/>
      <c r="D17" s="422"/>
      <c r="E17" s="421"/>
      <c r="F17" s="428"/>
    </row>
    <row r="18" spans="1:6">
      <c r="A18" s="427"/>
      <c r="B18" s="424"/>
      <c r="C18" s="423"/>
      <c r="D18" s="422"/>
      <c r="E18" s="421"/>
      <c r="F18" s="428"/>
    </row>
    <row r="19" spans="1:6">
      <c r="A19" s="427"/>
      <c r="B19" s="424"/>
      <c r="C19" s="423"/>
      <c r="D19" s="422"/>
      <c r="E19" s="421"/>
      <c r="F19" s="428"/>
    </row>
    <row r="20" spans="1:6">
      <c r="A20" s="427"/>
      <c r="B20" s="424"/>
      <c r="C20" s="423"/>
      <c r="D20" s="422"/>
      <c r="E20" s="421"/>
      <c r="F20" s="426"/>
    </row>
    <row r="21" spans="1:6">
      <c r="A21" s="427"/>
      <c r="B21" s="424"/>
      <c r="C21" s="423"/>
      <c r="D21" s="422"/>
      <c r="E21" s="421"/>
      <c r="F21" s="426"/>
    </row>
    <row r="22" spans="1:6">
      <c r="A22" s="427"/>
      <c r="B22" s="424"/>
      <c r="C22" s="423"/>
      <c r="D22" s="422"/>
      <c r="E22" s="421"/>
      <c r="F22" s="426"/>
    </row>
    <row r="23" spans="1:6">
      <c r="A23" s="425"/>
      <c r="B23" s="424"/>
      <c r="C23" s="423"/>
      <c r="D23" s="422"/>
      <c r="E23" s="421"/>
      <c r="F23" s="426"/>
    </row>
    <row r="24" spans="1:6">
      <c r="A24" s="425"/>
      <c r="B24" s="424"/>
      <c r="C24" s="423"/>
      <c r="D24" s="422"/>
      <c r="E24" s="421"/>
      <c r="F24" s="426"/>
    </row>
    <row r="25" spans="1:6">
      <c r="A25" s="425"/>
      <c r="B25" s="424"/>
      <c r="C25" s="423"/>
      <c r="D25" s="422"/>
      <c r="E25" s="421"/>
      <c r="F25" s="426"/>
    </row>
    <row r="26" spans="1:6" ht="13.8" thickBot="1">
      <c r="A26" s="425"/>
      <c r="B26" s="424"/>
      <c r="C26" s="423"/>
      <c r="D26" s="422"/>
      <c r="E26" s="421"/>
      <c r="F26" s="420"/>
    </row>
    <row r="27" spans="1:6" ht="16.2" thickBot="1">
      <c r="A27" s="419" t="s">
        <v>2006</v>
      </c>
      <c r="B27" s="418"/>
      <c r="C27" s="417"/>
      <c r="D27" s="416"/>
      <c r="E27" s="415"/>
      <c r="F27" s="414">
        <f>SUM(F9:F26)</f>
        <v>0</v>
      </c>
    </row>
  </sheetData>
  <mergeCells count="21">
    <mergeCell ref="C5:F5"/>
    <mergeCell ref="C8:D8"/>
    <mergeCell ref="C14:D14"/>
    <mergeCell ref="C16:D16"/>
    <mergeCell ref="C9:D9"/>
    <mergeCell ref="C15:D15"/>
    <mergeCell ref="C12:D12"/>
    <mergeCell ref="C11:D11"/>
    <mergeCell ref="C13:D13"/>
    <mergeCell ref="C10:D10"/>
    <mergeCell ref="A27:C27"/>
    <mergeCell ref="C26:D26"/>
    <mergeCell ref="C25:D25"/>
    <mergeCell ref="C18:D18"/>
    <mergeCell ref="C23:D23"/>
    <mergeCell ref="C19:D19"/>
    <mergeCell ref="C21:D21"/>
    <mergeCell ref="C24:D24"/>
    <mergeCell ref="C20:D20"/>
    <mergeCell ref="C22:D22"/>
    <mergeCell ref="C17:D1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E813-449E-4896-844B-A60B983FC440}">
  <dimension ref="A1:J5393"/>
  <sheetViews>
    <sheetView showZeros="0" view="pageBreakPreview" zoomScale="90" zoomScaleNormal="100" zoomScaleSheetLayoutView="90" workbookViewId="0">
      <pane ySplit="2" topLeftCell="A3" activePane="bottomLeft" state="frozen"/>
      <selection pane="bottomLeft" activeCell="E10" sqref="E10"/>
    </sheetView>
  </sheetViews>
  <sheetFormatPr defaultColWidth="11.5703125" defaultRowHeight="13.2"/>
  <cols>
    <col min="1" max="1" width="7.7109375" style="328" customWidth="1"/>
    <col min="2" max="2" width="109.28515625" style="327" customWidth="1"/>
    <col min="3" max="3" width="8.28515625" style="326" customWidth="1"/>
    <col min="4" max="4" width="10.140625" style="326" customWidth="1"/>
    <col min="5" max="5" width="12.85546875" style="325" customWidth="1"/>
    <col min="6" max="6" width="14.7109375" style="325" customWidth="1"/>
    <col min="7" max="7" width="13.42578125" style="324" customWidth="1"/>
    <col min="8" max="8" width="17.140625" style="324" customWidth="1"/>
    <col min="9" max="9" width="11.5703125" style="324"/>
    <col min="10" max="10" width="77.5703125" style="324" customWidth="1"/>
    <col min="11" max="16384" width="11.5703125" style="324"/>
  </cols>
  <sheetData>
    <row r="1" spans="1:9">
      <c r="A1" s="412" t="s">
        <v>2005</v>
      </c>
      <c r="B1" s="411" t="s">
        <v>2004</v>
      </c>
      <c r="C1" s="411" t="s">
        <v>124</v>
      </c>
      <c r="D1" s="411" t="s">
        <v>125</v>
      </c>
      <c r="E1" s="409" t="s">
        <v>2003</v>
      </c>
      <c r="F1" s="409" t="s">
        <v>2002</v>
      </c>
      <c r="G1" s="411" t="s">
        <v>2001</v>
      </c>
      <c r="H1" s="411" t="s">
        <v>67</v>
      </c>
    </row>
    <row r="2" spans="1:9">
      <c r="A2" s="412"/>
      <c r="B2" s="411"/>
      <c r="C2" s="411"/>
      <c r="D2" s="411"/>
      <c r="E2" s="409" t="s">
        <v>2000</v>
      </c>
      <c r="F2" s="409" t="s">
        <v>1999</v>
      </c>
      <c r="G2" s="411"/>
      <c r="H2" s="411"/>
    </row>
    <row r="3" spans="1:9">
      <c r="A3" s="410"/>
      <c r="B3" s="408"/>
      <c r="C3" s="408"/>
      <c r="D3" s="408"/>
      <c r="E3" s="409"/>
      <c r="F3" s="409"/>
      <c r="G3" s="408"/>
      <c r="H3" s="408"/>
    </row>
    <row r="4" spans="1:9" ht="12.75" customHeight="1">
      <c r="A4" s="407" t="s">
        <v>1998</v>
      </c>
      <c r="B4" s="407"/>
      <c r="C4" s="383"/>
      <c r="D4" s="383"/>
      <c r="E4" s="384"/>
      <c r="F4" s="384"/>
      <c r="G4" s="383"/>
      <c r="H4" s="383"/>
    </row>
    <row r="5" spans="1:9" ht="12.75" customHeight="1">
      <c r="A5" s="385"/>
      <c r="B5" s="385"/>
      <c r="C5" s="383"/>
      <c r="D5" s="383"/>
      <c r="E5" s="384"/>
      <c r="F5" s="384"/>
      <c r="G5" s="383"/>
      <c r="H5" s="383"/>
    </row>
    <row r="6" spans="1:9" ht="12.75" customHeight="1">
      <c r="A6" s="385"/>
      <c r="B6" s="406" t="s">
        <v>1997</v>
      </c>
      <c r="C6" s="383"/>
      <c r="D6" s="383"/>
      <c r="E6" s="384"/>
      <c r="F6" s="384"/>
      <c r="G6" s="383"/>
      <c r="H6" s="383"/>
    </row>
    <row r="7" spans="1:9">
      <c r="A7" s="385"/>
      <c r="B7" s="385"/>
      <c r="C7" s="383"/>
      <c r="D7" s="383"/>
      <c r="E7" s="384"/>
      <c r="F7" s="384"/>
      <c r="G7" s="383"/>
      <c r="H7" s="383"/>
    </row>
    <row r="8" spans="1:9">
      <c r="A8" s="378" t="s">
        <v>1996</v>
      </c>
      <c r="B8" s="405"/>
      <c r="C8" s="356"/>
      <c r="D8" s="356"/>
      <c r="E8" s="384">
        <f>F8*C8</f>
        <v>0</v>
      </c>
      <c r="F8" s="384"/>
      <c r="G8" s="356"/>
      <c r="H8" s="356"/>
    </row>
    <row r="9" spans="1:9">
      <c r="A9" s="404"/>
      <c r="B9" s="403" t="s">
        <v>1995</v>
      </c>
      <c r="C9" s="356"/>
      <c r="D9" s="356"/>
      <c r="E9" s="384"/>
      <c r="F9" s="384"/>
      <c r="G9" s="356"/>
      <c r="H9" s="356"/>
    </row>
    <row r="10" spans="1:9" ht="91.8">
      <c r="A10" s="402" t="s">
        <v>1994</v>
      </c>
      <c r="B10" s="377" t="s">
        <v>1993</v>
      </c>
      <c r="C10" s="374" t="s">
        <v>1715</v>
      </c>
      <c r="D10" s="374">
        <v>1</v>
      </c>
      <c r="E10" s="401"/>
      <c r="F10" s="372">
        <f>E10*D10</f>
        <v>0</v>
      </c>
      <c r="G10" s="374"/>
      <c r="H10" s="374"/>
    </row>
    <row r="11" spans="1:9" ht="34.799999999999997">
      <c r="A11" s="376" t="s">
        <v>1992</v>
      </c>
      <c r="B11" s="377" t="s">
        <v>1991</v>
      </c>
      <c r="C11" s="374" t="s">
        <v>1764</v>
      </c>
      <c r="D11" s="374">
        <v>1</v>
      </c>
      <c r="E11" s="373"/>
      <c r="F11" s="372">
        <f>E11*D11</f>
        <v>0</v>
      </c>
      <c r="G11" s="374"/>
      <c r="H11" s="374"/>
      <c r="I11" s="400"/>
    </row>
    <row r="12" spans="1:9" ht="22.8">
      <c r="A12" s="376" t="s">
        <v>1990</v>
      </c>
      <c r="B12" s="377" t="s">
        <v>1989</v>
      </c>
      <c r="C12" s="374" t="s">
        <v>1764</v>
      </c>
      <c r="D12" s="374">
        <v>1</v>
      </c>
      <c r="E12" s="373"/>
      <c r="F12" s="372">
        <f>E12*D12</f>
        <v>0</v>
      </c>
      <c r="G12" s="374"/>
      <c r="H12" s="374"/>
    </row>
    <row r="13" spans="1:9" ht="22.8">
      <c r="A13" s="376" t="s">
        <v>1988</v>
      </c>
      <c r="B13" s="377" t="s">
        <v>1987</v>
      </c>
      <c r="C13" s="374" t="s">
        <v>1764</v>
      </c>
      <c r="D13" s="374">
        <v>1</v>
      </c>
      <c r="E13" s="373"/>
      <c r="F13" s="372">
        <f>E13*D13</f>
        <v>0</v>
      </c>
      <c r="G13" s="374"/>
      <c r="H13" s="374"/>
    </row>
    <row r="14" spans="1:9" ht="34.799999999999997">
      <c r="A14" s="376" t="s">
        <v>1986</v>
      </c>
      <c r="B14" s="386" t="s">
        <v>1985</v>
      </c>
      <c r="C14" s="374" t="s">
        <v>1764</v>
      </c>
      <c r="D14" s="374">
        <v>1</v>
      </c>
      <c r="E14" s="373"/>
      <c r="F14" s="372">
        <f>E14*D14</f>
        <v>0</v>
      </c>
      <c r="G14" s="374"/>
      <c r="H14" s="374"/>
    </row>
    <row r="15" spans="1:9" ht="34.799999999999997">
      <c r="A15" s="376" t="s">
        <v>1984</v>
      </c>
      <c r="B15" s="392" t="s">
        <v>1983</v>
      </c>
      <c r="C15" s="374" t="s">
        <v>1764</v>
      </c>
      <c r="D15" s="374">
        <v>2</v>
      </c>
      <c r="E15" s="373"/>
      <c r="F15" s="372">
        <f>E15*D15</f>
        <v>0</v>
      </c>
      <c r="G15" s="374"/>
      <c r="H15" s="374"/>
    </row>
    <row r="16" spans="1:9" ht="34.200000000000003">
      <c r="A16" s="376" t="s">
        <v>1982</v>
      </c>
      <c r="B16" s="392" t="s">
        <v>1981</v>
      </c>
      <c r="C16" s="374" t="s">
        <v>1764</v>
      </c>
      <c r="D16" s="374">
        <v>14</v>
      </c>
      <c r="E16" s="373"/>
      <c r="F16" s="372">
        <f>E16*D16</f>
        <v>0</v>
      </c>
      <c r="G16" s="374"/>
      <c r="H16" s="374"/>
    </row>
    <row r="17" spans="1:8" ht="22.8">
      <c r="A17" s="376" t="s">
        <v>1980</v>
      </c>
      <c r="B17" s="377" t="s">
        <v>1952</v>
      </c>
      <c r="C17" s="374" t="s">
        <v>311</v>
      </c>
      <c r="D17" s="374">
        <v>6</v>
      </c>
      <c r="E17" s="373"/>
      <c r="F17" s="372">
        <f>E17*D17</f>
        <v>0</v>
      </c>
      <c r="G17" s="374"/>
      <c r="H17" s="374"/>
    </row>
    <row r="18" spans="1:8" ht="22.8">
      <c r="A18" s="376" t="s">
        <v>1979</v>
      </c>
      <c r="B18" s="386" t="s">
        <v>1940</v>
      </c>
      <c r="C18" s="374" t="s">
        <v>1764</v>
      </c>
      <c r="D18" s="374">
        <v>1</v>
      </c>
      <c r="E18" s="373"/>
      <c r="F18" s="372">
        <f>E18*D18</f>
        <v>0</v>
      </c>
      <c r="G18" s="374"/>
      <c r="H18" s="374"/>
    </row>
    <row r="19" spans="1:8" ht="22.8">
      <c r="A19" s="376" t="s">
        <v>1978</v>
      </c>
      <c r="B19" s="386" t="s">
        <v>1858</v>
      </c>
      <c r="C19" s="374" t="s">
        <v>1764</v>
      </c>
      <c r="D19" s="374">
        <v>4</v>
      </c>
      <c r="E19" s="373"/>
      <c r="F19" s="372">
        <f>E19*D19</f>
        <v>0</v>
      </c>
      <c r="G19" s="374"/>
      <c r="H19" s="374"/>
    </row>
    <row r="20" spans="1:8" ht="22.8">
      <c r="A20" s="376" t="s">
        <v>1977</v>
      </c>
      <c r="B20" s="377" t="s">
        <v>1860</v>
      </c>
      <c r="C20" s="374" t="s">
        <v>1976</v>
      </c>
      <c r="D20" s="374">
        <v>1</v>
      </c>
      <c r="E20" s="373"/>
      <c r="F20" s="399">
        <f>E20*D20</f>
        <v>0</v>
      </c>
      <c r="G20" s="374"/>
      <c r="H20" s="374"/>
    </row>
    <row r="21" spans="1:8" ht="68.400000000000006">
      <c r="A21" s="376" t="s">
        <v>1975</v>
      </c>
      <c r="B21" s="377" t="s">
        <v>1974</v>
      </c>
      <c r="C21" s="374" t="s">
        <v>1764</v>
      </c>
      <c r="D21" s="374">
        <v>1</v>
      </c>
      <c r="E21" s="373"/>
      <c r="F21" s="372">
        <f>E21*D21</f>
        <v>0</v>
      </c>
      <c r="G21" s="374"/>
      <c r="H21" s="374"/>
    </row>
    <row r="22" spans="1:8" ht="34.200000000000003">
      <c r="A22" s="376" t="s">
        <v>1973</v>
      </c>
      <c r="B22" s="377" t="s">
        <v>1856</v>
      </c>
      <c r="C22" s="374" t="s">
        <v>1764</v>
      </c>
      <c r="D22" s="374">
        <v>1</v>
      </c>
      <c r="E22" s="373"/>
      <c r="F22" s="372">
        <f>E22*D22</f>
        <v>0</v>
      </c>
      <c r="G22" s="374"/>
      <c r="H22" s="374"/>
    </row>
    <row r="23" spans="1:8" ht="22.8">
      <c r="A23" s="376" t="s">
        <v>1972</v>
      </c>
      <c r="B23" s="377" t="s">
        <v>1971</v>
      </c>
      <c r="C23" s="374" t="s">
        <v>1764</v>
      </c>
      <c r="D23" s="374">
        <v>1</v>
      </c>
      <c r="E23" s="373"/>
      <c r="F23" s="372">
        <f>E23*D23</f>
        <v>0</v>
      </c>
      <c r="G23" s="374"/>
      <c r="H23" s="374"/>
    </row>
    <row r="24" spans="1:8" ht="22.8">
      <c r="A24" s="376" t="s">
        <v>1970</v>
      </c>
      <c r="B24" s="386" t="s">
        <v>1969</v>
      </c>
      <c r="C24" s="374" t="s">
        <v>1764</v>
      </c>
      <c r="D24" s="374">
        <v>2</v>
      </c>
      <c r="E24" s="373"/>
      <c r="F24" s="372">
        <f>E24*D24</f>
        <v>0</v>
      </c>
      <c r="G24" s="374"/>
      <c r="H24" s="374"/>
    </row>
    <row r="25" spans="1:8" ht="22.8">
      <c r="A25" s="376" t="s">
        <v>1968</v>
      </c>
      <c r="B25" s="377" t="s">
        <v>1782</v>
      </c>
      <c r="C25" s="374" t="s">
        <v>1764</v>
      </c>
      <c r="D25" s="374">
        <v>1</v>
      </c>
      <c r="E25" s="373"/>
      <c r="F25" s="372">
        <f>E25*D25</f>
        <v>0</v>
      </c>
      <c r="G25" s="374"/>
      <c r="H25" s="374"/>
    </row>
    <row r="26" spans="1:8" ht="34.200000000000003">
      <c r="A26" s="376" t="s">
        <v>1967</v>
      </c>
      <c r="B26" s="377" t="s">
        <v>1966</v>
      </c>
      <c r="C26" s="374" t="s">
        <v>1764</v>
      </c>
      <c r="D26" s="374">
        <v>1</v>
      </c>
      <c r="E26" s="373"/>
      <c r="F26" s="372">
        <f>E26*D26</f>
        <v>0</v>
      </c>
      <c r="G26" s="374"/>
      <c r="H26" s="374"/>
    </row>
    <row r="27" spans="1:8">
      <c r="A27" s="391"/>
      <c r="B27" s="390" t="s">
        <v>1965</v>
      </c>
      <c r="C27" s="389"/>
      <c r="D27" s="389"/>
      <c r="E27" s="388"/>
      <c r="F27" s="388"/>
      <c r="G27" s="387"/>
      <c r="H27" s="387"/>
    </row>
    <row r="28" spans="1:8" ht="34.200000000000003">
      <c r="A28" s="376" t="s">
        <v>1964</v>
      </c>
      <c r="B28" s="392" t="s">
        <v>1882</v>
      </c>
      <c r="C28" s="374" t="s">
        <v>1764</v>
      </c>
      <c r="D28" s="374">
        <v>13</v>
      </c>
      <c r="E28" s="373"/>
      <c r="F28" s="372">
        <f>E28*D28</f>
        <v>0</v>
      </c>
      <c r="G28" s="374"/>
      <c r="H28" s="374"/>
    </row>
    <row r="29" spans="1:8" ht="34.200000000000003">
      <c r="A29" s="376" t="s">
        <v>1963</v>
      </c>
      <c r="B29" s="392" t="s">
        <v>1884</v>
      </c>
      <c r="C29" s="374" t="s">
        <v>1764</v>
      </c>
      <c r="D29" s="374">
        <v>2</v>
      </c>
      <c r="E29" s="373"/>
      <c r="F29" s="372">
        <f>E29*D29</f>
        <v>0</v>
      </c>
      <c r="G29" s="374"/>
      <c r="H29" s="374"/>
    </row>
    <row r="30" spans="1:8" ht="22.8">
      <c r="A30" s="376" t="s">
        <v>1962</v>
      </c>
      <c r="B30" s="377" t="s">
        <v>1888</v>
      </c>
      <c r="C30" s="374" t="s">
        <v>311</v>
      </c>
      <c r="D30" s="374">
        <v>0.5</v>
      </c>
      <c r="E30" s="373"/>
      <c r="F30" s="372">
        <f>E30*D30</f>
        <v>0</v>
      </c>
      <c r="G30" s="374"/>
      <c r="H30" s="374"/>
    </row>
    <row r="31" spans="1:8" ht="22.8">
      <c r="A31" s="376" t="s">
        <v>1961</v>
      </c>
      <c r="B31" s="377" t="s">
        <v>1952</v>
      </c>
      <c r="C31" s="374" t="s">
        <v>311</v>
      </c>
      <c r="D31" s="374">
        <v>0.2</v>
      </c>
      <c r="E31" s="373"/>
      <c r="F31" s="372">
        <f>E31*D31</f>
        <v>0</v>
      </c>
      <c r="G31" s="374"/>
      <c r="H31" s="374"/>
    </row>
    <row r="32" spans="1:8" ht="34.200000000000003">
      <c r="A32" s="376" t="s">
        <v>1960</v>
      </c>
      <c r="B32" s="392" t="s">
        <v>1954</v>
      </c>
      <c r="C32" s="374" t="s">
        <v>1764</v>
      </c>
      <c r="D32" s="374">
        <v>2</v>
      </c>
      <c r="E32" s="373"/>
      <c r="F32" s="372">
        <f>E32*D32</f>
        <v>0</v>
      </c>
      <c r="G32" s="374"/>
      <c r="H32" s="374"/>
    </row>
    <row r="33" spans="1:8" ht="34.200000000000003">
      <c r="A33" s="376" t="s">
        <v>1959</v>
      </c>
      <c r="B33" s="392" t="s">
        <v>1956</v>
      </c>
      <c r="C33" s="374" t="s">
        <v>1764</v>
      </c>
      <c r="D33" s="374">
        <v>2</v>
      </c>
      <c r="E33" s="373"/>
      <c r="F33" s="372">
        <f>E33*D33</f>
        <v>0</v>
      </c>
      <c r="G33" s="374"/>
      <c r="H33" s="374"/>
    </row>
    <row r="34" spans="1:8">
      <c r="A34" s="391"/>
      <c r="B34" s="390" t="s">
        <v>1958</v>
      </c>
      <c r="C34" s="389"/>
      <c r="D34" s="389"/>
      <c r="E34" s="388"/>
      <c r="F34" s="388"/>
      <c r="G34" s="387"/>
      <c r="H34" s="387"/>
    </row>
    <row r="35" spans="1:8" ht="34.200000000000003">
      <c r="A35" s="376" t="s">
        <v>1957</v>
      </c>
      <c r="B35" s="392" t="s">
        <v>1956</v>
      </c>
      <c r="C35" s="374" t="s">
        <v>1764</v>
      </c>
      <c r="D35" s="374">
        <v>8</v>
      </c>
      <c r="E35" s="373"/>
      <c r="F35" s="372">
        <f>E35*D35</f>
        <v>0</v>
      </c>
      <c r="G35" s="374"/>
      <c r="H35" s="374"/>
    </row>
    <row r="36" spans="1:8" ht="34.200000000000003">
      <c r="A36" s="376" t="s">
        <v>1955</v>
      </c>
      <c r="B36" s="392" t="s">
        <v>1954</v>
      </c>
      <c r="C36" s="374" t="s">
        <v>1764</v>
      </c>
      <c r="D36" s="374">
        <v>8</v>
      </c>
      <c r="E36" s="373"/>
      <c r="F36" s="372">
        <f>E36*D36</f>
        <v>0</v>
      </c>
      <c r="G36" s="374"/>
      <c r="H36" s="374"/>
    </row>
    <row r="37" spans="1:8" ht="22.8">
      <c r="A37" s="376" t="s">
        <v>1953</v>
      </c>
      <c r="B37" s="377" t="s">
        <v>1952</v>
      </c>
      <c r="C37" s="374" t="s">
        <v>311</v>
      </c>
      <c r="D37" s="374">
        <v>13</v>
      </c>
      <c r="E37" s="373"/>
      <c r="F37" s="372">
        <f>E37*D37</f>
        <v>0</v>
      </c>
      <c r="G37" s="374"/>
      <c r="H37" s="374"/>
    </row>
    <row r="38" spans="1:8" ht="68.400000000000006">
      <c r="A38" s="376" t="s">
        <v>1951</v>
      </c>
      <c r="B38" s="377" t="s">
        <v>1950</v>
      </c>
      <c r="C38" s="374" t="s">
        <v>1764</v>
      </c>
      <c r="D38" s="374">
        <v>3</v>
      </c>
      <c r="E38" s="373"/>
      <c r="F38" s="372">
        <f>E38*D38</f>
        <v>0</v>
      </c>
      <c r="G38" s="374"/>
      <c r="H38" s="374"/>
    </row>
    <row r="39" spans="1:8" ht="22.8">
      <c r="A39" s="376" t="s">
        <v>1949</v>
      </c>
      <c r="B39" s="386" t="s">
        <v>1948</v>
      </c>
      <c r="C39" s="374" t="s">
        <v>1764</v>
      </c>
      <c r="D39" s="374">
        <v>2</v>
      </c>
      <c r="E39" s="373"/>
      <c r="F39" s="372">
        <f>E39*D39</f>
        <v>0</v>
      </c>
      <c r="G39" s="374"/>
      <c r="H39" s="374"/>
    </row>
    <row r="40" spans="1:8" ht="34.200000000000003">
      <c r="A40" s="376" t="s">
        <v>1947</v>
      </c>
      <c r="B40" s="392" t="s">
        <v>1946</v>
      </c>
      <c r="C40" s="374" t="s">
        <v>1764</v>
      </c>
      <c r="D40" s="374">
        <v>2</v>
      </c>
      <c r="E40" s="373"/>
      <c r="F40" s="372">
        <f>E40*D40</f>
        <v>0</v>
      </c>
      <c r="G40" s="374"/>
      <c r="H40" s="374"/>
    </row>
    <row r="41" spans="1:8" ht="34.200000000000003">
      <c r="A41" s="376" t="s">
        <v>1945</v>
      </c>
      <c r="B41" s="392" t="s">
        <v>1944</v>
      </c>
      <c r="C41" s="374" t="s">
        <v>1764</v>
      </c>
      <c r="D41" s="374">
        <v>2</v>
      </c>
      <c r="E41" s="373"/>
      <c r="F41" s="372">
        <f>E41*D41</f>
        <v>0</v>
      </c>
      <c r="G41" s="374"/>
      <c r="H41" s="374"/>
    </row>
    <row r="42" spans="1:8" ht="34.200000000000003">
      <c r="A42" s="376" t="s">
        <v>1943</v>
      </c>
      <c r="B42" s="392" t="s">
        <v>1942</v>
      </c>
      <c r="C42" s="395" t="s">
        <v>1715</v>
      </c>
      <c r="D42" s="374">
        <v>1</v>
      </c>
      <c r="E42" s="373"/>
      <c r="F42" s="372">
        <f>E42*D42</f>
        <v>0</v>
      </c>
      <c r="G42" s="374"/>
      <c r="H42" s="374"/>
    </row>
    <row r="43" spans="1:8" ht="22.8">
      <c r="A43" s="376" t="s">
        <v>1941</v>
      </c>
      <c r="B43" s="386" t="s">
        <v>1940</v>
      </c>
      <c r="C43" s="374" t="s">
        <v>1764</v>
      </c>
      <c r="D43" s="374">
        <v>6</v>
      </c>
      <c r="E43" s="373"/>
      <c r="F43" s="372">
        <f>E43*D43</f>
        <v>0</v>
      </c>
      <c r="G43" s="374"/>
      <c r="H43" s="374"/>
    </row>
    <row r="44" spans="1:8" ht="22.8">
      <c r="A44" s="376" t="s">
        <v>1939</v>
      </c>
      <c r="B44" s="377" t="s">
        <v>1938</v>
      </c>
      <c r="C44" s="374" t="s">
        <v>1764</v>
      </c>
      <c r="D44" s="374">
        <v>2</v>
      </c>
      <c r="E44" s="373"/>
      <c r="F44" s="372">
        <f>E44*D44</f>
        <v>0</v>
      </c>
      <c r="G44" s="374"/>
      <c r="H44" s="374"/>
    </row>
    <row r="45" spans="1:8" ht="22.8">
      <c r="A45" s="376" t="s">
        <v>1937</v>
      </c>
      <c r="B45" s="377" t="s">
        <v>1936</v>
      </c>
      <c r="C45" s="374" t="s">
        <v>1764</v>
      </c>
      <c r="D45" s="374">
        <v>1</v>
      </c>
      <c r="E45" s="373"/>
      <c r="F45" s="372">
        <f>E45*D45</f>
        <v>0</v>
      </c>
      <c r="G45" s="374"/>
      <c r="H45" s="374"/>
    </row>
    <row r="46" spans="1:8" ht="22.8">
      <c r="A46" s="376" t="s">
        <v>1935</v>
      </c>
      <c r="B46" s="386" t="s">
        <v>1934</v>
      </c>
      <c r="C46" s="374" t="s">
        <v>1764</v>
      </c>
      <c r="D46" s="374">
        <v>1</v>
      </c>
      <c r="E46" s="373"/>
      <c r="F46" s="372">
        <f>E46*D46</f>
        <v>0</v>
      </c>
      <c r="G46" s="374"/>
      <c r="H46" s="374"/>
    </row>
    <row r="47" spans="1:8">
      <c r="A47" s="391"/>
      <c r="B47" s="390" t="s">
        <v>1933</v>
      </c>
      <c r="C47" s="389"/>
      <c r="D47" s="389"/>
      <c r="E47" s="388"/>
      <c r="F47" s="388"/>
      <c r="G47" s="387"/>
      <c r="H47" s="387"/>
    </row>
    <row r="48" spans="1:8" ht="22.8">
      <c r="A48" s="376" t="s">
        <v>1932</v>
      </c>
      <c r="B48" s="377" t="s">
        <v>1829</v>
      </c>
      <c r="C48" s="374" t="s">
        <v>311</v>
      </c>
      <c r="D48" s="374">
        <v>1</v>
      </c>
      <c r="E48" s="373"/>
      <c r="F48" s="372">
        <f>E48*D48</f>
        <v>0</v>
      </c>
      <c r="G48" s="374"/>
      <c r="H48" s="374"/>
    </row>
    <row r="49" spans="1:8" ht="34.200000000000003">
      <c r="A49" s="376" t="s">
        <v>1931</v>
      </c>
      <c r="B49" s="394" t="s">
        <v>1843</v>
      </c>
      <c r="C49" s="395" t="s">
        <v>1764</v>
      </c>
      <c r="D49" s="395">
        <v>1</v>
      </c>
      <c r="E49" s="373"/>
      <c r="F49" s="372">
        <f>E49*D49</f>
        <v>0</v>
      </c>
      <c r="G49" s="374"/>
      <c r="H49" s="374"/>
    </row>
    <row r="50" spans="1:8" ht="34.200000000000003">
      <c r="A50" s="376" t="s">
        <v>1930</v>
      </c>
      <c r="B50" s="392" t="s">
        <v>1833</v>
      </c>
      <c r="C50" s="374" t="s">
        <v>1764</v>
      </c>
      <c r="D50" s="374">
        <v>1</v>
      </c>
      <c r="E50" s="373"/>
      <c r="F50" s="372">
        <f>E50*D50</f>
        <v>0</v>
      </c>
      <c r="G50" s="374"/>
      <c r="H50" s="374"/>
    </row>
    <row r="51" spans="1:8" ht="34.200000000000003">
      <c r="A51" s="376" t="s">
        <v>1929</v>
      </c>
      <c r="B51" s="392" t="s">
        <v>1808</v>
      </c>
      <c r="C51" s="374" t="s">
        <v>1764</v>
      </c>
      <c r="D51" s="374">
        <v>1</v>
      </c>
      <c r="E51" s="373"/>
      <c r="F51" s="372">
        <f>E51*D51</f>
        <v>0</v>
      </c>
      <c r="G51" s="374"/>
      <c r="H51" s="374"/>
    </row>
    <row r="52" spans="1:8" ht="103.2">
      <c r="A52" s="376" t="s">
        <v>1928</v>
      </c>
      <c r="B52" s="377" t="s">
        <v>1927</v>
      </c>
      <c r="C52" s="374" t="s">
        <v>1764</v>
      </c>
      <c r="D52" s="374">
        <v>1</v>
      </c>
      <c r="E52" s="373"/>
      <c r="F52" s="372">
        <f>E52*D52</f>
        <v>0</v>
      </c>
      <c r="G52" s="374"/>
      <c r="H52" s="374"/>
    </row>
    <row r="53" spans="1:8" ht="34.200000000000003">
      <c r="A53" s="376" t="s">
        <v>1926</v>
      </c>
      <c r="B53" s="377" t="s">
        <v>1925</v>
      </c>
      <c r="C53" s="374" t="s">
        <v>1764</v>
      </c>
      <c r="D53" s="374">
        <v>1</v>
      </c>
      <c r="E53" s="373"/>
      <c r="F53" s="372">
        <f>E53*D53</f>
        <v>0</v>
      </c>
      <c r="G53" s="374"/>
      <c r="H53" s="374"/>
    </row>
    <row r="54" spans="1:8">
      <c r="A54" s="391"/>
      <c r="B54" s="390" t="s">
        <v>1924</v>
      </c>
      <c r="C54" s="389"/>
      <c r="D54" s="389"/>
      <c r="E54" s="388"/>
      <c r="F54" s="388"/>
      <c r="G54" s="387"/>
      <c r="H54" s="387"/>
    </row>
    <row r="55" spans="1:8" ht="34.200000000000003">
      <c r="A55" s="376" t="s">
        <v>1923</v>
      </c>
      <c r="B55" s="392" t="s">
        <v>1808</v>
      </c>
      <c r="C55" s="374" t="s">
        <v>1764</v>
      </c>
      <c r="D55" s="374">
        <v>6</v>
      </c>
      <c r="E55" s="373"/>
      <c r="F55" s="372">
        <f>E55*D55</f>
        <v>0</v>
      </c>
      <c r="G55" s="374"/>
      <c r="H55" s="374"/>
    </row>
    <row r="56" spans="1:8" ht="34.200000000000003">
      <c r="A56" s="376" t="s">
        <v>1922</v>
      </c>
      <c r="B56" s="392" t="s">
        <v>1833</v>
      </c>
      <c r="C56" s="374" t="s">
        <v>1764</v>
      </c>
      <c r="D56" s="374">
        <v>6</v>
      </c>
      <c r="E56" s="373"/>
      <c r="F56" s="372">
        <f>E56*D56</f>
        <v>0</v>
      </c>
      <c r="G56" s="374"/>
      <c r="H56" s="374"/>
    </row>
    <row r="57" spans="1:8" ht="22.8">
      <c r="A57" s="376" t="s">
        <v>1921</v>
      </c>
      <c r="B57" s="386" t="s">
        <v>1872</v>
      </c>
      <c r="C57" s="374" t="s">
        <v>1764</v>
      </c>
      <c r="D57" s="374">
        <v>3</v>
      </c>
      <c r="E57" s="373"/>
      <c r="F57" s="372">
        <f>E57*D57</f>
        <v>0</v>
      </c>
      <c r="G57" s="374"/>
      <c r="H57" s="374"/>
    </row>
    <row r="58" spans="1:8" ht="22.8">
      <c r="A58" s="376" t="s">
        <v>1920</v>
      </c>
      <c r="B58" s="377" t="s">
        <v>1829</v>
      </c>
      <c r="C58" s="374" t="s">
        <v>311</v>
      </c>
      <c r="D58" s="374">
        <v>4.5</v>
      </c>
      <c r="E58" s="373"/>
      <c r="F58" s="372">
        <f>E58*D58</f>
        <v>0</v>
      </c>
      <c r="G58" s="374"/>
      <c r="H58" s="374"/>
    </row>
    <row r="59" spans="1:8" ht="91.2">
      <c r="A59" s="376" t="s">
        <v>1919</v>
      </c>
      <c r="B59" s="377" t="s">
        <v>1918</v>
      </c>
      <c r="C59" s="374" t="s">
        <v>1764</v>
      </c>
      <c r="D59" s="374">
        <v>1</v>
      </c>
      <c r="E59" s="373"/>
      <c r="F59" s="372">
        <f>E59*D59</f>
        <v>0</v>
      </c>
      <c r="G59" s="374"/>
      <c r="H59" s="374"/>
    </row>
    <row r="60" spans="1:8" ht="22.8">
      <c r="A60" s="376" t="s">
        <v>1917</v>
      </c>
      <c r="B60" s="386" t="s">
        <v>1916</v>
      </c>
      <c r="C60" s="374" t="s">
        <v>1764</v>
      </c>
      <c r="D60" s="374">
        <v>1</v>
      </c>
      <c r="E60" s="373"/>
      <c r="F60" s="372">
        <f>E60*D60</f>
        <v>0</v>
      </c>
      <c r="G60" s="374"/>
      <c r="H60" s="374"/>
    </row>
    <row r="61" spans="1:8" ht="22.8">
      <c r="A61" s="376" t="s">
        <v>1915</v>
      </c>
      <c r="B61" s="377" t="s">
        <v>1821</v>
      </c>
      <c r="C61" s="374" t="s">
        <v>311</v>
      </c>
      <c r="D61" s="374">
        <v>2</v>
      </c>
      <c r="E61" s="373"/>
      <c r="F61" s="372">
        <f>E61*D61</f>
        <v>0</v>
      </c>
      <c r="G61" s="374"/>
      <c r="H61" s="374"/>
    </row>
    <row r="62" spans="1:8" ht="34.200000000000003">
      <c r="A62" s="376" t="s">
        <v>1914</v>
      </c>
      <c r="B62" s="392" t="s">
        <v>1825</v>
      </c>
      <c r="C62" s="374" t="s">
        <v>1764</v>
      </c>
      <c r="D62" s="374">
        <v>2</v>
      </c>
      <c r="E62" s="373"/>
      <c r="F62" s="372">
        <f>E62*D62</f>
        <v>0</v>
      </c>
      <c r="G62" s="374"/>
      <c r="H62" s="374"/>
    </row>
    <row r="63" spans="1:8" ht="34.200000000000003">
      <c r="A63" s="376" t="s">
        <v>1913</v>
      </c>
      <c r="B63" s="392" t="s">
        <v>1912</v>
      </c>
      <c r="C63" s="374" t="s">
        <v>1764</v>
      </c>
      <c r="D63" s="374">
        <v>2</v>
      </c>
      <c r="E63" s="373"/>
      <c r="F63" s="372">
        <f>E63*D63</f>
        <v>0</v>
      </c>
      <c r="G63" s="374"/>
      <c r="H63" s="374"/>
    </row>
    <row r="64" spans="1:8">
      <c r="A64" s="391"/>
      <c r="B64" s="390" t="s">
        <v>1911</v>
      </c>
      <c r="C64" s="389"/>
      <c r="D64" s="389"/>
      <c r="E64" s="388"/>
      <c r="F64" s="388"/>
      <c r="G64" s="387"/>
      <c r="H64" s="387"/>
    </row>
    <row r="65" spans="1:8" ht="34.200000000000003">
      <c r="A65" s="376" t="s">
        <v>1910</v>
      </c>
      <c r="B65" s="392" t="s">
        <v>1882</v>
      </c>
      <c r="C65" s="374" t="s">
        <v>1764</v>
      </c>
      <c r="D65" s="374">
        <v>11</v>
      </c>
      <c r="E65" s="373"/>
      <c r="F65" s="372">
        <f>E65*D65</f>
        <v>0</v>
      </c>
      <c r="G65" s="374"/>
      <c r="H65" s="374"/>
    </row>
    <row r="66" spans="1:8" ht="34.200000000000003">
      <c r="A66" s="376" t="s">
        <v>1909</v>
      </c>
      <c r="B66" s="392" t="s">
        <v>1884</v>
      </c>
      <c r="C66" s="374" t="s">
        <v>1764</v>
      </c>
      <c r="D66" s="374">
        <v>11</v>
      </c>
      <c r="E66" s="373"/>
      <c r="F66" s="372">
        <f>E66*D66</f>
        <v>0</v>
      </c>
      <c r="G66" s="374"/>
      <c r="H66" s="374"/>
    </row>
    <row r="67" spans="1:8" ht="22.8">
      <c r="A67" s="376" t="s">
        <v>1908</v>
      </c>
      <c r="B67" s="377" t="s">
        <v>1888</v>
      </c>
      <c r="C67" s="374" t="s">
        <v>311</v>
      </c>
      <c r="D67" s="374">
        <v>18</v>
      </c>
      <c r="E67" s="373"/>
      <c r="F67" s="372">
        <f>E67*D67</f>
        <v>0</v>
      </c>
      <c r="G67" s="374"/>
      <c r="H67" s="374"/>
    </row>
    <row r="68" spans="1:8" ht="68.400000000000006">
      <c r="A68" s="376" t="s">
        <v>1907</v>
      </c>
      <c r="B68" s="377" t="s">
        <v>1906</v>
      </c>
      <c r="C68" s="374" t="s">
        <v>1764</v>
      </c>
      <c r="D68" s="374">
        <v>2</v>
      </c>
      <c r="E68" s="373"/>
      <c r="F68" s="372">
        <f>E68*D68</f>
        <v>0</v>
      </c>
      <c r="G68" s="374"/>
      <c r="H68" s="374"/>
    </row>
    <row r="69" spans="1:8" ht="22.8">
      <c r="A69" s="376" t="s">
        <v>1905</v>
      </c>
      <c r="B69" s="386" t="s">
        <v>1886</v>
      </c>
      <c r="C69" s="374" t="s">
        <v>1764</v>
      </c>
      <c r="D69" s="374">
        <v>4</v>
      </c>
      <c r="E69" s="373"/>
      <c r="F69" s="372">
        <f>E69*D69</f>
        <v>0</v>
      </c>
      <c r="G69" s="374"/>
      <c r="H69" s="374"/>
    </row>
    <row r="70" spans="1:8" ht="22.8">
      <c r="A70" s="376" t="s">
        <v>1904</v>
      </c>
      <c r="B70" s="386" t="s">
        <v>1903</v>
      </c>
      <c r="C70" s="374" t="s">
        <v>1764</v>
      </c>
      <c r="D70" s="374">
        <v>1</v>
      </c>
      <c r="E70" s="373"/>
      <c r="F70" s="372">
        <f>E70*D70</f>
        <v>0</v>
      </c>
      <c r="G70" s="374"/>
      <c r="H70" s="374"/>
    </row>
    <row r="71" spans="1:8" ht="22.8">
      <c r="A71" s="376" t="s">
        <v>1902</v>
      </c>
      <c r="B71" s="377" t="s">
        <v>1901</v>
      </c>
      <c r="C71" s="374" t="s">
        <v>311</v>
      </c>
      <c r="D71" s="374">
        <v>0.3</v>
      </c>
      <c r="E71" s="373"/>
      <c r="F71" s="372">
        <f>E71*D71</f>
        <v>0</v>
      </c>
      <c r="G71" s="374"/>
      <c r="H71" s="374"/>
    </row>
    <row r="72" spans="1:8" ht="22.8">
      <c r="A72" s="376" t="s">
        <v>1900</v>
      </c>
      <c r="B72" s="386" t="s">
        <v>1899</v>
      </c>
      <c r="C72" s="374" t="s">
        <v>1764</v>
      </c>
      <c r="D72" s="374">
        <v>2</v>
      </c>
      <c r="E72" s="373"/>
      <c r="F72" s="372">
        <f>E72*D72</f>
        <v>0</v>
      </c>
      <c r="G72" s="374"/>
      <c r="H72" s="374"/>
    </row>
    <row r="73" spans="1:8" ht="22.8">
      <c r="A73" s="376" t="s">
        <v>1898</v>
      </c>
      <c r="B73" s="377" t="s">
        <v>1897</v>
      </c>
      <c r="C73" s="374" t="s">
        <v>1764</v>
      </c>
      <c r="D73" s="374">
        <v>1</v>
      </c>
      <c r="E73" s="373"/>
      <c r="F73" s="372">
        <f>E73*D73</f>
        <v>0</v>
      </c>
      <c r="G73" s="374"/>
      <c r="H73" s="374"/>
    </row>
    <row r="74" spans="1:8" ht="22.8">
      <c r="A74" s="376" t="s">
        <v>1896</v>
      </c>
      <c r="B74" s="377" t="s">
        <v>1895</v>
      </c>
      <c r="C74" s="374" t="s">
        <v>1764</v>
      </c>
      <c r="D74" s="374">
        <v>1</v>
      </c>
      <c r="E74" s="373"/>
      <c r="F74" s="372">
        <f>E74*D74</f>
        <v>0</v>
      </c>
      <c r="G74" s="374"/>
      <c r="H74" s="374"/>
    </row>
    <row r="75" spans="1:8" ht="45.6">
      <c r="A75" s="376" t="s">
        <v>1894</v>
      </c>
      <c r="B75" s="392" t="s">
        <v>1893</v>
      </c>
      <c r="C75" s="374" t="s">
        <v>1715</v>
      </c>
      <c r="D75" s="374">
        <v>1</v>
      </c>
      <c r="E75" s="373"/>
      <c r="F75" s="372">
        <f>E75*D75</f>
        <v>0</v>
      </c>
      <c r="G75" s="374"/>
      <c r="H75" s="374"/>
    </row>
    <row r="76" spans="1:8">
      <c r="A76" s="391"/>
      <c r="B76" s="390" t="s">
        <v>1892</v>
      </c>
      <c r="C76" s="389"/>
      <c r="D76" s="389"/>
      <c r="E76" s="388"/>
      <c r="F76" s="388"/>
      <c r="G76" s="387"/>
      <c r="H76" s="387"/>
    </row>
    <row r="77" spans="1:8" ht="22.8">
      <c r="A77" s="376" t="s">
        <v>1891</v>
      </c>
      <c r="B77" s="386" t="s">
        <v>1890</v>
      </c>
      <c r="C77" s="374" t="s">
        <v>1764</v>
      </c>
      <c r="D77" s="374">
        <v>1</v>
      </c>
      <c r="E77" s="373"/>
      <c r="F77" s="372">
        <f>E77*D77</f>
        <v>0</v>
      </c>
      <c r="G77" s="374"/>
      <c r="H77" s="374"/>
    </row>
    <row r="78" spans="1:8" ht="22.8">
      <c r="A78" s="376" t="s">
        <v>1889</v>
      </c>
      <c r="B78" s="377" t="s">
        <v>1888</v>
      </c>
      <c r="C78" s="374" t="s">
        <v>311</v>
      </c>
      <c r="D78" s="374">
        <v>5.5</v>
      </c>
      <c r="E78" s="373"/>
      <c r="F78" s="372">
        <f>E78*D78</f>
        <v>0</v>
      </c>
      <c r="G78" s="374"/>
      <c r="H78" s="374"/>
    </row>
    <row r="79" spans="1:8" ht="22.8">
      <c r="A79" s="376" t="s">
        <v>1887</v>
      </c>
      <c r="B79" s="386" t="s">
        <v>1886</v>
      </c>
      <c r="C79" s="374" t="s">
        <v>1764</v>
      </c>
      <c r="D79" s="374">
        <v>3</v>
      </c>
      <c r="E79" s="373"/>
      <c r="F79" s="372">
        <f>E79*D79</f>
        <v>0</v>
      </c>
      <c r="G79" s="374"/>
      <c r="H79" s="374"/>
    </row>
    <row r="80" spans="1:8" ht="34.200000000000003">
      <c r="A80" s="376" t="s">
        <v>1885</v>
      </c>
      <c r="B80" s="392" t="s">
        <v>1884</v>
      </c>
      <c r="C80" s="374" t="s">
        <v>1764</v>
      </c>
      <c r="D80" s="374">
        <v>2</v>
      </c>
      <c r="E80" s="373"/>
      <c r="F80" s="372">
        <f>E80*D80</f>
        <v>0</v>
      </c>
      <c r="G80" s="374"/>
      <c r="H80" s="374"/>
    </row>
    <row r="81" spans="1:8" ht="34.200000000000003">
      <c r="A81" s="376" t="s">
        <v>1883</v>
      </c>
      <c r="B81" s="392" t="s">
        <v>1882</v>
      </c>
      <c r="C81" s="374" t="s">
        <v>1764</v>
      </c>
      <c r="D81" s="374">
        <v>2</v>
      </c>
      <c r="E81" s="373"/>
      <c r="F81" s="372">
        <f>E81*D81</f>
        <v>0</v>
      </c>
      <c r="G81" s="374"/>
      <c r="H81" s="374"/>
    </row>
    <row r="82" spans="1:8" ht="22.8">
      <c r="A82" s="376" t="s">
        <v>1881</v>
      </c>
      <c r="B82" s="386" t="s">
        <v>1880</v>
      </c>
      <c r="C82" s="374" t="s">
        <v>1764</v>
      </c>
      <c r="D82" s="374">
        <v>1</v>
      </c>
      <c r="E82" s="373"/>
      <c r="F82" s="372">
        <f>E82*D82</f>
        <v>0</v>
      </c>
      <c r="G82" s="374"/>
      <c r="H82" s="374"/>
    </row>
    <row r="83" spans="1:8">
      <c r="A83" s="391"/>
      <c r="B83" s="390" t="s">
        <v>1879</v>
      </c>
      <c r="C83" s="389"/>
      <c r="D83" s="389"/>
      <c r="E83" s="388"/>
      <c r="F83" s="388"/>
      <c r="G83" s="387"/>
      <c r="H83" s="387"/>
    </row>
    <row r="84" spans="1:8" ht="34.200000000000003">
      <c r="A84" s="376" t="s">
        <v>1878</v>
      </c>
      <c r="B84" s="392" t="s">
        <v>1808</v>
      </c>
      <c r="C84" s="374" t="s">
        <v>1764</v>
      </c>
      <c r="D84" s="374">
        <v>16</v>
      </c>
      <c r="E84" s="373"/>
      <c r="F84" s="372">
        <f>E84*D84</f>
        <v>0</v>
      </c>
      <c r="G84" s="374"/>
      <c r="H84" s="374"/>
    </row>
    <row r="85" spans="1:8" ht="34.200000000000003">
      <c r="A85" s="376" t="s">
        <v>1877</v>
      </c>
      <c r="B85" s="392" t="s">
        <v>1833</v>
      </c>
      <c r="C85" s="374" t="s">
        <v>1764</v>
      </c>
      <c r="D85" s="374">
        <v>5</v>
      </c>
      <c r="E85" s="373"/>
      <c r="F85" s="372">
        <f>E85*D85</f>
        <v>0</v>
      </c>
      <c r="G85" s="374"/>
      <c r="H85" s="374"/>
    </row>
    <row r="86" spans="1:8" ht="91.2">
      <c r="A86" s="376" t="s">
        <v>1876</v>
      </c>
      <c r="B86" s="377" t="s">
        <v>1875</v>
      </c>
      <c r="C86" s="374" t="s">
        <v>1764</v>
      </c>
      <c r="D86" s="374">
        <v>1</v>
      </c>
      <c r="E86" s="373"/>
      <c r="F86" s="372">
        <f>E86*D86</f>
        <v>0</v>
      </c>
      <c r="G86" s="393"/>
      <c r="H86" s="393"/>
    </row>
    <row r="87" spans="1:8" ht="22.8">
      <c r="A87" s="376" t="s">
        <v>1874</v>
      </c>
      <c r="B87" s="377" t="s">
        <v>1829</v>
      </c>
      <c r="C87" s="374" t="s">
        <v>311</v>
      </c>
      <c r="D87" s="374">
        <v>6</v>
      </c>
      <c r="E87" s="373"/>
      <c r="F87" s="372">
        <f>E87*D87</f>
        <v>0</v>
      </c>
      <c r="G87" s="374"/>
      <c r="H87" s="374"/>
    </row>
    <row r="88" spans="1:8" ht="22.8">
      <c r="A88" s="376" t="s">
        <v>1873</v>
      </c>
      <c r="B88" s="386" t="s">
        <v>1872</v>
      </c>
      <c r="C88" s="374" t="s">
        <v>1764</v>
      </c>
      <c r="D88" s="374">
        <v>3</v>
      </c>
      <c r="E88" s="373"/>
      <c r="F88" s="372">
        <f>E88*D88</f>
        <v>0</v>
      </c>
      <c r="G88" s="374"/>
      <c r="H88" s="374"/>
    </row>
    <row r="89" spans="1:8" ht="22.8">
      <c r="A89" s="376" t="s">
        <v>1871</v>
      </c>
      <c r="B89" s="377" t="s">
        <v>1869</v>
      </c>
      <c r="C89" s="374" t="s">
        <v>1764</v>
      </c>
      <c r="D89" s="374">
        <v>1</v>
      </c>
      <c r="E89" s="373"/>
      <c r="F89" s="372">
        <f>E89*D89</f>
        <v>0</v>
      </c>
      <c r="G89" s="374"/>
      <c r="H89" s="374"/>
    </row>
    <row r="90" spans="1:8" ht="22.8">
      <c r="A90" s="376" t="s">
        <v>1870</v>
      </c>
      <c r="B90" s="377" t="s">
        <v>1869</v>
      </c>
      <c r="C90" s="374" t="s">
        <v>1764</v>
      </c>
      <c r="D90" s="374">
        <v>1</v>
      </c>
      <c r="E90" s="373"/>
      <c r="F90" s="372">
        <f>E90*D90</f>
        <v>0</v>
      </c>
      <c r="G90" s="374"/>
      <c r="H90" s="374"/>
    </row>
    <row r="91" spans="1:8" ht="45.6">
      <c r="A91" s="376" t="s">
        <v>1868</v>
      </c>
      <c r="B91" s="392" t="s">
        <v>1867</v>
      </c>
      <c r="C91" s="374" t="s">
        <v>1715</v>
      </c>
      <c r="D91" s="374">
        <v>1</v>
      </c>
      <c r="E91" s="373"/>
      <c r="F91" s="372">
        <f>E91*D91</f>
        <v>0</v>
      </c>
      <c r="G91" s="374"/>
      <c r="H91" s="374"/>
    </row>
    <row r="92" spans="1:8">
      <c r="A92" s="391"/>
      <c r="B92" s="390" t="s">
        <v>1866</v>
      </c>
      <c r="C92" s="389"/>
      <c r="D92" s="389"/>
      <c r="E92" s="388"/>
      <c r="F92" s="388"/>
      <c r="G92" s="387"/>
      <c r="H92" s="387"/>
    </row>
    <row r="93" spans="1:8" ht="22.8">
      <c r="A93" s="376" t="s">
        <v>1865</v>
      </c>
      <c r="B93" s="377" t="s">
        <v>1829</v>
      </c>
      <c r="C93" s="374" t="s">
        <v>311</v>
      </c>
      <c r="D93" s="374">
        <v>0.5</v>
      </c>
      <c r="E93" s="373"/>
      <c r="F93" s="372">
        <f>E93*D93</f>
        <v>0</v>
      </c>
      <c r="G93" s="374"/>
      <c r="H93" s="374"/>
    </row>
    <row r="94" spans="1:8" ht="22.8">
      <c r="A94" s="376" t="s">
        <v>1864</v>
      </c>
      <c r="B94" s="386" t="s">
        <v>1831</v>
      </c>
      <c r="C94" s="374" t="s">
        <v>1764</v>
      </c>
      <c r="D94" s="374">
        <v>1</v>
      </c>
      <c r="E94" s="373"/>
      <c r="F94" s="372">
        <f>E94*D94</f>
        <v>0</v>
      </c>
      <c r="G94" s="374"/>
      <c r="H94" s="374"/>
    </row>
    <row r="95" spans="1:8" ht="46.2">
      <c r="A95" s="376" t="s">
        <v>1863</v>
      </c>
      <c r="B95" s="386" t="s">
        <v>1862</v>
      </c>
      <c r="C95" s="374" t="s">
        <v>1764</v>
      </c>
      <c r="D95" s="374">
        <v>1</v>
      </c>
      <c r="E95" s="373"/>
      <c r="F95" s="372">
        <f>E95*D95</f>
        <v>0</v>
      </c>
      <c r="G95" s="374"/>
      <c r="H95" s="374"/>
    </row>
    <row r="96" spans="1:8" ht="22.8">
      <c r="A96" s="376" t="s">
        <v>1861</v>
      </c>
      <c r="B96" s="377" t="s">
        <v>1860</v>
      </c>
      <c r="C96" s="374" t="s">
        <v>1764</v>
      </c>
      <c r="D96" s="374">
        <v>1</v>
      </c>
      <c r="E96" s="373"/>
      <c r="F96" s="372">
        <f>E96*D96</f>
        <v>0</v>
      </c>
      <c r="G96" s="374"/>
      <c r="H96" s="374"/>
    </row>
    <row r="97" spans="1:8" ht="22.8">
      <c r="A97" s="376" t="s">
        <v>1859</v>
      </c>
      <c r="B97" s="386" t="s">
        <v>1858</v>
      </c>
      <c r="C97" s="374" t="s">
        <v>1764</v>
      </c>
      <c r="D97" s="374">
        <v>1</v>
      </c>
      <c r="E97" s="373"/>
      <c r="F97" s="372">
        <f>E97*D97</f>
        <v>0</v>
      </c>
      <c r="G97" s="374"/>
      <c r="H97" s="374"/>
    </row>
    <row r="98" spans="1:8" ht="34.200000000000003">
      <c r="A98" s="376" t="s">
        <v>1857</v>
      </c>
      <c r="B98" s="377" t="s">
        <v>1856</v>
      </c>
      <c r="C98" s="374" t="s">
        <v>1764</v>
      </c>
      <c r="D98" s="374">
        <v>1</v>
      </c>
      <c r="E98" s="373"/>
      <c r="F98" s="372">
        <f>E98*D98</f>
        <v>0</v>
      </c>
      <c r="G98" s="374"/>
      <c r="H98" s="374"/>
    </row>
    <row r="99" spans="1:8" ht="22.8">
      <c r="A99" s="376" t="s">
        <v>1855</v>
      </c>
      <c r="B99" s="377" t="s">
        <v>1784</v>
      </c>
      <c r="C99" s="395" t="s">
        <v>1764</v>
      </c>
      <c r="D99" s="395">
        <v>3</v>
      </c>
      <c r="E99" s="398"/>
      <c r="F99" s="372">
        <f>E99*D99</f>
        <v>0</v>
      </c>
      <c r="G99" s="374"/>
      <c r="H99" s="374"/>
    </row>
    <row r="100" spans="1:8" ht="22.8">
      <c r="A100" s="376" t="s">
        <v>1854</v>
      </c>
      <c r="B100" s="377" t="s">
        <v>1853</v>
      </c>
      <c r="C100" s="374" t="s">
        <v>311</v>
      </c>
      <c r="D100" s="374">
        <v>5</v>
      </c>
      <c r="E100" s="373"/>
      <c r="F100" s="372">
        <f>E100*D100</f>
        <v>0</v>
      </c>
      <c r="G100" s="374"/>
      <c r="H100" s="374"/>
    </row>
    <row r="101" spans="1:8" ht="22.8">
      <c r="A101" s="376" t="s">
        <v>1852</v>
      </c>
      <c r="B101" s="386" t="s">
        <v>1851</v>
      </c>
      <c r="C101" s="374" t="s">
        <v>1764</v>
      </c>
      <c r="D101" s="374">
        <v>3</v>
      </c>
      <c r="E101" s="373"/>
      <c r="F101" s="372">
        <f>E101*D101</f>
        <v>0</v>
      </c>
      <c r="G101" s="374"/>
      <c r="H101" s="374"/>
    </row>
    <row r="102" spans="1:8" ht="22.8">
      <c r="A102" s="376" t="s">
        <v>1850</v>
      </c>
      <c r="B102" s="386" t="s">
        <v>1849</v>
      </c>
      <c r="C102" s="374" t="s">
        <v>1764</v>
      </c>
      <c r="D102" s="374">
        <v>1</v>
      </c>
      <c r="E102" s="373"/>
      <c r="F102" s="372">
        <f>E102*D102</f>
        <v>0</v>
      </c>
      <c r="G102" s="374"/>
      <c r="H102" s="374"/>
    </row>
    <row r="103" spans="1:8" ht="22.8">
      <c r="A103" s="376" t="s">
        <v>1848</v>
      </c>
      <c r="B103" s="377" t="s">
        <v>1782</v>
      </c>
      <c r="C103" s="374" t="s">
        <v>1764</v>
      </c>
      <c r="D103" s="374">
        <v>1</v>
      </c>
      <c r="E103" s="373"/>
      <c r="F103" s="372">
        <f>E103*D103</f>
        <v>0</v>
      </c>
      <c r="G103" s="374"/>
      <c r="H103" s="374"/>
    </row>
    <row r="104" spans="1:8">
      <c r="A104" s="391"/>
      <c r="B104" s="390" t="s">
        <v>1847</v>
      </c>
      <c r="C104" s="389"/>
      <c r="D104" s="389"/>
      <c r="E104" s="388"/>
      <c r="F104" s="388"/>
      <c r="G104" s="387"/>
      <c r="H104" s="387"/>
    </row>
    <row r="105" spans="1:8" ht="22.8">
      <c r="A105" s="376" t="s">
        <v>1846</v>
      </c>
      <c r="B105" s="377" t="s">
        <v>1829</v>
      </c>
      <c r="C105" s="374" t="s">
        <v>311</v>
      </c>
      <c r="D105" s="374">
        <v>4</v>
      </c>
      <c r="E105" s="373"/>
      <c r="F105" s="372">
        <f>E105*D105</f>
        <v>0</v>
      </c>
      <c r="G105" s="374"/>
      <c r="H105" s="374"/>
    </row>
    <row r="106" spans="1:8" ht="22.8">
      <c r="A106" s="376" t="s">
        <v>1845</v>
      </c>
      <c r="B106" s="386" t="s">
        <v>1831</v>
      </c>
      <c r="C106" s="374" t="s">
        <v>1764</v>
      </c>
      <c r="D106" s="374">
        <v>1</v>
      </c>
      <c r="E106" s="373"/>
      <c r="F106" s="372">
        <f>E106*D106</f>
        <v>0</v>
      </c>
      <c r="G106" s="374"/>
      <c r="H106" s="374"/>
    </row>
    <row r="107" spans="1:8" ht="34.200000000000003">
      <c r="A107" s="376" t="s">
        <v>1844</v>
      </c>
      <c r="B107" s="394" t="s">
        <v>1843</v>
      </c>
      <c r="C107" s="395" t="s">
        <v>1764</v>
      </c>
      <c r="D107" s="395">
        <v>2</v>
      </c>
      <c r="E107" s="373"/>
      <c r="F107" s="372">
        <f>E107*D107</f>
        <v>0</v>
      </c>
      <c r="G107" s="374"/>
      <c r="H107" s="374"/>
    </row>
    <row r="108" spans="1:8" ht="57">
      <c r="A108" s="376" t="s">
        <v>1842</v>
      </c>
      <c r="B108" s="377" t="s">
        <v>1841</v>
      </c>
      <c r="C108" s="374" t="s">
        <v>1715</v>
      </c>
      <c r="D108" s="374">
        <v>1</v>
      </c>
      <c r="E108" s="373"/>
      <c r="F108" s="372">
        <f>E108*D108</f>
        <v>0</v>
      </c>
      <c r="G108" s="374"/>
      <c r="H108" s="374"/>
    </row>
    <row r="109" spans="1:8" ht="22.8">
      <c r="A109" s="376" t="s">
        <v>1840</v>
      </c>
      <c r="B109" s="386" t="s">
        <v>1839</v>
      </c>
      <c r="C109" s="374" t="s">
        <v>1764</v>
      </c>
      <c r="D109" s="374">
        <v>1</v>
      </c>
      <c r="E109" s="373"/>
      <c r="F109" s="372">
        <f>E109*D109</f>
        <v>0</v>
      </c>
      <c r="G109" s="387"/>
      <c r="H109" s="387"/>
    </row>
    <row r="110" spans="1:8" ht="45.6">
      <c r="A110" s="376" t="s">
        <v>1838</v>
      </c>
      <c r="B110" s="392" t="s">
        <v>1837</v>
      </c>
      <c r="C110" s="374" t="s">
        <v>1715</v>
      </c>
      <c r="D110" s="374">
        <v>1</v>
      </c>
      <c r="E110" s="373"/>
      <c r="F110" s="372">
        <f>E110*D110</f>
        <v>0</v>
      </c>
      <c r="G110" s="397"/>
      <c r="H110" s="397"/>
    </row>
    <row r="111" spans="1:8">
      <c r="A111" s="391"/>
      <c r="B111" s="390" t="s">
        <v>1836</v>
      </c>
      <c r="C111" s="389"/>
      <c r="D111" s="389"/>
      <c r="E111" s="388"/>
      <c r="F111" s="388"/>
      <c r="G111" s="387"/>
      <c r="H111" s="387"/>
    </row>
    <row r="112" spans="1:8" ht="34.200000000000003">
      <c r="A112" s="376" t="s">
        <v>1835</v>
      </c>
      <c r="B112" s="392" t="s">
        <v>1808</v>
      </c>
      <c r="C112" s="374" t="s">
        <v>1764</v>
      </c>
      <c r="D112" s="374">
        <v>9</v>
      </c>
      <c r="E112" s="373"/>
      <c r="F112" s="372">
        <f>E112*D112</f>
        <v>0</v>
      </c>
      <c r="G112" s="374"/>
      <c r="H112" s="374"/>
    </row>
    <row r="113" spans="1:8" ht="34.200000000000003">
      <c r="A113" s="376" t="s">
        <v>1834</v>
      </c>
      <c r="B113" s="392" t="s">
        <v>1833</v>
      </c>
      <c r="C113" s="374" t="s">
        <v>1764</v>
      </c>
      <c r="D113" s="374">
        <v>5</v>
      </c>
      <c r="E113" s="373"/>
      <c r="F113" s="372">
        <f>E113*D113</f>
        <v>0</v>
      </c>
      <c r="G113" s="374"/>
      <c r="H113" s="374"/>
    </row>
    <row r="114" spans="1:8" ht="22.8">
      <c r="A114" s="376" t="s">
        <v>1832</v>
      </c>
      <c r="B114" s="386" t="s">
        <v>1831</v>
      </c>
      <c r="C114" s="374" t="s">
        <v>1764</v>
      </c>
      <c r="D114" s="374">
        <v>8</v>
      </c>
      <c r="E114" s="373"/>
      <c r="F114" s="372">
        <f>E114*D114</f>
        <v>0</v>
      </c>
      <c r="G114" s="374"/>
      <c r="H114" s="374"/>
    </row>
    <row r="115" spans="1:8" ht="22.8">
      <c r="A115" s="376" t="s">
        <v>1830</v>
      </c>
      <c r="B115" s="377" t="s">
        <v>1829</v>
      </c>
      <c r="C115" s="374" t="s">
        <v>311</v>
      </c>
      <c r="D115" s="374">
        <v>3</v>
      </c>
      <c r="E115" s="373"/>
      <c r="F115" s="372">
        <f>E115*D115</f>
        <v>0</v>
      </c>
      <c r="G115" s="374"/>
      <c r="H115" s="374"/>
    </row>
    <row r="116" spans="1:8" ht="102.6">
      <c r="A116" s="376" t="s">
        <v>1828</v>
      </c>
      <c r="B116" s="377" t="s">
        <v>1827</v>
      </c>
      <c r="C116" s="374" t="s">
        <v>1715</v>
      </c>
      <c r="D116" s="374">
        <v>1</v>
      </c>
      <c r="E116" s="373"/>
      <c r="F116" s="372">
        <f>E116*D116</f>
        <v>0</v>
      </c>
      <c r="G116" s="393"/>
      <c r="H116" s="393"/>
    </row>
    <row r="117" spans="1:8" ht="34.200000000000003">
      <c r="A117" s="376" t="s">
        <v>1826</v>
      </c>
      <c r="B117" s="392" t="s">
        <v>1825</v>
      </c>
      <c r="C117" s="374" t="s">
        <v>1764</v>
      </c>
      <c r="D117" s="374">
        <v>4</v>
      </c>
      <c r="E117" s="373"/>
      <c r="F117" s="372">
        <f>E117*D117</f>
        <v>0</v>
      </c>
      <c r="G117" s="374"/>
      <c r="H117" s="374"/>
    </row>
    <row r="118" spans="1:8" ht="34.200000000000003">
      <c r="A118" s="376" t="s">
        <v>1824</v>
      </c>
      <c r="B118" s="392" t="s">
        <v>1823</v>
      </c>
      <c r="C118" s="374" t="s">
        <v>1764</v>
      </c>
      <c r="D118" s="374">
        <v>3</v>
      </c>
      <c r="E118" s="373"/>
      <c r="F118" s="372">
        <f>E118*D118</f>
        <v>0</v>
      </c>
      <c r="G118" s="374"/>
      <c r="H118" s="374"/>
    </row>
    <row r="119" spans="1:8" ht="22.8">
      <c r="A119" s="376" t="s">
        <v>1822</v>
      </c>
      <c r="B119" s="377" t="s">
        <v>1821</v>
      </c>
      <c r="C119" s="374" t="s">
        <v>311</v>
      </c>
      <c r="D119" s="374">
        <v>2</v>
      </c>
      <c r="E119" s="373"/>
      <c r="F119" s="372">
        <f>E119*D119</f>
        <v>0</v>
      </c>
      <c r="G119" s="374"/>
      <c r="H119" s="374"/>
    </row>
    <row r="120" spans="1:8" ht="22.8">
      <c r="A120" s="376" t="s">
        <v>1820</v>
      </c>
      <c r="B120" s="386" t="s">
        <v>1819</v>
      </c>
      <c r="C120" s="374" t="s">
        <v>1764</v>
      </c>
      <c r="D120" s="374">
        <v>1</v>
      </c>
      <c r="E120" s="373"/>
      <c r="F120" s="372">
        <f>E120*D120</f>
        <v>0</v>
      </c>
      <c r="G120" s="374"/>
      <c r="H120" s="374"/>
    </row>
    <row r="121" spans="1:8" ht="46.2">
      <c r="A121" s="376" t="s">
        <v>1818</v>
      </c>
      <c r="B121" s="392" t="s">
        <v>1817</v>
      </c>
      <c r="C121" s="374" t="s">
        <v>1764</v>
      </c>
      <c r="D121" s="374">
        <v>1</v>
      </c>
      <c r="E121" s="373"/>
      <c r="F121" s="372">
        <f>E121*D121</f>
        <v>0</v>
      </c>
      <c r="G121" s="374"/>
      <c r="H121" s="374"/>
    </row>
    <row r="122" spans="1:8">
      <c r="A122" s="391"/>
      <c r="B122" s="390" t="s">
        <v>1816</v>
      </c>
      <c r="C122" s="389"/>
      <c r="D122" s="389"/>
      <c r="E122" s="388"/>
      <c r="F122" s="388"/>
      <c r="G122" s="387"/>
      <c r="H122" s="387"/>
    </row>
    <row r="123" spans="1:8" ht="22.8">
      <c r="A123" s="376" t="s">
        <v>1815</v>
      </c>
      <c r="B123" s="386" t="s">
        <v>1800</v>
      </c>
      <c r="C123" s="374" t="s">
        <v>1764</v>
      </c>
      <c r="D123" s="374">
        <v>6</v>
      </c>
      <c r="E123" s="373"/>
      <c r="F123" s="372">
        <f>E123*D123</f>
        <v>0</v>
      </c>
      <c r="G123" s="374"/>
      <c r="H123" s="374"/>
    </row>
    <row r="124" spans="1:8" ht="22.8">
      <c r="A124" s="376" t="s">
        <v>1814</v>
      </c>
      <c r="B124" s="377" t="s">
        <v>1802</v>
      </c>
      <c r="C124" s="374" t="s">
        <v>311</v>
      </c>
      <c r="D124" s="374">
        <v>4</v>
      </c>
      <c r="E124" s="373"/>
      <c r="F124" s="372">
        <f>E124*D124</f>
        <v>0</v>
      </c>
      <c r="G124" s="374"/>
      <c r="H124" s="374"/>
    </row>
    <row r="125" spans="1:8" ht="34.200000000000003">
      <c r="A125" s="376" t="s">
        <v>1813</v>
      </c>
      <c r="B125" s="392" t="s">
        <v>1804</v>
      </c>
      <c r="C125" s="374" t="s">
        <v>1764</v>
      </c>
      <c r="D125" s="374">
        <v>6</v>
      </c>
      <c r="E125" s="373"/>
      <c r="F125" s="372">
        <f>E125*D125</f>
        <v>0</v>
      </c>
      <c r="G125" s="374"/>
      <c r="H125" s="374"/>
    </row>
    <row r="126" spans="1:8" ht="34.200000000000003">
      <c r="A126" s="376" t="s">
        <v>1812</v>
      </c>
      <c r="B126" s="392" t="s">
        <v>1806</v>
      </c>
      <c r="C126" s="374" t="s">
        <v>1764</v>
      </c>
      <c r="D126" s="374">
        <v>6</v>
      </c>
      <c r="E126" s="373"/>
      <c r="F126" s="372">
        <f>E126*D126</f>
        <v>0</v>
      </c>
      <c r="G126" s="374"/>
      <c r="H126" s="374"/>
    </row>
    <row r="127" spans="1:8" ht="68.400000000000006">
      <c r="A127" s="376" t="s">
        <v>1811</v>
      </c>
      <c r="B127" s="377" t="s">
        <v>1786</v>
      </c>
      <c r="C127" s="374" t="s">
        <v>1764</v>
      </c>
      <c r="D127" s="374">
        <v>1</v>
      </c>
      <c r="E127" s="373"/>
      <c r="F127" s="372">
        <f>E127*D127</f>
        <v>0</v>
      </c>
      <c r="G127" s="374"/>
      <c r="H127" s="374"/>
    </row>
    <row r="128" spans="1:8">
      <c r="A128" s="391"/>
      <c r="B128" s="390" t="s">
        <v>1810</v>
      </c>
      <c r="C128" s="389"/>
      <c r="D128" s="389"/>
      <c r="E128" s="388"/>
      <c r="F128" s="388"/>
      <c r="G128" s="387"/>
      <c r="H128" s="387"/>
    </row>
    <row r="129" spans="1:8" ht="34.200000000000003">
      <c r="A129" s="376" t="s">
        <v>1809</v>
      </c>
      <c r="B129" s="392" t="s">
        <v>1808</v>
      </c>
      <c r="C129" s="374" t="s">
        <v>1764</v>
      </c>
      <c r="D129" s="374">
        <v>2</v>
      </c>
      <c r="E129" s="373"/>
      <c r="F129" s="372">
        <f>E129*D129</f>
        <v>0</v>
      </c>
      <c r="G129" s="374"/>
      <c r="H129" s="374"/>
    </row>
    <row r="130" spans="1:8" ht="34.200000000000003">
      <c r="A130" s="376" t="s">
        <v>1807</v>
      </c>
      <c r="B130" s="392" t="s">
        <v>1806</v>
      </c>
      <c r="C130" s="374" t="s">
        <v>1764</v>
      </c>
      <c r="D130" s="374">
        <v>12</v>
      </c>
      <c r="E130" s="373"/>
      <c r="F130" s="372">
        <f>E130*D130</f>
        <v>0</v>
      </c>
      <c r="G130" s="374"/>
      <c r="H130" s="374"/>
    </row>
    <row r="131" spans="1:8" ht="34.200000000000003">
      <c r="A131" s="376" t="s">
        <v>1805</v>
      </c>
      <c r="B131" s="392" t="s">
        <v>1804</v>
      </c>
      <c r="C131" s="374" t="s">
        <v>1764</v>
      </c>
      <c r="D131" s="374">
        <v>10</v>
      </c>
      <c r="E131" s="373"/>
      <c r="F131" s="372">
        <f>E131*D131</f>
        <v>0</v>
      </c>
      <c r="G131" s="374"/>
      <c r="H131" s="374"/>
    </row>
    <row r="132" spans="1:8" ht="22.8">
      <c r="A132" s="376" t="s">
        <v>1803</v>
      </c>
      <c r="B132" s="377" t="s">
        <v>1802</v>
      </c>
      <c r="C132" s="374" t="s">
        <v>311</v>
      </c>
      <c r="D132" s="374">
        <v>5</v>
      </c>
      <c r="E132" s="373"/>
      <c r="F132" s="372">
        <f>E132*D132</f>
        <v>0</v>
      </c>
      <c r="G132" s="374"/>
      <c r="H132" s="374"/>
    </row>
    <row r="133" spans="1:8" ht="22.8">
      <c r="A133" s="376" t="s">
        <v>1801</v>
      </c>
      <c r="B133" s="386" t="s">
        <v>1800</v>
      </c>
      <c r="C133" s="374" t="s">
        <v>1764</v>
      </c>
      <c r="D133" s="374">
        <v>5</v>
      </c>
      <c r="E133" s="373"/>
      <c r="F133" s="372">
        <f>E133*D133</f>
        <v>0</v>
      </c>
      <c r="G133" s="374"/>
      <c r="H133" s="374"/>
    </row>
    <row r="134" spans="1:8" ht="22.8">
      <c r="A134" s="376" t="s">
        <v>1799</v>
      </c>
      <c r="B134" s="386" t="s">
        <v>1798</v>
      </c>
      <c r="C134" s="374" t="s">
        <v>1764</v>
      </c>
      <c r="D134" s="374">
        <v>4</v>
      </c>
      <c r="E134" s="373"/>
      <c r="F134" s="372">
        <f>E134*D134</f>
        <v>0</v>
      </c>
      <c r="G134" s="374"/>
      <c r="H134" s="374"/>
    </row>
    <row r="135" spans="1:8" ht="34.200000000000003">
      <c r="A135" s="376" t="s">
        <v>1797</v>
      </c>
      <c r="B135" s="392" t="s">
        <v>1796</v>
      </c>
      <c r="C135" s="374" t="s">
        <v>1764</v>
      </c>
      <c r="D135" s="374">
        <v>8</v>
      </c>
      <c r="E135" s="373"/>
      <c r="F135" s="372">
        <f>E135*D135</f>
        <v>0</v>
      </c>
      <c r="G135" s="374"/>
      <c r="H135" s="374"/>
    </row>
    <row r="136" spans="1:8" ht="34.200000000000003">
      <c r="A136" s="376" t="s">
        <v>1795</v>
      </c>
      <c r="B136" s="392" t="s">
        <v>1794</v>
      </c>
      <c r="C136" s="374" t="s">
        <v>1764</v>
      </c>
      <c r="D136" s="374">
        <v>10</v>
      </c>
      <c r="E136" s="373"/>
      <c r="F136" s="372">
        <f>E136*D136</f>
        <v>0</v>
      </c>
      <c r="G136" s="374"/>
      <c r="H136" s="374"/>
    </row>
    <row r="137" spans="1:8" ht="22.8">
      <c r="A137" s="376" t="s">
        <v>1793</v>
      </c>
      <c r="B137" s="386" t="s">
        <v>1792</v>
      </c>
      <c r="C137" s="374" t="s">
        <v>1764</v>
      </c>
      <c r="D137" s="374">
        <v>2</v>
      </c>
      <c r="E137" s="373"/>
      <c r="F137" s="372">
        <f>E137*D137</f>
        <v>0</v>
      </c>
      <c r="G137" s="374"/>
      <c r="H137" s="374"/>
    </row>
    <row r="138" spans="1:8" ht="22.8">
      <c r="A138" s="376" t="s">
        <v>1791</v>
      </c>
      <c r="B138" s="377" t="s">
        <v>1790</v>
      </c>
      <c r="C138" s="374" t="s">
        <v>311</v>
      </c>
      <c r="D138" s="374">
        <v>0.3</v>
      </c>
      <c r="E138" s="373"/>
      <c r="F138" s="372">
        <f>E138*D138</f>
        <v>0</v>
      </c>
      <c r="G138" s="374"/>
      <c r="H138" s="374"/>
    </row>
    <row r="139" spans="1:8" ht="57">
      <c r="A139" s="376" t="s">
        <v>1789</v>
      </c>
      <c r="B139" s="396" t="s">
        <v>1788</v>
      </c>
      <c r="C139" s="374" t="s">
        <v>1764</v>
      </c>
      <c r="D139" s="374">
        <v>2</v>
      </c>
      <c r="E139" s="373"/>
      <c r="F139" s="372">
        <f>E139*D139</f>
        <v>0</v>
      </c>
      <c r="G139" s="374"/>
      <c r="H139" s="374"/>
    </row>
    <row r="140" spans="1:8" ht="68.400000000000006">
      <c r="A140" s="376" t="s">
        <v>1787</v>
      </c>
      <c r="B140" s="377" t="s">
        <v>1786</v>
      </c>
      <c r="C140" s="374" t="s">
        <v>1764</v>
      </c>
      <c r="D140" s="374">
        <v>1</v>
      </c>
      <c r="E140" s="373"/>
      <c r="F140" s="372">
        <f>E140*D140</f>
        <v>0</v>
      </c>
      <c r="G140" s="374"/>
      <c r="H140" s="374"/>
    </row>
    <row r="141" spans="1:8" ht="22.8">
      <c r="A141" s="376" t="s">
        <v>1785</v>
      </c>
      <c r="B141" s="377" t="s">
        <v>1784</v>
      </c>
      <c r="C141" s="374" t="s">
        <v>1764</v>
      </c>
      <c r="D141" s="374">
        <v>1</v>
      </c>
      <c r="E141" s="373"/>
      <c r="F141" s="372">
        <f>E141*D141</f>
        <v>0</v>
      </c>
      <c r="G141" s="374"/>
      <c r="H141" s="374"/>
    </row>
    <row r="142" spans="1:8" ht="22.8">
      <c r="A142" s="376" t="s">
        <v>1783</v>
      </c>
      <c r="B142" s="377" t="s">
        <v>1782</v>
      </c>
      <c r="C142" s="395" t="s">
        <v>1764</v>
      </c>
      <c r="D142" s="395">
        <v>1</v>
      </c>
      <c r="E142" s="373"/>
      <c r="F142" s="372">
        <f>E142*D142</f>
        <v>0</v>
      </c>
      <c r="G142" s="374"/>
      <c r="H142" s="374"/>
    </row>
    <row r="143" spans="1:8" ht="22.8">
      <c r="A143" s="376" t="s">
        <v>1781</v>
      </c>
      <c r="B143" s="377" t="s">
        <v>1780</v>
      </c>
      <c r="C143" s="395" t="s">
        <v>1764</v>
      </c>
      <c r="D143" s="395">
        <v>1</v>
      </c>
      <c r="E143" s="373"/>
      <c r="F143" s="372">
        <f>E143*D143</f>
        <v>0</v>
      </c>
      <c r="G143" s="374"/>
      <c r="H143" s="374"/>
    </row>
    <row r="144" spans="1:8" ht="45.6">
      <c r="A144" s="376" t="s">
        <v>1779</v>
      </c>
      <c r="B144" s="392" t="s">
        <v>1778</v>
      </c>
      <c r="C144" s="395" t="s">
        <v>1715</v>
      </c>
      <c r="D144" s="395">
        <v>3</v>
      </c>
      <c r="E144" s="373"/>
      <c r="F144" s="372">
        <f>E144*D144</f>
        <v>0</v>
      </c>
      <c r="G144" s="374"/>
      <c r="H144" s="374"/>
    </row>
    <row r="145" spans="1:10">
      <c r="A145" s="391"/>
      <c r="B145" s="390" t="s">
        <v>1777</v>
      </c>
      <c r="C145" s="389"/>
      <c r="D145" s="389"/>
      <c r="E145" s="388"/>
      <c r="F145" s="388"/>
      <c r="G145" s="387"/>
      <c r="H145" s="387"/>
    </row>
    <row r="146" spans="1:10" ht="22.8">
      <c r="A146" s="376" t="s">
        <v>1776</v>
      </c>
      <c r="B146" s="377" t="s">
        <v>1775</v>
      </c>
      <c r="C146" s="374" t="s">
        <v>1764</v>
      </c>
      <c r="D146" s="374">
        <v>2</v>
      </c>
      <c r="E146" s="373"/>
      <c r="F146" s="372">
        <f>E146*D146</f>
        <v>0</v>
      </c>
      <c r="G146" s="374"/>
      <c r="H146" s="374"/>
    </row>
    <row r="147" spans="1:10" ht="22.8">
      <c r="A147" s="376" t="s">
        <v>1774</v>
      </c>
      <c r="B147" s="377" t="s">
        <v>1773</v>
      </c>
      <c r="C147" s="374" t="s">
        <v>1764</v>
      </c>
      <c r="D147" s="374">
        <v>6</v>
      </c>
      <c r="E147" s="373"/>
      <c r="F147" s="372">
        <f>E147*D147</f>
        <v>0</v>
      </c>
      <c r="G147" s="374"/>
      <c r="H147" s="374"/>
    </row>
    <row r="148" spans="1:10" ht="22.8">
      <c r="A148" s="376" t="s">
        <v>1772</v>
      </c>
      <c r="B148" s="377" t="s">
        <v>1771</v>
      </c>
      <c r="C148" s="374" t="s">
        <v>311</v>
      </c>
      <c r="D148" s="374">
        <v>18</v>
      </c>
      <c r="E148" s="373"/>
      <c r="F148" s="372">
        <f>E148*D148</f>
        <v>0</v>
      </c>
      <c r="G148" s="374"/>
      <c r="H148" s="374"/>
    </row>
    <row r="149" spans="1:10" ht="22.8">
      <c r="A149" s="376" t="s">
        <v>1770</v>
      </c>
      <c r="B149" s="377" t="s">
        <v>1769</v>
      </c>
      <c r="C149" s="374" t="s">
        <v>1764</v>
      </c>
      <c r="D149" s="374">
        <v>7</v>
      </c>
      <c r="E149" s="373"/>
      <c r="F149" s="372">
        <f>E149*D149</f>
        <v>0</v>
      </c>
      <c r="G149" s="374"/>
      <c r="H149" s="374"/>
    </row>
    <row r="150" spans="1:10" ht="34.200000000000003">
      <c r="A150" s="376" t="s">
        <v>1768</v>
      </c>
      <c r="B150" s="392" t="s">
        <v>1767</v>
      </c>
      <c r="C150" s="374" t="s">
        <v>1715</v>
      </c>
      <c r="D150" s="374">
        <v>10</v>
      </c>
      <c r="E150" s="373"/>
      <c r="F150" s="372">
        <f>E150*D150</f>
        <v>0</v>
      </c>
      <c r="G150" s="374"/>
      <c r="H150" s="374"/>
    </row>
    <row r="151" spans="1:10" ht="22.8">
      <c r="A151" s="376" t="s">
        <v>1766</v>
      </c>
      <c r="B151" s="377" t="s">
        <v>1765</v>
      </c>
      <c r="C151" s="374" t="s">
        <v>1764</v>
      </c>
      <c r="D151" s="374">
        <v>2</v>
      </c>
      <c r="E151" s="373"/>
      <c r="F151" s="372">
        <f>E151*D151</f>
        <v>0</v>
      </c>
      <c r="G151" s="374"/>
      <c r="H151" s="374"/>
    </row>
    <row r="152" spans="1:10" ht="91.2">
      <c r="A152" s="376" t="s">
        <v>1763</v>
      </c>
      <c r="B152" s="394" t="s">
        <v>1762</v>
      </c>
      <c r="C152" s="374" t="s">
        <v>1715</v>
      </c>
      <c r="D152" s="374">
        <v>1</v>
      </c>
      <c r="E152" s="373"/>
      <c r="F152" s="372">
        <f>E152*D152</f>
        <v>0</v>
      </c>
      <c r="G152" s="393"/>
      <c r="H152" s="393"/>
    </row>
    <row r="153" spans="1:10">
      <c r="A153" s="391"/>
      <c r="B153" s="390" t="s">
        <v>1761</v>
      </c>
      <c r="C153" s="389"/>
      <c r="D153" s="389"/>
      <c r="E153" s="388"/>
      <c r="F153" s="388"/>
      <c r="G153" s="387"/>
      <c r="H153" s="387"/>
    </row>
    <row r="154" spans="1:10" ht="34.799999999999997">
      <c r="A154" s="376" t="s">
        <v>1760</v>
      </c>
      <c r="B154" s="392" t="s">
        <v>1759</v>
      </c>
      <c r="C154" s="374" t="s">
        <v>1715</v>
      </c>
      <c r="D154" s="374">
        <v>1</v>
      </c>
      <c r="E154" s="373"/>
      <c r="F154" s="372">
        <f>E154*D154</f>
        <v>0</v>
      </c>
      <c r="G154" s="374"/>
      <c r="H154" s="374"/>
    </row>
    <row r="155" spans="1:10">
      <c r="A155" s="391"/>
      <c r="B155" s="390" t="s">
        <v>1758</v>
      </c>
      <c r="C155" s="389"/>
      <c r="D155" s="389"/>
      <c r="E155" s="388"/>
      <c r="F155" s="388"/>
      <c r="G155" s="387"/>
      <c r="H155" s="387"/>
    </row>
    <row r="156" spans="1:10" ht="91.2">
      <c r="A156" s="376" t="s">
        <v>1757</v>
      </c>
      <c r="B156" s="386" t="s">
        <v>1756</v>
      </c>
      <c r="C156" s="374" t="s">
        <v>1715</v>
      </c>
      <c r="D156" s="374">
        <v>1</v>
      </c>
      <c r="E156" s="373"/>
      <c r="F156" s="372">
        <f>E156*D156</f>
        <v>0</v>
      </c>
      <c r="G156" s="374"/>
      <c r="H156" s="374"/>
    </row>
    <row r="157" spans="1:10" ht="91.2">
      <c r="A157" s="376" t="s">
        <v>1755</v>
      </c>
      <c r="B157" s="386" t="s">
        <v>1754</v>
      </c>
      <c r="C157" s="374" t="s">
        <v>1715</v>
      </c>
      <c r="D157" s="374">
        <v>1</v>
      </c>
      <c r="E157" s="373"/>
      <c r="F157" s="372">
        <f>E157*D157</f>
        <v>0</v>
      </c>
      <c r="G157" s="374"/>
      <c r="H157" s="374"/>
    </row>
    <row r="158" spans="1:10">
      <c r="A158" s="385"/>
      <c r="B158" s="385"/>
      <c r="C158" s="383"/>
      <c r="D158" s="383"/>
      <c r="E158" s="384"/>
      <c r="F158" s="384"/>
      <c r="G158" s="383"/>
      <c r="H158" s="383"/>
      <c r="J158" s="382"/>
    </row>
    <row r="159" spans="1:10" ht="12.75" customHeight="1">
      <c r="A159" s="378" t="s">
        <v>1753</v>
      </c>
      <c r="B159" s="378"/>
      <c r="C159" s="356"/>
      <c r="D159" s="356"/>
      <c r="E159" s="361"/>
      <c r="F159" s="361"/>
      <c r="G159" s="366"/>
      <c r="H159" s="366"/>
    </row>
    <row r="160" spans="1:10">
      <c r="A160" s="358"/>
      <c r="B160" s="362"/>
      <c r="C160" s="356"/>
      <c r="D160" s="356"/>
      <c r="E160" s="361"/>
      <c r="F160" s="361"/>
      <c r="G160" s="366"/>
      <c r="H160" s="366"/>
    </row>
    <row r="161" spans="1:10">
      <c r="A161" s="376" t="s">
        <v>1752</v>
      </c>
      <c r="B161" s="377" t="s">
        <v>1751</v>
      </c>
      <c r="C161" s="374" t="s">
        <v>1715</v>
      </c>
      <c r="D161" s="374">
        <v>1</v>
      </c>
      <c r="E161" s="373"/>
      <c r="F161" s="372">
        <f>E161*D161</f>
        <v>0</v>
      </c>
      <c r="G161" s="371"/>
      <c r="H161" s="371"/>
    </row>
    <row r="162" spans="1:10" ht="57">
      <c r="A162" s="376" t="s">
        <v>1750</v>
      </c>
      <c r="B162" s="381" t="s">
        <v>1749</v>
      </c>
      <c r="C162" s="374" t="s">
        <v>1715</v>
      </c>
      <c r="D162" s="374">
        <v>1</v>
      </c>
      <c r="E162" s="373"/>
      <c r="F162" s="372">
        <f>E162*D162</f>
        <v>0</v>
      </c>
      <c r="G162" s="371"/>
      <c r="H162" s="371"/>
    </row>
    <row r="163" spans="1:10">
      <c r="A163" s="376" t="s">
        <v>1748</v>
      </c>
      <c r="B163" s="377" t="s">
        <v>1747</v>
      </c>
      <c r="C163" s="374" t="s">
        <v>1715</v>
      </c>
      <c r="D163" s="374">
        <v>1</v>
      </c>
      <c r="E163" s="373"/>
      <c r="F163" s="372">
        <f>E163*D163</f>
        <v>0</v>
      </c>
      <c r="G163" s="371"/>
      <c r="H163" s="371"/>
    </row>
    <row r="164" spans="1:10">
      <c r="A164" s="376" t="s">
        <v>1746</v>
      </c>
      <c r="B164" s="375" t="s">
        <v>1745</v>
      </c>
      <c r="C164" s="374" t="s">
        <v>1715</v>
      </c>
      <c r="D164" s="374">
        <v>1</v>
      </c>
      <c r="E164" s="373"/>
      <c r="F164" s="372">
        <f>E164*D164</f>
        <v>0</v>
      </c>
      <c r="G164" s="371"/>
      <c r="H164" s="371"/>
    </row>
    <row r="165" spans="1:10">
      <c r="A165" s="376" t="s">
        <v>1744</v>
      </c>
      <c r="B165" s="375" t="s">
        <v>1743</v>
      </c>
      <c r="C165" s="374" t="s">
        <v>1715</v>
      </c>
      <c r="D165" s="374">
        <v>1</v>
      </c>
      <c r="E165" s="373"/>
      <c r="F165" s="372">
        <f>E165*D165</f>
        <v>0</v>
      </c>
      <c r="G165" s="371"/>
      <c r="H165" s="371"/>
    </row>
    <row r="166" spans="1:10">
      <c r="A166" s="376" t="s">
        <v>1742</v>
      </c>
      <c r="B166" s="375" t="s">
        <v>1741</v>
      </c>
      <c r="C166" s="374" t="s">
        <v>1715</v>
      </c>
      <c r="D166" s="374">
        <v>1</v>
      </c>
      <c r="E166" s="373"/>
      <c r="F166" s="372">
        <f>E166*D166</f>
        <v>0</v>
      </c>
      <c r="G166" s="371"/>
      <c r="H166" s="371"/>
      <c r="J166" s="380"/>
    </row>
    <row r="167" spans="1:10">
      <c r="A167" s="358"/>
      <c r="B167" s="362"/>
      <c r="C167" s="356"/>
      <c r="D167" s="356"/>
      <c r="E167" s="361"/>
      <c r="F167" s="361"/>
      <c r="G167" s="366"/>
      <c r="H167" s="366"/>
    </row>
    <row r="168" spans="1:10" ht="12.75" customHeight="1">
      <c r="A168" s="378" t="s">
        <v>1740</v>
      </c>
      <c r="B168" s="378"/>
      <c r="C168" s="356"/>
      <c r="D168" s="356"/>
      <c r="E168" s="361"/>
      <c r="F168" s="361"/>
      <c r="G168" s="366"/>
      <c r="H168" s="366"/>
    </row>
    <row r="169" spans="1:10">
      <c r="A169" s="358"/>
      <c r="B169" s="362"/>
      <c r="C169" s="356"/>
      <c r="D169" s="356"/>
      <c r="E169" s="361"/>
      <c r="F169" s="361"/>
      <c r="G169" s="366"/>
      <c r="H169" s="366"/>
    </row>
    <row r="170" spans="1:10">
      <c r="A170" s="376" t="s">
        <v>1739</v>
      </c>
      <c r="B170" s="377" t="s">
        <v>1738</v>
      </c>
      <c r="C170" s="374" t="s">
        <v>1715</v>
      </c>
      <c r="D170" s="374">
        <v>1</v>
      </c>
      <c r="E170" s="373"/>
      <c r="F170" s="372">
        <f>E170*D170</f>
        <v>0</v>
      </c>
      <c r="G170" s="371"/>
      <c r="H170" s="371"/>
    </row>
    <row r="171" spans="1:10">
      <c r="A171" s="376" t="s">
        <v>1737</v>
      </c>
      <c r="B171" s="377" t="s">
        <v>1736</v>
      </c>
      <c r="C171" s="374" t="s">
        <v>1715</v>
      </c>
      <c r="D171" s="374">
        <v>1</v>
      </c>
      <c r="E171" s="373"/>
      <c r="F171" s="372">
        <f>E171*D171</f>
        <v>0</v>
      </c>
      <c r="G171" s="371"/>
      <c r="H171" s="371"/>
    </row>
    <row r="172" spans="1:10">
      <c r="A172" s="376" t="s">
        <v>1735</v>
      </c>
      <c r="B172" s="375" t="s">
        <v>1734</v>
      </c>
      <c r="C172" s="374" t="s">
        <v>1715</v>
      </c>
      <c r="D172" s="374">
        <v>1</v>
      </c>
      <c r="E172" s="373"/>
      <c r="F172" s="372">
        <f>E172*D172</f>
        <v>0</v>
      </c>
      <c r="G172" s="371"/>
      <c r="H172" s="371"/>
    </row>
    <row r="173" spans="1:10">
      <c r="A173" s="376" t="s">
        <v>1733</v>
      </c>
      <c r="B173" s="377" t="s">
        <v>1732</v>
      </c>
      <c r="C173" s="374" t="s">
        <v>1715</v>
      </c>
      <c r="D173" s="374">
        <v>1</v>
      </c>
      <c r="E173" s="373"/>
      <c r="F173" s="372">
        <f>E173*D173</f>
        <v>0</v>
      </c>
      <c r="G173" s="371"/>
      <c r="H173" s="371"/>
    </row>
    <row r="174" spans="1:10" ht="12.75" customHeight="1">
      <c r="A174" s="376" t="s">
        <v>1731</v>
      </c>
      <c r="B174" s="375" t="s">
        <v>1730</v>
      </c>
      <c r="C174" s="374" t="s">
        <v>1715</v>
      </c>
      <c r="D174" s="374">
        <v>1</v>
      </c>
      <c r="E174" s="373"/>
      <c r="F174" s="372">
        <f>E174*D174</f>
        <v>0</v>
      </c>
      <c r="G174" s="371"/>
      <c r="H174" s="371"/>
      <c r="J174" s="379"/>
    </row>
    <row r="175" spans="1:10">
      <c r="A175" s="376" t="s">
        <v>1729</v>
      </c>
      <c r="B175" s="377" t="s">
        <v>1728</v>
      </c>
      <c r="C175" s="374" t="s">
        <v>1715</v>
      </c>
      <c r="D175" s="374">
        <v>1</v>
      </c>
      <c r="E175" s="373"/>
      <c r="F175" s="372">
        <f>E175*D175</f>
        <v>0</v>
      </c>
      <c r="G175" s="371"/>
      <c r="H175" s="371"/>
    </row>
    <row r="176" spans="1:10">
      <c r="A176" s="376" t="s">
        <v>1727</v>
      </c>
      <c r="B176" s="375" t="s">
        <v>1726</v>
      </c>
      <c r="C176" s="374" t="s">
        <v>1715</v>
      </c>
      <c r="D176" s="374">
        <v>1</v>
      </c>
      <c r="E176" s="373"/>
      <c r="F176" s="372">
        <f>E176*D176</f>
        <v>0</v>
      </c>
      <c r="G176" s="371"/>
      <c r="H176" s="371"/>
    </row>
    <row r="177" spans="1:8">
      <c r="A177" s="376" t="s">
        <v>1725</v>
      </c>
      <c r="B177" s="375" t="s">
        <v>1724</v>
      </c>
      <c r="C177" s="374" t="s">
        <v>1715</v>
      </c>
      <c r="D177" s="374">
        <v>1</v>
      </c>
      <c r="E177" s="373"/>
      <c r="F177" s="372">
        <f>E177*D177</f>
        <v>0</v>
      </c>
      <c r="G177" s="371"/>
      <c r="H177" s="371"/>
    </row>
    <row r="178" spans="1:8" ht="80.400000000000006">
      <c r="A178" s="376" t="s">
        <v>1723</v>
      </c>
      <c r="B178" s="377" t="s">
        <v>1722</v>
      </c>
      <c r="C178" s="374" t="s">
        <v>1721</v>
      </c>
      <c r="D178" s="374">
        <v>10</v>
      </c>
      <c r="E178" s="373"/>
      <c r="F178" s="372">
        <f>E178*D178</f>
        <v>0</v>
      </c>
      <c r="G178" s="371"/>
      <c r="H178" s="371"/>
    </row>
    <row r="179" spans="1:8">
      <c r="A179" s="358"/>
      <c r="B179" s="370"/>
      <c r="C179" s="356"/>
      <c r="D179" s="356"/>
      <c r="E179" s="361"/>
      <c r="F179" s="361"/>
      <c r="G179" s="366"/>
      <c r="H179" s="366"/>
    </row>
    <row r="180" spans="1:8" ht="12.75" customHeight="1">
      <c r="A180" s="378" t="s">
        <v>1720</v>
      </c>
      <c r="B180" s="378"/>
      <c r="C180" s="356"/>
      <c r="D180" s="356"/>
      <c r="E180" s="361"/>
      <c r="F180" s="361"/>
      <c r="G180" s="366"/>
      <c r="H180" s="366"/>
    </row>
    <row r="181" spans="1:8">
      <c r="A181" s="358"/>
      <c r="B181" s="362"/>
      <c r="C181" s="356"/>
      <c r="D181" s="356"/>
      <c r="E181" s="361"/>
      <c r="F181" s="361"/>
      <c r="G181" s="366"/>
      <c r="H181" s="366"/>
    </row>
    <row r="182" spans="1:8">
      <c r="A182" s="376" t="s">
        <v>1719</v>
      </c>
      <c r="B182" s="377" t="s">
        <v>1718</v>
      </c>
      <c r="C182" s="374" t="s">
        <v>1715</v>
      </c>
      <c r="D182" s="374">
        <v>1</v>
      </c>
      <c r="E182" s="373"/>
      <c r="F182" s="372">
        <f>E182*D182</f>
        <v>0</v>
      </c>
      <c r="G182" s="371"/>
      <c r="H182" s="371"/>
    </row>
    <row r="183" spans="1:8" ht="13.5" customHeight="1">
      <c r="A183" s="376" t="s">
        <v>1717</v>
      </c>
      <c r="B183" s="375" t="s">
        <v>1716</v>
      </c>
      <c r="C183" s="374" t="s">
        <v>1715</v>
      </c>
      <c r="D183" s="374">
        <v>1</v>
      </c>
      <c r="E183" s="373"/>
      <c r="F183" s="372">
        <f>E183*D183</f>
        <v>0</v>
      </c>
      <c r="G183" s="371"/>
      <c r="H183" s="371"/>
    </row>
    <row r="184" spans="1:8">
      <c r="A184" s="358"/>
      <c r="B184" s="370"/>
      <c r="C184" s="356"/>
      <c r="D184" s="356"/>
      <c r="E184" s="361"/>
      <c r="F184" s="361"/>
      <c r="G184" s="366"/>
      <c r="H184" s="366"/>
    </row>
    <row r="185" spans="1:8">
      <c r="A185" s="369"/>
      <c r="B185" s="368"/>
      <c r="C185" s="366"/>
      <c r="D185" s="366"/>
      <c r="E185" s="367"/>
      <c r="F185" s="367"/>
      <c r="G185" s="366"/>
      <c r="H185" s="366"/>
    </row>
    <row r="186" spans="1:8">
      <c r="A186" s="358"/>
      <c r="B186" s="359"/>
      <c r="C186" s="356"/>
      <c r="D186" s="356"/>
      <c r="E186" s="361"/>
      <c r="F186" s="361"/>
      <c r="G186" s="356"/>
      <c r="H186" s="356"/>
    </row>
    <row r="187" spans="1:8" ht="12.75" customHeight="1">
      <c r="A187" s="358"/>
      <c r="B187" s="359"/>
      <c r="C187" s="356"/>
      <c r="D187" s="356"/>
      <c r="E187" s="361"/>
      <c r="F187" s="361"/>
      <c r="G187" s="356"/>
      <c r="H187" s="356"/>
    </row>
    <row r="188" spans="1:8">
      <c r="A188" s="358"/>
      <c r="B188" s="365"/>
      <c r="C188" s="356"/>
      <c r="D188" s="356"/>
      <c r="E188" s="361"/>
      <c r="F188" s="361"/>
      <c r="G188" s="364"/>
      <c r="H188" s="364"/>
    </row>
    <row r="189" spans="1:8">
      <c r="A189" s="358"/>
      <c r="B189" s="362"/>
      <c r="C189" s="356"/>
      <c r="D189" s="356"/>
      <c r="E189" s="361"/>
      <c r="F189" s="361"/>
      <c r="G189" s="363"/>
      <c r="H189" s="356"/>
    </row>
    <row r="190" spans="1:8">
      <c r="A190" s="358"/>
      <c r="B190" s="362"/>
      <c r="C190" s="356"/>
      <c r="D190" s="356"/>
      <c r="E190" s="361"/>
      <c r="F190" s="361"/>
      <c r="G190" s="356"/>
      <c r="H190" s="356"/>
    </row>
    <row r="191" spans="1:8" ht="12.75" customHeight="1">
      <c r="A191" s="358"/>
      <c r="B191" s="359"/>
      <c r="C191" s="356"/>
      <c r="D191" s="356"/>
      <c r="E191" s="361"/>
      <c r="F191" s="361"/>
      <c r="G191" s="356"/>
      <c r="H191" s="356"/>
    </row>
    <row r="192" spans="1:8">
      <c r="A192" s="358"/>
      <c r="B192" s="359"/>
      <c r="C192" s="356"/>
      <c r="D192" s="356"/>
      <c r="E192" s="361"/>
      <c r="F192" s="361"/>
      <c r="G192" s="356"/>
      <c r="H192" s="356"/>
    </row>
    <row r="193" spans="1:8">
      <c r="A193" s="358"/>
      <c r="B193" s="359"/>
      <c r="C193" s="356"/>
      <c r="D193" s="356"/>
      <c r="E193" s="361"/>
      <c r="F193" s="361"/>
      <c r="G193" s="356"/>
      <c r="H193" s="356"/>
    </row>
    <row r="194" spans="1:8">
      <c r="A194" s="358"/>
      <c r="B194" s="359"/>
      <c r="C194" s="356"/>
      <c r="D194" s="356"/>
      <c r="E194" s="355"/>
      <c r="F194" s="355"/>
      <c r="G194" s="354"/>
      <c r="H194" s="354"/>
    </row>
    <row r="195" spans="1:8" ht="12.75" customHeight="1">
      <c r="A195" s="358"/>
      <c r="B195" s="359"/>
      <c r="C195" s="356"/>
      <c r="D195" s="356"/>
      <c r="E195" s="355"/>
      <c r="F195" s="355"/>
      <c r="G195" s="354"/>
      <c r="H195" s="354"/>
    </row>
    <row r="196" spans="1:8" ht="12.75" customHeight="1">
      <c r="A196" s="358"/>
      <c r="B196" s="359"/>
      <c r="C196" s="356"/>
      <c r="D196" s="356"/>
      <c r="E196" s="355"/>
      <c r="F196" s="355"/>
      <c r="G196" s="354"/>
      <c r="H196" s="354"/>
    </row>
    <row r="197" spans="1:8">
      <c r="A197" s="358"/>
      <c r="B197" s="359"/>
      <c r="C197" s="356"/>
      <c r="D197" s="356"/>
      <c r="E197" s="355"/>
      <c r="F197" s="355"/>
      <c r="G197" s="354"/>
      <c r="H197" s="354"/>
    </row>
    <row r="198" spans="1:8">
      <c r="A198" s="358"/>
      <c r="B198" s="359"/>
      <c r="C198" s="356"/>
      <c r="D198" s="356"/>
      <c r="E198" s="355"/>
      <c r="F198" s="355"/>
      <c r="G198" s="354"/>
      <c r="H198" s="354"/>
    </row>
    <row r="199" spans="1:8">
      <c r="A199" s="358"/>
      <c r="B199" s="359"/>
      <c r="C199" s="356"/>
      <c r="D199" s="356"/>
      <c r="E199" s="355"/>
      <c r="F199" s="355"/>
      <c r="G199" s="354"/>
      <c r="H199" s="354"/>
    </row>
    <row r="200" spans="1:8">
      <c r="A200" s="358"/>
      <c r="B200" s="359"/>
      <c r="C200" s="356"/>
      <c r="D200" s="356"/>
      <c r="E200" s="355"/>
      <c r="F200" s="355"/>
      <c r="G200" s="354"/>
      <c r="H200" s="354"/>
    </row>
    <row r="201" spans="1:8">
      <c r="A201" s="358"/>
      <c r="B201" s="359"/>
      <c r="C201" s="356"/>
      <c r="D201" s="356"/>
      <c r="E201" s="355"/>
      <c r="F201" s="355"/>
      <c r="G201" s="354"/>
      <c r="H201" s="354"/>
    </row>
    <row r="202" spans="1:8">
      <c r="A202" s="358"/>
      <c r="B202" s="359"/>
      <c r="C202" s="356"/>
      <c r="D202" s="356"/>
      <c r="E202" s="355"/>
      <c r="F202" s="355"/>
      <c r="G202" s="354"/>
      <c r="H202" s="354"/>
    </row>
    <row r="203" spans="1:8">
      <c r="A203" s="358"/>
      <c r="B203" s="359"/>
      <c r="C203" s="356"/>
      <c r="D203" s="356"/>
      <c r="E203" s="355"/>
      <c r="F203" s="355"/>
      <c r="G203" s="354"/>
      <c r="H203" s="354"/>
    </row>
    <row r="204" spans="1:8">
      <c r="A204" s="358"/>
      <c r="B204" s="359"/>
      <c r="C204" s="356"/>
      <c r="D204" s="356"/>
      <c r="E204" s="355"/>
      <c r="F204" s="355"/>
      <c r="G204" s="354"/>
      <c r="H204" s="354"/>
    </row>
    <row r="205" spans="1:8">
      <c r="A205" s="358"/>
      <c r="B205" s="359"/>
      <c r="C205" s="356"/>
      <c r="D205" s="356"/>
      <c r="E205" s="355"/>
      <c r="F205" s="355"/>
      <c r="G205" s="354"/>
      <c r="H205" s="354"/>
    </row>
    <row r="206" spans="1:8">
      <c r="A206" s="358"/>
      <c r="B206" s="359"/>
      <c r="C206" s="356"/>
      <c r="D206" s="356"/>
      <c r="E206" s="355"/>
      <c r="F206" s="355"/>
      <c r="G206" s="354"/>
      <c r="H206" s="354"/>
    </row>
    <row r="207" spans="1:8">
      <c r="A207" s="358"/>
      <c r="B207" s="359"/>
      <c r="C207" s="356"/>
      <c r="D207" s="356"/>
      <c r="E207" s="355"/>
      <c r="F207" s="355"/>
      <c r="G207" s="354"/>
      <c r="H207" s="354"/>
    </row>
    <row r="208" spans="1:8">
      <c r="A208" s="358"/>
      <c r="B208" s="359"/>
      <c r="C208" s="356"/>
      <c r="D208" s="356"/>
      <c r="E208" s="355"/>
      <c r="F208" s="355"/>
      <c r="G208" s="354"/>
      <c r="H208" s="354"/>
    </row>
    <row r="209" spans="1:8" ht="12.75" customHeight="1">
      <c r="A209" s="358"/>
      <c r="B209" s="359"/>
      <c r="C209" s="356"/>
      <c r="D209" s="356"/>
      <c r="E209" s="355"/>
      <c r="F209" s="355"/>
      <c r="G209" s="354"/>
      <c r="H209" s="354"/>
    </row>
    <row r="210" spans="1:8">
      <c r="A210" s="358"/>
      <c r="B210" s="359"/>
      <c r="C210" s="356"/>
      <c r="D210" s="356"/>
      <c r="E210" s="355"/>
      <c r="F210" s="355"/>
      <c r="G210" s="354"/>
      <c r="H210" s="354"/>
    </row>
    <row r="211" spans="1:8">
      <c r="A211" s="358"/>
      <c r="B211" s="360"/>
      <c r="C211" s="356"/>
      <c r="D211" s="356"/>
      <c r="E211" s="355"/>
      <c r="F211" s="355"/>
      <c r="G211" s="354"/>
      <c r="H211" s="354"/>
    </row>
    <row r="212" spans="1:8">
      <c r="A212" s="358"/>
      <c r="B212" s="359"/>
      <c r="C212" s="356"/>
      <c r="D212" s="356"/>
      <c r="E212" s="355"/>
      <c r="F212" s="355"/>
      <c r="G212" s="354"/>
      <c r="H212" s="354"/>
    </row>
    <row r="213" spans="1:8">
      <c r="A213" s="358"/>
      <c r="B213" s="359"/>
      <c r="C213" s="356"/>
      <c r="D213" s="356"/>
      <c r="E213" s="355"/>
      <c r="F213" s="355"/>
      <c r="G213" s="354"/>
      <c r="H213" s="354"/>
    </row>
    <row r="214" spans="1:8">
      <c r="A214" s="358"/>
      <c r="B214" s="359"/>
      <c r="C214" s="356"/>
      <c r="D214" s="356"/>
      <c r="E214" s="355"/>
      <c r="F214" s="355"/>
      <c r="G214" s="354"/>
      <c r="H214" s="354"/>
    </row>
    <row r="215" spans="1:8">
      <c r="A215" s="358"/>
      <c r="B215" s="359"/>
      <c r="C215" s="356"/>
      <c r="D215" s="356"/>
      <c r="E215" s="355"/>
      <c r="F215" s="355"/>
      <c r="G215" s="354"/>
      <c r="H215" s="354"/>
    </row>
    <row r="216" spans="1:8">
      <c r="A216" s="358"/>
      <c r="B216" s="359"/>
      <c r="C216" s="356"/>
      <c r="D216" s="356"/>
      <c r="E216" s="355"/>
      <c r="F216" s="355"/>
      <c r="G216" s="354"/>
      <c r="H216" s="354"/>
    </row>
    <row r="217" spans="1:8" ht="12.75" customHeight="1">
      <c r="A217" s="358"/>
      <c r="B217" s="359"/>
      <c r="C217" s="356"/>
      <c r="D217" s="356"/>
      <c r="E217" s="355"/>
      <c r="F217" s="355"/>
      <c r="G217" s="354"/>
      <c r="H217" s="354"/>
    </row>
    <row r="218" spans="1:8">
      <c r="A218" s="358"/>
      <c r="B218" s="359"/>
      <c r="C218" s="356"/>
      <c r="D218" s="356"/>
      <c r="E218" s="355"/>
      <c r="F218" s="355"/>
      <c r="G218" s="354"/>
      <c r="H218" s="354"/>
    </row>
    <row r="219" spans="1:8">
      <c r="A219" s="358"/>
      <c r="B219" s="359"/>
      <c r="C219" s="356"/>
      <c r="D219" s="356"/>
      <c r="E219" s="355"/>
      <c r="F219" s="355"/>
      <c r="G219" s="354"/>
      <c r="H219" s="354"/>
    </row>
    <row r="220" spans="1:8">
      <c r="A220" s="358"/>
      <c r="B220" s="359"/>
      <c r="C220" s="356"/>
      <c r="D220" s="356"/>
      <c r="E220" s="355"/>
      <c r="F220" s="355"/>
      <c r="G220" s="354"/>
      <c r="H220" s="354"/>
    </row>
    <row r="221" spans="1:8">
      <c r="A221" s="358"/>
      <c r="B221" s="359"/>
      <c r="C221" s="356"/>
      <c r="D221" s="356"/>
      <c r="E221" s="355"/>
      <c r="F221" s="355"/>
      <c r="G221" s="354"/>
      <c r="H221" s="354"/>
    </row>
    <row r="222" spans="1:8">
      <c r="A222" s="358"/>
      <c r="B222" s="359"/>
      <c r="C222" s="356"/>
      <c r="D222" s="356"/>
      <c r="E222" s="355"/>
      <c r="F222" s="355"/>
      <c r="G222" s="354"/>
      <c r="H222" s="354"/>
    </row>
    <row r="223" spans="1:8">
      <c r="A223" s="358"/>
      <c r="B223" s="357"/>
      <c r="C223" s="356"/>
      <c r="D223" s="356"/>
      <c r="E223" s="355"/>
      <c r="F223" s="355"/>
      <c r="G223" s="354"/>
      <c r="H223" s="354"/>
    </row>
    <row r="224" spans="1:8">
      <c r="A224" s="358"/>
      <c r="B224" s="357"/>
      <c r="C224" s="356"/>
      <c r="D224" s="356"/>
      <c r="E224" s="355"/>
      <c r="F224" s="355"/>
      <c r="G224" s="354"/>
      <c r="H224" s="354"/>
    </row>
    <row r="225" spans="1:8">
      <c r="A225" s="358"/>
      <c r="B225" s="357"/>
      <c r="C225" s="356"/>
      <c r="D225" s="356"/>
      <c r="E225" s="355"/>
      <c r="F225" s="355"/>
      <c r="G225" s="354"/>
      <c r="H225" s="354"/>
    </row>
    <row r="226" spans="1:8">
      <c r="A226" s="358"/>
      <c r="B226" s="359"/>
      <c r="C226" s="356"/>
      <c r="D226" s="356"/>
      <c r="E226" s="355"/>
      <c r="F226" s="355"/>
      <c r="G226" s="354"/>
      <c r="H226" s="354"/>
    </row>
    <row r="227" spans="1:8">
      <c r="A227" s="358"/>
      <c r="B227" s="357"/>
      <c r="C227" s="356"/>
      <c r="D227" s="356"/>
      <c r="E227" s="355"/>
      <c r="F227" s="355"/>
      <c r="G227" s="354"/>
      <c r="H227" s="354"/>
    </row>
    <row r="228" spans="1:8">
      <c r="A228" s="358"/>
      <c r="B228" s="357"/>
      <c r="C228" s="356"/>
      <c r="D228" s="356"/>
      <c r="E228" s="355"/>
      <c r="F228" s="355"/>
      <c r="G228" s="354"/>
      <c r="H228" s="354"/>
    </row>
    <row r="229" spans="1:8" ht="12.75" customHeight="1">
      <c r="B229" s="352"/>
      <c r="C229" s="330"/>
      <c r="D229" s="330"/>
    </row>
    <row r="230" spans="1:8">
      <c r="B230" s="333"/>
      <c r="C230" s="330"/>
      <c r="D230" s="330"/>
    </row>
    <row r="231" spans="1:8">
      <c r="B231" s="333"/>
      <c r="C231" s="330"/>
      <c r="D231" s="330"/>
    </row>
    <row r="232" spans="1:8">
      <c r="B232" s="333"/>
      <c r="C232" s="330"/>
      <c r="D232" s="330"/>
    </row>
    <row r="233" spans="1:8">
      <c r="B233" s="333"/>
      <c r="C233" s="330"/>
      <c r="D233" s="330"/>
    </row>
    <row r="234" spans="1:8" ht="12.75" customHeight="1">
      <c r="B234" s="333"/>
      <c r="C234" s="330"/>
      <c r="D234" s="330"/>
    </row>
    <row r="235" spans="1:8" ht="12.75" customHeight="1">
      <c r="B235" s="333"/>
      <c r="C235" s="330"/>
      <c r="D235" s="330"/>
    </row>
    <row r="236" spans="1:8">
      <c r="B236" s="333"/>
      <c r="C236" s="330"/>
      <c r="D236" s="330"/>
    </row>
    <row r="237" spans="1:8">
      <c r="B237" s="333"/>
      <c r="C237" s="330"/>
      <c r="D237" s="330"/>
    </row>
    <row r="238" spans="1:8">
      <c r="B238" s="351"/>
      <c r="C238" s="330"/>
      <c r="D238" s="330"/>
    </row>
    <row r="239" spans="1:8">
      <c r="B239" s="350"/>
      <c r="C239" s="330"/>
      <c r="D239" s="330"/>
    </row>
    <row r="240" spans="1:8">
      <c r="B240" s="333"/>
      <c r="C240" s="330"/>
      <c r="D240" s="330"/>
    </row>
    <row r="241" spans="1:4">
      <c r="B241" s="333"/>
      <c r="C241" s="330"/>
      <c r="D241" s="330"/>
    </row>
    <row r="242" spans="1:4">
      <c r="B242" s="351"/>
      <c r="C242" s="330"/>
      <c r="D242" s="330"/>
    </row>
    <row r="243" spans="1:4" ht="12.75" customHeight="1">
      <c r="B243" s="350"/>
      <c r="C243" s="330"/>
      <c r="D243" s="330"/>
    </row>
    <row r="244" spans="1:4">
      <c r="B244" s="333"/>
      <c r="C244" s="330"/>
      <c r="D244" s="330"/>
    </row>
    <row r="245" spans="1:4">
      <c r="B245" s="333"/>
      <c r="C245" s="330"/>
      <c r="D245" s="330"/>
    </row>
    <row r="246" spans="1:4" ht="12.75" customHeight="1">
      <c r="B246" s="333"/>
      <c r="C246" s="330"/>
      <c r="D246" s="330"/>
    </row>
    <row r="247" spans="1:4" ht="12.75" customHeight="1">
      <c r="B247" s="333"/>
      <c r="C247" s="330"/>
      <c r="D247" s="330"/>
    </row>
    <row r="248" spans="1:4">
      <c r="A248" s="353"/>
      <c r="B248" s="353"/>
      <c r="C248" s="330"/>
      <c r="D248" s="330"/>
    </row>
    <row r="249" spans="1:4" ht="12.75" customHeight="1">
      <c r="B249" s="328"/>
    </row>
    <row r="250" spans="1:4">
      <c r="B250" s="333"/>
    </row>
    <row r="251" spans="1:4">
      <c r="B251" s="333"/>
    </row>
    <row r="252" spans="1:4">
      <c r="B252" s="328"/>
    </row>
    <row r="253" spans="1:4">
      <c r="B253" s="333"/>
    </row>
    <row r="254" spans="1:4">
      <c r="B254" s="333"/>
    </row>
    <row r="255" spans="1:4">
      <c r="B255" s="333"/>
    </row>
    <row r="256" spans="1:4">
      <c r="B256" s="333"/>
    </row>
    <row r="257" spans="2:2" ht="12.75" customHeight="1">
      <c r="B257" s="333"/>
    </row>
    <row r="258" spans="2:2" ht="12.75" customHeight="1">
      <c r="B258" s="333"/>
    </row>
    <row r="259" spans="2:2">
      <c r="B259" s="333"/>
    </row>
    <row r="260" spans="2:2">
      <c r="B260" s="333"/>
    </row>
    <row r="261" spans="2:2">
      <c r="B261" s="333"/>
    </row>
    <row r="262" spans="2:2">
      <c r="B262" s="333"/>
    </row>
    <row r="263" spans="2:2" ht="12.75" customHeight="1">
      <c r="B263" s="333"/>
    </row>
    <row r="264" spans="2:2">
      <c r="B264" s="333"/>
    </row>
    <row r="265" spans="2:2">
      <c r="B265" s="333"/>
    </row>
    <row r="266" spans="2:2">
      <c r="B266" s="333"/>
    </row>
    <row r="267" spans="2:2">
      <c r="B267" s="333"/>
    </row>
    <row r="268" spans="2:2">
      <c r="B268" s="333"/>
    </row>
    <row r="269" spans="2:2">
      <c r="B269" s="333"/>
    </row>
    <row r="270" spans="2:2">
      <c r="B270" s="352"/>
    </row>
    <row r="271" spans="2:2">
      <c r="B271" s="333"/>
    </row>
    <row r="272" spans="2:2">
      <c r="B272" s="333"/>
    </row>
    <row r="273" spans="2:2">
      <c r="B273" s="333"/>
    </row>
    <row r="274" spans="2:2">
      <c r="B274" s="333"/>
    </row>
    <row r="275" spans="2:2">
      <c r="B275" s="333"/>
    </row>
    <row r="276" spans="2:2">
      <c r="B276" s="333"/>
    </row>
    <row r="277" spans="2:2">
      <c r="B277" s="333"/>
    </row>
    <row r="278" spans="2:2">
      <c r="B278" s="333"/>
    </row>
    <row r="279" spans="2:2">
      <c r="B279" s="333"/>
    </row>
    <row r="280" spans="2:2">
      <c r="B280" s="333"/>
    </row>
    <row r="281" spans="2:2">
      <c r="B281" s="333"/>
    </row>
    <row r="282" spans="2:2" ht="12.75" customHeight="1">
      <c r="B282" s="333"/>
    </row>
    <row r="283" spans="2:2">
      <c r="B283" s="333"/>
    </row>
    <row r="284" spans="2:2">
      <c r="B284" s="333"/>
    </row>
    <row r="285" spans="2:2">
      <c r="B285" s="351"/>
    </row>
    <row r="286" spans="2:2">
      <c r="B286" s="351"/>
    </row>
    <row r="287" spans="2:2">
      <c r="B287" s="351"/>
    </row>
    <row r="288" spans="2:2">
      <c r="B288" s="351"/>
    </row>
    <row r="289" spans="1:4">
      <c r="B289" s="333"/>
    </row>
    <row r="290" spans="1:4">
      <c r="B290" s="333"/>
    </row>
    <row r="291" spans="1:4">
      <c r="B291" s="333"/>
    </row>
    <row r="292" spans="1:4">
      <c r="B292" s="333"/>
    </row>
    <row r="293" spans="1:4">
      <c r="B293" s="350"/>
    </row>
    <row r="294" spans="1:4">
      <c r="B294" s="333"/>
    </row>
    <row r="295" spans="1:4">
      <c r="B295" s="333"/>
    </row>
    <row r="296" spans="1:4">
      <c r="B296" s="333"/>
    </row>
    <row r="297" spans="1:4">
      <c r="B297" s="333"/>
    </row>
    <row r="298" spans="1:4">
      <c r="A298" s="345"/>
      <c r="B298" s="345"/>
      <c r="C298" s="348"/>
      <c r="D298" s="348"/>
    </row>
    <row r="299" spans="1:4">
      <c r="A299" s="349"/>
      <c r="B299" s="343"/>
      <c r="C299" s="348"/>
      <c r="D299" s="348"/>
    </row>
    <row r="300" spans="1:4">
      <c r="A300" s="342"/>
    </row>
    <row r="301" spans="1:4">
      <c r="A301" s="342"/>
    </row>
    <row r="302" spans="1:4">
      <c r="A302" s="342"/>
    </row>
    <row r="303" spans="1:4">
      <c r="A303" s="342"/>
    </row>
    <row r="304" spans="1:4">
      <c r="A304" s="346"/>
    </row>
    <row r="305" spans="1:3">
      <c r="A305" s="343"/>
    </row>
    <row r="306" spans="1:3">
      <c r="A306" s="346"/>
    </row>
    <row r="307" spans="1:3">
      <c r="A307" s="346"/>
    </row>
    <row r="308" spans="1:3">
      <c r="A308" s="346"/>
      <c r="C308" s="330"/>
    </row>
    <row r="309" spans="1:3">
      <c r="A309" s="346"/>
    </row>
    <row r="310" spans="1:3">
      <c r="A310" s="342"/>
    </row>
    <row r="311" spans="1:3">
      <c r="A311" s="345"/>
      <c r="B311" s="345"/>
    </row>
    <row r="312" spans="1:3">
      <c r="A312" s="346"/>
    </row>
    <row r="313" spans="1:3">
      <c r="A313" s="346"/>
    </row>
    <row r="314" spans="1:3">
      <c r="A314" s="343"/>
    </row>
    <row r="315" spans="1:3">
      <c r="A315" s="343"/>
    </row>
    <row r="316" spans="1:3">
      <c r="A316" s="343"/>
    </row>
    <row r="317" spans="1:3">
      <c r="A317" s="343"/>
    </row>
    <row r="318" spans="1:3" ht="12.75" customHeight="1">
      <c r="A318" s="343"/>
      <c r="B318" s="344"/>
    </row>
    <row r="319" spans="1:3">
      <c r="A319" s="343"/>
    </row>
    <row r="320" spans="1:3">
      <c r="A320" s="343"/>
    </row>
    <row r="321" spans="1:4">
      <c r="A321" s="343"/>
    </row>
    <row r="322" spans="1:4">
      <c r="A322" s="343"/>
      <c r="B322" s="344"/>
    </row>
    <row r="323" spans="1:4">
      <c r="A323" s="343"/>
    </row>
    <row r="324" spans="1:4">
      <c r="A324" s="343"/>
    </row>
    <row r="325" spans="1:4">
      <c r="A325" s="343"/>
    </row>
    <row r="326" spans="1:4">
      <c r="A326" s="343"/>
    </row>
    <row r="327" spans="1:4">
      <c r="A327" s="343"/>
      <c r="C327" s="330"/>
      <c r="D327" s="330"/>
    </row>
    <row r="328" spans="1:4">
      <c r="A328" s="343"/>
    </row>
    <row r="329" spans="1:4">
      <c r="A329" s="343"/>
    </row>
    <row r="330" spans="1:4">
      <c r="A330" s="343"/>
    </row>
    <row r="331" spans="1:4">
      <c r="A331" s="343"/>
    </row>
    <row r="332" spans="1:4">
      <c r="A332" s="343"/>
    </row>
    <row r="333" spans="1:4">
      <c r="A333" s="343"/>
    </row>
    <row r="334" spans="1:4">
      <c r="A334" s="343"/>
    </row>
    <row r="335" spans="1:4">
      <c r="A335" s="343"/>
      <c r="B335" s="333"/>
    </row>
    <row r="336" spans="1:4">
      <c r="A336" s="343"/>
    </row>
    <row r="337" spans="1:4">
      <c r="A337" s="343"/>
      <c r="B337" s="333"/>
    </row>
    <row r="338" spans="1:4">
      <c r="A338" s="343"/>
      <c r="B338" s="333"/>
    </row>
    <row r="339" spans="1:4">
      <c r="A339" s="343"/>
      <c r="B339" s="333"/>
    </row>
    <row r="340" spans="1:4">
      <c r="A340" s="343"/>
    </row>
    <row r="341" spans="1:4" ht="12.75" customHeight="1">
      <c r="A341" s="343"/>
    </row>
    <row r="342" spans="1:4">
      <c r="A342" s="345"/>
      <c r="B342" s="345"/>
    </row>
    <row r="343" spans="1:4">
      <c r="A343" s="343"/>
      <c r="B343" s="344"/>
    </row>
    <row r="344" spans="1:4">
      <c r="A344" s="343"/>
    </row>
    <row r="345" spans="1:4">
      <c r="A345" s="342"/>
    </row>
    <row r="346" spans="1:4">
      <c r="A346" s="343"/>
    </row>
    <row r="347" spans="1:4">
      <c r="A347" s="342"/>
      <c r="B347" s="341"/>
    </row>
    <row r="348" spans="1:4">
      <c r="B348" s="333"/>
      <c r="C348" s="330"/>
      <c r="D348" s="330"/>
    </row>
    <row r="349" spans="1:4">
      <c r="B349" s="333"/>
      <c r="C349" s="330"/>
      <c r="D349" s="330"/>
    </row>
    <row r="350" spans="1:4">
      <c r="B350" s="333"/>
      <c r="C350" s="330"/>
      <c r="D350" s="330"/>
    </row>
    <row r="352" spans="1:4">
      <c r="A352" s="347"/>
      <c r="B352" s="347"/>
    </row>
    <row r="353" spans="1:4">
      <c r="A353" s="346"/>
    </row>
    <row r="354" spans="1:4">
      <c r="A354" s="346"/>
    </row>
    <row r="355" spans="1:4">
      <c r="A355" s="343"/>
    </row>
    <row r="356" spans="1:4">
      <c r="A356" s="343"/>
    </row>
    <row r="357" spans="1:4">
      <c r="A357" s="343"/>
    </row>
    <row r="358" spans="1:4">
      <c r="A358" s="343"/>
    </row>
    <row r="359" spans="1:4">
      <c r="A359" s="343"/>
      <c r="B359" s="344"/>
    </row>
    <row r="360" spans="1:4">
      <c r="A360" s="343"/>
    </row>
    <row r="361" spans="1:4">
      <c r="A361" s="343"/>
    </row>
    <row r="362" spans="1:4">
      <c r="A362" s="343"/>
    </row>
    <row r="363" spans="1:4">
      <c r="A363" s="343"/>
      <c r="B363" s="344"/>
    </row>
    <row r="364" spans="1:4">
      <c r="A364" s="343"/>
    </row>
    <row r="365" spans="1:4">
      <c r="A365" s="343"/>
    </row>
    <row r="366" spans="1:4">
      <c r="A366" s="343"/>
    </row>
    <row r="367" spans="1:4">
      <c r="A367" s="343"/>
    </row>
    <row r="368" spans="1:4">
      <c r="A368" s="343"/>
      <c r="C368" s="330"/>
      <c r="D368" s="330"/>
    </row>
    <row r="369" spans="1:4">
      <c r="A369" s="343"/>
    </row>
    <row r="370" spans="1:4">
      <c r="A370" s="343"/>
    </row>
    <row r="371" spans="1:4" ht="12.75" customHeight="1">
      <c r="A371" s="343"/>
    </row>
    <row r="372" spans="1:4">
      <c r="A372" s="343"/>
    </row>
    <row r="373" spans="1:4">
      <c r="A373" s="343"/>
    </row>
    <row r="374" spans="1:4">
      <c r="A374" s="345"/>
      <c r="B374" s="345"/>
    </row>
    <row r="375" spans="1:4">
      <c r="A375" s="343"/>
      <c r="B375" s="344"/>
    </row>
    <row r="376" spans="1:4">
      <c r="A376" s="343"/>
    </row>
    <row r="377" spans="1:4">
      <c r="A377" s="342"/>
    </row>
    <row r="378" spans="1:4">
      <c r="A378" s="343"/>
    </row>
    <row r="379" spans="1:4">
      <c r="A379" s="342"/>
      <c r="B379" s="341"/>
    </row>
    <row r="380" spans="1:4">
      <c r="B380" s="333"/>
      <c r="C380" s="330"/>
      <c r="D380" s="330"/>
    </row>
    <row r="381" spans="1:4">
      <c r="B381" s="333"/>
      <c r="C381" s="330"/>
      <c r="D381" s="330"/>
    </row>
    <row r="382" spans="1:4">
      <c r="B382" s="333"/>
      <c r="C382" s="330"/>
      <c r="D382" s="330"/>
    </row>
    <row r="385" spans="2:4">
      <c r="B385" s="333"/>
      <c r="C385" s="330"/>
      <c r="D385" s="330"/>
    </row>
    <row r="386" spans="2:4">
      <c r="B386" s="333"/>
    </row>
    <row r="387" spans="2:4" ht="12.75" customHeight="1">
      <c r="B387" s="333"/>
      <c r="C387" s="330"/>
      <c r="D387" s="330"/>
    </row>
    <row r="388" spans="2:4">
      <c r="B388" s="333"/>
      <c r="C388" s="330"/>
      <c r="D388" s="330"/>
    </row>
    <row r="389" spans="2:4">
      <c r="B389" s="333"/>
      <c r="C389" s="330"/>
      <c r="D389" s="330"/>
    </row>
    <row r="390" spans="2:4">
      <c r="B390" s="333"/>
      <c r="C390" s="330"/>
      <c r="D390" s="330"/>
    </row>
    <row r="391" spans="2:4">
      <c r="B391" s="333"/>
      <c r="C391" s="330"/>
      <c r="D391" s="330"/>
    </row>
    <row r="392" spans="2:4">
      <c r="B392" s="333"/>
      <c r="C392" s="330"/>
      <c r="D392" s="330"/>
    </row>
    <row r="393" spans="2:4">
      <c r="B393" s="333"/>
      <c r="C393" s="330"/>
      <c r="D393" s="330"/>
    </row>
    <row r="394" spans="2:4">
      <c r="B394" s="333"/>
      <c r="C394" s="330"/>
      <c r="D394" s="330"/>
    </row>
    <row r="395" spans="2:4">
      <c r="B395" s="333"/>
      <c r="C395" s="330"/>
      <c r="D395" s="330"/>
    </row>
    <row r="396" spans="2:4">
      <c r="B396" s="333"/>
      <c r="C396" s="330"/>
      <c r="D396" s="330"/>
    </row>
    <row r="397" spans="2:4">
      <c r="B397" s="333"/>
      <c r="C397" s="330"/>
      <c r="D397" s="330"/>
    </row>
    <row r="398" spans="2:4">
      <c r="B398" s="333"/>
      <c r="C398" s="330"/>
      <c r="D398" s="330"/>
    </row>
    <row r="399" spans="2:4">
      <c r="B399" s="333"/>
      <c r="C399" s="330"/>
      <c r="D399" s="330"/>
    </row>
    <row r="400" spans="2:4">
      <c r="B400" s="333"/>
      <c r="C400" s="330"/>
      <c r="D400" s="330"/>
    </row>
    <row r="403" spans="2:4">
      <c r="B403" s="333"/>
      <c r="C403" s="330"/>
      <c r="D403" s="330"/>
    </row>
    <row r="404" spans="2:4">
      <c r="B404" s="333"/>
    </row>
    <row r="405" spans="2:4">
      <c r="B405" s="333"/>
      <c r="C405" s="330"/>
      <c r="D405" s="330"/>
    </row>
    <row r="406" spans="2:4">
      <c r="B406" s="333"/>
      <c r="C406" s="330"/>
      <c r="D406" s="330"/>
    </row>
    <row r="407" spans="2:4">
      <c r="B407" s="333"/>
      <c r="C407" s="330"/>
      <c r="D407" s="330"/>
    </row>
    <row r="408" spans="2:4" ht="12.75" customHeight="1">
      <c r="B408" s="333"/>
      <c r="C408" s="330"/>
      <c r="D408" s="330"/>
    </row>
    <row r="409" spans="2:4">
      <c r="B409" s="333"/>
      <c r="C409" s="330"/>
      <c r="D409" s="330"/>
    </row>
    <row r="410" spans="2:4">
      <c r="B410" s="333"/>
      <c r="C410" s="330"/>
      <c r="D410" s="330"/>
    </row>
    <row r="411" spans="2:4">
      <c r="B411" s="333"/>
      <c r="C411" s="330"/>
      <c r="D411" s="330"/>
    </row>
    <row r="412" spans="2:4">
      <c r="B412" s="333"/>
      <c r="C412" s="330"/>
      <c r="D412" s="330"/>
    </row>
    <row r="413" spans="2:4">
      <c r="B413" s="333"/>
      <c r="C413" s="330"/>
      <c r="D413" s="330"/>
    </row>
    <row r="414" spans="2:4">
      <c r="B414" s="333"/>
      <c r="C414" s="330"/>
      <c r="D414" s="330"/>
    </row>
    <row r="417" spans="2:4">
      <c r="B417" s="333"/>
      <c r="C417" s="330"/>
      <c r="D417" s="330"/>
    </row>
    <row r="418" spans="2:4" ht="12.75" customHeight="1">
      <c r="B418" s="333"/>
    </row>
    <row r="419" spans="2:4">
      <c r="B419" s="333"/>
      <c r="C419" s="330"/>
      <c r="D419" s="330"/>
    </row>
    <row r="420" spans="2:4">
      <c r="B420" s="333"/>
      <c r="C420" s="330"/>
      <c r="D420" s="330"/>
    </row>
    <row r="421" spans="2:4">
      <c r="B421" s="333"/>
      <c r="C421" s="330"/>
      <c r="D421" s="330"/>
    </row>
    <row r="422" spans="2:4">
      <c r="B422" s="333"/>
    </row>
    <row r="423" spans="2:4">
      <c r="B423" s="333"/>
      <c r="C423" s="330"/>
      <c r="D423" s="330"/>
    </row>
    <row r="424" spans="2:4">
      <c r="B424" s="333"/>
      <c r="C424" s="330"/>
      <c r="D424" s="330"/>
    </row>
    <row r="425" spans="2:4">
      <c r="B425" s="333"/>
      <c r="C425" s="330"/>
      <c r="D425" s="330"/>
    </row>
    <row r="426" spans="2:4">
      <c r="B426" s="333"/>
    </row>
    <row r="427" spans="2:4">
      <c r="B427" s="333"/>
    </row>
    <row r="428" spans="2:4">
      <c r="B428" s="333"/>
    </row>
    <row r="429" spans="2:4">
      <c r="B429" s="333"/>
    </row>
    <row r="430" spans="2:4">
      <c r="B430" s="333"/>
    </row>
    <row r="431" spans="2:4" ht="12.75" customHeight="1">
      <c r="B431" s="333"/>
      <c r="C431" s="330"/>
      <c r="D431" s="330"/>
    </row>
    <row r="432" spans="2:4">
      <c r="B432" s="333"/>
      <c r="C432" s="330"/>
      <c r="D432" s="330"/>
    </row>
    <row r="433" spans="2:4">
      <c r="B433" s="333"/>
      <c r="C433" s="330"/>
      <c r="D433" s="330"/>
    </row>
    <row r="436" spans="2:4">
      <c r="B436" s="333"/>
      <c r="C436" s="330"/>
      <c r="D436" s="330"/>
    </row>
    <row r="437" spans="2:4">
      <c r="B437" s="333"/>
      <c r="C437" s="330"/>
      <c r="D437" s="330"/>
    </row>
    <row r="438" spans="2:4" ht="12.75" customHeight="1">
      <c r="B438" s="333"/>
      <c r="C438" s="330"/>
      <c r="D438" s="330"/>
    </row>
    <row r="439" spans="2:4">
      <c r="B439" s="333"/>
      <c r="C439" s="330"/>
      <c r="D439" s="330"/>
    </row>
    <row r="440" spans="2:4">
      <c r="B440" s="335"/>
      <c r="C440" s="330"/>
      <c r="D440" s="330"/>
    </row>
    <row r="441" spans="2:4">
      <c r="B441" s="333"/>
      <c r="C441" s="330"/>
      <c r="D441" s="330"/>
    </row>
    <row r="442" spans="2:4">
      <c r="B442" s="333"/>
      <c r="C442" s="330"/>
      <c r="D442" s="330"/>
    </row>
    <row r="443" spans="2:4">
      <c r="B443" s="333"/>
      <c r="C443" s="330"/>
      <c r="D443" s="330"/>
    </row>
    <row r="444" spans="2:4">
      <c r="B444" s="333"/>
      <c r="C444" s="330"/>
      <c r="D444" s="330"/>
    </row>
    <row r="445" spans="2:4">
      <c r="B445" s="333"/>
      <c r="C445" s="330"/>
      <c r="D445" s="330"/>
    </row>
    <row r="446" spans="2:4">
      <c r="B446" s="333"/>
    </row>
    <row r="447" spans="2:4">
      <c r="B447" s="334"/>
    </row>
    <row r="448" spans="2:4">
      <c r="B448" s="334"/>
    </row>
    <row r="450" spans="2:4">
      <c r="B450" s="333"/>
    </row>
    <row r="454" spans="2:4">
      <c r="B454" s="333"/>
      <c r="C454" s="330"/>
      <c r="D454" s="330"/>
    </row>
    <row r="455" spans="2:4">
      <c r="C455" s="330"/>
      <c r="D455" s="330"/>
    </row>
    <row r="460" spans="2:4" ht="12.75" customHeight="1">
      <c r="C460" s="330"/>
      <c r="D460" s="330"/>
    </row>
    <row r="461" spans="2:4">
      <c r="C461" s="331"/>
      <c r="D461" s="331"/>
    </row>
    <row r="462" spans="2:4">
      <c r="B462" s="333"/>
      <c r="C462" s="330"/>
      <c r="D462" s="330"/>
    </row>
    <row r="463" spans="2:4">
      <c r="B463" s="333"/>
      <c r="C463" s="330"/>
      <c r="D463" s="330"/>
    </row>
    <row r="464" spans="2:4">
      <c r="B464" s="333"/>
      <c r="C464" s="330"/>
      <c r="D464" s="330"/>
    </row>
    <row r="465" spans="2:4" ht="12.75" customHeight="1">
      <c r="B465" s="333"/>
      <c r="C465" s="330"/>
      <c r="D465" s="330"/>
    </row>
    <row r="466" spans="2:4">
      <c r="B466" s="333"/>
      <c r="C466" s="330"/>
      <c r="D466" s="330"/>
    </row>
    <row r="467" spans="2:4">
      <c r="B467" s="333"/>
      <c r="C467" s="330"/>
      <c r="D467" s="330"/>
    </row>
    <row r="468" spans="2:4" ht="12.75" customHeight="1">
      <c r="B468" s="333"/>
      <c r="C468" s="330"/>
      <c r="D468" s="330"/>
    </row>
    <row r="471" spans="2:4">
      <c r="B471" s="333"/>
      <c r="C471" s="330"/>
      <c r="D471" s="330"/>
    </row>
    <row r="472" spans="2:4">
      <c r="B472" s="333"/>
      <c r="C472" s="330"/>
      <c r="D472" s="330"/>
    </row>
    <row r="473" spans="2:4">
      <c r="B473" s="333"/>
      <c r="C473" s="330"/>
      <c r="D473" s="330"/>
    </row>
    <row r="474" spans="2:4">
      <c r="B474" s="326"/>
    </row>
    <row r="475" spans="2:4">
      <c r="C475" s="324"/>
      <c r="D475" s="324"/>
    </row>
    <row r="476" spans="2:4">
      <c r="B476" s="333"/>
      <c r="C476" s="330"/>
      <c r="D476" s="330"/>
    </row>
    <row r="477" spans="2:4">
      <c r="B477" s="333"/>
      <c r="C477" s="330"/>
      <c r="D477" s="330"/>
    </row>
    <row r="478" spans="2:4">
      <c r="B478" s="333"/>
      <c r="C478" s="330"/>
      <c r="D478" s="330"/>
    </row>
    <row r="479" spans="2:4">
      <c r="B479" s="333"/>
      <c r="C479" s="330"/>
    </row>
    <row r="481" spans="2:4">
      <c r="B481" s="333"/>
      <c r="C481" s="330"/>
      <c r="D481" s="330"/>
    </row>
    <row r="482" spans="2:4">
      <c r="B482" s="333"/>
      <c r="C482" s="330"/>
      <c r="D482" s="330"/>
    </row>
    <row r="483" spans="2:4">
      <c r="B483" s="333"/>
      <c r="C483" s="330"/>
    </row>
    <row r="484" spans="2:4">
      <c r="B484" s="333"/>
      <c r="C484" s="330"/>
      <c r="D484" s="330"/>
    </row>
    <row r="485" spans="2:4">
      <c r="B485" s="333"/>
      <c r="C485" s="330"/>
      <c r="D485" s="330"/>
    </row>
    <row r="486" spans="2:4">
      <c r="B486" s="333"/>
      <c r="C486" s="330"/>
      <c r="D486" s="330"/>
    </row>
    <row r="489" spans="2:4">
      <c r="B489" s="333"/>
      <c r="C489" s="330"/>
      <c r="D489" s="330"/>
    </row>
    <row r="490" spans="2:4">
      <c r="B490" s="333"/>
    </row>
    <row r="491" spans="2:4">
      <c r="B491" s="337"/>
      <c r="C491" s="330"/>
      <c r="D491" s="330"/>
    </row>
    <row r="492" spans="2:4">
      <c r="B492" s="333"/>
      <c r="C492" s="330"/>
      <c r="D492" s="330"/>
    </row>
    <row r="493" spans="2:4" ht="12.75" customHeight="1">
      <c r="B493" s="333"/>
      <c r="C493" s="330"/>
      <c r="D493" s="330"/>
    </row>
    <row r="494" spans="2:4">
      <c r="B494" s="333"/>
      <c r="C494" s="331"/>
      <c r="D494" s="331"/>
    </row>
    <row r="495" spans="2:4">
      <c r="B495" s="333"/>
      <c r="C495" s="330"/>
      <c r="D495" s="330"/>
    </row>
    <row r="496" spans="2:4">
      <c r="B496" s="333"/>
      <c r="C496" s="330"/>
      <c r="D496" s="330"/>
    </row>
    <row r="497" spans="2:4">
      <c r="B497" s="333"/>
      <c r="C497" s="330"/>
      <c r="D497" s="330"/>
    </row>
    <row r="498" spans="2:4">
      <c r="B498" s="333"/>
      <c r="C498" s="330"/>
      <c r="D498" s="330"/>
    </row>
    <row r="499" spans="2:4">
      <c r="B499" s="333"/>
      <c r="C499" s="330"/>
      <c r="D499" s="330"/>
    </row>
    <row r="500" spans="2:4">
      <c r="B500" s="333"/>
      <c r="C500" s="330"/>
      <c r="D500" s="330"/>
    </row>
    <row r="501" spans="2:4">
      <c r="B501" s="333"/>
    </row>
    <row r="502" spans="2:4">
      <c r="B502" s="333"/>
      <c r="C502" s="330"/>
      <c r="D502" s="330"/>
    </row>
    <row r="503" spans="2:4">
      <c r="B503" s="333"/>
      <c r="C503" s="330"/>
      <c r="D503" s="330"/>
    </row>
    <row r="504" spans="2:4">
      <c r="B504" s="333"/>
    </row>
    <row r="505" spans="2:4">
      <c r="B505" s="333"/>
      <c r="C505" s="330"/>
      <c r="D505" s="330"/>
    </row>
    <row r="506" spans="2:4">
      <c r="B506" s="338"/>
      <c r="C506" s="330"/>
      <c r="D506" s="330"/>
    </row>
    <row r="507" spans="2:4">
      <c r="B507" s="338"/>
      <c r="C507" s="330"/>
      <c r="D507" s="330"/>
    </row>
    <row r="508" spans="2:4">
      <c r="B508" s="338"/>
      <c r="C508" s="330"/>
      <c r="D508" s="330"/>
    </row>
    <row r="509" spans="2:4">
      <c r="B509" s="333"/>
      <c r="C509" s="331"/>
      <c r="D509" s="331"/>
    </row>
    <row r="510" spans="2:4">
      <c r="B510" s="333"/>
      <c r="C510" s="330"/>
      <c r="D510" s="330"/>
    </row>
    <row r="511" spans="2:4">
      <c r="B511" s="333"/>
      <c r="C511" s="330"/>
      <c r="D511" s="330"/>
    </row>
    <row r="512" spans="2:4">
      <c r="B512" s="333"/>
      <c r="C512" s="330"/>
      <c r="D512" s="330"/>
    </row>
    <row r="513" spans="1:4">
      <c r="B513" s="333"/>
      <c r="C513" s="330"/>
      <c r="D513" s="330"/>
    </row>
    <row r="514" spans="1:4">
      <c r="B514" s="333"/>
      <c r="C514" s="330"/>
      <c r="D514" s="330"/>
    </row>
    <row r="515" spans="1:4">
      <c r="C515" s="331"/>
      <c r="D515" s="331"/>
    </row>
    <row r="516" spans="1:4">
      <c r="B516" s="333"/>
      <c r="C516" s="330"/>
      <c r="D516" s="330"/>
    </row>
    <row r="517" spans="1:4">
      <c r="B517" s="333"/>
      <c r="C517" s="330"/>
      <c r="D517" s="330"/>
    </row>
    <row r="518" spans="1:4">
      <c r="B518" s="333"/>
      <c r="C518" s="330"/>
    </row>
    <row r="519" spans="1:4">
      <c r="B519" s="333"/>
      <c r="C519" s="330"/>
      <c r="D519" s="330"/>
    </row>
    <row r="520" spans="1:4">
      <c r="B520" s="333"/>
      <c r="C520" s="330"/>
      <c r="D520" s="330"/>
    </row>
    <row r="521" spans="1:4">
      <c r="B521" s="333"/>
      <c r="C521" s="330"/>
      <c r="D521" s="330"/>
    </row>
    <row r="522" spans="1:4">
      <c r="B522" s="333"/>
    </row>
    <row r="523" spans="1:4">
      <c r="B523" s="333"/>
      <c r="C523" s="330"/>
      <c r="D523" s="330"/>
    </row>
    <row r="524" spans="1:4">
      <c r="B524" s="333"/>
      <c r="C524" s="330"/>
      <c r="D524" s="330"/>
    </row>
    <row r="525" spans="1:4">
      <c r="B525" s="333"/>
      <c r="C525" s="330"/>
      <c r="D525" s="330"/>
    </row>
    <row r="526" spans="1:4">
      <c r="B526" s="333"/>
      <c r="C526" s="330"/>
      <c r="D526" s="330"/>
    </row>
    <row r="527" spans="1:4">
      <c r="A527" s="329"/>
      <c r="B527" s="338"/>
      <c r="C527" s="330"/>
      <c r="D527" s="330"/>
    </row>
    <row r="528" spans="1:4">
      <c r="A528" s="329"/>
      <c r="B528" s="338"/>
      <c r="C528" s="330"/>
      <c r="D528" s="330"/>
    </row>
    <row r="529" spans="1:4">
      <c r="A529" s="329"/>
      <c r="B529" s="338"/>
      <c r="C529" s="330"/>
      <c r="D529" s="330"/>
    </row>
    <row r="530" spans="1:4">
      <c r="A530" s="329"/>
      <c r="B530" s="333"/>
    </row>
    <row r="531" spans="1:4" ht="12.75" customHeight="1">
      <c r="A531" s="329"/>
      <c r="B531" s="333"/>
      <c r="C531" s="330"/>
      <c r="D531" s="330"/>
    </row>
    <row r="532" spans="1:4">
      <c r="A532" s="329"/>
      <c r="B532" s="333"/>
      <c r="C532" s="330"/>
      <c r="D532" s="330"/>
    </row>
    <row r="533" spans="1:4">
      <c r="A533" s="329"/>
      <c r="B533" s="340"/>
    </row>
    <row r="534" spans="1:4">
      <c r="A534" s="329"/>
      <c r="B534" s="333"/>
      <c r="C534" s="330"/>
      <c r="D534" s="330"/>
    </row>
    <row r="535" spans="1:4">
      <c r="A535" s="329"/>
      <c r="B535" s="333"/>
      <c r="C535" s="330"/>
      <c r="D535" s="330"/>
    </row>
    <row r="536" spans="1:4">
      <c r="A536" s="329"/>
      <c r="B536" s="333"/>
      <c r="C536" s="330"/>
    </row>
    <row r="537" spans="1:4">
      <c r="A537" s="329"/>
      <c r="C537" s="331"/>
      <c r="D537" s="331"/>
    </row>
    <row r="538" spans="1:4">
      <c r="A538" s="329"/>
      <c r="B538" s="333"/>
      <c r="C538" s="330"/>
      <c r="D538" s="330"/>
    </row>
    <row r="539" spans="1:4">
      <c r="A539" s="329"/>
      <c r="B539" s="333"/>
      <c r="C539" s="330"/>
      <c r="D539" s="330"/>
    </row>
    <row r="540" spans="1:4">
      <c r="A540" s="329"/>
      <c r="C540" s="331"/>
      <c r="D540" s="331"/>
    </row>
    <row r="541" spans="1:4">
      <c r="A541" s="329"/>
      <c r="B541" s="333"/>
      <c r="C541" s="330"/>
      <c r="D541" s="330"/>
    </row>
    <row r="542" spans="1:4">
      <c r="A542" s="329"/>
      <c r="B542" s="333"/>
      <c r="C542" s="330"/>
      <c r="D542" s="330"/>
    </row>
    <row r="543" spans="1:4">
      <c r="A543" s="329"/>
      <c r="B543" s="333"/>
      <c r="C543" s="330"/>
      <c r="D543" s="330"/>
    </row>
    <row r="544" spans="1:4">
      <c r="A544" s="329"/>
      <c r="B544" s="333"/>
      <c r="C544" s="330"/>
      <c r="D544" s="330"/>
    </row>
    <row r="545" spans="1:4">
      <c r="A545" s="329"/>
      <c r="B545" s="333"/>
      <c r="C545" s="330"/>
      <c r="D545" s="330"/>
    </row>
    <row r="546" spans="1:4">
      <c r="A546" s="329"/>
      <c r="B546" s="333"/>
      <c r="C546" s="330"/>
      <c r="D546" s="330"/>
    </row>
    <row r="547" spans="1:4">
      <c r="A547" s="329"/>
      <c r="C547" s="336"/>
      <c r="D547" s="336"/>
    </row>
    <row r="548" spans="1:4">
      <c r="A548" s="329"/>
      <c r="B548" s="333"/>
      <c r="C548" s="330"/>
      <c r="D548" s="330"/>
    </row>
    <row r="549" spans="1:4">
      <c r="A549" s="329"/>
      <c r="B549" s="333"/>
      <c r="C549" s="330"/>
      <c r="D549" s="330"/>
    </row>
    <row r="550" spans="1:4">
      <c r="A550" s="329"/>
      <c r="B550" s="333"/>
      <c r="C550" s="330"/>
      <c r="D550" s="330"/>
    </row>
    <row r="551" spans="1:4">
      <c r="A551" s="329"/>
      <c r="B551" s="333"/>
      <c r="C551" s="330"/>
      <c r="D551" s="330"/>
    </row>
    <row r="552" spans="1:4">
      <c r="A552" s="329"/>
      <c r="B552" s="333"/>
      <c r="C552" s="330"/>
      <c r="D552" s="330"/>
    </row>
    <row r="553" spans="1:4">
      <c r="A553" s="329"/>
      <c r="B553" s="333"/>
      <c r="C553" s="330"/>
      <c r="D553" s="330"/>
    </row>
    <row r="554" spans="1:4">
      <c r="A554" s="329"/>
      <c r="B554" s="333"/>
      <c r="C554" s="330"/>
      <c r="D554" s="330"/>
    </row>
    <row r="555" spans="1:4" ht="13.8">
      <c r="A555" s="329"/>
      <c r="B555" s="333"/>
      <c r="C555" s="339"/>
      <c r="D555" s="339"/>
    </row>
    <row r="556" spans="1:4" ht="13.8">
      <c r="A556" s="329"/>
      <c r="B556" s="333"/>
      <c r="C556" s="339"/>
      <c r="D556" s="339"/>
    </row>
    <row r="557" spans="1:4" ht="13.8">
      <c r="A557" s="329"/>
      <c r="B557" s="333"/>
      <c r="C557" s="339"/>
      <c r="D557" s="339"/>
    </row>
    <row r="558" spans="1:4" ht="13.8">
      <c r="A558" s="329"/>
      <c r="B558" s="333"/>
      <c r="C558" s="339"/>
      <c r="D558" s="339"/>
    </row>
    <row r="559" spans="1:4" ht="13.8">
      <c r="A559" s="329"/>
      <c r="B559" s="333"/>
      <c r="C559" s="339"/>
      <c r="D559" s="339"/>
    </row>
    <row r="560" spans="1:4">
      <c r="A560" s="329"/>
      <c r="B560" s="329"/>
      <c r="C560" s="332"/>
      <c r="D560" s="332"/>
    </row>
    <row r="561" spans="1:4" ht="12.75" customHeight="1">
      <c r="A561" s="329"/>
      <c r="B561" s="333"/>
      <c r="C561" s="330"/>
      <c r="D561" s="330"/>
    </row>
    <row r="562" spans="1:4">
      <c r="A562" s="329"/>
      <c r="B562" s="333"/>
      <c r="C562" s="336"/>
      <c r="D562" s="336"/>
    </row>
    <row r="563" spans="1:4">
      <c r="A563" s="329"/>
      <c r="B563" s="333"/>
      <c r="C563" s="331"/>
      <c r="D563" s="331"/>
    </row>
    <row r="564" spans="1:4">
      <c r="A564" s="329"/>
      <c r="B564" s="337"/>
      <c r="C564" s="330"/>
      <c r="D564" s="330"/>
    </row>
    <row r="565" spans="1:4">
      <c r="A565" s="329"/>
      <c r="B565" s="333"/>
    </row>
    <row r="566" spans="1:4">
      <c r="A566" s="329"/>
      <c r="B566" s="329"/>
      <c r="C566" s="330"/>
      <c r="D566" s="330"/>
    </row>
    <row r="567" spans="1:4">
      <c r="A567" s="329"/>
      <c r="B567" s="333"/>
      <c r="C567" s="330"/>
      <c r="D567" s="330"/>
    </row>
    <row r="568" spans="1:4">
      <c r="A568" s="329"/>
      <c r="B568" s="333"/>
      <c r="C568" s="336"/>
      <c r="D568" s="336"/>
    </row>
    <row r="569" spans="1:4">
      <c r="A569" s="329"/>
      <c r="B569" s="333"/>
      <c r="C569" s="331"/>
      <c r="D569" s="331"/>
    </row>
    <row r="570" spans="1:4">
      <c r="A570" s="329"/>
      <c r="B570" s="337"/>
      <c r="C570" s="330"/>
      <c r="D570" s="330"/>
    </row>
    <row r="571" spans="1:4">
      <c r="A571" s="329"/>
      <c r="B571" s="333"/>
    </row>
    <row r="572" spans="1:4">
      <c r="A572" s="329"/>
      <c r="B572" s="329"/>
      <c r="C572" s="330"/>
      <c r="D572" s="330"/>
    </row>
    <row r="573" spans="1:4">
      <c r="A573" s="329"/>
      <c r="B573" s="333"/>
      <c r="C573" s="330"/>
      <c r="D573" s="330"/>
    </row>
    <row r="574" spans="1:4">
      <c r="A574" s="329"/>
      <c r="B574" s="333"/>
      <c r="C574" s="330"/>
      <c r="D574" s="330"/>
    </row>
    <row r="575" spans="1:4">
      <c r="A575" s="329"/>
      <c r="B575" s="329"/>
    </row>
    <row r="576" spans="1:4">
      <c r="A576" s="329"/>
      <c r="B576" s="333"/>
      <c r="C576" s="330"/>
      <c r="D576" s="330"/>
    </row>
    <row r="577" spans="1:4">
      <c r="A577" s="329"/>
      <c r="B577" s="333"/>
      <c r="C577" s="330"/>
      <c r="D577" s="330"/>
    </row>
    <row r="578" spans="1:4">
      <c r="A578" s="329"/>
      <c r="B578" s="333"/>
      <c r="C578" s="330"/>
    </row>
    <row r="579" spans="1:4">
      <c r="A579" s="329"/>
      <c r="B579" s="329"/>
      <c r="C579" s="330"/>
      <c r="D579" s="330"/>
    </row>
    <row r="580" spans="1:4">
      <c r="A580" s="329"/>
      <c r="B580" s="333"/>
      <c r="C580" s="330"/>
      <c r="D580" s="330"/>
    </row>
    <row r="581" spans="1:4">
      <c r="A581" s="329"/>
      <c r="B581" s="333"/>
      <c r="C581" s="330"/>
      <c r="D581" s="330"/>
    </row>
    <row r="582" spans="1:4">
      <c r="A582" s="329"/>
      <c r="B582" s="329"/>
      <c r="C582" s="330"/>
      <c r="D582" s="330"/>
    </row>
    <row r="583" spans="1:4">
      <c r="A583" s="329"/>
      <c r="B583" s="338"/>
      <c r="C583" s="330"/>
      <c r="D583" s="330"/>
    </row>
    <row r="584" spans="1:4">
      <c r="A584" s="329"/>
      <c r="B584" s="338"/>
      <c r="C584" s="330"/>
      <c r="D584" s="330"/>
    </row>
    <row r="585" spans="1:4">
      <c r="A585" s="329"/>
      <c r="B585" s="338"/>
      <c r="C585" s="330"/>
      <c r="D585" s="330"/>
    </row>
    <row r="586" spans="1:4">
      <c r="A586" s="329"/>
      <c r="B586" s="329"/>
    </row>
    <row r="587" spans="1:4">
      <c r="A587" s="329"/>
      <c r="B587" s="333"/>
      <c r="C587" s="330"/>
      <c r="D587" s="330"/>
    </row>
    <row r="588" spans="1:4">
      <c r="A588" s="329"/>
      <c r="B588" s="333"/>
      <c r="C588" s="330"/>
      <c r="D588" s="330"/>
    </row>
    <row r="589" spans="1:4">
      <c r="A589" s="329"/>
      <c r="B589" s="333"/>
    </row>
    <row r="590" spans="1:4">
      <c r="A590" s="329"/>
      <c r="B590" s="329"/>
      <c r="C590" s="332"/>
      <c r="D590" s="332"/>
    </row>
    <row r="591" spans="1:4">
      <c r="A591" s="329"/>
      <c r="B591" s="333"/>
      <c r="C591" s="330"/>
      <c r="D591" s="330"/>
    </row>
    <row r="592" spans="1:4">
      <c r="A592" s="329"/>
      <c r="B592" s="333"/>
      <c r="C592" s="336"/>
      <c r="D592" s="336"/>
    </row>
    <row r="593" spans="1:4" ht="12.75" customHeight="1">
      <c r="A593" s="329"/>
      <c r="B593" s="333"/>
      <c r="C593" s="331"/>
      <c r="D593" s="331"/>
    </row>
    <row r="594" spans="1:4">
      <c r="A594" s="329"/>
      <c r="B594" s="337"/>
      <c r="C594" s="330"/>
      <c r="D594" s="330"/>
    </row>
    <row r="595" spans="1:4">
      <c r="A595" s="329"/>
      <c r="B595" s="333"/>
    </row>
    <row r="596" spans="1:4">
      <c r="A596" s="329"/>
      <c r="B596" s="329"/>
      <c r="C596" s="330"/>
      <c r="D596" s="330"/>
    </row>
    <row r="597" spans="1:4">
      <c r="A597" s="329"/>
      <c r="C597" s="336"/>
      <c r="D597" s="336"/>
    </row>
    <row r="598" spans="1:4">
      <c r="A598" s="329"/>
      <c r="B598" s="329"/>
      <c r="C598" s="330"/>
      <c r="D598" s="330"/>
    </row>
    <row r="599" spans="1:4">
      <c r="A599" s="329"/>
    </row>
    <row r="600" spans="1:4">
      <c r="A600" s="329"/>
    </row>
    <row r="601" spans="1:4">
      <c r="A601" s="329"/>
    </row>
    <row r="602" spans="1:4">
      <c r="A602" s="329"/>
    </row>
    <row r="603" spans="1:4">
      <c r="A603" s="329"/>
      <c r="B603" s="333"/>
      <c r="C603" s="330"/>
      <c r="D603" s="330"/>
    </row>
    <row r="604" spans="1:4">
      <c r="A604" s="329"/>
      <c r="B604" s="333"/>
      <c r="C604" s="330"/>
      <c r="D604" s="330"/>
    </row>
    <row r="605" spans="1:4" ht="12.75" customHeight="1">
      <c r="A605" s="329"/>
      <c r="B605" s="333"/>
      <c r="C605" s="330"/>
      <c r="D605" s="330"/>
    </row>
    <row r="606" spans="1:4">
      <c r="A606" s="329"/>
      <c r="B606" s="329"/>
      <c r="C606" s="330"/>
      <c r="D606" s="330"/>
    </row>
    <row r="607" spans="1:4">
      <c r="A607" s="329"/>
      <c r="B607" s="333"/>
      <c r="C607" s="330"/>
      <c r="D607" s="330"/>
    </row>
    <row r="608" spans="1:4">
      <c r="A608" s="329"/>
      <c r="B608" s="333"/>
      <c r="C608" s="330"/>
      <c r="D608" s="330"/>
    </row>
    <row r="609" spans="1:4">
      <c r="A609" s="329"/>
      <c r="B609" s="333"/>
      <c r="C609" s="330"/>
    </row>
    <row r="610" spans="1:4">
      <c r="A610" s="329"/>
    </row>
    <row r="611" spans="1:4">
      <c r="A611" s="329"/>
      <c r="B611" s="333"/>
      <c r="C611" s="330"/>
      <c r="D611" s="330"/>
    </row>
    <row r="612" spans="1:4">
      <c r="A612" s="329"/>
      <c r="B612" s="333"/>
      <c r="C612" s="330"/>
      <c r="D612" s="330"/>
    </row>
    <row r="613" spans="1:4">
      <c r="A613" s="329"/>
      <c r="B613" s="333"/>
      <c r="C613" s="330"/>
    </row>
    <row r="614" spans="1:4">
      <c r="A614" s="329"/>
      <c r="B614" s="329"/>
      <c r="C614" s="330"/>
      <c r="D614" s="330"/>
    </row>
    <row r="615" spans="1:4" ht="12.75" customHeight="1">
      <c r="A615" s="329"/>
      <c r="B615" s="333"/>
      <c r="C615" s="330"/>
      <c r="D615" s="330"/>
    </row>
    <row r="616" spans="1:4">
      <c r="A616" s="329"/>
      <c r="B616" s="333"/>
      <c r="C616" s="330"/>
      <c r="D616" s="330"/>
    </row>
    <row r="617" spans="1:4">
      <c r="A617" s="329"/>
      <c r="B617" s="329"/>
      <c r="C617" s="332"/>
      <c r="D617" s="332"/>
    </row>
    <row r="618" spans="1:4">
      <c r="A618" s="329"/>
      <c r="B618" s="333"/>
      <c r="C618" s="330"/>
      <c r="D618" s="330"/>
    </row>
    <row r="619" spans="1:4">
      <c r="A619" s="329"/>
      <c r="B619" s="333"/>
      <c r="C619" s="330"/>
      <c r="D619" s="330"/>
    </row>
    <row r="620" spans="1:4">
      <c r="A620" s="329"/>
      <c r="B620" s="329"/>
    </row>
    <row r="621" spans="1:4">
      <c r="A621" s="329"/>
      <c r="B621" s="329"/>
    </row>
    <row r="622" spans="1:4">
      <c r="A622" s="329"/>
      <c r="B622" s="329"/>
      <c r="C622" s="330"/>
      <c r="D622" s="330"/>
    </row>
    <row r="623" spans="1:4">
      <c r="A623" s="329"/>
      <c r="B623" s="329"/>
    </row>
    <row r="624" spans="1:4">
      <c r="A624" s="329"/>
      <c r="B624" s="329"/>
      <c r="C624" s="330"/>
      <c r="D624" s="330"/>
    </row>
    <row r="625" spans="1:4">
      <c r="A625" s="329"/>
      <c r="B625" s="329"/>
      <c r="C625" s="331"/>
      <c r="D625" s="331"/>
    </row>
    <row r="626" spans="1:4">
      <c r="A626" s="329"/>
      <c r="B626" s="329"/>
    </row>
    <row r="627" spans="1:4">
      <c r="A627" s="329"/>
      <c r="B627" s="333"/>
      <c r="C627" s="330"/>
      <c r="D627" s="330"/>
    </row>
    <row r="628" spans="1:4">
      <c r="A628" s="329"/>
      <c r="B628" s="333"/>
      <c r="C628" s="330"/>
      <c r="D628" s="330"/>
    </row>
    <row r="629" spans="1:4">
      <c r="A629" s="329"/>
      <c r="B629" s="333"/>
      <c r="C629" s="330"/>
    </row>
    <row r="630" spans="1:4">
      <c r="A630" s="329"/>
      <c r="B630" s="329"/>
      <c r="C630" s="330"/>
      <c r="D630" s="330"/>
    </row>
    <row r="631" spans="1:4">
      <c r="A631" s="329"/>
      <c r="B631" s="333"/>
      <c r="C631" s="330"/>
      <c r="D631" s="330"/>
    </row>
    <row r="632" spans="1:4">
      <c r="A632" s="329"/>
      <c r="B632" s="333"/>
      <c r="C632" s="330"/>
      <c r="D632" s="330"/>
    </row>
    <row r="633" spans="1:4">
      <c r="A633" s="329"/>
      <c r="B633" s="329"/>
      <c r="C633" s="330"/>
      <c r="D633" s="330"/>
    </row>
    <row r="634" spans="1:4">
      <c r="A634" s="329"/>
      <c r="B634" s="329"/>
      <c r="C634" s="330"/>
      <c r="D634" s="330"/>
    </row>
    <row r="635" spans="1:4">
      <c r="A635" s="329"/>
      <c r="B635" s="333"/>
      <c r="C635" s="330"/>
      <c r="D635" s="330"/>
    </row>
    <row r="636" spans="1:4">
      <c r="A636" s="329"/>
      <c r="B636" s="329"/>
      <c r="C636" s="330"/>
      <c r="D636" s="330"/>
    </row>
    <row r="637" spans="1:4">
      <c r="A637" s="329"/>
      <c r="B637" s="333"/>
      <c r="C637" s="330"/>
      <c r="D637" s="330"/>
    </row>
    <row r="638" spans="1:4">
      <c r="A638" s="329"/>
      <c r="B638" s="333"/>
      <c r="C638" s="330"/>
      <c r="D638" s="330"/>
    </row>
    <row r="639" spans="1:4">
      <c r="A639" s="329"/>
      <c r="B639" s="333"/>
      <c r="C639" s="330"/>
    </row>
    <row r="640" spans="1:4">
      <c r="A640" s="329"/>
      <c r="B640" s="329"/>
      <c r="C640" s="330"/>
      <c r="D640" s="330"/>
    </row>
    <row r="641" spans="1:4">
      <c r="A641" s="329"/>
      <c r="B641" s="333"/>
      <c r="C641" s="330"/>
      <c r="D641" s="330"/>
    </row>
    <row r="642" spans="1:4">
      <c r="A642" s="329"/>
      <c r="B642" s="333"/>
      <c r="C642" s="330"/>
      <c r="D642" s="330"/>
    </row>
    <row r="643" spans="1:4" ht="12.75" customHeight="1">
      <c r="A643" s="329"/>
      <c r="B643" s="333"/>
      <c r="C643" s="330"/>
      <c r="D643" s="330"/>
    </row>
    <row r="644" spans="1:4">
      <c r="A644" s="329"/>
      <c r="B644" s="333"/>
      <c r="C644" s="330"/>
      <c r="D644" s="330"/>
    </row>
    <row r="645" spans="1:4">
      <c r="A645" s="329"/>
      <c r="B645" s="333"/>
      <c r="C645" s="330"/>
      <c r="D645" s="330"/>
    </row>
    <row r="646" spans="1:4">
      <c r="A646" s="329"/>
      <c r="B646" s="335"/>
      <c r="C646" s="330"/>
      <c r="D646" s="330"/>
    </row>
    <row r="647" spans="1:4">
      <c r="A647" s="329"/>
      <c r="B647" s="333"/>
      <c r="C647" s="330"/>
      <c r="D647" s="330"/>
    </row>
    <row r="648" spans="1:4">
      <c r="A648" s="329"/>
      <c r="B648" s="333"/>
      <c r="C648" s="330"/>
      <c r="D648" s="330"/>
    </row>
    <row r="649" spans="1:4" ht="12.75" customHeight="1">
      <c r="A649" s="329"/>
      <c r="B649" s="333"/>
      <c r="C649" s="330"/>
      <c r="D649" s="330"/>
    </row>
    <row r="650" spans="1:4">
      <c r="A650" s="329"/>
      <c r="B650" s="333"/>
      <c r="C650" s="330"/>
      <c r="D650" s="330"/>
    </row>
    <row r="651" spans="1:4">
      <c r="A651" s="329"/>
      <c r="B651" s="333"/>
      <c r="C651" s="330"/>
      <c r="D651" s="330"/>
    </row>
    <row r="652" spans="1:4">
      <c r="A652" s="329"/>
      <c r="B652" s="333"/>
    </row>
    <row r="653" spans="1:4">
      <c r="A653" s="329"/>
      <c r="C653" s="330"/>
      <c r="D653" s="330"/>
    </row>
    <row r="654" spans="1:4">
      <c r="A654" s="329"/>
    </row>
    <row r="655" spans="1:4">
      <c r="A655" s="329"/>
    </row>
    <row r="656" spans="1:4">
      <c r="A656" s="329"/>
    </row>
    <row r="657" spans="1:4">
      <c r="A657" s="329"/>
    </row>
    <row r="658" spans="1:4">
      <c r="A658" s="329"/>
      <c r="B658" s="333"/>
      <c r="C658" s="330"/>
      <c r="D658" s="330"/>
    </row>
    <row r="659" spans="1:4">
      <c r="A659" s="329"/>
      <c r="B659" s="334"/>
    </row>
    <row r="660" spans="1:4">
      <c r="A660" s="329"/>
      <c r="B660" s="334"/>
    </row>
    <row r="661" spans="1:4">
      <c r="A661" s="329"/>
    </row>
    <row r="662" spans="1:4">
      <c r="A662" s="329"/>
      <c r="B662" s="333"/>
    </row>
    <row r="663" spans="1:4">
      <c r="A663" s="329"/>
      <c r="B663" s="333"/>
      <c r="D663" s="330"/>
    </row>
    <row r="664" spans="1:4">
      <c r="A664" s="329"/>
      <c r="B664" s="333"/>
      <c r="C664" s="330"/>
      <c r="D664" s="330"/>
    </row>
    <row r="665" spans="1:4">
      <c r="A665" s="329"/>
    </row>
    <row r="666" spans="1:4">
      <c r="A666" s="329"/>
    </row>
    <row r="667" spans="1:4">
      <c r="A667" s="329"/>
    </row>
    <row r="668" spans="1:4">
      <c r="A668" s="329"/>
    </row>
    <row r="669" spans="1:4" ht="12.75" customHeight="1">
      <c r="A669" s="329"/>
    </row>
    <row r="670" spans="1:4">
      <c r="A670" s="329"/>
      <c r="B670" s="329"/>
      <c r="C670" s="330"/>
      <c r="D670" s="330"/>
    </row>
    <row r="671" spans="1:4">
      <c r="A671" s="329"/>
      <c r="B671" s="329"/>
      <c r="C671" s="330"/>
      <c r="D671" s="330"/>
    </row>
    <row r="672" spans="1:4">
      <c r="A672" s="329"/>
      <c r="B672" s="329"/>
    </row>
    <row r="673" spans="1:4">
      <c r="A673" s="329"/>
      <c r="B673" s="329"/>
      <c r="C673" s="330"/>
      <c r="D673" s="330"/>
    </row>
    <row r="674" spans="1:4">
      <c r="A674" s="329"/>
      <c r="B674" s="329"/>
      <c r="C674" s="330"/>
      <c r="D674" s="330"/>
    </row>
    <row r="675" spans="1:4">
      <c r="A675" s="329"/>
      <c r="B675" s="329"/>
      <c r="C675" s="330"/>
      <c r="D675" s="330"/>
    </row>
    <row r="676" spans="1:4" ht="12.75" customHeight="1">
      <c r="A676" s="329"/>
      <c r="B676" s="329"/>
    </row>
    <row r="677" spans="1:4">
      <c r="A677" s="329"/>
      <c r="B677" s="329"/>
      <c r="C677" s="330"/>
      <c r="D677" s="330"/>
    </row>
    <row r="678" spans="1:4">
      <c r="A678" s="329"/>
      <c r="B678" s="329"/>
      <c r="C678" s="330"/>
      <c r="D678" s="330"/>
    </row>
    <row r="679" spans="1:4">
      <c r="A679" s="329"/>
      <c r="B679" s="329"/>
      <c r="C679" s="330"/>
      <c r="D679" s="330"/>
    </row>
    <row r="680" spans="1:4">
      <c r="A680" s="329"/>
      <c r="B680" s="329"/>
    </row>
    <row r="681" spans="1:4">
      <c r="A681" s="329"/>
      <c r="B681" s="329"/>
    </row>
    <row r="682" spans="1:4">
      <c r="A682" s="329"/>
      <c r="B682" s="329"/>
    </row>
    <row r="683" spans="1:4">
      <c r="A683" s="329"/>
      <c r="B683" s="329"/>
    </row>
    <row r="684" spans="1:4" ht="12.75" customHeight="1">
      <c r="A684" s="329"/>
      <c r="B684" s="329"/>
    </row>
    <row r="685" spans="1:4" ht="12.75" customHeight="1">
      <c r="A685" s="329"/>
      <c r="B685" s="329"/>
    </row>
    <row r="686" spans="1:4">
      <c r="A686" s="329"/>
      <c r="B686" s="329"/>
      <c r="C686" s="330"/>
      <c r="D686" s="330"/>
    </row>
    <row r="687" spans="1:4">
      <c r="A687" s="329"/>
      <c r="B687" s="329"/>
    </row>
    <row r="688" spans="1:4">
      <c r="A688" s="329"/>
      <c r="B688" s="329"/>
      <c r="C688" s="331"/>
      <c r="D688" s="331"/>
    </row>
    <row r="689" spans="1:4">
      <c r="A689" s="329"/>
      <c r="B689" s="329"/>
      <c r="C689" s="330"/>
      <c r="D689" s="330"/>
    </row>
    <row r="690" spans="1:4">
      <c r="A690" s="329"/>
      <c r="B690" s="329"/>
      <c r="C690" s="330"/>
      <c r="D690" s="330"/>
    </row>
    <row r="691" spans="1:4">
      <c r="A691" s="329"/>
      <c r="B691" s="329"/>
      <c r="C691" s="330"/>
      <c r="D691" s="330"/>
    </row>
    <row r="692" spans="1:4">
      <c r="A692" s="329"/>
      <c r="B692" s="329"/>
      <c r="C692" s="330"/>
      <c r="D692" s="330"/>
    </row>
    <row r="693" spans="1:4" ht="12.75" customHeight="1">
      <c r="A693" s="329"/>
      <c r="B693" s="329"/>
      <c r="C693" s="330"/>
      <c r="D693" s="330"/>
    </row>
    <row r="694" spans="1:4">
      <c r="A694" s="329"/>
      <c r="B694" s="329"/>
      <c r="C694" s="331"/>
      <c r="D694" s="331"/>
    </row>
    <row r="695" spans="1:4">
      <c r="A695" s="329"/>
      <c r="B695" s="329"/>
      <c r="C695" s="330"/>
      <c r="D695" s="330"/>
    </row>
    <row r="696" spans="1:4">
      <c r="A696" s="329"/>
      <c r="B696" s="329"/>
      <c r="C696" s="330"/>
      <c r="D696" s="330"/>
    </row>
    <row r="697" spans="1:4">
      <c r="A697" s="329"/>
      <c r="B697" s="329"/>
    </row>
    <row r="698" spans="1:4">
      <c r="A698" s="329"/>
      <c r="B698" s="329"/>
      <c r="C698" s="330"/>
      <c r="D698" s="330"/>
    </row>
    <row r="699" spans="1:4">
      <c r="A699" s="329"/>
      <c r="B699" s="329"/>
      <c r="C699" s="330"/>
      <c r="D699" s="330"/>
    </row>
    <row r="700" spans="1:4">
      <c r="A700" s="329"/>
      <c r="B700" s="329"/>
      <c r="C700" s="330"/>
      <c r="D700" s="330"/>
    </row>
    <row r="701" spans="1:4">
      <c r="A701" s="329"/>
      <c r="B701" s="329"/>
      <c r="C701" s="330"/>
      <c r="D701" s="330"/>
    </row>
    <row r="702" spans="1:4">
      <c r="A702" s="329"/>
      <c r="B702" s="329"/>
      <c r="C702" s="330"/>
      <c r="D702" s="330"/>
    </row>
    <row r="703" spans="1:4">
      <c r="A703" s="329"/>
      <c r="B703" s="329"/>
      <c r="C703" s="330"/>
      <c r="D703" s="330"/>
    </row>
    <row r="704" spans="1:4">
      <c r="A704" s="329"/>
      <c r="B704" s="329"/>
      <c r="C704" s="330"/>
      <c r="D704" s="330"/>
    </row>
    <row r="705" spans="1:4">
      <c r="A705" s="329"/>
      <c r="B705" s="329"/>
      <c r="C705" s="330"/>
      <c r="D705" s="330"/>
    </row>
    <row r="706" spans="1:4">
      <c r="A706" s="329"/>
      <c r="B706" s="329"/>
      <c r="C706" s="330"/>
      <c r="D706" s="330"/>
    </row>
    <row r="707" spans="1:4" ht="12.75" customHeight="1">
      <c r="A707" s="329"/>
      <c r="B707" s="329"/>
      <c r="C707" s="331"/>
      <c r="D707" s="331"/>
    </row>
    <row r="708" spans="1:4">
      <c r="A708" s="329"/>
      <c r="B708" s="329"/>
      <c r="C708" s="330"/>
      <c r="D708" s="330"/>
    </row>
    <row r="709" spans="1:4">
      <c r="A709" s="329"/>
      <c r="B709" s="329"/>
      <c r="C709" s="330"/>
      <c r="D709" s="330"/>
    </row>
    <row r="710" spans="1:4">
      <c r="A710" s="329"/>
      <c r="B710" s="329"/>
      <c r="C710" s="330"/>
      <c r="D710" s="330"/>
    </row>
    <row r="711" spans="1:4">
      <c r="A711" s="329"/>
      <c r="B711" s="329"/>
    </row>
    <row r="712" spans="1:4">
      <c r="A712" s="329"/>
      <c r="B712" s="329"/>
      <c r="C712" s="330"/>
      <c r="D712" s="330"/>
    </row>
    <row r="713" spans="1:4">
      <c r="A713" s="329"/>
      <c r="B713" s="329"/>
      <c r="C713" s="330"/>
      <c r="D713" s="330"/>
    </row>
    <row r="714" spans="1:4">
      <c r="A714" s="329"/>
      <c r="B714" s="329"/>
      <c r="C714" s="330"/>
      <c r="D714" s="330"/>
    </row>
    <row r="715" spans="1:4">
      <c r="A715" s="329"/>
      <c r="B715" s="329"/>
    </row>
    <row r="716" spans="1:4">
      <c r="A716" s="329"/>
      <c r="B716" s="329"/>
    </row>
    <row r="717" spans="1:4">
      <c r="A717" s="329"/>
      <c r="B717" s="329"/>
      <c r="C717" s="330"/>
      <c r="D717" s="330"/>
    </row>
    <row r="718" spans="1:4">
      <c r="A718" s="329"/>
      <c r="B718" s="329"/>
      <c r="C718" s="330"/>
      <c r="D718" s="330"/>
    </row>
    <row r="719" spans="1:4">
      <c r="A719" s="329"/>
      <c r="B719" s="329"/>
      <c r="C719" s="331"/>
      <c r="D719" s="331"/>
    </row>
    <row r="720" spans="1:4">
      <c r="A720" s="329"/>
      <c r="B720" s="329"/>
      <c r="C720" s="331"/>
      <c r="D720" s="331"/>
    </row>
    <row r="721" spans="1:4">
      <c r="A721" s="329"/>
      <c r="B721" s="329"/>
      <c r="C721" s="330"/>
      <c r="D721" s="330"/>
    </row>
    <row r="722" spans="1:4">
      <c r="A722" s="329"/>
      <c r="B722" s="329"/>
    </row>
    <row r="723" spans="1:4">
      <c r="A723" s="329"/>
      <c r="B723" s="329"/>
      <c r="C723" s="331"/>
      <c r="D723" s="331"/>
    </row>
    <row r="724" spans="1:4">
      <c r="A724" s="329"/>
      <c r="B724" s="329"/>
      <c r="C724" s="331"/>
      <c r="D724" s="331"/>
    </row>
    <row r="725" spans="1:4">
      <c r="A725" s="329"/>
      <c r="B725" s="329"/>
      <c r="C725" s="330"/>
      <c r="D725" s="330"/>
    </row>
    <row r="726" spans="1:4">
      <c r="A726" s="329"/>
      <c r="B726" s="329"/>
      <c r="C726" s="330"/>
      <c r="D726" s="330"/>
    </row>
    <row r="727" spans="1:4">
      <c r="A727" s="329"/>
      <c r="B727" s="329"/>
      <c r="C727" s="330"/>
      <c r="D727" s="330"/>
    </row>
    <row r="728" spans="1:4">
      <c r="A728" s="329"/>
      <c r="B728" s="329"/>
    </row>
    <row r="729" spans="1:4">
      <c r="A729" s="329"/>
      <c r="B729" s="329"/>
      <c r="C729" s="330"/>
      <c r="D729" s="330"/>
    </row>
    <row r="730" spans="1:4">
      <c r="A730" s="329"/>
      <c r="B730" s="329"/>
      <c r="C730" s="330"/>
      <c r="D730" s="330"/>
    </row>
    <row r="731" spans="1:4">
      <c r="A731" s="329"/>
      <c r="B731" s="329"/>
      <c r="C731" s="330"/>
      <c r="D731" s="330"/>
    </row>
    <row r="732" spans="1:4">
      <c r="A732" s="329"/>
      <c r="B732" s="329"/>
      <c r="C732" s="332"/>
      <c r="D732" s="332"/>
    </row>
    <row r="733" spans="1:4">
      <c r="A733" s="329"/>
      <c r="B733" s="329"/>
      <c r="C733" s="330"/>
      <c r="D733" s="330"/>
    </row>
    <row r="734" spans="1:4">
      <c r="A734" s="329"/>
      <c r="B734" s="329"/>
      <c r="C734" s="330"/>
      <c r="D734" s="330"/>
    </row>
    <row r="735" spans="1:4">
      <c r="A735" s="329"/>
      <c r="B735" s="329"/>
      <c r="C735" s="330"/>
      <c r="D735" s="330"/>
    </row>
    <row r="736" spans="1:4">
      <c r="A736" s="329"/>
      <c r="B736" s="329"/>
    </row>
    <row r="737" spans="1:4">
      <c r="A737" s="329"/>
      <c r="B737" s="329"/>
    </row>
    <row r="738" spans="1:4">
      <c r="A738" s="329"/>
      <c r="B738" s="329"/>
    </row>
    <row r="739" spans="1:4">
      <c r="A739" s="329"/>
      <c r="B739" s="329"/>
    </row>
    <row r="740" spans="1:4">
      <c r="A740" s="329"/>
      <c r="B740" s="329"/>
      <c r="C740" s="331"/>
      <c r="D740" s="331"/>
    </row>
    <row r="741" spans="1:4">
      <c r="A741" s="329"/>
      <c r="B741" s="329"/>
      <c r="C741" s="330"/>
      <c r="D741" s="330"/>
    </row>
    <row r="742" spans="1:4">
      <c r="A742" s="329"/>
      <c r="B742" s="329"/>
    </row>
    <row r="743" spans="1:4">
      <c r="A743" s="329"/>
      <c r="B743" s="329"/>
    </row>
    <row r="744" spans="1:4">
      <c r="A744" s="329"/>
      <c r="B744" s="329"/>
    </row>
    <row r="745" spans="1:4">
      <c r="A745" s="329"/>
      <c r="B745" s="329"/>
      <c r="C745" s="330"/>
      <c r="D745" s="330"/>
    </row>
    <row r="746" spans="1:4">
      <c r="A746" s="329"/>
      <c r="B746" s="329"/>
      <c r="C746" s="330"/>
      <c r="D746" s="330"/>
    </row>
    <row r="747" spans="1:4">
      <c r="A747" s="329"/>
      <c r="B747" s="329"/>
      <c r="C747" s="330"/>
      <c r="D747" s="330"/>
    </row>
    <row r="748" spans="1:4">
      <c r="A748" s="329"/>
      <c r="B748" s="329"/>
    </row>
    <row r="749" spans="1:4">
      <c r="A749" s="329"/>
      <c r="B749" s="329"/>
    </row>
    <row r="750" spans="1:4">
      <c r="A750" s="329"/>
      <c r="B750" s="329"/>
    </row>
    <row r="751" spans="1:4">
      <c r="A751" s="329"/>
      <c r="B751" s="329"/>
    </row>
    <row r="752" spans="1:4">
      <c r="A752" s="329"/>
      <c r="B752" s="329"/>
    </row>
    <row r="753" spans="1:4">
      <c r="A753" s="329"/>
      <c r="B753" s="329"/>
    </row>
    <row r="754" spans="1:4">
      <c r="A754" s="329"/>
      <c r="B754" s="329"/>
    </row>
    <row r="755" spans="1:4">
      <c r="A755" s="329"/>
      <c r="B755" s="329"/>
      <c r="C755" s="330"/>
      <c r="D755" s="330"/>
    </row>
    <row r="756" spans="1:4">
      <c r="A756" s="329"/>
      <c r="B756" s="329"/>
      <c r="C756" s="331"/>
      <c r="D756" s="331"/>
    </row>
    <row r="757" spans="1:4">
      <c r="A757" s="329"/>
      <c r="B757" s="329"/>
      <c r="C757" s="330"/>
      <c r="D757" s="330"/>
    </row>
    <row r="758" spans="1:4">
      <c r="A758" s="329"/>
      <c r="B758" s="329"/>
    </row>
    <row r="759" spans="1:4">
      <c r="A759" s="329"/>
      <c r="B759" s="329"/>
      <c r="C759" s="330"/>
      <c r="D759" s="330"/>
    </row>
    <row r="760" spans="1:4">
      <c r="A760" s="329"/>
      <c r="B760" s="329"/>
      <c r="C760" s="330"/>
      <c r="D760" s="330"/>
    </row>
    <row r="761" spans="1:4">
      <c r="A761" s="329"/>
      <c r="B761" s="329"/>
      <c r="C761" s="330"/>
      <c r="D761" s="330"/>
    </row>
    <row r="762" spans="1:4">
      <c r="A762" s="329"/>
      <c r="B762" s="329"/>
      <c r="C762" s="330"/>
      <c r="D762" s="330"/>
    </row>
    <row r="763" spans="1:4">
      <c r="A763" s="329"/>
      <c r="B763" s="329"/>
      <c r="C763" s="330"/>
      <c r="D763" s="330"/>
    </row>
    <row r="764" spans="1:4">
      <c r="A764" s="329"/>
      <c r="B764" s="329"/>
      <c r="C764" s="330"/>
      <c r="D764" s="330"/>
    </row>
    <row r="765" spans="1:4">
      <c r="A765" s="329"/>
      <c r="B765" s="329"/>
      <c r="C765" s="332"/>
      <c r="D765" s="332"/>
    </row>
    <row r="766" spans="1:4">
      <c r="A766" s="329"/>
      <c r="B766" s="329"/>
      <c r="C766" s="330"/>
      <c r="D766" s="330"/>
    </row>
    <row r="767" spans="1:4">
      <c r="A767" s="329"/>
      <c r="B767" s="329"/>
      <c r="C767" s="330"/>
      <c r="D767" s="330"/>
    </row>
    <row r="768" spans="1:4">
      <c r="A768" s="329"/>
      <c r="B768" s="329"/>
    </row>
    <row r="769" spans="1:4">
      <c r="A769" s="329"/>
      <c r="B769" s="329"/>
      <c r="C769" s="330"/>
      <c r="D769" s="330"/>
    </row>
    <row r="770" spans="1:4">
      <c r="A770" s="329"/>
      <c r="B770" s="329"/>
      <c r="C770" s="330"/>
      <c r="D770" s="330"/>
    </row>
    <row r="771" spans="1:4">
      <c r="A771" s="329"/>
      <c r="B771" s="329"/>
      <c r="C771" s="330"/>
      <c r="D771" s="330"/>
    </row>
    <row r="772" spans="1:4">
      <c r="A772" s="329"/>
      <c r="B772" s="329"/>
      <c r="C772" s="330"/>
      <c r="D772" s="330"/>
    </row>
    <row r="773" spans="1:4">
      <c r="A773" s="329"/>
      <c r="B773" s="329"/>
      <c r="C773" s="330"/>
      <c r="D773" s="330"/>
    </row>
    <row r="774" spans="1:4">
      <c r="A774" s="329"/>
      <c r="B774" s="329"/>
      <c r="C774" s="330"/>
      <c r="D774" s="330"/>
    </row>
    <row r="775" spans="1:4">
      <c r="A775" s="329"/>
      <c r="B775" s="329"/>
    </row>
    <row r="776" spans="1:4">
      <c r="A776" s="329"/>
      <c r="B776" s="329"/>
      <c r="C776" s="331"/>
      <c r="D776" s="331"/>
    </row>
    <row r="777" spans="1:4">
      <c r="A777" s="329"/>
      <c r="B777" s="329"/>
      <c r="C777" s="331"/>
      <c r="D777" s="331"/>
    </row>
    <row r="778" spans="1:4">
      <c r="A778" s="329"/>
      <c r="B778" s="329"/>
      <c r="C778" s="330"/>
      <c r="D778" s="330"/>
    </row>
    <row r="779" spans="1:4">
      <c r="A779" s="329"/>
      <c r="B779" s="329"/>
      <c r="C779" s="330"/>
      <c r="D779" s="330"/>
    </row>
    <row r="780" spans="1:4">
      <c r="A780" s="329"/>
      <c r="B780" s="329"/>
    </row>
    <row r="781" spans="1:4">
      <c r="A781" s="329"/>
      <c r="B781" s="329"/>
      <c r="C781" s="330"/>
      <c r="D781" s="330"/>
    </row>
    <row r="782" spans="1:4">
      <c r="A782" s="329"/>
      <c r="B782" s="329"/>
      <c r="C782" s="330"/>
      <c r="D782" s="330"/>
    </row>
    <row r="783" spans="1:4">
      <c r="A783" s="329"/>
      <c r="B783" s="329"/>
      <c r="C783" s="330"/>
      <c r="D783" s="330"/>
    </row>
    <row r="784" spans="1:4">
      <c r="A784" s="329"/>
      <c r="B784" s="329"/>
      <c r="C784" s="330"/>
      <c r="D784" s="330"/>
    </row>
    <row r="785" spans="1:4">
      <c r="A785" s="329"/>
      <c r="B785" s="329"/>
      <c r="C785" s="330"/>
      <c r="D785" s="330"/>
    </row>
    <row r="786" spans="1:4">
      <c r="A786" s="329"/>
      <c r="B786" s="329"/>
    </row>
    <row r="787" spans="1:4">
      <c r="A787" s="329"/>
      <c r="B787" s="329"/>
      <c r="C787" s="330"/>
      <c r="D787" s="330"/>
    </row>
    <row r="788" spans="1:4">
      <c r="A788" s="329"/>
      <c r="B788" s="329"/>
      <c r="C788" s="330"/>
      <c r="D788" s="330"/>
    </row>
    <row r="789" spans="1:4">
      <c r="A789" s="329"/>
      <c r="B789" s="329"/>
    </row>
    <row r="790" spans="1:4">
      <c r="A790" s="329"/>
      <c r="B790" s="329"/>
    </row>
    <row r="791" spans="1:4">
      <c r="A791" s="329"/>
      <c r="B791" s="329"/>
      <c r="C791" s="331"/>
      <c r="D791" s="331"/>
    </row>
    <row r="792" spans="1:4">
      <c r="A792" s="329"/>
      <c r="B792" s="329"/>
      <c r="C792" s="330"/>
      <c r="D792" s="330"/>
    </row>
    <row r="793" spans="1:4">
      <c r="A793" s="329"/>
      <c r="B793" s="329"/>
      <c r="C793" s="330"/>
      <c r="D793" s="330"/>
    </row>
    <row r="794" spans="1:4">
      <c r="A794" s="329"/>
      <c r="B794" s="329"/>
    </row>
    <row r="795" spans="1:4">
      <c r="A795" s="329"/>
      <c r="B795" s="329"/>
    </row>
    <row r="796" spans="1:4">
      <c r="A796" s="329"/>
      <c r="B796" s="329"/>
    </row>
    <row r="797" spans="1:4">
      <c r="A797" s="329"/>
      <c r="B797" s="329"/>
      <c r="C797" s="330"/>
      <c r="D797" s="330"/>
    </row>
    <row r="798" spans="1:4">
      <c r="A798" s="329"/>
      <c r="B798" s="329"/>
      <c r="C798" s="330"/>
      <c r="D798" s="330"/>
    </row>
    <row r="799" spans="1:4">
      <c r="A799" s="329"/>
      <c r="B799" s="329"/>
    </row>
    <row r="800" spans="1:4">
      <c r="A800" s="329"/>
      <c r="B800" s="329"/>
    </row>
    <row r="801" spans="1:4">
      <c r="A801" s="329"/>
      <c r="B801" s="329"/>
      <c r="C801" s="330"/>
      <c r="D801" s="330"/>
    </row>
    <row r="802" spans="1:4">
      <c r="A802" s="329"/>
      <c r="B802" s="329"/>
    </row>
    <row r="803" spans="1:4">
      <c r="A803" s="329"/>
      <c r="B803" s="329"/>
      <c r="C803" s="330"/>
      <c r="D803" s="330"/>
    </row>
    <row r="804" spans="1:4">
      <c r="A804" s="329"/>
      <c r="B804" s="329"/>
    </row>
    <row r="805" spans="1:4">
      <c r="A805" s="329"/>
      <c r="B805" s="329"/>
    </row>
    <row r="806" spans="1:4">
      <c r="A806" s="329"/>
      <c r="B806" s="329"/>
      <c r="C806" s="331"/>
      <c r="D806" s="331"/>
    </row>
    <row r="807" spans="1:4">
      <c r="A807" s="329"/>
      <c r="B807" s="329"/>
    </row>
    <row r="808" spans="1:4">
      <c r="A808" s="329"/>
      <c r="B808" s="329"/>
      <c r="C808" s="330"/>
      <c r="D808" s="330"/>
    </row>
    <row r="809" spans="1:4">
      <c r="A809" s="329"/>
      <c r="B809" s="329"/>
    </row>
    <row r="810" spans="1:4">
      <c r="A810" s="329"/>
      <c r="B810" s="329"/>
    </row>
    <row r="811" spans="1:4">
      <c r="A811" s="329"/>
      <c r="B811" s="329"/>
    </row>
    <row r="812" spans="1:4">
      <c r="A812" s="329"/>
      <c r="B812" s="329"/>
    </row>
    <row r="813" spans="1:4">
      <c r="A813" s="329"/>
      <c r="B813" s="329"/>
    </row>
    <row r="814" spans="1:4">
      <c r="A814" s="329"/>
      <c r="B814" s="329"/>
    </row>
    <row r="815" spans="1:4">
      <c r="A815" s="329"/>
      <c r="B815" s="329"/>
    </row>
    <row r="816" spans="1:4">
      <c r="A816" s="329"/>
      <c r="B816" s="329"/>
    </row>
    <row r="817" spans="1:4">
      <c r="A817" s="329"/>
      <c r="B817" s="329"/>
    </row>
    <row r="818" spans="1:4">
      <c r="A818" s="329"/>
      <c r="B818" s="329"/>
    </row>
    <row r="819" spans="1:4">
      <c r="A819" s="329"/>
      <c r="B819" s="329"/>
    </row>
    <row r="820" spans="1:4">
      <c r="A820" s="329"/>
      <c r="B820" s="329"/>
    </row>
    <row r="821" spans="1:4">
      <c r="A821" s="329"/>
      <c r="B821" s="329"/>
    </row>
    <row r="822" spans="1:4">
      <c r="A822" s="329"/>
      <c r="B822" s="329"/>
    </row>
    <row r="823" spans="1:4">
      <c r="A823" s="329"/>
      <c r="B823" s="329"/>
    </row>
    <row r="824" spans="1:4">
      <c r="A824" s="329"/>
      <c r="B824" s="329"/>
    </row>
    <row r="825" spans="1:4">
      <c r="A825" s="329"/>
      <c r="B825" s="329"/>
    </row>
    <row r="826" spans="1:4">
      <c r="A826" s="329"/>
      <c r="B826" s="329"/>
    </row>
    <row r="827" spans="1:4">
      <c r="A827" s="329"/>
      <c r="B827" s="329"/>
    </row>
    <row r="828" spans="1:4">
      <c r="A828" s="329"/>
      <c r="B828" s="329"/>
    </row>
    <row r="829" spans="1:4">
      <c r="A829" s="329"/>
      <c r="B829" s="329"/>
    </row>
    <row r="830" spans="1:4">
      <c r="A830" s="329"/>
      <c r="B830" s="329"/>
    </row>
    <row r="831" spans="1:4">
      <c r="A831" s="329"/>
      <c r="B831" s="329"/>
      <c r="C831" s="330"/>
      <c r="D831" s="330"/>
    </row>
    <row r="832" spans="1:4">
      <c r="A832" s="329"/>
      <c r="B832" s="329"/>
      <c r="C832" s="331"/>
      <c r="D832" s="331"/>
    </row>
    <row r="833" spans="1:4">
      <c r="A833" s="329"/>
      <c r="B833" s="329"/>
      <c r="C833" s="330"/>
      <c r="D833" s="330"/>
    </row>
    <row r="834" spans="1:4">
      <c r="A834" s="329"/>
      <c r="B834" s="329"/>
      <c r="C834" s="330"/>
      <c r="D834" s="330"/>
    </row>
    <row r="835" spans="1:4">
      <c r="A835" s="329"/>
      <c r="B835" s="329"/>
    </row>
    <row r="836" spans="1:4">
      <c r="A836" s="329"/>
      <c r="B836" s="329"/>
    </row>
    <row r="837" spans="1:4">
      <c r="A837" s="329"/>
      <c r="B837" s="329"/>
      <c r="C837" s="331"/>
      <c r="D837" s="331"/>
    </row>
    <row r="838" spans="1:4">
      <c r="A838" s="329"/>
      <c r="B838" s="329"/>
    </row>
    <row r="839" spans="1:4">
      <c r="A839" s="329"/>
      <c r="B839" s="329"/>
      <c r="C839" s="330"/>
      <c r="D839" s="330"/>
    </row>
    <row r="840" spans="1:4">
      <c r="A840" s="329"/>
      <c r="B840" s="329"/>
      <c r="C840" s="331"/>
      <c r="D840" s="331"/>
    </row>
    <row r="841" spans="1:4">
      <c r="A841" s="329"/>
      <c r="B841" s="329"/>
    </row>
    <row r="842" spans="1:4">
      <c r="A842" s="329"/>
      <c r="B842" s="329"/>
    </row>
    <row r="843" spans="1:4">
      <c r="A843" s="329"/>
      <c r="B843" s="329"/>
    </row>
    <row r="844" spans="1:4">
      <c r="A844" s="329"/>
      <c r="B844" s="329"/>
    </row>
    <row r="845" spans="1:4">
      <c r="A845" s="329"/>
      <c r="B845" s="329"/>
    </row>
    <row r="846" spans="1:4">
      <c r="A846" s="329"/>
      <c r="B846" s="329"/>
    </row>
    <row r="847" spans="1:4">
      <c r="A847" s="329"/>
      <c r="B847" s="329"/>
    </row>
    <row r="848" spans="1:4">
      <c r="A848" s="329"/>
      <c r="B848" s="329"/>
    </row>
    <row r="849" spans="1:4">
      <c r="A849" s="329"/>
      <c r="B849" s="329"/>
    </row>
    <row r="850" spans="1:4">
      <c r="A850" s="329"/>
      <c r="B850" s="329"/>
      <c r="C850" s="330"/>
      <c r="D850" s="330"/>
    </row>
    <row r="851" spans="1:4">
      <c r="A851" s="329"/>
      <c r="B851" s="329"/>
    </row>
    <row r="852" spans="1:4">
      <c r="A852" s="329"/>
      <c r="B852" s="329"/>
      <c r="C852" s="330"/>
      <c r="D852" s="330"/>
    </row>
    <row r="853" spans="1:4">
      <c r="A853" s="329"/>
      <c r="B853" s="329"/>
    </row>
    <row r="854" spans="1:4">
      <c r="A854" s="329"/>
      <c r="B854" s="329"/>
      <c r="C854" s="331"/>
      <c r="D854" s="331"/>
    </row>
    <row r="855" spans="1:4">
      <c r="A855" s="329"/>
      <c r="B855" s="329"/>
      <c r="C855" s="331"/>
      <c r="D855" s="331"/>
    </row>
    <row r="856" spans="1:4">
      <c r="A856" s="329"/>
      <c r="B856" s="329"/>
    </row>
    <row r="857" spans="1:4">
      <c r="A857" s="329"/>
      <c r="B857" s="329"/>
      <c r="C857" s="330"/>
      <c r="D857" s="330"/>
    </row>
    <row r="858" spans="1:4">
      <c r="A858" s="329"/>
      <c r="B858" s="329"/>
      <c r="C858" s="331"/>
      <c r="D858" s="331"/>
    </row>
    <row r="859" spans="1:4">
      <c r="A859" s="329"/>
      <c r="B859" s="329"/>
      <c r="C859" s="330"/>
      <c r="D859" s="330"/>
    </row>
    <row r="860" spans="1:4">
      <c r="A860" s="329"/>
      <c r="B860" s="329"/>
      <c r="C860" s="330"/>
      <c r="D860" s="330"/>
    </row>
    <row r="861" spans="1:4">
      <c r="A861" s="329"/>
      <c r="B861" s="329"/>
      <c r="C861" s="330"/>
      <c r="D861" s="330"/>
    </row>
    <row r="862" spans="1:4">
      <c r="A862" s="329"/>
      <c r="B862" s="329"/>
      <c r="C862" s="330"/>
      <c r="D862" s="330"/>
    </row>
    <row r="863" spans="1:4">
      <c r="A863" s="329"/>
      <c r="B863" s="329"/>
      <c r="C863" s="330"/>
      <c r="D863" s="330"/>
    </row>
    <row r="864" spans="1:4">
      <c r="A864" s="329"/>
      <c r="B864" s="329"/>
      <c r="C864" s="330"/>
    </row>
    <row r="865" spans="1:4">
      <c r="A865" s="329"/>
      <c r="B865" s="329"/>
      <c r="C865" s="330"/>
      <c r="D865" s="330"/>
    </row>
    <row r="866" spans="1:4">
      <c r="A866" s="329"/>
      <c r="B866" s="329"/>
      <c r="C866" s="330"/>
      <c r="D866" s="330"/>
    </row>
    <row r="867" spans="1:4">
      <c r="A867" s="329"/>
      <c r="B867" s="329"/>
      <c r="C867" s="330"/>
      <c r="D867" s="330"/>
    </row>
    <row r="868" spans="1:4">
      <c r="A868" s="329"/>
      <c r="B868" s="329"/>
      <c r="C868" s="330"/>
      <c r="D868" s="330"/>
    </row>
    <row r="869" spans="1:4">
      <c r="A869" s="329"/>
      <c r="B869" s="329"/>
      <c r="C869" s="330"/>
      <c r="D869" s="330"/>
    </row>
    <row r="870" spans="1:4">
      <c r="A870" s="329"/>
      <c r="B870" s="329"/>
    </row>
    <row r="871" spans="1:4">
      <c r="A871" s="329"/>
      <c r="B871" s="329"/>
    </row>
    <row r="872" spans="1:4">
      <c r="A872" s="329"/>
      <c r="B872" s="329"/>
    </row>
    <row r="873" spans="1:4">
      <c r="A873" s="329"/>
      <c r="B873" s="329"/>
    </row>
    <row r="874" spans="1:4">
      <c r="A874" s="329"/>
      <c r="B874" s="329"/>
    </row>
    <row r="875" spans="1:4">
      <c r="A875" s="329"/>
      <c r="B875" s="329"/>
      <c r="C875" s="330"/>
      <c r="D875" s="330"/>
    </row>
    <row r="876" spans="1:4">
      <c r="A876" s="329"/>
      <c r="B876" s="329"/>
      <c r="C876" s="330"/>
      <c r="D876" s="330"/>
    </row>
    <row r="877" spans="1:4">
      <c r="A877" s="329"/>
      <c r="B877" s="329"/>
      <c r="C877" s="330"/>
      <c r="D877" s="330"/>
    </row>
    <row r="878" spans="1:4">
      <c r="A878" s="329"/>
      <c r="B878" s="329"/>
      <c r="C878" s="330"/>
      <c r="D878" s="330"/>
    </row>
    <row r="879" spans="1:4">
      <c r="A879" s="329"/>
      <c r="B879" s="329"/>
      <c r="C879" s="330"/>
      <c r="D879" s="330"/>
    </row>
    <row r="880" spans="1:4">
      <c r="A880" s="329"/>
      <c r="B880" s="329"/>
      <c r="C880" s="330"/>
      <c r="D880" s="330"/>
    </row>
    <row r="881" spans="1:4">
      <c r="A881" s="329"/>
      <c r="B881" s="329"/>
      <c r="C881" s="330"/>
      <c r="D881" s="330"/>
    </row>
    <row r="882" spans="1:4">
      <c r="A882" s="329"/>
      <c r="B882" s="329"/>
      <c r="C882" s="330"/>
      <c r="D882" s="330"/>
    </row>
    <row r="883" spans="1:4">
      <c r="A883" s="329"/>
      <c r="B883" s="329"/>
      <c r="C883" s="330"/>
      <c r="D883" s="330"/>
    </row>
    <row r="884" spans="1:4">
      <c r="A884" s="329"/>
      <c r="B884" s="329"/>
      <c r="C884" s="330"/>
      <c r="D884" s="330"/>
    </row>
    <row r="885" spans="1:4">
      <c r="A885" s="329"/>
      <c r="B885" s="329"/>
    </row>
    <row r="886" spans="1:4">
      <c r="A886" s="329"/>
      <c r="B886" s="329"/>
    </row>
    <row r="887" spans="1:4">
      <c r="A887" s="329"/>
      <c r="B887" s="329"/>
    </row>
    <row r="888" spans="1:4">
      <c r="A888" s="329"/>
      <c r="B888" s="329"/>
    </row>
    <row r="889" spans="1:4">
      <c r="A889" s="329"/>
      <c r="B889" s="329"/>
    </row>
    <row r="890" spans="1:4">
      <c r="A890" s="329"/>
      <c r="B890" s="329"/>
    </row>
    <row r="891" spans="1:4">
      <c r="A891" s="329"/>
      <c r="B891" s="329"/>
    </row>
    <row r="892" spans="1:4">
      <c r="A892" s="329"/>
      <c r="B892" s="329"/>
    </row>
    <row r="893" spans="1:4">
      <c r="A893" s="329"/>
      <c r="B893" s="329"/>
    </row>
    <row r="894" spans="1:4">
      <c r="A894" s="329"/>
      <c r="B894" s="329"/>
    </row>
    <row r="895" spans="1:4">
      <c r="A895" s="329"/>
      <c r="B895" s="329"/>
    </row>
    <row r="896" spans="1:4">
      <c r="A896" s="329"/>
      <c r="B896" s="329"/>
    </row>
    <row r="897" spans="1:2">
      <c r="A897" s="329"/>
      <c r="B897" s="329"/>
    </row>
    <row r="898" spans="1:2">
      <c r="A898" s="329"/>
      <c r="B898" s="329"/>
    </row>
    <row r="899" spans="1:2">
      <c r="A899" s="329"/>
      <c r="B899" s="329"/>
    </row>
    <row r="900" spans="1:2">
      <c r="A900" s="329"/>
      <c r="B900" s="329"/>
    </row>
    <row r="901" spans="1:2">
      <c r="A901" s="329"/>
      <c r="B901" s="329"/>
    </row>
    <row r="902" spans="1:2">
      <c r="A902" s="329"/>
      <c r="B902" s="329"/>
    </row>
    <row r="903" spans="1:2">
      <c r="A903" s="329"/>
      <c r="B903" s="329"/>
    </row>
    <row r="904" spans="1:2">
      <c r="A904" s="329"/>
      <c r="B904" s="329"/>
    </row>
    <row r="905" spans="1:2">
      <c r="A905" s="329"/>
      <c r="B905" s="329"/>
    </row>
    <row r="906" spans="1:2">
      <c r="A906" s="329"/>
      <c r="B906" s="329"/>
    </row>
    <row r="907" spans="1:2">
      <c r="A907" s="329"/>
      <c r="B907" s="329"/>
    </row>
    <row r="908" spans="1:2">
      <c r="A908" s="329"/>
      <c r="B908" s="329"/>
    </row>
    <row r="909" spans="1:2">
      <c r="A909" s="329"/>
      <c r="B909" s="329"/>
    </row>
    <row r="910" spans="1:2">
      <c r="A910" s="329"/>
      <c r="B910" s="329"/>
    </row>
    <row r="911" spans="1:2">
      <c r="A911" s="329"/>
      <c r="B911" s="329"/>
    </row>
    <row r="912" spans="1:2">
      <c r="A912" s="329"/>
      <c r="B912" s="329"/>
    </row>
    <row r="913" spans="1:4">
      <c r="A913" s="329"/>
      <c r="B913" s="329"/>
    </row>
    <row r="914" spans="1:4">
      <c r="A914" s="329"/>
      <c r="B914" s="329"/>
    </row>
    <row r="915" spans="1:4">
      <c r="A915" s="329"/>
      <c r="B915" s="329"/>
    </row>
    <row r="916" spans="1:4">
      <c r="A916" s="329"/>
      <c r="B916" s="329"/>
    </row>
    <row r="917" spans="1:4">
      <c r="A917" s="329"/>
      <c r="B917" s="329"/>
    </row>
    <row r="918" spans="1:4">
      <c r="A918" s="329"/>
      <c r="B918" s="329"/>
    </row>
    <row r="919" spans="1:4">
      <c r="A919" s="329"/>
      <c r="B919" s="329"/>
    </row>
    <row r="920" spans="1:4">
      <c r="A920" s="329"/>
      <c r="B920" s="329"/>
    </row>
    <row r="921" spans="1:4">
      <c r="A921" s="329"/>
      <c r="B921" s="329"/>
    </row>
    <row r="922" spans="1:4">
      <c r="A922" s="329"/>
      <c r="B922" s="329"/>
    </row>
    <row r="923" spans="1:4">
      <c r="A923" s="329"/>
      <c r="B923" s="329"/>
    </row>
    <row r="924" spans="1:4">
      <c r="A924" s="329"/>
      <c r="B924" s="329"/>
    </row>
    <row r="925" spans="1:4">
      <c r="A925" s="329"/>
      <c r="B925" s="329"/>
    </row>
    <row r="926" spans="1:4">
      <c r="A926" s="329"/>
      <c r="B926" s="329"/>
      <c r="C926" s="331"/>
      <c r="D926" s="331"/>
    </row>
    <row r="927" spans="1:4">
      <c r="A927" s="329"/>
      <c r="B927" s="329"/>
      <c r="C927" s="330"/>
      <c r="D927" s="330"/>
    </row>
    <row r="928" spans="1:4">
      <c r="A928" s="329"/>
      <c r="B928" s="329"/>
      <c r="C928" s="330"/>
      <c r="D928" s="330"/>
    </row>
    <row r="929" spans="1:4">
      <c r="A929" s="329"/>
      <c r="B929" s="329"/>
    </row>
    <row r="930" spans="1:4">
      <c r="A930" s="329"/>
      <c r="B930" s="329"/>
    </row>
    <row r="931" spans="1:4">
      <c r="A931" s="329"/>
      <c r="B931" s="329"/>
    </row>
    <row r="932" spans="1:4">
      <c r="A932" s="329"/>
      <c r="B932" s="329"/>
    </row>
    <row r="933" spans="1:4">
      <c r="A933" s="329"/>
      <c r="B933" s="329"/>
    </row>
    <row r="934" spans="1:4">
      <c r="A934" s="329"/>
      <c r="B934" s="329"/>
    </row>
    <row r="935" spans="1:4">
      <c r="A935" s="329"/>
      <c r="B935" s="329"/>
    </row>
    <row r="936" spans="1:4">
      <c r="A936" s="329"/>
      <c r="B936" s="329"/>
    </row>
    <row r="937" spans="1:4">
      <c r="A937" s="329"/>
      <c r="B937" s="329"/>
    </row>
    <row r="938" spans="1:4">
      <c r="A938" s="329"/>
      <c r="B938" s="329"/>
    </row>
    <row r="939" spans="1:4">
      <c r="A939" s="329"/>
      <c r="B939" s="329"/>
    </row>
    <row r="940" spans="1:4">
      <c r="A940" s="329"/>
      <c r="B940" s="329"/>
    </row>
    <row r="941" spans="1:4">
      <c r="A941" s="329"/>
      <c r="B941" s="329"/>
    </row>
    <row r="942" spans="1:4">
      <c r="A942" s="329"/>
      <c r="B942" s="329"/>
      <c r="C942" s="330"/>
      <c r="D942" s="330"/>
    </row>
    <row r="943" spans="1:4">
      <c r="A943" s="329"/>
      <c r="B943" s="329"/>
      <c r="C943" s="330"/>
      <c r="D943" s="330"/>
    </row>
    <row r="944" spans="1:4">
      <c r="A944" s="329"/>
      <c r="B944" s="329"/>
      <c r="C944" s="330"/>
      <c r="D944" s="330"/>
    </row>
    <row r="945" spans="1:4">
      <c r="A945" s="329"/>
      <c r="B945" s="329"/>
      <c r="C945" s="330"/>
      <c r="D945" s="330"/>
    </row>
    <row r="946" spans="1:4">
      <c r="A946" s="329"/>
      <c r="B946" s="329"/>
      <c r="C946" s="330"/>
      <c r="D946" s="330"/>
    </row>
    <row r="947" spans="1:4">
      <c r="A947" s="329"/>
      <c r="B947" s="329"/>
      <c r="C947" s="330"/>
      <c r="D947" s="330"/>
    </row>
    <row r="948" spans="1:4">
      <c r="A948" s="329"/>
      <c r="B948" s="329"/>
    </row>
    <row r="949" spans="1:4">
      <c r="A949" s="329"/>
      <c r="B949" s="329"/>
    </row>
    <row r="950" spans="1:4">
      <c r="A950" s="329"/>
      <c r="B950" s="329"/>
    </row>
    <row r="951" spans="1:4">
      <c r="A951" s="329"/>
      <c r="B951" s="329"/>
    </row>
    <row r="952" spans="1:4">
      <c r="A952" s="329"/>
      <c r="B952" s="329"/>
    </row>
    <row r="953" spans="1:4">
      <c r="A953" s="329"/>
      <c r="B953" s="329"/>
    </row>
    <row r="954" spans="1:4">
      <c r="A954" s="329"/>
      <c r="B954" s="329"/>
    </row>
    <row r="955" spans="1:4">
      <c r="A955" s="329"/>
      <c r="B955" s="329"/>
    </row>
    <row r="956" spans="1:4">
      <c r="A956" s="329"/>
      <c r="B956" s="329"/>
      <c r="C956" s="330"/>
      <c r="D956" s="330"/>
    </row>
    <row r="957" spans="1:4">
      <c r="A957" s="329"/>
      <c r="B957" s="329"/>
      <c r="C957" s="330"/>
      <c r="D957" s="330"/>
    </row>
    <row r="958" spans="1:4">
      <c r="A958" s="329"/>
      <c r="B958" s="329"/>
      <c r="C958" s="330"/>
      <c r="D958" s="330"/>
    </row>
    <row r="959" spans="1:4">
      <c r="A959" s="329"/>
      <c r="B959" s="329"/>
      <c r="C959" s="330"/>
      <c r="D959" s="330"/>
    </row>
    <row r="960" spans="1:4">
      <c r="A960" s="329"/>
      <c r="B960" s="329"/>
    </row>
    <row r="961" spans="1:4">
      <c r="A961" s="329"/>
      <c r="B961" s="329"/>
    </row>
    <row r="962" spans="1:4">
      <c r="A962" s="329"/>
      <c r="B962" s="329"/>
      <c r="C962" s="331"/>
      <c r="D962" s="331"/>
    </row>
    <row r="963" spans="1:4">
      <c r="A963" s="329"/>
      <c r="B963" s="329"/>
    </row>
    <row r="964" spans="1:4">
      <c r="A964" s="329"/>
      <c r="B964" s="329"/>
      <c r="C964" s="330"/>
      <c r="D964" s="330"/>
    </row>
    <row r="965" spans="1:4">
      <c r="A965" s="329"/>
      <c r="B965" s="329"/>
      <c r="C965" s="330"/>
      <c r="D965" s="330"/>
    </row>
    <row r="966" spans="1:4">
      <c r="A966" s="329"/>
      <c r="B966" s="329"/>
    </row>
    <row r="967" spans="1:4">
      <c r="A967" s="329"/>
      <c r="B967" s="329"/>
      <c r="C967" s="330"/>
      <c r="D967" s="330"/>
    </row>
    <row r="968" spans="1:4">
      <c r="A968" s="329"/>
      <c r="B968" s="329"/>
      <c r="C968" s="330"/>
      <c r="D968" s="330"/>
    </row>
    <row r="969" spans="1:4">
      <c r="A969" s="329"/>
      <c r="B969" s="329"/>
      <c r="C969" s="330"/>
      <c r="D969" s="330"/>
    </row>
    <row r="970" spans="1:4">
      <c r="A970" s="329"/>
      <c r="B970" s="329"/>
      <c r="C970" s="330"/>
      <c r="D970" s="330"/>
    </row>
    <row r="971" spans="1:4">
      <c r="A971" s="329"/>
      <c r="B971" s="329"/>
      <c r="C971" s="330"/>
      <c r="D971" s="330"/>
    </row>
    <row r="972" spans="1:4">
      <c r="A972" s="329"/>
      <c r="B972" s="329"/>
      <c r="C972" s="330"/>
      <c r="D972" s="330"/>
    </row>
    <row r="973" spans="1:4">
      <c r="A973" s="329"/>
      <c r="B973" s="329"/>
      <c r="C973" s="331"/>
      <c r="D973" s="331"/>
    </row>
    <row r="974" spans="1:4">
      <c r="A974" s="329"/>
      <c r="B974" s="329"/>
      <c r="C974" s="330"/>
      <c r="D974" s="330"/>
    </row>
    <row r="975" spans="1:4">
      <c r="A975" s="329"/>
      <c r="B975" s="329"/>
      <c r="C975" s="330"/>
      <c r="D975" s="330"/>
    </row>
    <row r="976" spans="1:4">
      <c r="A976" s="329"/>
      <c r="B976" s="329"/>
    </row>
    <row r="977" spans="1:4">
      <c r="A977" s="329"/>
      <c r="B977" s="329"/>
    </row>
    <row r="978" spans="1:4">
      <c r="A978" s="329"/>
      <c r="B978" s="329"/>
    </row>
    <row r="979" spans="1:4">
      <c r="A979" s="329"/>
      <c r="B979" s="329"/>
      <c r="C979" s="330"/>
      <c r="D979" s="330"/>
    </row>
    <row r="980" spans="1:4">
      <c r="A980" s="329"/>
      <c r="B980" s="329"/>
      <c r="C980" s="330"/>
      <c r="D980" s="330"/>
    </row>
    <row r="981" spans="1:4">
      <c r="A981" s="329"/>
      <c r="B981" s="329"/>
      <c r="C981" s="330"/>
      <c r="D981" s="330"/>
    </row>
    <row r="982" spans="1:4">
      <c r="A982" s="329"/>
      <c r="B982" s="329"/>
      <c r="C982" s="330"/>
      <c r="D982" s="330"/>
    </row>
    <row r="983" spans="1:4">
      <c r="A983" s="329"/>
      <c r="B983" s="329"/>
    </row>
    <row r="984" spans="1:4">
      <c r="A984" s="329"/>
      <c r="B984" s="329"/>
      <c r="C984" s="330"/>
      <c r="D984" s="330"/>
    </row>
    <row r="985" spans="1:4">
      <c r="A985" s="329"/>
      <c r="B985" s="329"/>
      <c r="C985" s="330"/>
      <c r="D985" s="330"/>
    </row>
    <row r="986" spans="1:4">
      <c r="A986" s="329"/>
      <c r="B986" s="329"/>
    </row>
    <row r="987" spans="1:4">
      <c r="A987" s="329"/>
      <c r="B987" s="329"/>
    </row>
    <row r="988" spans="1:4">
      <c r="A988" s="329"/>
      <c r="B988" s="329"/>
      <c r="C988" s="330"/>
      <c r="D988" s="330"/>
    </row>
    <row r="989" spans="1:4">
      <c r="A989" s="329"/>
      <c r="B989" s="329"/>
      <c r="C989" s="330"/>
      <c r="D989" s="330"/>
    </row>
    <row r="990" spans="1:4">
      <c r="A990" s="329"/>
      <c r="B990" s="329"/>
      <c r="C990" s="331"/>
      <c r="D990" s="331"/>
    </row>
    <row r="991" spans="1:4">
      <c r="A991" s="329"/>
      <c r="B991" s="329"/>
      <c r="C991" s="330"/>
      <c r="D991" s="330"/>
    </row>
    <row r="992" spans="1:4">
      <c r="A992" s="329"/>
      <c r="B992" s="329"/>
    </row>
    <row r="993" spans="1:4">
      <c r="A993" s="329"/>
      <c r="B993" s="329"/>
      <c r="C993" s="331"/>
      <c r="D993" s="331"/>
    </row>
    <row r="994" spans="1:4">
      <c r="A994" s="329"/>
      <c r="B994" s="329"/>
      <c r="C994" s="331"/>
      <c r="D994" s="331"/>
    </row>
    <row r="995" spans="1:4">
      <c r="A995" s="329"/>
      <c r="B995" s="329"/>
    </row>
    <row r="996" spans="1:4">
      <c r="A996" s="329"/>
      <c r="B996" s="329"/>
    </row>
    <row r="997" spans="1:4">
      <c r="A997" s="329"/>
      <c r="B997" s="329"/>
    </row>
    <row r="998" spans="1:4">
      <c r="A998" s="329"/>
      <c r="B998" s="329"/>
    </row>
    <row r="999" spans="1:4">
      <c r="A999" s="329"/>
      <c r="B999" s="329"/>
      <c r="C999" s="330"/>
      <c r="D999" s="330"/>
    </row>
    <row r="1000" spans="1:4">
      <c r="A1000" s="329"/>
      <c r="B1000" s="329"/>
      <c r="C1000" s="330"/>
      <c r="D1000" s="330"/>
    </row>
    <row r="1001" spans="1:4">
      <c r="A1001" s="329"/>
      <c r="B1001" s="329"/>
      <c r="C1001" s="330"/>
      <c r="D1001" s="330"/>
    </row>
    <row r="1002" spans="1:4">
      <c r="A1002" s="329"/>
      <c r="B1002" s="329"/>
    </row>
    <row r="1003" spans="1:4">
      <c r="A1003" s="329"/>
      <c r="B1003" s="329"/>
      <c r="C1003" s="330"/>
      <c r="D1003" s="330"/>
    </row>
    <row r="1004" spans="1:4">
      <c r="A1004" s="329"/>
      <c r="B1004" s="329"/>
      <c r="C1004" s="330"/>
      <c r="D1004" s="330"/>
    </row>
    <row r="1005" spans="1:4">
      <c r="A1005" s="329"/>
      <c r="B1005" s="329"/>
    </row>
    <row r="1006" spans="1:4">
      <c r="A1006" s="329"/>
      <c r="B1006" s="329"/>
      <c r="C1006" s="330"/>
      <c r="D1006" s="330"/>
    </row>
    <row r="1007" spans="1:4">
      <c r="A1007" s="329"/>
      <c r="B1007" s="329"/>
      <c r="C1007" s="330"/>
      <c r="D1007" s="330"/>
    </row>
    <row r="1008" spans="1:4">
      <c r="A1008" s="329"/>
      <c r="B1008" s="329"/>
    </row>
    <row r="1009" spans="1:4">
      <c r="A1009" s="329"/>
      <c r="B1009" s="329"/>
      <c r="C1009" s="330"/>
      <c r="D1009" s="330"/>
    </row>
    <row r="1010" spans="1:4">
      <c r="A1010" s="329"/>
      <c r="B1010" s="329"/>
      <c r="C1010" s="330"/>
      <c r="D1010" s="330"/>
    </row>
    <row r="1011" spans="1:4">
      <c r="A1011" s="329"/>
      <c r="B1011" s="329"/>
      <c r="C1011" s="330"/>
      <c r="D1011" s="330"/>
    </row>
    <row r="1012" spans="1:4">
      <c r="A1012" s="329"/>
      <c r="B1012" s="329"/>
    </row>
    <row r="1013" spans="1:4">
      <c r="A1013" s="329"/>
      <c r="B1013" s="329"/>
      <c r="C1013" s="330"/>
      <c r="D1013" s="330"/>
    </row>
    <row r="1014" spans="1:4">
      <c r="A1014" s="329"/>
      <c r="B1014" s="329"/>
      <c r="C1014" s="330"/>
      <c r="D1014" s="330"/>
    </row>
    <row r="1015" spans="1:4">
      <c r="A1015" s="329"/>
      <c r="B1015" s="329"/>
    </row>
    <row r="1016" spans="1:4">
      <c r="A1016" s="329"/>
      <c r="B1016" s="329"/>
      <c r="C1016" s="330"/>
      <c r="D1016" s="330"/>
    </row>
    <row r="1017" spans="1:4">
      <c r="A1017" s="329"/>
      <c r="B1017" s="329"/>
      <c r="C1017" s="330"/>
      <c r="D1017" s="330"/>
    </row>
    <row r="1018" spans="1:4">
      <c r="A1018" s="329"/>
      <c r="B1018" s="329"/>
    </row>
    <row r="1019" spans="1:4">
      <c r="A1019" s="329"/>
      <c r="B1019" s="329"/>
      <c r="C1019" s="330"/>
      <c r="D1019" s="330"/>
    </row>
    <row r="1020" spans="1:4">
      <c r="A1020" s="329"/>
      <c r="B1020" s="329"/>
      <c r="C1020" s="330"/>
      <c r="D1020" s="330"/>
    </row>
    <row r="1021" spans="1:4">
      <c r="A1021" s="329"/>
      <c r="B1021" s="329"/>
    </row>
    <row r="1022" spans="1:4">
      <c r="A1022" s="329"/>
      <c r="B1022" s="329"/>
      <c r="C1022" s="330"/>
      <c r="D1022" s="330"/>
    </row>
    <row r="1023" spans="1:4">
      <c r="A1023" s="329"/>
      <c r="B1023" s="329"/>
      <c r="C1023" s="330"/>
      <c r="D1023" s="330"/>
    </row>
    <row r="1024" spans="1:4">
      <c r="A1024" s="329"/>
      <c r="B1024" s="329"/>
    </row>
    <row r="1025" spans="1:4">
      <c r="A1025" s="329"/>
      <c r="B1025" s="329"/>
      <c r="C1025" s="330"/>
      <c r="D1025" s="330"/>
    </row>
    <row r="1026" spans="1:4">
      <c r="A1026" s="329"/>
      <c r="B1026" s="329"/>
      <c r="C1026" s="330"/>
      <c r="D1026" s="330"/>
    </row>
    <row r="1027" spans="1:4">
      <c r="A1027" s="329"/>
      <c r="B1027" s="329"/>
      <c r="C1027" s="330"/>
      <c r="D1027" s="330"/>
    </row>
    <row r="1028" spans="1:4">
      <c r="A1028" s="329"/>
      <c r="B1028" s="329"/>
      <c r="C1028" s="330"/>
      <c r="D1028" s="330"/>
    </row>
    <row r="1029" spans="1:4">
      <c r="A1029" s="329"/>
      <c r="B1029" s="329"/>
      <c r="C1029" s="330"/>
      <c r="D1029" s="330"/>
    </row>
    <row r="1030" spans="1:4">
      <c r="A1030" s="329"/>
      <c r="B1030" s="329"/>
      <c r="C1030" s="330"/>
      <c r="D1030" s="330"/>
    </row>
    <row r="1031" spans="1:4">
      <c r="A1031" s="329"/>
      <c r="B1031" s="329"/>
      <c r="C1031" s="330"/>
      <c r="D1031" s="330"/>
    </row>
    <row r="1032" spans="1:4">
      <c r="A1032" s="329"/>
      <c r="B1032" s="329"/>
      <c r="C1032" s="330"/>
      <c r="D1032" s="330"/>
    </row>
    <row r="1033" spans="1:4">
      <c r="A1033" s="329"/>
      <c r="B1033" s="329"/>
      <c r="C1033" s="330"/>
      <c r="D1033" s="330"/>
    </row>
    <row r="1034" spans="1:4">
      <c r="A1034" s="329"/>
      <c r="B1034" s="329"/>
    </row>
    <row r="1035" spans="1:4">
      <c r="A1035" s="329"/>
      <c r="B1035" s="329"/>
    </row>
    <row r="1036" spans="1:4">
      <c r="A1036" s="329"/>
      <c r="B1036" s="329"/>
    </row>
    <row r="1037" spans="1:4">
      <c r="A1037" s="329"/>
      <c r="B1037" s="329"/>
    </row>
    <row r="1038" spans="1:4">
      <c r="A1038" s="329"/>
      <c r="B1038" s="329"/>
    </row>
    <row r="1039" spans="1:4">
      <c r="A1039" s="329"/>
      <c r="B1039" s="329"/>
    </row>
    <row r="1040" spans="1:4">
      <c r="A1040" s="329"/>
      <c r="B1040" s="329"/>
    </row>
    <row r="1041" spans="1:2">
      <c r="A1041" s="329"/>
      <c r="B1041" s="329"/>
    </row>
    <row r="1042" spans="1:2">
      <c r="A1042" s="329"/>
      <c r="B1042" s="329"/>
    </row>
    <row r="1043" spans="1:2">
      <c r="A1043" s="329"/>
      <c r="B1043" s="329"/>
    </row>
    <row r="1044" spans="1:2">
      <c r="A1044" s="329"/>
      <c r="B1044" s="329"/>
    </row>
    <row r="1045" spans="1:2">
      <c r="A1045" s="329"/>
      <c r="B1045" s="329"/>
    </row>
    <row r="1046" spans="1:2">
      <c r="A1046" s="329"/>
      <c r="B1046" s="329"/>
    </row>
    <row r="1047" spans="1:2">
      <c r="A1047" s="329"/>
      <c r="B1047" s="329"/>
    </row>
    <row r="1048" spans="1:2">
      <c r="A1048" s="329"/>
      <c r="B1048" s="329"/>
    </row>
    <row r="1049" spans="1:2">
      <c r="A1049" s="329"/>
      <c r="B1049" s="329"/>
    </row>
    <row r="1050" spans="1:2">
      <c r="A1050" s="329"/>
      <c r="B1050" s="329"/>
    </row>
    <row r="1051" spans="1:2">
      <c r="A1051" s="329"/>
      <c r="B1051" s="329"/>
    </row>
    <row r="1052" spans="1:2">
      <c r="A1052" s="329"/>
      <c r="B1052" s="329"/>
    </row>
    <row r="1053" spans="1:2">
      <c r="A1053" s="329"/>
      <c r="B1053" s="329"/>
    </row>
    <row r="1054" spans="1:2">
      <c r="A1054" s="329"/>
      <c r="B1054" s="329"/>
    </row>
    <row r="1055" spans="1:2">
      <c r="A1055" s="329"/>
      <c r="B1055" s="329"/>
    </row>
    <row r="1056" spans="1:2">
      <c r="A1056" s="329"/>
      <c r="B1056" s="329"/>
    </row>
    <row r="1057" spans="1:2">
      <c r="A1057" s="329"/>
      <c r="B1057" s="329"/>
    </row>
    <row r="1058" spans="1:2">
      <c r="A1058" s="329"/>
      <c r="B1058" s="329"/>
    </row>
    <row r="1059" spans="1:2">
      <c r="A1059" s="329"/>
      <c r="B1059" s="329"/>
    </row>
    <row r="1060" spans="1:2">
      <c r="A1060" s="329"/>
      <c r="B1060" s="329"/>
    </row>
    <row r="1061" spans="1:2">
      <c r="A1061" s="329"/>
      <c r="B1061" s="329"/>
    </row>
    <row r="1062" spans="1:2">
      <c r="A1062" s="329"/>
      <c r="B1062" s="329"/>
    </row>
    <row r="1063" spans="1:2">
      <c r="A1063" s="329"/>
      <c r="B1063" s="329"/>
    </row>
    <row r="1064" spans="1:2">
      <c r="A1064" s="329"/>
      <c r="B1064" s="329"/>
    </row>
    <row r="1065" spans="1:2">
      <c r="A1065" s="329"/>
      <c r="B1065" s="329"/>
    </row>
    <row r="1066" spans="1:2">
      <c r="A1066" s="329"/>
      <c r="B1066" s="329"/>
    </row>
    <row r="1067" spans="1:2">
      <c r="A1067" s="329"/>
      <c r="B1067" s="329"/>
    </row>
    <row r="1068" spans="1:2">
      <c r="A1068" s="329"/>
      <c r="B1068" s="329"/>
    </row>
    <row r="1069" spans="1:2">
      <c r="A1069" s="329"/>
      <c r="B1069" s="329"/>
    </row>
    <row r="1070" spans="1:2">
      <c r="A1070" s="329"/>
      <c r="B1070" s="329"/>
    </row>
    <row r="1071" spans="1:2">
      <c r="A1071" s="329"/>
      <c r="B1071" s="329"/>
    </row>
    <row r="1072" spans="1:2">
      <c r="A1072" s="329"/>
      <c r="B1072" s="329"/>
    </row>
    <row r="1073" spans="1:2">
      <c r="A1073" s="329"/>
      <c r="B1073" s="329"/>
    </row>
    <row r="1074" spans="1:2">
      <c r="A1074" s="329"/>
      <c r="B1074" s="329"/>
    </row>
    <row r="1075" spans="1:2">
      <c r="A1075" s="329"/>
      <c r="B1075" s="329"/>
    </row>
    <row r="1076" spans="1:2">
      <c r="A1076" s="329"/>
      <c r="B1076" s="329"/>
    </row>
    <row r="1077" spans="1:2">
      <c r="A1077" s="329"/>
      <c r="B1077" s="329"/>
    </row>
    <row r="1078" spans="1:2">
      <c r="A1078" s="329"/>
      <c r="B1078" s="329"/>
    </row>
    <row r="1079" spans="1:2">
      <c r="A1079" s="329"/>
      <c r="B1079" s="329"/>
    </row>
    <row r="1080" spans="1:2">
      <c r="A1080" s="329"/>
      <c r="B1080" s="329"/>
    </row>
    <row r="1081" spans="1:2">
      <c r="A1081" s="329"/>
      <c r="B1081" s="329"/>
    </row>
    <row r="1082" spans="1:2">
      <c r="A1082" s="329"/>
      <c r="B1082" s="329"/>
    </row>
    <row r="1083" spans="1:2">
      <c r="A1083" s="329"/>
      <c r="B1083" s="329"/>
    </row>
    <row r="1084" spans="1:2">
      <c r="A1084" s="329"/>
      <c r="B1084" s="329"/>
    </row>
    <row r="1085" spans="1:2">
      <c r="A1085" s="329"/>
      <c r="B1085" s="329"/>
    </row>
    <row r="1086" spans="1:2">
      <c r="A1086" s="329"/>
      <c r="B1086" s="329"/>
    </row>
    <row r="1087" spans="1:2">
      <c r="A1087" s="329"/>
      <c r="B1087" s="329"/>
    </row>
    <row r="1088" spans="1:2">
      <c r="A1088" s="329"/>
      <c r="B1088" s="329"/>
    </row>
    <row r="1089" spans="1:2">
      <c r="A1089" s="329"/>
      <c r="B1089" s="329"/>
    </row>
    <row r="1090" spans="1:2">
      <c r="A1090" s="329"/>
      <c r="B1090" s="329"/>
    </row>
    <row r="1091" spans="1:2">
      <c r="A1091" s="329"/>
      <c r="B1091" s="329"/>
    </row>
    <row r="1092" spans="1:2">
      <c r="A1092" s="329"/>
      <c r="B1092" s="329"/>
    </row>
    <row r="1093" spans="1:2">
      <c r="A1093" s="329"/>
      <c r="B1093" s="329"/>
    </row>
    <row r="1094" spans="1:2">
      <c r="A1094" s="329"/>
      <c r="B1094" s="329"/>
    </row>
    <row r="1095" spans="1:2">
      <c r="A1095" s="329"/>
      <c r="B1095" s="329"/>
    </row>
    <row r="1096" spans="1:2">
      <c r="A1096" s="329"/>
      <c r="B1096" s="329"/>
    </row>
    <row r="1097" spans="1:2">
      <c r="A1097" s="329"/>
      <c r="B1097" s="329"/>
    </row>
    <row r="1098" spans="1:2">
      <c r="A1098" s="329"/>
      <c r="B1098" s="329"/>
    </row>
    <row r="1099" spans="1:2">
      <c r="A1099" s="329"/>
      <c r="B1099" s="329"/>
    </row>
    <row r="1100" spans="1:2">
      <c r="A1100" s="329"/>
      <c r="B1100" s="329"/>
    </row>
    <row r="1101" spans="1:2">
      <c r="A1101" s="329"/>
      <c r="B1101" s="329"/>
    </row>
    <row r="1102" spans="1:2">
      <c r="A1102" s="329"/>
      <c r="B1102" s="329"/>
    </row>
    <row r="1103" spans="1:2">
      <c r="A1103" s="329"/>
      <c r="B1103" s="329"/>
    </row>
    <row r="1104" spans="1:2">
      <c r="A1104" s="329"/>
      <c r="B1104" s="329"/>
    </row>
    <row r="1105" spans="1:2">
      <c r="A1105" s="329"/>
      <c r="B1105" s="329"/>
    </row>
    <row r="1106" spans="1:2">
      <c r="A1106" s="329"/>
      <c r="B1106" s="329"/>
    </row>
    <row r="1107" spans="1:2">
      <c r="A1107" s="329"/>
      <c r="B1107" s="329"/>
    </row>
    <row r="1108" spans="1:2">
      <c r="A1108" s="329"/>
      <c r="B1108" s="329"/>
    </row>
    <row r="1109" spans="1:2">
      <c r="A1109" s="329"/>
      <c r="B1109" s="329"/>
    </row>
    <row r="1110" spans="1:2">
      <c r="A1110" s="329"/>
      <c r="B1110" s="329"/>
    </row>
    <row r="1111" spans="1:2">
      <c r="A1111" s="329"/>
      <c r="B1111" s="329"/>
    </row>
    <row r="1112" spans="1:2">
      <c r="A1112" s="329"/>
      <c r="B1112" s="329"/>
    </row>
    <row r="1113" spans="1:2">
      <c r="A1113" s="329"/>
      <c r="B1113" s="329"/>
    </row>
    <row r="1114" spans="1:2">
      <c r="A1114" s="329"/>
      <c r="B1114" s="329"/>
    </row>
    <row r="1115" spans="1:2">
      <c r="A1115" s="329"/>
      <c r="B1115" s="329"/>
    </row>
    <row r="1116" spans="1:2">
      <c r="A1116" s="329"/>
      <c r="B1116" s="329"/>
    </row>
    <row r="1117" spans="1:2">
      <c r="A1117" s="329"/>
      <c r="B1117" s="329"/>
    </row>
    <row r="1118" spans="1:2">
      <c r="A1118" s="329"/>
      <c r="B1118" s="329"/>
    </row>
    <row r="1119" spans="1:2">
      <c r="A1119" s="329"/>
      <c r="B1119" s="329"/>
    </row>
    <row r="1120" spans="1:2">
      <c r="A1120" s="329"/>
      <c r="B1120" s="329"/>
    </row>
    <row r="1121" spans="1:2">
      <c r="A1121" s="329"/>
      <c r="B1121" s="329"/>
    </row>
    <row r="1122" spans="1:2">
      <c r="A1122" s="329"/>
      <c r="B1122" s="329"/>
    </row>
    <row r="1123" spans="1:2">
      <c r="A1123" s="329"/>
      <c r="B1123" s="329"/>
    </row>
    <row r="1124" spans="1:2">
      <c r="A1124" s="329"/>
      <c r="B1124" s="329"/>
    </row>
    <row r="1125" spans="1:2">
      <c r="A1125" s="329"/>
      <c r="B1125" s="329"/>
    </row>
    <row r="1126" spans="1:2">
      <c r="A1126" s="329"/>
      <c r="B1126" s="329"/>
    </row>
    <row r="1127" spans="1:2">
      <c r="A1127" s="329"/>
      <c r="B1127" s="329"/>
    </row>
    <row r="1128" spans="1:2">
      <c r="A1128" s="329"/>
      <c r="B1128" s="329"/>
    </row>
    <row r="1129" spans="1:2">
      <c r="A1129" s="329"/>
      <c r="B1129" s="329"/>
    </row>
    <row r="1130" spans="1:2">
      <c r="A1130" s="329"/>
      <c r="B1130" s="329"/>
    </row>
    <row r="1131" spans="1:2">
      <c r="A1131" s="329"/>
      <c r="B1131" s="329"/>
    </row>
    <row r="1132" spans="1:2">
      <c r="A1132" s="329"/>
      <c r="B1132" s="329"/>
    </row>
    <row r="1133" spans="1:2">
      <c r="A1133" s="329"/>
      <c r="B1133" s="329"/>
    </row>
    <row r="1134" spans="1:2">
      <c r="A1134" s="329"/>
      <c r="B1134" s="329"/>
    </row>
    <row r="1135" spans="1:2">
      <c r="A1135" s="329"/>
      <c r="B1135" s="329"/>
    </row>
    <row r="1136" spans="1:2">
      <c r="A1136" s="329"/>
      <c r="B1136" s="329"/>
    </row>
    <row r="1137" spans="1:2">
      <c r="A1137" s="329"/>
      <c r="B1137" s="329"/>
    </row>
    <row r="1138" spans="1:2">
      <c r="A1138" s="329"/>
      <c r="B1138" s="329"/>
    </row>
    <row r="1139" spans="1:2">
      <c r="A1139" s="329"/>
      <c r="B1139" s="329"/>
    </row>
    <row r="1140" spans="1:2">
      <c r="A1140" s="329"/>
      <c r="B1140" s="329"/>
    </row>
    <row r="1141" spans="1:2">
      <c r="A1141" s="329"/>
      <c r="B1141" s="329"/>
    </row>
    <row r="1142" spans="1:2">
      <c r="A1142" s="329"/>
      <c r="B1142" s="329"/>
    </row>
    <row r="1143" spans="1:2">
      <c r="A1143" s="329"/>
      <c r="B1143" s="329"/>
    </row>
    <row r="1144" spans="1:2">
      <c r="A1144" s="329"/>
      <c r="B1144" s="329"/>
    </row>
    <row r="1145" spans="1:2">
      <c r="A1145" s="329"/>
      <c r="B1145" s="329"/>
    </row>
    <row r="1146" spans="1:2">
      <c r="A1146" s="329"/>
      <c r="B1146" s="329"/>
    </row>
    <row r="1147" spans="1:2">
      <c r="A1147" s="329"/>
      <c r="B1147" s="329"/>
    </row>
    <row r="1148" spans="1:2">
      <c r="A1148" s="329"/>
      <c r="B1148" s="329"/>
    </row>
    <row r="1149" spans="1:2">
      <c r="A1149" s="329"/>
      <c r="B1149" s="329"/>
    </row>
    <row r="1150" spans="1:2">
      <c r="A1150" s="329"/>
      <c r="B1150" s="329"/>
    </row>
    <row r="1151" spans="1:2">
      <c r="A1151" s="329"/>
      <c r="B1151" s="329"/>
    </row>
    <row r="1152" spans="1:2">
      <c r="A1152" s="329"/>
      <c r="B1152" s="329"/>
    </row>
    <row r="1153" spans="1:2">
      <c r="A1153" s="329"/>
      <c r="B1153" s="329"/>
    </row>
    <row r="1154" spans="1:2">
      <c r="A1154" s="329"/>
      <c r="B1154" s="329"/>
    </row>
    <row r="1155" spans="1:2">
      <c r="A1155" s="329"/>
      <c r="B1155" s="329"/>
    </row>
    <row r="1156" spans="1:2">
      <c r="A1156" s="329"/>
      <c r="B1156" s="329"/>
    </row>
    <row r="1157" spans="1:2">
      <c r="A1157" s="329"/>
      <c r="B1157" s="329"/>
    </row>
    <row r="1158" spans="1:2">
      <c r="A1158" s="329"/>
      <c r="B1158" s="329"/>
    </row>
    <row r="1159" spans="1:2">
      <c r="A1159" s="329"/>
      <c r="B1159" s="329"/>
    </row>
    <row r="1160" spans="1:2">
      <c r="A1160" s="329"/>
      <c r="B1160" s="329"/>
    </row>
    <row r="1161" spans="1:2">
      <c r="A1161" s="329"/>
      <c r="B1161" s="329"/>
    </row>
    <row r="1162" spans="1:2">
      <c r="A1162" s="329"/>
      <c r="B1162" s="329"/>
    </row>
    <row r="1163" spans="1:2">
      <c r="A1163" s="329"/>
      <c r="B1163" s="329"/>
    </row>
    <row r="1164" spans="1:2">
      <c r="A1164" s="329"/>
      <c r="B1164" s="329"/>
    </row>
    <row r="1165" spans="1:2">
      <c r="A1165" s="329"/>
      <c r="B1165" s="329"/>
    </row>
    <row r="1166" spans="1:2">
      <c r="A1166" s="329"/>
      <c r="B1166" s="329"/>
    </row>
    <row r="1167" spans="1:2">
      <c r="A1167" s="329"/>
      <c r="B1167" s="329"/>
    </row>
    <row r="1168" spans="1:2">
      <c r="A1168" s="329"/>
      <c r="B1168" s="329"/>
    </row>
    <row r="1169" spans="1:2">
      <c r="A1169" s="329"/>
      <c r="B1169" s="329"/>
    </row>
    <row r="1170" spans="1:2">
      <c r="A1170" s="329"/>
      <c r="B1170" s="329"/>
    </row>
    <row r="1171" spans="1:2">
      <c r="A1171" s="329"/>
      <c r="B1171" s="329"/>
    </row>
    <row r="1172" spans="1:2">
      <c r="A1172" s="329"/>
      <c r="B1172" s="329"/>
    </row>
    <row r="1173" spans="1:2">
      <c r="A1173" s="329"/>
      <c r="B1173" s="329"/>
    </row>
    <row r="1174" spans="1:2">
      <c r="A1174" s="329"/>
      <c r="B1174" s="329"/>
    </row>
    <row r="1175" spans="1:2">
      <c r="A1175" s="329"/>
      <c r="B1175" s="329"/>
    </row>
    <row r="1176" spans="1:2">
      <c r="A1176" s="329"/>
      <c r="B1176" s="329"/>
    </row>
    <row r="1177" spans="1:2">
      <c r="A1177" s="329"/>
      <c r="B1177" s="329"/>
    </row>
    <row r="1178" spans="1:2">
      <c r="A1178" s="329"/>
      <c r="B1178" s="329"/>
    </row>
    <row r="1179" spans="1:2">
      <c r="A1179" s="329"/>
      <c r="B1179" s="329"/>
    </row>
    <row r="1180" spans="1:2">
      <c r="A1180" s="329"/>
      <c r="B1180" s="329"/>
    </row>
    <row r="1181" spans="1:2">
      <c r="A1181" s="329"/>
      <c r="B1181" s="329"/>
    </row>
    <row r="1182" spans="1:2">
      <c r="A1182" s="329"/>
      <c r="B1182" s="329"/>
    </row>
    <row r="1183" spans="1:2">
      <c r="A1183" s="329"/>
      <c r="B1183" s="329"/>
    </row>
    <row r="1184" spans="1:2">
      <c r="A1184" s="329"/>
      <c r="B1184" s="329"/>
    </row>
    <row r="1185" spans="1:2">
      <c r="A1185" s="329"/>
      <c r="B1185" s="329"/>
    </row>
    <row r="1186" spans="1:2">
      <c r="A1186" s="329"/>
      <c r="B1186" s="329"/>
    </row>
    <row r="1187" spans="1:2">
      <c r="A1187" s="329"/>
      <c r="B1187" s="329"/>
    </row>
    <row r="1188" spans="1:2">
      <c r="A1188" s="329"/>
      <c r="B1188" s="329"/>
    </row>
    <row r="1189" spans="1:2">
      <c r="A1189" s="329"/>
      <c r="B1189" s="329"/>
    </row>
    <row r="1190" spans="1:2">
      <c r="A1190" s="329"/>
      <c r="B1190" s="329"/>
    </row>
    <row r="1191" spans="1:2">
      <c r="A1191" s="329"/>
      <c r="B1191" s="329"/>
    </row>
    <row r="1192" spans="1:2">
      <c r="A1192" s="329"/>
      <c r="B1192" s="329"/>
    </row>
    <row r="1193" spans="1:2">
      <c r="A1193" s="329"/>
      <c r="B1193" s="329"/>
    </row>
    <row r="1194" spans="1:2">
      <c r="A1194" s="329"/>
      <c r="B1194" s="329"/>
    </row>
    <row r="1195" spans="1:2">
      <c r="A1195" s="329"/>
      <c r="B1195" s="329"/>
    </row>
    <row r="1196" spans="1:2">
      <c r="A1196" s="329"/>
      <c r="B1196" s="329"/>
    </row>
    <row r="1197" spans="1:2">
      <c r="A1197" s="329"/>
      <c r="B1197" s="329"/>
    </row>
    <row r="1198" spans="1:2">
      <c r="A1198" s="329"/>
      <c r="B1198" s="329"/>
    </row>
    <row r="1199" spans="1:2">
      <c r="A1199" s="329"/>
      <c r="B1199" s="329"/>
    </row>
    <row r="1200" spans="1:2">
      <c r="A1200" s="329"/>
      <c r="B1200" s="329"/>
    </row>
    <row r="1201" spans="1:2">
      <c r="A1201" s="329"/>
      <c r="B1201" s="329"/>
    </row>
    <row r="1202" spans="1:2">
      <c r="A1202" s="329"/>
      <c r="B1202" s="329"/>
    </row>
    <row r="1203" spans="1:2">
      <c r="A1203" s="329"/>
      <c r="B1203" s="329"/>
    </row>
    <row r="1204" spans="1:2">
      <c r="A1204" s="329"/>
      <c r="B1204" s="329"/>
    </row>
    <row r="1205" spans="1:2">
      <c r="A1205" s="329"/>
      <c r="B1205" s="329"/>
    </row>
    <row r="1206" spans="1:2">
      <c r="A1206" s="329"/>
      <c r="B1206" s="329"/>
    </row>
    <row r="1207" spans="1:2">
      <c r="A1207" s="329"/>
      <c r="B1207" s="329"/>
    </row>
    <row r="1208" spans="1:2">
      <c r="A1208" s="329"/>
      <c r="B1208" s="329"/>
    </row>
    <row r="1209" spans="1:2">
      <c r="A1209" s="329"/>
      <c r="B1209" s="329"/>
    </row>
    <row r="1210" spans="1:2">
      <c r="A1210" s="329"/>
      <c r="B1210" s="329"/>
    </row>
    <row r="1211" spans="1:2">
      <c r="A1211" s="329"/>
      <c r="B1211" s="329"/>
    </row>
    <row r="1212" spans="1:2">
      <c r="A1212" s="329"/>
      <c r="B1212" s="329"/>
    </row>
    <row r="1213" spans="1:2">
      <c r="A1213" s="329"/>
      <c r="B1213" s="329"/>
    </row>
    <row r="1214" spans="1:2">
      <c r="A1214" s="329"/>
      <c r="B1214" s="329"/>
    </row>
    <row r="1215" spans="1:2">
      <c r="A1215" s="329"/>
      <c r="B1215" s="329"/>
    </row>
    <row r="1216" spans="1:2">
      <c r="A1216" s="329"/>
      <c r="B1216" s="329"/>
    </row>
    <row r="1217" spans="1:2">
      <c r="A1217" s="329"/>
      <c r="B1217" s="329"/>
    </row>
    <row r="1218" spans="1:2">
      <c r="A1218" s="329"/>
      <c r="B1218" s="329"/>
    </row>
    <row r="1219" spans="1:2">
      <c r="A1219" s="329"/>
      <c r="B1219" s="329"/>
    </row>
    <row r="1220" spans="1:2">
      <c r="A1220" s="329"/>
      <c r="B1220" s="329"/>
    </row>
    <row r="1221" spans="1:2">
      <c r="A1221" s="329"/>
      <c r="B1221" s="329"/>
    </row>
    <row r="1222" spans="1:2">
      <c r="A1222" s="329"/>
      <c r="B1222" s="329"/>
    </row>
    <row r="1223" spans="1:2">
      <c r="A1223" s="329"/>
      <c r="B1223" s="329"/>
    </row>
    <row r="1224" spans="1:2">
      <c r="A1224" s="329"/>
      <c r="B1224" s="329"/>
    </row>
    <row r="1225" spans="1:2">
      <c r="A1225" s="329"/>
      <c r="B1225" s="329"/>
    </row>
    <row r="1226" spans="1:2">
      <c r="A1226" s="329"/>
      <c r="B1226" s="329"/>
    </row>
    <row r="1227" spans="1:2">
      <c r="A1227" s="329"/>
      <c r="B1227" s="329"/>
    </row>
    <row r="1228" spans="1:2">
      <c r="A1228" s="329"/>
      <c r="B1228" s="329"/>
    </row>
    <row r="1229" spans="1:2">
      <c r="A1229" s="329"/>
      <c r="B1229" s="329"/>
    </row>
    <row r="1230" spans="1:2">
      <c r="A1230" s="329"/>
      <c r="B1230" s="329"/>
    </row>
    <row r="1231" spans="1:2">
      <c r="A1231" s="329"/>
      <c r="B1231" s="329"/>
    </row>
    <row r="1232" spans="1:2">
      <c r="A1232" s="329"/>
      <c r="B1232" s="329"/>
    </row>
    <row r="1233" spans="1:2">
      <c r="A1233" s="329"/>
      <c r="B1233" s="329"/>
    </row>
    <row r="1234" spans="1:2">
      <c r="A1234" s="329"/>
      <c r="B1234" s="329"/>
    </row>
    <row r="1235" spans="1:2">
      <c r="A1235" s="329"/>
      <c r="B1235" s="329"/>
    </row>
    <row r="1236" spans="1:2">
      <c r="A1236" s="329"/>
      <c r="B1236" s="329"/>
    </row>
    <row r="1237" spans="1:2">
      <c r="A1237" s="329"/>
      <c r="B1237" s="329"/>
    </row>
    <row r="1238" spans="1:2">
      <c r="A1238" s="329"/>
      <c r="B1238" s="329"/>
    </row>
    <row r="1239" spans="1:2">
      <c r="A1239" s="329"/>
      <c r="B1239" s="329"/>
    </row>
    <row r="1240" spans="1:2">
      <c r="A1240" s="329"/>
      <c r="B1240" s="329"/>
    </row>
    <row r="1241" spans="1:2">
      <c r="A1241" s="329"/>
      <c r="B1241" s="329"/>
    </row>
    <row r="1242" spans="1:2">
      <c r="A1242" s="329"/>
      <c r="B1242" s="329"/>
    </row>
    <row r="1243" spans="1:2">
      <c r="A1243" s="329"/>
      <c r="B1243" s="329"/>
    </row>
    <row r="1244" spans="1:2">
      <c r="A1244" s="329"/>
      <c r="B1244" s="329"/>
    </row>
    <row r="1245" spans="1:2">
      <c r="A1245" s="329"/>
      <c r="B1245" s="329"/>
    </row>
    <row r="1246" spans="1:2">
      <c r="A1246" s="329"/>
      <c r="B1246" s="329"/>
    </row>
    <row r="1247" spans="1:2">
      <c r="A1247" s="329"/>
      <c r="B1247" s="329"/>
    </row>
    <row r="1248" spans="1:2">
      <c r="A1248" s="329"/>
      <c r="B1248" s="329"/>
    </row>
    <row r="1249" spans="1:2">
      <c r="A1249" s="329"/>
      <c r="B1249" s="329"/>
    </row>
    <row r="1250" spans="1:2">
      <c r="A1250" s="329"/>
      <c r="B1250" s="329"/>
    </row>
    <row r="1251" spans="1:2">
      <c r="A1251" s="329"/>
      <c r="B1251" s="329"/>
    </row>
    <row r="1252" spans="1:2">
      <c r="A1252" s="329"/>
      <c r="B1252" s="329"/>
    </row>
    <row r="1253" spans="1:2">
      <c r="A1253" s="329"/>
      <c r="B1253" s="329"/>
    </row>
    <row r="1254" spans="1:2">
      <c r="A1254" s="329"/>
      <c r="B1254" s="329"/>
    </row>
    <row r="1255" spans="1:2">
      <c r="A1255" s="329"/>
      <c r="B1255" s="329"/>
    </row>
    <row r="1256" spans="1:2">
      <c r="A1256" s="329"/>
      <c r="B1256" s="329"/>
    </row>
    <row r="1257" spans="1:2">
      <c r="A1257" s="329"/>
      <c r="B1257" s="329"/>
    </row>
    <row r="1258" spans="1:2">
      <c r="A1258" s="329"/>
      <c r="B1258" s="329"/>
    </row>
    <row r="1259" spans="1:2">
      <c r="A1259" s="329"/>
      <c r="B1259" s="329"/>
    </row>
    <row r="1260" spans="1:2">
      <c r="A1260" s="329"/>
      <c r="B1260" s="329"/>
    </row>
    <row r="1261" spans="1:2">
      <c r="A1261" s="329"/>
      <c r="B1261" s="329"/>
    </row>
    <row r="1262" spans="1:2">
      <c r="A1262" s="329"/>
      <c r="B1262" s="329"/>
    </row>
    <row r="1263" spans="1:2">
      <c r="A1263" s="329"/>
      <c r="B1263" s="329"/>
    </row>
    <row r="1264" spans="1:2">
      <c r="A1264" s="329"/>
      <c r="B1264" s="329"/>
    </row>
    <row r="1265" spans="1:2">
      <c r="A1265" s="329"/>
      <c r="B1265" s="329"/>
    </row>
    <row r="1266" spans="1:2">
      <c r="A1266" s="329"/>
      <c r="B1266" s="329"/>
    </row>
    <row r="1267" spans="1:2">
      <c r="A1267" s="329"/>
      <c r="B1267" s="329"/>
    </row>
    <row r="1268" spans="1:2">
      <c r="A1268" s="329"/>
      <c r="B1268" s="329"/>
    </row>
    <row r="1269" spans="1:2">
      <c r="A1269" s="329"/>
      <c r="B1269" s="329"/>
    </row>
    <row r="1270" spans="1:2">
      <c r="A1270" s="329"/>
      <c r="B1270" s="329"/>
    </row>
    <row r="1271" spans="1:2">
      <c r="A1271" s="329"/>
      <c r="B1271" s="329"/>
    </row>
    <row r="1272" spans="1:2">
      <c r="A1272" s="329"/>
      <c r="B1272" s="329"/>
    </row>
    <row r="1273" spans="1:2">
      <c r="A1273" s="329"/>
      <c r="B1273" s="329"/>
    </row>
    <row r="1274" spans="1:2">
      <c r="A1274" s="329"/>
      <c r="B1274" s="329"/>
    </row>
    <row r="1275" spans="1:2">
      <c r="A1275" s="329"/>
      <c r="B1275" s="329"/>
    </row>
    <row r="1276" spans="1:2">
      <c r="A1276" s="329"/>
      <c r="B1276" s="329"/>
    </row>
    <row r="1277" spans="1:2">
      <c r="A1277" s="329"/>
      <c r="B1277" s="329"/>
    </row>
    <row r="1278" spans="1:2">
      <c r="A1278" s="329"/>
      <c r="B1278" s="329"/>
    </row>
    <row r="1279" spans="1:2">
      <c r="A1279" s="329"/>
      <c r="B1279" s="329"/>
    </row>
    <row r="1280" spans="1:2">
      <c r="A1280" s="329"/>
      <c r="B1280" s="329"/>
    </row>
    <row r="1281" spans="1:2">
      <c r="A1281" s="329"/>
      <c r="B1281" s="329"/>
    </row>
    <row r="1282" spans="1:2">
      <c r="A1282" s="329"/>
      <c r="B1282" s="329"/>
    </row>
    <row r="1283" spans="1:2">
      <c r="A1283" s="329"/>
      <c r="B1283" s="329"/>
    </row>
    <row r="1284" spans="1:2">
      <c r="A1284" s="329"/>
      <c r="B1284" s="329"/>
    </row>
    <row r="1285" spans="1:2">
      <c r="A1285" s="329"/>
      <c r="B1285" s="329"/>
    </row>
    <row r="1286" spans="1:2">
      <c r="A1286" s="329"/>
      <c r="B1286" s="329"/>
    </row>
    <row r="1287" spans="1:2">
      <c r="A1287" s="329"/>
      <c r="B1287" s="329"/>
    </row>
    <row r="1288" spans="1:2">
      <c r="A1288" s="329"/>
      <c r="B1288" s="329"/>
    </row>
    <row r="1289" spans="1:2">
      <c r="A1289" s="329"/>
      <c r="B1289" s="329"/>
    </row>
    <row r="1290" spans="1:2">
      <c r="A1290" s="329"/>
      <c r="B1290" s="329"/>
    </row>
    <row r="1291" spans="1:2">
      <c r="A1291" s="329"/>
      <c r="B1291" s="329"/>
    </row>
    <row r="1292" spans="1:2">
      <c r="A1292" s="329"/>
      <c r="B1292" s="329"/>
    </row>
    <row r="1293" spans="1:2">
      <c r="A1293" s="329"/>
      <c r="B1293" s="329"/>
    </row>
    <row r="1294" spans="1:2">
      <c r="A1294" s="329"/>
      <c r="B1294" s="329"/>
    </row>
    <row r="1295" spans="1:2">
      <c r="A1295" s="329"/>
      <c r="B1295" s="329"/>
    </row>
    <row r="1296" spans="1:2">
      <c r="A1296" s="329"/>
      <c r="B1296" s="329"/>
    </row>
    <row r="1297" spans="1:2">
      <c r="A1297" s="329"/>
      <c r="B1297" s="329"/>
    </row>
    <row r="1298" spans="1:2">
      <c r="A1298" s="329"/>
      <c r="B1298" s="329"/>
    </row>
    <row r="1299" spans="1:2">
      <c r="A1299" s="329"/>
      <c r="B1299" s="329"/>
    </row>
    <row r="1300" spans="1:2">
      <c r="A1300" s="329"/>
      <c r="B1300" s="329"/>
    </row>
    <row r="1301" spans="1:2">
      <c r="A1301" s="329"/>
      <c r="B1301" s="329"/>
    </row>
    <row r="1302" spans="1:2">
      <c r="A1302" s="329"/>
      <c r="B1302" s="329"/>
    </row>
    <row r="1303" spans="1:2">
      <c r="A1303" s="329"/>
      <c r="B1303" s="329"/>
    </row>
    <row r="1304" spans="1:2">
      <c r="A1304" s="329"/>
      <c r="B1304" s="329"/>
    </row>
    <row r="1305" spans="1:2">
      <c r="A1305" s="329"/>
      <c r="B1305" s="329"/>
    </row>
    <row r="1306" spans="1:2">
      <c r="A1306" s="329"/>
      <c r="B1306" s="329"/>
    </row>
    <row r="1307" spans="1:2">
      <c r="A1307" s="329"/>
      <c r="B1307" s="329"/>
    </row>
    <row r="1308" spans="1:2">
      <c r="A1308" s="329"/>
      <c r="B1308" s="329"/>
    </row>
    <row r="1309" spans="1:2">
      <c r="A1309" s="329"/>
      <c r="B1309" s="329"/>
    </row>
    <row r="1310" spans="1:2">
      <c r="A1310" s="329"/>
      <c r="B1310" s="329"/>
    </row>
    <row r="1311" spans="1:2">
      <c r="A1311" s="329"/>
      <c r="B1311" s="329"/>
    </row>
    <row r="1312" spans="1:2">
      <c r="A1312" s="329"/>
      <c r="B1312" s="329"/>
    </row>
    <row r="1313" spans="1:2">
      <c r="A1313" s="329"/>
      <c r="B1313" s="329"/>
    </row>
    <row r="1314" spans="1:2">
      <c r="A1314" s="329"/>
      <c r="B1314" s="329"/>
    </row>
    <row r="1315" spans="1:2">
      <c r="A1315" s="329"/>
      <c r="B1315" s="329"/>
    </row>
    <row r="1316" spans="1:2">
      <c r="A1316" s="329"/>
      <c r="B1316" s="329"/>
    </row>
    <row r="1317" spans="1:2">
      <c r="A1317" s="329"/>
      <c r="B1317" s="329"/>
    </row>
    <row r="1318" spans="1:2">
      <c r="A1318" s="329"/>
      <c r="B1318" s="329"/>
    </row>
    <row r="1319" spans="1:2">
      <c r="A1319" s="329"/>
      <c r="B1319" s="329"/>
    </row>
    <row r="1320" spans="1:2">
      <c r="A1320" s="329"/>
      <c r="B1320" s="329"/>
    </row>
    <row r="1321" spans="1:2">
      <c r="A1321" s="329"/>
      <c r="B1321" s="329"/>
    </row>
    <row r="1322" spans="1:2">
      <c r="A1322" s="329"/>
      <c r="B1322" s="329"/>
    </row>
    <row r="1323" spans="1:2">
      <c r="A1323" s="329"/>
      <c r="B1323" s="329"/>
    </row>
    <row r="1324" spans="1:2">
      <c r="A1324" s="329"/>
      <c r="B1324" s="329"/>
    </row>
    <row r="1325" spans="1:2">
      <c r="A1325" s="329"/>
      <c r="B1325" s="329"/>
    </row>
    <row r="1326" spans="1:2">
      <c r="A1326" s="329"/>
      <c r="B1326" s="329"/>
    </row>
    <row r="1327" spans="1:2">
      <c r="A1327" s="329"/>
      <c r="B1327" s="329"/>
    </row>
    <row r="1328" spans="1:2">
      <c r="A1328" s="329"/>
      <c r="B1328" s="329"/>
    </row>
    <row r="1329" spans="1:2">
      <c r="A1329" s="329"/>
      <c r="B1329" s="329"/>
    </row>
    <row r="1330" spans="1:2">
      <c r="A1330" s="329"/>
      <c r="B1330" s="329"/>
    </row>
    <row r="1331" spans="1:2">
      <c r="A1331" s="329"/>
      <c r="B1331" s="329"/>
    </row>
    <row r="1332" spans="1:2">
      <c r="A1332" s="329"/>
      <c r="B1332" s="329"/>
    </row>
    <row r="1333" spans="1:2">
      <c r="A1333" s="329"/>
      <c r="B1333" s="329"/>
    </row>
    <row r="1334" spans="1:2">
      <c r="A1334" s="329"/>
      <c r="B1334" s="329"/>
    </row>
    <row r="1335" spans="1:2">
      <c r="A1335" s="329"/>
      <c r="B1335" s="329"/>
    </row>
    <row r="1336" spans="1:2">
      <c r="A1336" s="329"/>
      <c r="B1336" s="329"/>
    </row>
    <row r="1337" spans="1:2">
      <c r="A1337" s="329"/>
      <c r="B1337" s="329"/>
    </row>
    <row r="1338" spans="1:2">
      <c r="A1338" s="329"/>
      <c r="B1338" s="329"/>
    </row>
    <row r="1339" spans="1:2">
      <c r="A1339" s="329"/>
      <c r="B1339" s="329"/>
    </row>
    <row r="1340" spans="1:2">
      <c r="A1340" s="329"/>
      <c r="B1340" s="329"/>
    </row>
    <row r="1341" spans="1:2">
      <c r="A1341" s="329"/>
      <c r="B1341" s="329"/>
    </row>
    <row r="1342" spans="1:2">
      <c r="A1342" s="329"/>
      <c r="B1342" s="329"/>
    </row>
    <row r="1343" spans="1:2">
      <c r="A1343" s="329"/>
      <c r="B1343" s="329"/>
    </row>
    <row r="1344" spans="1:2">
      <c r="A1344" s="329"/>
      <c r="B1344" s="329"/>
    </row>
    <row r="1345" spans="1:2">
      <c r="A1345" s="329"/>
      <c r="B1345" s="329"/>
    </row>
    <row r="1346" spans="1:2">
      <c r="A1346" s="329"/>
      <c r="B1346" s="329"/>
    </row>
    <row r="1347" spans="1:2">
      <c r="A1347" s="329"/>
      <c r="B1347" s="329"/>
    </row>
    <row r="1348" spans="1:2">
      <c r="A1348" s="329"/>
      <c r="B1348" s="329"/>
    </row>
    <row r="1349" spans="1:2">
      <c r="A1349" s="329"/>
      <c r="B1349" s="329"/>
    </row>
    <row r="1350" spans="1:2">
      <c r="A1350" s="329"/>
      <c r="B1350" s="329"/>
    </row>
    <row r="1351" spans="1:2">
      <c r="A1351" s="329"/>
      <c r="B1351" s="329"/>
    </row>
    <row r="1352" spans="1:2">
      <c r="A1352" s="329"/>
      <c r="B1352" s="329"/>
    </row>
    <row r="1353" spans="1:2">
      <c r="A1353" s="329"/>
      <c r="B1353" s="329"/>
    </row>
    <row r="1354" spans="1:2">
      <c r="A1354" s="329"/>
      <c r="B1354" s="329"/>
    </row>
    <row r="1355" spans="1:2">
      <c r="A1355" s="329"/>
      <c r="B1355" s="329"/>
    </row>
    <row r="1356" spans="1:2">
      <c r="A1356" s="329"/>
      <c r="B1356" s="329"/>
    </row>
    <row r="1357" spans="1:2">
      <c r="A1357" s="329"/>
      <c r="B1357" s="329"/>
    </row>
    <row r="1358" spans="1:2">
      <c r="A1358" s="329"/>
      <c r="B1358" s="329"/>
    </row>
    <row r="1359" spans="1:2">
      <c r="A1359" s="329"/>
      <c r="B1359" s="329"/>
    </row>
    <row r="1360" spans="1:2">
      <c r="A1360" s="329"/>
      <c r="B1360" s="329"/>
    </row>
    <row r="1361" spans="1:2">
      <c r="A1361" s="329"/>
      <c r="B1361" s="329"/>
    </row>
    <row r="1362" spans="1:2">
      <c r="A1362" s="329"/>
      <c r="B1362" s="329"/>
    </row>
    <row r="1363" spans="1:2">
      <c r="A1363" s="329"/>
      <c r="B1363" s="329"/>
    </row>
    <row r="1364" spans="1:2">
      <c r="A1364" s="329"/>
      <c r="B1364" s="329"/>
    </row>
    <row r="1365" spans="1:2">
      <c r="A1365" s="329"/>
      <c r="B1365" s="329"/>
    </row>
    <row r="1366" spans="1:2">
      <c r="A1366" s="329"/>
      <c r="B1366" s="329"/>
    </row>
    <row r="1367" spans="1:2">
      <c r="A1367" s="329"/>
      <c r="B1367" s="329"/>
    </row>
    <row r="1368" spans="1:2">
      <c r="A1368" s="329"/>
      <c r="B1368" s="329"/>
    </row>
    <row r="1369" spans="1:2">
      <c r="A1369" s="329"/>
      <c r="B1369" s="329"/>
    </row>
    <row r="1370" spans="1:2">
      <c r="A1370" s="329"/>
      <c r="B1370" s="329"/>
    </row>
    <row r="1371" spans="1:2">
      <c r="A1371" s="329"/>
      <c r="B1371" s="329"/>
    </row>
    <row r="1372" spans="1:2">
      <c r="A1372" s="329"/>
      <c r="B1372" s="329"/>
    </row>
    <row r="1373" spans="1:2">
      <c r="A1373" s="329"/>
      <c r="B1373" s="329"/>
    </row>
    <row r="1374" spans="1:2">
      <c r="A1374" s="329"/>
      <c r="B1374" s="329"/>
    </row>
    <row r="1375" spans="1:2">
      <c r="A1375" s="329"/>
      <c r="B1375" s="329"/>
    </row>
    <row r="1376" spans="1:2">
      <c r="A1376" s="329"/>
      <c r="B1376" s="329"/>
    </row>
    <row r="1377" spans="1:2">
      <c r="A1377" s="329"/>
      <c r="B1377" s="329"/>
    </row>
    <row r="1378" spans="1:2">
      <c r="A1378" s="329"/>
      <c r="B1378" s="329"/>
    </row>
    <row r="1379" spans="1:2">
      <c r="A1379" s="329"/>
      <c r="B1379" s="329"/>
    </row>
    <row r="1380" spans="1:2">
      <c r="A1380" s="329"/>
      <c r="B1380" s="329"/>
    </row>
    <row r="1381" spans="1:2">
      <c r="A1381" s="329"/>
      <c r="B1381" s="329"/>
    </row>
    <row r="1382" spans="1:2">
      <c r="A1382" s="329"/>
      <c r="B1382" s="329"/>
    </row>
    <row r="1383" spans="1:2">
      <c r="A1383" s="329"/>
      <c r="B1383" s="329"/>
    </row>
    <row r="1384" spans="1:2">
      <c r="A1384" s="329"/>
      <c r="B1384" s="329"/>
    </row>
    <row r="1385" spans="1:2">
      <c r="A1385" s="329"/>
      <c r="B1385" s="329"/>
    </row>
    <row r="1386" spans="1:2">
      <c r="A1386" s="329"/>
      <c r="B1386" s="329"/>
    </row>
    <row r="1387" spans="1:2">
      <c r="A1387" s="329"/>
      <c r="B1387" s="329"/>
    </row>
    <row r="1388" spans="1:2">
      <c r="A1388" s="329"/>
      <c r="B1388" s="329"/>
    </row>
    <row r="1389" spans="1:2">
      <c r="A1389" s="329"/>
      <c r="B1389" s="329"/>
    </row>
    <row r="1390" spans="1:2">
      <c r="A1390" s="329"/>
      <c r="B1390" s="329"/>
    </row>
    <row r="1391" spans="1:2">
      <c r="A1391" s="329"/>
      <c r="B1391" s="329"/>
    </row>
    <row r="1392" spans="1:2">
      <c r="A1392" s="329"/>
      <c r="B1392" s="329"/>
    </row>
    <row r="1393" spans="1:2">
      <c r="A1393" s="329"/>
      <c r="B1393" s="329"/>
    </row>
    <row r="1394" spans="1:2">
      <c r="A1394" s="329"/>
      <c r="B1394" s="329"/>
    </row>
    <row r="1395" spans="1:2">
      <c r="A1395" s="329"/>
      <c r="B1395" s="329"/>
    </row>
    <row r="1396" spans="1:2">
      <c r="A1396" s="329"/>
      <c r="B1396" s="329"/>
    </row>
    <row r="1397" spans="1:2">
      <c r="A1397" s="329"/>
      <c r="B1397" s="329"/>
    </row>
    <row r="1398" spans="1:2">
      <c r="A1398" s="329"/>
      <c r="B1398" s="329"/>
    </row>
    <row r="1399" spans="1:2">
      <c r="A1399" s="329"/>
      <c r="B1399" s="329"/>
    </row>
    <row r="1400" spans="1:2">
      <c r="A1400" s="329"/>
      <c r="B1400" s="329"/>
    </row>
    <row r="1401" spans="1:2">
      <c r="A1401" s="329"/>
      <c r="B1401" s="329"/>
    </row>
    <row r="1402" spans="1:2">
      <c r="A1402" s="329"/>
      <c r="B1402" s="329"/>
    </row>
    <row r="1403" spans="1:2">
      <c r="A1403" s="329"/>
      <c r="B1403" s="329"/>
    </row>
    <row r="1404" spans="1:2">
      <c r="A1404" s="329"/>
      <c r="B1404" s="329"/>
    </row>
    <row r="1405" spans="1:2">
      <c r="A1405" s="329"/>
      <c r="B1405" s="329"/>
    </row>
    <row r="1406" spans="1:2">
      <c r="A1406" s="329"/>
      <c r="B1406" s="329"/>
    </row>
    <row r="1407" spans="1:2">
      <c r="A1407" s="329"/>
      <c r="B1407" s="329"/>
    </row>
    <row r="1408" spans="1:2">
      <c r="A1408" s="329"/>
      <c r="B1408" s="329"/>
    </row>
    <row r="1409" spans="1:2">
      <c r="A1409" s="329"/>
      <c r="B1409" s="329"/>
    </row>
    <row r="1410" spans="1:2">
      <c r="A1410" s="329"/>
      <c r="B1410" s="329"/>
    </row>
    <row r="1411" spans="1:2">
      <c r="A1411" s="329"/>
      <c r="B1411" s="329"/>
    </row>
    <row r="1412" spans="1:2">
      <c r="A1412" s="329"/>
      <c r="B1412" s="329"/>
    </row>
    <row r="1413" spans="1:2">
      <c r="A1413" s="329"/>
      <c r="B1413" s="329"/>
    </row>
    <row r="1414" spans="1:2">
      <c r="A1414" s="329"/>
      <c r="B1414" s="329"/>
    </row>
    <row r="1415" spans="1:2">
      <c r="A1415" s="329"/>
      <c r="B1415" s="329"/>
    </row>
    <row r="1416" spans="1:2">
      <c r="A1416" s="329"/>
      <c r="B1416" s="329"/>
    </row>
    <row r="1417" spans="1:2">
      <c r="A1417" s="329"/>
      <c r="B1417" s="329"/>
    </row>
    <row r="1418" spans="1:2">
      <c r="A1418" s="329"/>
      <c r="B1418" s="329"/>
    </row>
    <row r="1419" spans="1:2">
      <c r="A1419" s="329"/>
      <c r="B1419" s="329"/>
    </row>
    <row r="1420" spans="1:2">
      <c r="A1420" s="329"/>
      <c r="B1420" s="329"/>
    </row>
    <row r="1421" spans="1:2">
      <c r="A1421" s="329"/>
      <c r="B1421" s="329"/>
    </row>
    <row r="1422" spans="1:2">
      <c r="A1422" s="329"/>
      <c r="B1422" s="329"/>
    </row>
    <row r="1423" spans="1:2">
      <c r="A1423" s="329"/>
      <c r="B1423" s="329"/>
    </row>
    <row r="1424" spans="1:2">
      <c r="A1424" s="329"/>
      <c r="B1424" s="329"/>
    </row>
    <row r="1425" spans="1:2">
      <c r="A1425" s="329"/>
      <c r="B1425" s="329"/>
    </row>
    <row r="1426" spans="1:2">
      <c r="A1426" s="329"/>
      <c r="B1426" s="329"/>
    </row>
    <row r="1427" spans="1:2">
      <c r="A1427" s="329"/>
      <c r="B1427" s="329"/>
    </row>
    <row r="1428" spans="1:2">
      <c r="A1428" s="329"/>
      <c r="B1428" s="329"/>
    </row>
    <row r="1429" spans="1:2">
      <c r="A1429" s="329"/>
      <c r="B1429" s="329"/>
    </row>
    <row r="1430" spans="1:2">
      <c r="A1430" s="329"/>
      <c r="B1430" s="329"/>
    </row>
    <row r="1431" spans="1:2">
      <c r="A1431" s="329"/>
      <c r="B1431" s="329"/>
    </row>
    <row r="1432" spans="1:2">
      <c r="A1432" s="329"/>
      <c r="B1432" s="329"/>
    </row>
    <row r="1433" spans="1:2">
      <c r="A1433" s="329"/>
      <c r="B1433" s="329"/>
    </row>
    <row r="1434" spans="1:2">
      <c r="A1434" s="329"/>
      <c r="B1434" s="329"/>
    </row>
    <row r="1435" spans="1:2">
      <c r="A1435" s="329"/>
      <c r="B1435" s="329"/>
    </row>
    <row r="1436" spans="1:2">
      <c r="A1436" s="329"/>
      <c r="B1436" s="329"/>
    </row>
    <row r="1437" spans="1:2">
      <c r="A1437" s="329"/>
      <c r="B1437" s="329"/>
    </row>
    <row r="1438" spans="1:2">
      <c r="A1438" s="329"/>
      <c r="B1438" s="329"/>
    </row>
    <row r="1439" spans="1:2">
      <c r="A1439" s="329"/>
      <c r="B1439" s="329"/>
    </row>
    <row r="1440" spans="1:2">
      <c r="A1440" s="329"/>
      <c r="B1440" s="329"/>
    </row>
    <row r="1441" spans="1:2">
      <c r="A1441" s="329"/>
      <c r="B1441" s="329"/>
    </row>
    <row r="1442" spans="1:2">
      <c r="A1442" s="329"/>
      <c r="B1442" s="329"/>
    </row>
    <row r="1443" spans="1:2">
      <c r="A1443" s="329"/>
      <c r="B1443" s="329"/>
    </row>
    <row r="1444" spans="1:2">
      <c r="A1444" s="329"/>
      <c r="B1444" s="329"/>
    </row>
    <row r="1445" spans="1:2">
      <c r="A1445" s="329"/>
      <c r="B1445" s="329"/>
    </row>
    <row r="1446" spans="1:2">
      <c r="A1446" s="329"/>
      <c r="B1446" s="329"/>
    </row>
    <row r="1447" spans="1:2">
      <c r="A1447" s="329"/>
      <c r="B1447" s="329"/>
    </row>
    <row r="1448" spans="1:2">
      <c r="A1448" s="329"/>
      <c r="B1448" s="329"/>
    </row>
    <row r="1449" spans="1:2">
      <c r="A1449" s="329"/>
      <c r="B1449" s="329"/>
    </row>
    <row r="1450" spans="1:2">
      <c r="A1450" s="329"/>
      <c r="B1450" s="329"/>
    </row>
    <row r="1451" spans="1:2">
      <c r="A1451" s="329"/>
      <c r="B1451" s="329"/>
    </row>
    <row r="1452" spans="1:2">
      <c r="A1452" s="329"/>
      <c r="B1452" s="329"/>
    </row>
    <row r="1453" spans="1:2">
      <c r="A1453" s="329"/>
      <c r="B1453" s="329"/>
    </row>
    <row r="1454" spans="1:2">
      <c r="A1454" s="329"/>
      <c r="B1454" s="329"/>
    </row>
    <row r="1455" spans="1:2">
      <c r="A1455" s="329"/>
      <c r="B1455" s="329"/>
    </row>
    <row r="1456" spans="1:2">
      <c r="A1456" s="329"/>
      <c r="B1456" s="329"/>
    </row>
    <row r="1457" spans="1:2">
      <c r="A1457" s="329"/>
      <c r="B1457" s="329"/>
    </row>
    <row r="1458" spans="1:2">
      <c r="A1458" s="329"/>
      <c r="B1458" s="329"/>
    </row>
    <row r="1459" spans="1:2">
      <c r="A1459" s="329"/>
      <c r="B1459" s="329"/>
    </row>
    <row r="1460" spans="1:2">
      <c r="A1460" s="329"/>
      <c r="B1460" s="329"/>
    </row>
    <row r="1461" spans="1:2">
      <c r="A1461" s="329"/>
      <c r="B1461" s="329"/>
    </row>
    <row r="1462" spans="1:2">
      <c r="A1462" s="329"/>
      <c r="B1462" s="329"/>
    </row>
    <row r="1463" spans="1:2">
      <c r="A1463" s="329"/>
      <c r="B1463" s="329"/>
    </row>
    <row r="1464" spans="1:2">
      <c r="A1464" s="329"/>
      <c r="B1464" s="329"/>
    </row>
    <row r="1465" spans="1:2">
      <c r="A1465" s="329"/>
      <c r="B1465" s="329"/>
    </row>
    <row r="1466" spans="1:2">
      <c r="A1466" s="329"/>
      <c r="B1466" s="329"/>
    </row>
    <row r="1467" spans="1:2">
      <c r="A1467" s="329"/>
      <c r="B1467" s="329"/>
    </row>
    <row r="1468" spans="1:2">
      <c r="A1468" s="329"/>
      <c r="B1468" s="329"/>
    </row>
    <row r="1469" spans="1:2">
      <c r="A1469" s="329"/>
      <c r="B1469" s="329"/>
    </row>
    <row r="1470" spans="1:2">
      <c r="A1470" s="329"/>
      <c r="B1470" s="329"/>
    </row>
    <row r="1471" spans="1:2">
      <c r="A1471" s="329"/>
      <c r="B1471" s="329"/>
    </row>
    <row r="1472" spans="1:2">
      <c r="A1472" s="329"/>
      <c r="B1472" s="329"/>
    </row>
    <row r="1473" spans="1:2">
      <c r="A1473" s="329"/>
      <c r="B1473" s="329"/>
    </row>
    <row r="1474" spans="1:2">
      <c r="A1474" s="329"/>
      <c r="B1474" s="329"/>
    </row>
    <row r="1475" spans="1:2">
      <c r="A1475" s="329"/>
      <c r="B1475" s="329"/>
    </row>
    <row r="1476" spans="1:2">
      <c r="A1476" s="329"/>
      <c r="B1476" s="329"/>
    </row>
    <row r="1477" spans="1:2">
      <c r="A1477" s="329"/>
      <c r="B1477" s="329"/>
    </row>
    <row r="1478" spans="1:2">
      <c r="A1478" s="329"/>
      <c r="B1478" s="329"/>
    </row>
    <row r="1479" spans="1:2">
      <c r="A1479" s="329"/>
      <c r="B1479" s="329"/>
    </row>
    <row r="1480" spans="1:2">
      <c r="A1480" s="329"/>
      <c r="B1480" s="329"/>
    </row>
    <row r="1481" spans="1:2">
      <c r="A1481" s="329"/>
      <c r="B1481" s="329"/>
    </row>
    <row r="1482" spans="1:2">
      <c r="A1482" s="329"/>
      <c r="B1482" s="329"/>
    </row>
    <row r="1483" spans="1:2">
      <c r="A1483" s="329"/>
      <c r="B1483" s="329"/>
    </row>
    <row r="1484" spans="1:2">
      <c r="A1484" s="329"/>
      <c r="B1484" s="329"/>
    </row>
    <row r="1485" spans="1:2">
      <c r="A1485" s="329"/>
      <c r="B1485" s="329"/>
    </row>
    <row r="1486" spans="1:2">
      <c r="A1486" s="329"/>
      <c r="B1486" s="329"/>
    </row>
    <row r="1487" spans="1:2">
      <c r="A1487" s="329"/>
      <c r="B1487" s="329"/>
    </row>
    <row r="1488" spans="1:2">
      <c r="A1488" s="329"/>
      <c r="B1488" s="329"/>
    </row>
    <row r="1489" spans="1:2">
      <c r="A1489" s="329"/>
      <c r="B1489" s="329"/>
    </row>
    <row r="1490" spans="1:2">
      <c r="A1490" s="329"/>
      <c r="B1490" s="329"/>
    </row>
    <row r="1491" spans="1:2">
      <c r="A1491" s="329"/>
      <c r="B1491" s="329"/>
    </row>
    <row r="1492" spans="1:2">
      <c r="A1492" s="329"/>
      <c r="B1492" s="329"/>
    </row>
    <row r="1493" spans="1:2">
      <c r="A1493" s="329"/>
      <c r="B1493" s="329"/>
    </row>
    <row r="1494" spans="1:2">
      <c r="A1494" s="329"/>
      <c r="B1494" s="329"/>
    </row>
    <row r="1495" spans="1:2">
      <c r="A1495" s="329"/>
      <c r="B1495" s="329"/>
    </row>
    <row r="1496" spans="1:2">
      <c r="A1496" s="329"/>
      <c r="B1496" s="329"/>
    </row>
    <row r="1497" spans="1:2">
      <c r="A1497" s="329"/>
      <c r="B1497" s="329"/>
    </row>
    <row r="1498" spans="1:2">
      <c r="A1498" s="329"/>
      <c r="B1498" s="329"/>
    </row>
    <row r="1499" spans="1:2">
      <c r="A1499" s="329"/>
      <c r="B1499" s="329"/>
    </row>
    <row r="1500" spans="1:2">
      <c r="A1500" s="329"/>
      <c r="B1500" s="329"/>
    </row>
    <row r="1501" spans="1:2">
      <c r="A1501" s="329"/>
      <c r="B1501" s="329"/>
    </row>
    <row r="1502" spans="1:2">
      <c r="A1502" s="329"/>
      <c r="B1502" s="329"/>
    </row>
    <row r="1503" spans="1:2">
      <c r="A1503" s="329"/>
      <c r="B1503" s="329"/>
    </row>
    <row r="1504" spans="1:2">
      <c r="A1504" s="329"/>
      <c r="B1504" s="329"/>
    </row>
    <row r="1505" spans="1:2">
      <c r="A1505" s="329"/>
      <c r="B1505" s="329"/>
    </row>
    <row r="1506" spans="1:2">
      <c r="A1506" s="329"/>
      <c r="B1506" s="329"/>
    </row>
    <row r="1507" spans="1:2">
      <c r="A1507" s="329"/>
      <c r="B1507" s="329"/>
    </row>
    <row r="1508" spans="1:2">
      <c r="A1508" s="329"/>
      <c r="B1508" s="329"/>
    </row>
    <row r="1509" spans="1:2">
      <c r="A1509" s="329"/>
      <c r="B1509" s="329"/>
    </row>
    <row r="1510" spans="1:2">
      <c r="A1510" s="329"/>
      <c r="B1510" s="329"/>
    </row>
    <row r="1511" spans="1:2">
      <c r="A1511" s="329"/>
      <c r="B1511" s="329"/>
    </row>
    <row r="1512" spans="1:2">
      <c r="A1512" s="329"/>
      <c r="B1512" s="329"/>
    </row>
    <row r="1513" spans="1:2">
      <c r="A1513" s="329"/>
      <c r="B1513" s="329"/>
    </row>
    <row r="1514" spans="1:2">
      <c r="A1514" s="329"/>
      <c r="B1514" s="329"/>
    </row>
    <row r="1515" spans="1:2">
      <c r="A1515" s="329"/>
      <c r="B1515" s="329"/>
    </row>
    <row r="1516" spans="1:2">
      <c r="A1516" s="329"/>
      <c r="B1516" s="329"/>
    </row>
    <row r="1517" spans="1:2">
      <c r="A1517" s="329"/>
      <c r="B1517" s="329"/>
    </row>
    <row r="1518" spans="1:2">
      <c r="A1518" s="329"/>
      <c r="B1518" s="329"/>
    </row>
    <row r="1519" spans="1:2">
      <c r="A1519" s="329"/>
      <c r="B1519" s="329"/>
    </row>
    <row r="1520" spans="1:2">
      <c r="A1520" s="329"/>
      <c r="B1520" s="329"/>
    </row>
    <row r="1521" spans="1:2">
      <c r="A1521" s="329"/>
      <c r="B1521" s="329"/>
    </row>
    <row r="1522" spans="1:2">
      <c r="A1522" s="329"/>
      <c r="B1522" s="329"/>
    </row>
    <row r="1523" spans="1:2">
      <c r="A1523" s="329"/>
      <c r="B1523" s="329"/>
    </row>
    <row r="1524" spans="1:2">
      <c r="A1524" s="329"/>
      <c r="B1524" s="329"/>
    </row>
    <row r="1525" spans="1:2">
      <c r="A1525" s="329"/>
      <c r="B1525" s="329"/>
    </row>
    <row r="1526" spans="1:2">
      <c r="A1526" s="329"/>
      <c r="B1526" s="329"/>
    </row>
    <row r="1527" spans="1:2">
      <c r="A1527" s="329"/>
      <c r="B1527" s="329"/>
    </row>
    <row r="1528" spans="1:2">
      <c r="A1528" s="329"/>
      <c r="B1528" s="329"/>
    </row>
    <row r="1529" spans="1:2">
      <c r="A1529" s="329"/>
      <c r="B1529" s="329"/>
    </row>
    <row r="1530" spans="1:2">
      <c r="A1530" s="329"/>
      <c r="B1530" s="329"/>
    </row>
    <row r="1531" spans="1:2">
      <c r="A1531" s="329"/>
      <c r="B1531" s="329"/>
    </row>
    <row r="1532" spans="1:2">
      <c r="A1532" s="329"/>
      <c r="B1532" s="329"/>
    </row>
    <row r="1533" spans="1:2">
      <c r="A1533" s="329"/>
      <c r="B1533" s="329"/>
    </row>
    <row r="1534" spans="1:2">
      <c r="A1534" s="329"/>
      <c r="B1534" s="329"/>
    </row>
    <row r="1535" spans="1:2">
      <c r="A1535" s="329"/>
      <c r="B1535" s="329"/>
    </row>
    <row r="1536" spans="1:2">
      <c r="A1536" s="329"/>
      <c r="B1536" s="329"/>
    </row>
    <row r="1537" spans="1:2">
      <c r="A1537" s="329"/>
      <c r="B1537" s="329"/>
    </row>
    <row r="1538" spans="1:2">
      <c r="A1538" s="329"/>
      <c r="B1538" s="329"/>
    </row>
    <row r="1539" spans="1:2">
      <c r="A1539" s="329"/>
      <c r="B1539" s="329"/>
    </row>
    <row r="1540" spans="1:2">
      <c r="A1540" s="329"/>
      <c r="B1540" s="329"/>
    </row>
    <row r="1541" spans="1:2">
      <c r="A1541" s="329"/>
      <c r="B1541" s="329"/>
    </row>
    <row r="1542" spans="1:2">
      <c r="A1542" s="329"/>
      <c r="B1542" s="329"/>
    </row>
    <row r="1543" spans="1:2">
      <c r="A1543" s="329"/>
      <c r="B1543" s="329"/>
    </row>
    <row r="1544" spans="1:2">
      <c r="A1544" s="329"/>
      <c r="B1544" s="329"/>
    </row>
    <row r="1545" spans="1:2">
      <c r="A1545" s="329"/>
      <c r="B1545" s="329"/>
    </row>
    <row r="1546" spans="1:2">
      <c r="A1546" s="329"/>
      <c r="B1546" s="329"/>
    </row>
    <row r="1547" spans="1:2">
      <c r="A1547" s="329"/>
      <c r="B1547" s="329"/>
    </row>
    <row r="1548" spans="1:2">
      <c r="A1548" s="329"/>
      <c r="B1548" s="329"/>
    </row>
    <row r="1549" spans="1:2">
      <c r="A1549" s="329"/>
      <c r="B1549" s="329"/>
    </row>
    <row r="1550" spans="1:2">
      <c r="A1550" s="329"/>
      <c r="B1550" s="329"/>
    </row>
    <row r="1551" spans="1:2">
      <c r="A1551" s="329"/>
      <c r="B1551" s="329"/>
    </row>
    <row r="1552" spans="1:2">
      <c r="A1552" s="329"/>
      <c r="B1552" s="329"/>
    </row>
    <row r="1553" spans="1:2">
      <c r="A1553" s="329"/>
      <c r="B1553" s="329"/>
    </row>
    <row r="1554" spans="1:2">
      <c r="A1554" s="329"/>
      <c r="B1554" s="329"/>
    </row>
    <row r="1555" spans="1:2">
      <c r="A1555" s="329"/>
      <c r="B1555" s="329"/>
    </row>
    <row r="1556" spans="1:2">
      <c r="A1556" s="329"/>
      <c r="B1556" s="329"/>
    </row>
    <row r="1557" spans="1:2">
      <c r="A1557" s="329"/>
      <c r="B1557" s="329"/>
    </row>
    <row r="1558" spans="1:2">
      <c r="A1558" s="329"/>
      <c r="B1558" s="329"/>
    </row>
    <row r="1559" spans="1:2">
      <c r="A1559" s="329"/>
      <c r="B1559" s="329"/>
    </row>
    <row r="1560" spans="1:2">
      <c r="A1560" s="329"/>
      <c r="B1560" s="329"/>
    </row>
    <row r="1561" spans="1:2">
      <c r="A1561" s="329"/>
      <c r="B1561" s="329"/>
    </row>
    <row r="1562" spans="1:2">
      <c r="A1562" s="329"/>
      <c r="B1562" s="329"/>
    </row>
    <row r="1563" spans="1:2">
      <c r="A1563" s="329"/>
      <c r="B1563" s="329"/>
    </row>
    <row r="1564" spans="1:2">
      <c r="A1564" s="329"/>
      <c r="B1564" s="329"/>
    </row>
    <row r="1565" spans="1:2">
      <c r="A1565" s="329"/>
      <c r="B1565" s="329"/>
    </row>
    <row r="1566" spans="1:2">
      <c r="A1566" s="329"/>
      <c r="B1566" s="329"/>
    </row>
    <row r="1567" spans="1:2">
      <c r="A1567" s="329"/>
      <c r="B1567" s="329"/>
    </row>
    <row r="1568" spans="1:2">
      <c r="A1568" s="329"/>
      <c r="B1568" s="329"/>
    </row>
    <row r="1569" spans="1:2">
      <c r="A1569" s="329"/>
      <c r="B1569" s="329"/>
    </row>
    <row r="1570" spans="1:2">
      <c r="A1570" s="329"/>
      <c r="B1570" s="329"/>
    </row>
    <row r="1571" spans="1:2">
      <c r="A1571" s="329"/>
      <c r="B1571" s="329"/>
    </row>
    <row r="1572" spans="1:2">
      <c r="A1572" s="329"/>
      <c r="B1572" s="329"/>
    </row>
    <row r="1573" spans="1:2">
      <c r="A1573" s="329"/>
      <c r="B1573" s="329"/>
    </row>
    <row r="1574" spans="1:2">
      <c r="A1574" s="329"/>
      <c r="B1574" s="329"/>
    </row>
    <row r="1575" spans="1:2">
      <c r="A1575" s="329"/>
      <c r="B1575" s="329"/>
    </row>
    <row r="1576" spans="1:2">
      <c r="A1576" s="329"/>
      <c r="B1576" s="329"/>
    </row>
    <row r="1577" spans="1:2">
      <c r="A1577" s="329"/>
      <c r="B1577" s="329"/>
    </row>
    <row r="1578" spans="1:2">
      <c r="A1578" s="329"/>
      <c r="B1578" s="329"/>
    </row>
    <row r="1579" spans="1:2">
      <c r="A1579" s="329"/>
      <c r="B1579" s="329"/>
    </row>
    <row r="1580" spans="1:2">
      <c r="A1580" s="329"/>
      <c r="B1580" s="329"/>
    </row>
    <row r="1581" spans="1:2">
      <c r="A1581" s="329"/>
      <c r="B1581" s="329"/>
    </row>
    <row r="1582" spans="1:2">
      <c r="A1582" s="329"/>
      <c r="B1582" s="329"/>
    </row>
    <row r="1583" spans="1:2">
      <c r="A1583" s="329"/>
      <c r="B1583" s="329"/>
    </row>
    <row r="1584" spans="1:2">
      <c r="A1584" s="329"/>
      <c r="B1584" s="329"/>
    </row>
    <row r="1585" spans="1:2">
      <c r="A1585" s="329"/>
      <c r="B1585" s="329"/>
    </row>
    <row r="1586" spans="1:2">
      <c r="A1586" s="329"/>
      <c r="B1586" s="329"/>
    </row>
    <row r="1587" spans="1:2">
      <c r="A1587" s="329"/>
      <c r="B1587" s="329"/>
    </row>
    <row r="1588" spans="1:2">
      <c r="A1588" s="329"/>
      <c r="B1588" s="329"/>
    </row>
    <row r="1589" spans="1:2">
      <c r="A1589" s="329"/>
      <c r="B1589" s="329"/>
    </row>
    <row r="1590" spans="1:2">
      <c r="A1590" s="329"/>
      <c r="B1590" s="329"/>
    </row>
    <row r="1591" spans="1:2">
      <c r="A1591" s="329"/>
      <c r="B1591" s="329"/>
    </row>
    <row r="1592" spans="1:2">
      <c r="A1592" s="329"/>
      <c r="B1592" s="329"/>
    </row>
    <row r="1593" spans="1:2">
      <c r="A1593" s="329"/>
      <c r="B1593" s="329"/>
    </row>
    <row r="1594" spans="1:2">
      <c r="A1594" s="329"/>
      <c r="B1594" s="329"/>
    </row>
    <row r="1595" spans="1:2">
      <c r="A1595" s="329"/>
      <c r="B1595" s="329"/>
    </row>
    <row r="1596" spans="1:2">
      <c r="A1596" s="329"/>
      <c r="B1596" s="329"/>
    </row>
    <row r="1597" spans="1:2">
      <c r="A1597" s="329"/>
      <c r="B1597" s="329"/>
    </row>
    <row r="1598" spans="1:2">
      <c r="A1598" s="329"/>
      <c r="B1598" s="329"/>
    </row>
    <row r="1599" spans="1:2">
      <c r="A1599" s="329"/>
      <c r="B1599" s="329"/>
    </row>
    <row r="1600" spans="1:2">
      <c r="A1600" s="329"/>
      <c r="B1600" s="329"/>
    </row>
    <row r="1601" spans="1:2">
      <c r="A1601" s="329"/>
      <c r="B1601" s="329"/>
    </row>
    <row r="1602" spans="1:2">
      <c r="A1602" s="329"/>
      <c r="B1602" s="329"/>
    </row>
    <row r="1603" spans="1:2">
      <c r="A1603" s="329"/>
      <c r="B1603" s="329"/>
    </row>
    <row r="1604" spans="1:2">
      <c r="A1604" s="329"/>
      <c r="B1604" s="329"/>
    </row>
    <row r="1605" spans="1:2">
      <c r="A1605" s="329"/>
      <c r="B1605" s="329"/>
    </row>
    <row r="1606" spans="1:2">
      <c r="A1606" s="329"/>
      <c r="B1606" s="329"/>
    </row>
    <row r="1607" spans="1:2">
      <c r="A1607" s="329"/>
      <c r="B1607" s="329"/>
    </row>
    <row r="1608" spans="1:2">
      <c r="A1608" s="329"/>
      <c r="B1608" s="329"/>
    </row>
    <row r="1609" spans="1:2">
      <c r="A1609" s="329"/>
      <c r="B1609" s="329"/>
    </row>
    <row r="1610" spans="1:2">
      <c r="A1610" s="329"/>
      <c r="B1610" s="329"/>
    </row>
    <row r="1611" spans="1:2">
      <c r="A1611" s="329"/>
      <c r="B1611" s="329"/>
    </row>
    <row r="1612" spans="1:2">
      <c r="A1612" s="329"/>
      <c r="B1612" s="329"/>
    </row>
    <row r="1613" spans="1:2">
      <c r="A1613" s="329"/>
      <c r="B1613" s="329"/>
    </row>
    <row r="1614" spans="1:2">
      <c r="A1614" s="329"/>
      <c r="B1614" s="329"/>
    </row>
    <row r="1615" spans="1:2">
      <c r="A1615" s="329"/>
      <c r="B1615" s="329"/>
    </row>
    <row r="1616" spans="1:2">
      <c r="A1616" s="329"/>
      <c r="B1616" s="329"/>
    </row>
    <row r="1617" spans="1:2">
      <c r="A1617" s="329"/>
      <c r="B1617" s="329"/>
    </row>
    <row r="1618" spans="1:2">
      <c r="A1618" s="329"/>
      <c r="B1618" s="329"/>
    </row>
    <row r="1619" spans="1:2">
      <c r="A1619" s="329"/>
      <c r="B1619" s="329"/>
    </row>
    <row r="1620" spans="1:2">
      <c r="A1620" s="329"/>
      <c r="B1620" s="329"/>
    </row>
    <row r="1621" spans="1:2">
      <c r="A1621" s="329"/>
      <c r="B1621" s="329"/>
    </row>
    <row r="1622" spans="1:2">
      <c r="A1622" s="329"/>
      <c r="B1622" s="329"/>
    </row>
    <row r="1623" spans="1:2">
      <c r="A1623" s="329"/>
      <c r="B1623" s="329"/>
    </row>
    <row r="1624" spans="1:2">
      <c r="A1624" s="329"/>
      <c r="B1624" s="329"/>
    </row>
    <row r="1625" spans="1:2">
      <c r="A1625" s="329"/>
      <c r="B1625" s="329"/>
    </row>
    <row r="1626" spans="1:2">
      <c r="A1626" s="329"/>
      <c r="B1626" s="329"/>
    </row>
    <row r="1627" spans="1:2">
      <c r="A1627" s="329"/>
      <c r="B1627" s="329"/>
    </row>
    <row r="1628" spans="1:2">
      <c r="A1628" s="329"/>
      <c r="B1628" s="329"/>
    </row>
    <row r="1629" spans="1:2">
      <c r="A1629" s="329"/>
      <c r="B1629" s="329"/>
    </row>
    <row r="1630" spans="1:2">
      <c r="A1630" s="329"/>
      <c r="B1630" s="329"/>
    </row>
    <row r="1631" spans="1:2">
      <c r="A1631" s="329"/>
      <c r="B1631" s="329"/>
    </row>
    <row r="1632" spans="1:2">
      <c r="A1632" s="329"/>
      <c r="B1632" s="329"/>
    </row>
    <row r="1633" spans="1:2">
      <c r="A1633" s="329"/>
      <c r="B1633" s="329"/>
    </row>
    <row r="1634" spans="1:2">
      <c r="A1634" s="329"/>
      <c r="B1634" s="329"/>
    </row>
    <row r="1635" spans="1:2">
      <c r="A1635" s="329"/>
      <c r="B1635" s="329"/>
    </row>
    <row r="1636" spans="1:2">
      <c r="A1636" s="329"/>
      <c r="B1636" s="329"/>
    </row>
    <row r="1637" spans="1:2">
      <c r="A1637" s="329"/>
      <c r="B1637" s="329"/>
    </row>
    <row r="1638" spans="1:2">
      <c r="A1638" s="329"/>
      <c r="B1638" s="329"/>
    </row>
    <row r="1639" spans="1:2">
      <c r="A1639" s="329"/>
      <c r="B1639" s="329"/>
    </row>
    <row r="1640" spans="1:2">
      <c r="A1640" s="329"/>
      <c r="B1640" s="329"/>
    </row>
    <row r="1641" spans="1:2">
      <c r="A1641" s="329"/>
      <c r="B1641" s="329"/>
    </row>
    <row r="1642" spans="1:2">
      <c r="A1642" s="329"/>
      <c r="B1642" s="329"/>
    </row>
    <row r="1643" spans="1:2">
      <c r="A1643" s="329"/>
      <c r="B1643" s="329"/>
    </row>
    <row r="1644" spans="1:2">
      <c r="A1644" s="329"/>
      <c r="B1644" s="329"/>
    </row>
    <row r="1645" spans="1:2">
      <c r="A1645" s="329"/>
      <c r="B1645" s="329"/>
    </row>
    <row r="1646" spans="1:2">
      <c r="A1646" s="329"/>
      <c r="B1646" s="329"/>
    </row>
    <row r="1647" spans="1:2">
      <c r="A1647" s="329"/>
      <c r="B1647" s="329"/>
    </row>
    <row r="1648" spans="1:2">
      <c r="A1648" s="329"/>
      <c r="B1648" s="329"/>
    </row>
    <row r="1649" spans="1:2">
      <c r="A1649" s="329"/>
      <c r="B1649" s="329"/>
    </row>
    <row r="1650" spans="1:2">
      <c r="A1650" s="329"/>
      <c r="B1650" s="329"/>
    </row>
    <row r="1651" spans="1:2">
      <c r="A1651" s="329"/>
      <c r="B1651" s="329"/>
    </row>
    <row r="1652" spans="1:2">
      <c r="A1652" s="329"/>
      <c r="B1652" s="329"/>
    </row>
    <row r="1653" spans="1:2">
      <c r="A1653" s="329"/>
      <c r="B1653" s="329"/>
    </row>
    <row r="1654" spans="1:2">
      <c r="A1654" s="329"/>
      <c r="B1654" s="329"/>
    </row>
    <row r="1655" spans="1:2">
      <c r="A1655" s="329"/>
      <c r="B1655" s="329"/>
    </row>
    <row r="1656" spans="1:2">
      <c r="A1656" s="329"/>
      <c r="B1656" s="329"/>
    </row>
    <row r="1657" spans="1:2">
      <c r="A1657" s="329"/>
      <c r="B1657" s="329"/>
    </row>
    <row r="1658" spans="1:2">
      <c r="A1658" s="329"/>
      <c r="B1658" s="329"/>
    </row>
    <row r="1659" spans="1:2">
      <c r="A1659" s="329"/>
      <c r="B1659" s="329"/>
    </row>
    <row r="1660" spans="1:2">
      <c r="A1660" s="329"/>
      <c r="B1660" s="329"/>
    </row>
    <row r="1661" spans="1:2">
      <c r="A1661" s="329"/>
      <c r="B1661" s="329"/>
    </row>
    <row r="1662" spans="1:2">
      <c r="A1662" s="329"/>
      <c r="B1662" s="329"/>
    </row>
    <row r="1663" spans="1:2">
      <c r="A1663" s="329"/>
      <c r="B1663" s="329"/>
    </row>
    <row r="1664" spans="1:2">
      <c r="A1664" s="329"/>
      <c r="B1664" s="329"/>
    </row>
    <row r="1665" spans="1:2">
      <c r="A1665" s="329"/>
      <c r="B1665" s="329"/>
    </row>
    <row r="1666" spans="1:2">
      <c r="A1666" s="329"/>
      <c r="B1666" s="329"/>
    </row>
    <row r="1667" spans="1:2">
      <c r="A1667" s="329"/>
      <c r="B1667" s="329"/>
    </row>
    <row r="1668" spans="1:2">
      <c r="A1668" s="329"/>
      <c r="B1668" s="329"/>
    </row>
    <row r="1669" spans="1:2">
      <c r="A1669" s="329"/>
      <c r="B1669" s="329"/>
    </row>
    <row r="1670" spans="1:2">
      <c r="A1670" s="329"/>
      <c r="B1670" s="329"/>
    </row>
    <row r="1671" spans="1:2">
      <c r="A1671" s="329"/>
      <c r="B1671" s="329"/>
    </row>
    <row r="1672" spans="1:2">
      <c r="A1672" s="329"/>
      <c r="B1672" s="329"/>
    </row>
    <row r="1673" spans="1:2">
      <c r="A1673" s="329"/>
      <c r="B1673" s="329"/>
    </row>
    <row r="1674" spans="1:2">
      <c r="A1674" s="329"/>
      <c r="B1674" s="329"/>
    </row>
    <row r="1675" spans="1:2">
      <c r="A1675" s="329"/>
      <c r="B1675" s="329"/>
    </row>
    <row r="1676" spans="1:2">
      <c r="A1676" s="329"/>
      <c r="B1676" s="329"/>
    </row>
    <row r="1677" spans="1:2">
      <c r="A1677" s="329"/>
      <c r="B1677" s="329"/>
    </row>
    <row r="1678" spans="1:2">
      <c r="A1678" s="329"/>
      <c r="B1678" s="329"/>
    </row>
    <row r="1679" spans="1:2">
      <c r="A1679" s="329"/>
      <c r="B1679" s="329"/>
    </row>
    <row r="1680" spans="1:2">
      <c r="A1680" s="329"/>
      <c r="B1680" s="329"/>
    </row>
    <row r="1681" spans="1:2">
      <c r="A1681" s="329"/>
      <c r="B1681" s="329"/>
    </row>
    <row r="1682" spans="1:2">
      <c r="A1682" s="329"/>
      <c r="B1682" s="329"/>
    </row>
    <row r="1683" spans="1:2">
      <c r="A1683" s="329"/>
      <c r="B1683" s="329"/>
    </row>
    <row r="1684" spans="1:2">
      <c r="A1684" s="329"/>
      <c r="B1684" s="329"/>
    </row>
    <row r="1685" spans="1:2">
      <c r="A1685" s="329"/>
      <c r="B1685" s="329"/>
    </row>
    <row r="1686" spans="1:2">
      <c r="A1686" s="329"/>
      <c r="B1686" s="329"/>
    </row>
    <row r="1687" spans="1:2">
      <c r="A1687" s="329"/>
      <c r="B1687" s="329"/>
    </row>
    <row r="1688" spans="1:2">
      <c r="A1688" s="329"/>
      <c r="B1688" s="329"/>
    </row>
    <row r="1689" spans="1:2">
      <c r="A1689" s="329"/>
      <c r="B1689" s="329"/>
    </row>
    <row r="1690" spans="1:2">
      <c r="A1690" s="329"/>
      <c r="B1690" s="329"/>
    </row>
    <row r="1691" spans="1:2">
      <c r="A1691" s="329"/>
      <c r="B1691" s="329"/>
    </row>
    <row r="1692" spans="1:2">
      <c r="A1692" s="329"/>
      <c r="B1692" s="329"/>
    </row>
    <row r="1693" spans="1:2">
      <c r="A1693" s="329"/>
      <c r="B1693" s="329"/>
    </row>
    <row r="1694" spans="1:2">
      <c r="A1694" s="329"/>
      <c r="B1694" s="329"/>
    </row>
    <row r="1695" spans="1:2">
      <c r="A1695" s="329"/>
      <c r="B1695" s="329"/>
    </row>
    <row r="1696" spans="1:2">
      <c r="A1696" s="329"/>
      <c r="B1696" s="329"/>
    </row>
    <row r="1697" spans="1:2">
      <c r="A1697" s="329"/>
      <c r="B1697" s="329"/>
    </row>
    <row r="1698" spans="1:2">
      <c r="A1698" s="329"/>
      <c r="B1698" s="329"/>
    </row>
    <row r="1699" spans="1:2">
      <c r="A1699" s="329"/>
      <c r="B1699" s="329"/>
    </row>
    <row r="1700" spans="1:2">
      <c r="A1700" s="329"/>
      <c r="B1700" s="329"/>
    </row>
    <row r="1701" spans="1:2">
      <c r="A1701" s="329"/>
      <c r="B1701" s="329"/>
    </row>
    <row r="1702" spans="1:2">
      <c r="A1702" s="329"/>
      <c r="B1702" s="329"/>
    </row>
    <row r="1703" spans="1:2">
      <c r="A1703" s="329"/>
      <c r="B1703" s="329"/>
    </row>
    <row r="1704" spans="1:2">
      <c r="A1704" s="329"/>
      <c r="B1704" s="329"/>
    </row>
    <row r="1705" spans="1:2">
      <c r="A1705" s="329"/>
      <c r="B1705" s="329"/>
    </row>
    <row r="1706" spans="1:2">
      <c r="A1706" s="329"/>
      <c r="B1706" s="329"/>
    </row>
    <row r="1707" spans="1:2">
      <c r="A1707" s="329"/>
      <c r="B1707" s="329"/>
    </row>
    <row r="1708" spans="1:2">
      <c r="A1708" s="329"/>
      <c r="B1708" s="329"/>
    </row>
    <row r="1709" spans="1:2">
      <c r="A1709" s="329"/>
      <c r="B1709" s="329"/>
    </row>
    <row r="1710" spans="1:2">
      <c r="A1710" s="329"/>
      <c r="B1710" s="329"/>
    </row>
    <row r="1711" spans="1:2">
      <c r="A1711" s="329"/>
      <c r="B1711" s="329"/>
    </row>
    <row r="1712" spans="1:2">
      <c r="A1712" s="329"/>
      <c r="B1712" s="329"/>
    </row>
    <row r="1713" spans="1:2">
      <c r="A1713" s="329"/>
      <c r="B1713" s="329"/>
    </row>
    <row r="1714" spans="1:2">
      <c r="A1714" s="329"/>
      <c r="B1714" s="329"/>
    </row>
    <row r="1715" spans="1:2">
      <c r="A1715" s="329"/>
      <c r="B1715" s="329"/>
    </row>
    <row r="1716" spans="1:2">
      <c r="A1716" s="329"/>
      <c r="B1716" s="329"/>
    </row>
    <row r="1717" spans="1:2">
      <c r="A1717" s="329"/>
      <c r="B1717" s="329"/>
    </row>
    <row r="1718" spans="1:2">
      <c r="A1718" s="329"/>
      <c r="B1718" s="329"/>
    </row>
    <row r="1719" spans="1:2">
      <c r="A1719" s="329"/>
      <c r="B1719" s="329"/>
    </row>
    <row r="1720" spans="1:2">
      <c r="A1720" s="329"/>
      <c r="B1720" s="329"/>
    </row>
    <row r="1721" spans="1:2">
      <c r="A1721" s="329"/>
      <c r="B1721" s="329"/>
    </row>
    <row r="1722" spans="1:2">
      <c r="A1722" s="329"/>
      <c r="B1722" s="329"/>
    </row>
    <row r="1723" spans="1:2">
      <c r="A1723" s="329"/>
      <c r="B1723" s="329"/>
    </row>
    <row r="1724" spans="1:2">
      <c r="A1724" s="329"/>
      <c r="B1724" s="329"/>
    </row>
    <row r="1725" spans="1:2">
      <c r="A1725" s="329"/>
      <c r="B1725" s="329"/>
    </row>
    <row r="1726" spans="1:2">
      <c r="A1726" s="329"/>
      <c r="B1726" s="329"/>
    </row>
    <row r="1727" spans="1:2">
      <c r="A1727" s="329"/>
      <c r="B1727" s="329"/>
    </row>
    <row r="1728" spans="1:2">
      <c r="A1728" s="329"/>
      <c r="B1728" s="329"/>
    </row>
    <row r="1729" spans="1:2">
      <c r="A1729" s="329"/>
      <c r="B1729" s="329"/>
    </row>
    <row r="1730" spans="1:2">
      <c r="A1730" s="329"/>
      <c r="B1730" s="329"/>
    </row>
    <row r="1731" spans="1:2">
      <c r="A1731" s="329"/>
      <c r="B1731" s="329"/>
    </row>
    <row r="1732" spans="1:2">
      <c r="A1732" s="329"/>
      <c r="B1732" s="329"/>
    </row>
    <row r="1733" spans="1:2">
      <c r="A1733" s="329"/>
      <c r="B1733" s="329"/>
    </row>
    <row r="1734" spans="1:2">
      <c r="A1734" s="329"/>
      <c r="B1734" s="329"/>
    </row>
    <row r="1735" spans="1:2">
      <c r="A1735" s="329"/>
      <c r="B1735" s="329"/>
    </row>
    <row r="1736" spans="1:2">
      <c r="A1736" s="329"/>
      <c r="B1736" s="329"/>
    </row>
    <row r="1737" spans="1:2">
      <c r="A1737" s="329"/>
      <c r="B1737" s="329"/>
    </row>
    <row r="1738" spans="1:2">
      <c r="A1738" s="329"/>
      <c r="B1738" s="329"/>
    </row>
    <row r="1739" spans="1:2">
      <c r="A1739" s="329"/>
      <c r="B1739" s="329"/>
    </row>
    <row r="1740" spans="1:2">
      <c r="A1740" s="329"/>
      <c r="B1740" s="329"/>
    </row>
    <row r="1741" spans="1:2">
      <c r="A1741" s="329"/>
      <c r="B1741" s="329"/>
    </row>
    <row r="1742" spans="1:2">
      <c r="A1742" s="329"/>
      <c r="B1742" s="329"/>
    </row>
    <row r="1743" spans="1:2">
      <c r="A1743" s="329"/>
      <c r="B1743" s="329"/>
    </row>
    <row r="1744" spans="1:2">
      <c r="A1744" s="329"/>
      <c r="B1744" s="329"/>
    </row>
    <row r="1745" spans="1:2">
      <c r="A1745" s="329"/>
      <c r="B1745" s="329"/>
    </row>
    <row r="1746" spans="1:2">
      <c r="A1746" s="329"/>
      <c r="B1746" s="329"/>
    </row>
    <row r="1747" spans="1:2">
      <c r="A1747" s="329"/>
      <c r="B1747" s="329"/>
    </row>
    <row r="1748" spans="1:2">
      <c r="A1748" s="329"/>
      <c r="B1748" s="329"/>
    </row>
    <row r="1749" spans="1:2">
      <c r="A1749" s="329"/>
      <c r="B1749" s="329"/>
    </row>
    <row r="1750" spans="1:2">
      <c r="A1750" s="329"/>
      <c r="B1750" s="329"/>
    </row>
    <row r="1751" spans="1:2">
      <c r="A1751" s="329"/>
      <c r="B1751" s="329"/>
    </row>
    <row r="1752" spans="1:2">
      <c r="A1752" s="329"/>
      <c r="B1752" s="329"/>
    </row>
    <row r="1753" spans="1:2">
      <c r="A1753" s="329"/>
      <c r="B1753" s="329"/>
    </row>
    <row r="1754" spans="1:2">
      <c r="A1754" s="329"/>
      <c r="B1754" s="329"/>
    </row>
    <row r="1755" spans="1:2">
      <c r="A1755" s="329"/>
      <c r="B1755" s="329"/>
    </row>
    <row r="1756" spans="1:2">
      <c r="A1756" s="329"/>
      <c r="B1756" s="329"/>
    </row>
    <row r="1757" spans="1:2">
      <c r="A1757" s="329"/>
      <c r="B1757" s="329"/>
    </row>
    <row r="1758" spans="1:2">
      <c r="A1758" s="329"/>
      <c r="B1758" s="329"/>
    </row>
    <row r="1759" spans="1:2">
      <c r="A1759" s="329"/>
      <c r="B1759" s="329"/>
    </row>
    <row r="1760" spans="1:2">
      <c r="A1760" s="329"/>
      <c r="B1760" s="329"/>
    </row>
    <row r="1761" spans="1:2">
      <c r="A1761" s="329"/>
      <c r="B1761" s="329"/>
    </row>
    <row r="1762" spans="1:2">
      <c r="A1762" s="329"/>
      <c r="B1762" s="329"/>
    </row>
    <row r="1763" spans="1:2">
      <c r="A1763" s="329"/>
      <c r="B1763" s="329"/>
    </row>
    <row r="1764" spans="1:2">
      <c r="A1764" s="329"/>
      <c r="B1764" s="329"/>
    </row>
    <row r="1765" spans="1:2">
      <c r="A1765" s="329"/>
      <c r="B1765" s="329"/>
    </row>
    <row r="1766" spans="1:2">
      <c r="A1766" s="329"/>
      <c r="B1766" s="329"/>
    </row>
    <row r="1767" spans="1:2">
      <c r="A1767" s="329"/>
      <c r="B1767" s="329"/>
    </row>
    <row r="1768" spans="1:2">
      <c r="A1768" s="329"/>
      <c r="B1768" s="329"/>
    </row>
    <row r="1769" spans="1:2">
      <c r="A1769" s="329"/>
      <c r="B1769" s="329"/>
    </row>
    <row r="1770" spans="1:2">
      <c r="A1770" s="329"/>
      <c r="B1770" s="329"/>
    </row>
    <row r="1771" spans="1:2">
      <c r="A1771" s="329"/>
      <c r="B1771" s="329"/>
    </row>
    <row r="1772" spans="1:2">
      <c r="A1772" s="329"/>
      <c r="B1772" s="329"/>
    </row>
    <row r="1773" spans="1:2">
      <c r="A1773" s="329"/>
      <c r="B1773" s="329"/>
    </row>
    <row r="1774" spans="1:2">
      <c r="A1774" s="329"/>
      <c r="B1774" s="329"/>
    </row>
    <row r="1775" spans="1:2">
      <c r="A1775" s="329"/>
      <c r="B1775" s="329"/>
    </row>
    <row r="1776" spans="1:2">
      <c r="A1776" s="329"/>
      <c r="B1776" s="329"/>
    </row>
    <row r="1777" spans="1:2">
      <c r="A1777" s="329"/>
      <c r="B1777" s="329"/>
    </row>
    <row r="1778" spans="1:2">
      <c r="A1778" s="329"/>
      <c r="B1778" s="329"/>
    </row>
    <row r="1779" spans="1:2">
      <c r="A1779" s="329"/>
      <c r="B1779" s="329"/>
    </row>
    <row r="1780" spans="1:2">
      <c r="A1780" s="329"/>
      <c r="B1780" s="329"/>
    </row>
    <row r="1781" spans="1:2">
      <c r="A1781" s="329"/>
      <c r="B1781" s="329"/>
    </row>
    <row r="1782" spans="1:2">
      <c r="A1782" s="329"/>
      <c r="B1782" s="329"/>
    </row>
    <row r="1783" spans="1:2">
      <c r="A1783" s="329"/>
      <c r="B1783" s="329"/>
    </row>
    <row r="1784" spans="1:2">
      <c r="A1784" s="329"/>
      <c r="B1784" s="329"/>
    </row>
    <row r="1785" spans="1:2">
      <c r="A1785" s="329"/>
      <c r="B1785" s="329"/>
    </row>
    <row r="1786" spans="1:2">
      <c r="A1786" s="329"/>
      <c r="B1786" s="329"/>
    </row>
    <row r="1787" spans="1:2">
      <c r="A1787" s="329"/>
      <c r="B1787" s="329"/>
    </row>
    <row r="1788" spans="1:2">
      <c r="A1788" s="329"/>
      <c r="B1788" s="329"/>
    </row>
    <row r="1789" spans="1:2">
      <c r="A1789" s="329"/>
      <c r="B1789" s="329"/>
    </row>
    <row r="1790" spans="1:2">
      <c r="A1790" s="329"/>
      <c r="B1790" s="329"/>
    </row>
    <row r="1791" spans="1:2">
      <c r="A1791" s="329"/>
      <c r="B1791" s="329"/>
    </row>
    <row r="1792" spans="1:2">
      <c r="A1792" s="329"/>
      <c r="B1792" s="329"/>
    </row>
    <row r="1793" spans="1:2">
      <c r="A1793" s="329"/>
      <c r="B1793" s="329"/>
    </row>
    <row r="1794" spans="1:2">
      <c r="A1794" s="329"/>
      <c r="B1794" s="329"/>
    </row>
    <row r="1795" spans="1:2">
      <c r="A1795" s="329"/>
      <c r="B1795" s="329"/>
    </row>
    <row r="1796" spans="1:2">
      <c r="A1796" s="329"/>
      <c r="B1796" s="329"/>
    </row>
    <row r="1797" spans="1:2">
      <c r="A1797" s="329"/>
      <c r="B1797" s="329"/>
    </row>
    <row r="1798" spans="1:2">
      <c r="A1798" s="329"/>
      <c r="B1798" s="329"/>
    </row>
    <row r="1799" spans="1:2">
      <c r="A1799" s="329"/>
      <c r="B1799" s="329"/>
    </row>
    <row r="1800" spans="1:2">
      <c r="A1800" s="329"/>
      <c r="B1800" s="329"/>
    </row>
    <row r="1801" spans="1:2">
      <c r="A1801" s="329"/>
      <c r="B1801" s="329"/>
    </row>
    <row r="1802" spans="1:2">
      <c r="A1802" s="329"/>
      <c r="B1802" s="329"/>
    </row>
    <row r="1803" spans="1:2">
      <c r="A1803" s="329"/>
      <c r="B1803" s="329"/>
    </row>
    <row r="1804" spans="1:2">
      <c r="A1804" s="329"/>
      <c r="B1804" s="329"/>
    </row>
    <row r="1805" spans="1:2">
      <c r="A1805" s="329"/>
      <c r="B1805" s="329"/>
    </row>
    <row r="1806" spans="1:2">
      <c r="A1806" s="329"/>
      <c r="B1806" s="329"/>
    </row>
    <row r="1807" spans="1:2">
      <c r="A1807" s="329"/>
      <c r="B1807" s="329"/>
    </row>
    <row r="1808" spans="1:2">
      <c r="A1808" s="329"/>
      <c r="B1808" s="329"/>
    </row>
    <row r="1809" spans="1:2">
      <c r="A1809" s="329"/>
      <c r="B1809" s="329"/>
    </row>
    <row r="1810" spans="1:2">
      <c r="A1810" s="329"/>
      <c r="B1810" s="329"/>
    </row>
    <row r="1811" spans="1:2">
      <c r="A1811" s="329"/>
      <c r="B1811" s="329"/>
    </row>
    <row r="1812" spans="1:2">
      <c r="A1812" s="329"/>
      <c r="B1812" s="329"/>
    </row>
    <row r="1813" spans="1:2">
      <c r="A1813" s="329"/>
      <c r="B1813" s="329"/>
    </row>
    <row r="1814" spans="1:2">
      <c r="A1814" s="329"/>
      <c r="B1814" s="329"/>
    </row>
    <row r="1815" spans="1:2">
      <c r="A1815" s="329"/>
      <c r="B1815" s="329"/>
    </row>
    <row r="1816" spans="1:2">
      <c r="A1816" s="329"/>
      <c r="B1816" s="329"/>
    </row>
    <row r="1817" spans="1:2">
      <c r="A1817" s="329"/>
      <c r="B1817" s="329"/>
    </row>
    <row r="1818" spans="1:2">
      <c r="A1818" s="329"/>
      <c r="B1818" s="329"/>
    </row>
    <row r="1819" spans="1:2">
      <c r="A1819" s="329"/>
      <c r="B1819" s="329"/>
    </row>
    <row r="1820" spans="1:2">
      <c r="A1820" s="329"/>
      <c r="B1820" s="329"/>
    </row>
    <row r="1821" spans="1:2">
      <c r="A1821" s="329"/>
      <c r="B1821" s="329"/>
    </row>
    <row r="1822" spans="1:2">
      <c r="A1822" s="329"/>
      <c r="B1822" s="329"/>
    </row>
    <row r="1823" spans="1:2">
      <c r="A1823" s="329"/>
      <c r="B1823" s="329"/>
    </row>
    <row r="1824" spans="1:2">
      <c r="A1824" s="329"/>
      <c r="B1824" s="329"/>
    </row>
    <row r="1825" spans="1:2">
      <c r="A1825" s="329"/>
      <c r="B1825" s="329"/>
    </row>
    <row r="1826" spans="1:2">
      <c r="A1826" s="329"/>
      <c r="B1826" s="329"/>
    </row>
    <row r="1827" spans="1:2">
      <c r="A1827" s="329"/>
      <c r="B1827" s="329"/>
    </row>
    <row r="1828" spans="1:2">
      <c r="A1828" s="329"/>
      <c r="B1828" s="329"/>
    </row>
    <row r="1829" spans="1:2">
      <c r="A1829" s="329"/>
      <c r="B1829" s="329"/>
    </row>
    <row r="1830" spans="1:2">
      <c r="A1830" s="329"/>
      <c r="B1830" s="329"/>
    </row>
    <row r="1831" spans="1:2">
      <c r="A1831" s="329"/>
      <c r="B1831" s="329"/>
    </row>
    <row r="1832" spans="1:2">
      <c r="A1832" s="329"/>
      <c r="B1832" s="329"/>
    </row>
    <row r="1833" spans="1:2">
      <c r="A1833" s="329"/>
      <c r="B1833" s="329"/>
    </row>
    <row r="1834" spans="1:2">
      <c r="A1834" s="329"/>
      <c r="B1834" s="329"/>
    </row>
    <row r="1835" spans="1:2">
      <c r="A1835" s="329"/>
      <c r="B1835" s="329"/>
    </row>
    <row r="1836" spans="1:2">
      <c r="A1836" s="329"/>
      <c r="B1836" s="329"/>
    </row>
    <row r="1837" spans="1:2">
      <c r="A1837" s="329"/>
      <c r="B1837" s="329"/>
    </row>
    <row r="1838" spans="1:2">
      <c r="A1838" s="329"/>
      <c r="B1838" s="329"/>
    </row>
    <row r="1839" spans="1:2">
      <c r="A1839" s="329"/>
      <c r="B1839" s="329"/>
    </row>
    <row r="1840" spans="1:2">
      <c r="A1840" s="329"/>
      <c r="B1840" s="329"/>
    </row>
    <row r="1841" spans="1:2">
      <c r="A1841" s="329"/>
      <c r="B1841" s="329"/>
    </row>
    <row r="1842" spans="1:2">
      <c r="A1842" s="329"/>
      <c r="B1842" s="329"/>
    </row>
    <row r="1843" spans="1:2">
      <c r="A1843" s="329"/>
      <c r="B1843" s="329"/>
    </row>
    <row r="1844" spans="1:2">
      <c r="A1844" s="329"/>
      <c r="B1844" s="329"/>
    </row>
    <row r="1845" spans="1:2">
      <c r="A1845" s="329"/>
      <c r="B1845" s="329"/>
    </row>
    <row r="1846" spans="1:2">
      <c r="A1846" s="329"/>
      <c r="B1846" s="329"/>
    </row>
    <row r="1847" spans="1:2">
      <c r="A1847" s="329"/>
      <c r="B1847" s="329"/>
    </row>
    <row r="1848" spans="1:2">
      <c r="A1848" s="329"/>
      <c r="B1848" s="329"/>
    </row>
    <row r="1849" spans="1:2">
      <c r="A1849" s="329"/>
      <c r="B1849" s="329"/>
    </row>
    <row r="1850" spans="1:2">
      <c r="A1850" s="329"/>
      <c r="B1850" s="329"/>
    </row>
    <row r="1851" spans="1:2">
      <c r="A1851" s="329"/>
      <c r="B1851" s="329"/>
    </row>
    <row r="1852" spans="1:2">
      <c r="A1852" s="329"/>
      <c r="B1852" s="329"/>
    </row>
    <row r="1853" spans="1:2">
      <c r="A1853" s="329"/>
      <c r="B1853" s="329"/>
    </row>
    <row r="1854" spans="1:2">
      <c r="A1854" s="329"/>
      <c r="B1854" s="329"/>
    </row>
    <row r="1855" spans="1:2">
      <c r="A1855" s="329"/>
      <c r="B1855" s="329"/>
    </row>
    <row r="1856" spans="1:2">
      <c r="A1856" s="329"/>
      <c r="B1856" s="329"/>
    </row>
    <row r="1857" spans="1:2">
      <c r="A1857" s="329"/>
      <c r="B1857" s="329"/>
    </row>
    <row r="1858" spans="1:2">
      <c r="A1858" s="329"/>
      <c r="B1858" s="329"/>
    </row>
    <row r="1859" spans="1:2">
      <c r="A1859" s="329"/>
      <c r="B1859" s="329"/>
    </row>
    <row r="1860" spans="1:2">
      <c r="A1860" s="329"/>
      <c r="B1860" s="329"/>
    </row>
    <row r="1861" spans="1:2">
      <c r="A1861" s="329"/>
      <c r="B1861" s="329"/>
    </row>
    <row r="1862" spans="1:2">
      <c r="A1862" s="329"/>
      <c r="B1862" s="329"/>
    </row>
    <row r="1863" spans="1:2">
      <c r="A1863" s="329"/>
      <c r="B1863" s="329"/>
    </row>
    <row r="1864" spans="1:2">
      <c r="A1864" s="329"/>
      <c r="B1864" s="329"/>
    </row>
    <row r="1865" spans="1:2">
      <c r="A1865" s="329"/>
      <c r="B1865" s="329"/>
    </row>
    <row r="1866" spans="1:2">
      <c r="A1866" s="329"/>
      <c r="B1866" s="329"/>
    </row>
    <row r="1867" spans="1:2">
      <c r="A1867" s="329"/>
      <c r="B1867" s="329"/>
    </row>
    <row r="1868" spans="1:2">
      <c r="A1868" s="329"/>
      <c r="B1868" s="329"/>
    </row>
    <row r="1869" spans="1:2">
      <c r="A1869" s="329"/>
      <c r="B1869" s="329"/>
    </row>
    <row r="1870" spans="1:2">
      <c r="A1870" s="329"/>
      <c r="B1870" s="329"/>
    </row>
    <row r="1871" spans="1:2">
      <c r="A1871" s="329"/>
      <c r="B1871" s="329"/>
    </row>
    <row r="1872" spans="1:2">
      <c r="A1872" s="329"/>
      <c r="B1872" s="329"/>
    </row>
    <row r="1873" spans="1:2">
      <c r="A1873" s="329"/>
      <c r="B1873" s="329"/>
    </row>
    <row r="1874" spans="1:2">
      <c r="A1874" s="329"/>
      <c r="B1874" s="329"/>
    </row>
    <row r="1875" spans="1:2">
      <c r="A1875" s="329"/>
      <c r="B1875" s="329"/>
    </row>
    <row r="1876" spans="1:2">
      <c r="A1876" s="329"/>
      <c r="B1876" s="329"/>
    </row>
    <row r="1877" spans="1:2">
      <c r="A1877" s="329"/>
      <c r="B1877" s="329"/>
    </row>
    <row r="1878" spans="1:2">
      <c r="A1878" s="329"/>
      <c r="B1878" s="329"/>
    </row>
    <row r="1879" spans="1:2">
      <c r="A1879" s="329"/>
      <c r="B1879" s="329"/>
    </row>
    <row r="1880" spans="1:2">
      <c r="A1880" s="329"/>
      <c r="B1880" s="329"/>
    </row>
    <row r="1881" spans="1:2">
      <c r="A1881" s="329"/>
      <c r="B1881" s="329"/>
    </row>
    <row r="1882" spans="1:2">
      <c r="A1882" s="329"/>
      <c r="B1882" s="329"/>
    </row>
    <row r="1883" spans="1:2">
      <c r="A1883" s="329"/>
      <c r="B1883" s="329"/>
    </row>
    <row r="1884" spans="1:2">
      <c r="A1884" s="329"/>
      <c r="B1884" s="329"/>
    </row>
    <row r="1885" spans="1:2">
      <c r="A1885" s="329"/>
      <c r="B1885" s="329"/>
    </row>
    <row r="1886" spans="1:2">
      <c r="A1886" s="329"/>
      <c r="B1886" s="329"/>
    </row>
    <row r="1887" spans="1:2">
      <c r="A1887" s="329"/>
      <c r="B1887" s="329"/>
    </row>
    <row r="1888" spans="1:2">
      <c r="A1888" s="329"/>
      <c r="B1888" s="329"/>
    </row>
    <row r="1889" spans="1:2">
      <c r="A1889" s="329"/>
      <c r="B1889" s="329"/>
    </row>
    <row r="1890" spans="1:2">
      <c r="A1890" s="329"/>
      <c r="B1890" s="329"/>
    </row>
    <row r="1891" spans="1:2">
      <c r="A1891" s="329"/>
      <c r="B1891" s="329"/>
    </row>
    <row r="1892" spans="1:2">
      <c r="A1892" s="329"/>
      <c r="B1892" s="329"/>
    </row>
    <row r="1893" spans="1:2">
      <c r="A1893" s="329"/>
      <c r="B1893" s="329"/>
    </row>
    <row r="1894" spans="1:2">
      <c r="A1894" s="329"/>
      <c r="B1894" s="329"/>
    </row>
    <row r="1895" spans="1:2">
      <c r="A1895" s="329"/>
      <c r="B1895" s="329"/>
    </row>
    <row r="1896" spans="1:2">
      <c r="A1896" s="329"/>
      <c r="B1896" s="329"/>
    </row>
    <row r="1897" spans="1:2">
      <c r="A1897" s="329"/>
      <c r="B1897" s="329"/>
    </row>
    <row r="1898" spans="1:2">
      <c r="A1898" s="329"/>
      <c r="B1898" s="329"/>
    </row>
    <row r="1899" spans="1:2">
      <c r="A1899" s="329"/>
      <c r="B1899" s="329"/>
    </row>
    <row r="1900" spans="1:2">
      <c r="A1900" s="329"/>
      <c r="B1900" s="329"/>
    </row>
    <row r="1901" spans="1:2">
      <c r="A1901" s="329"/>
      <c r="B1901" s="329"/>
    </row>
    <row r="1902" spans="1:2">
      <c r="A1902" s="329"/>
      <c r="B1902" s="329"/>
    </row>
    <row r="1903" spans="1:2">
      <c r="A1903" s="329"/>
      <c r="B1903" s="329"/>
    </row>
    <row r="1904" spans="1:2">
      <c r="A1904" s="329"/>
      <c r="B1904" s="329"/>
    </row>
    <row r="1905" spans="1:2">
      <c r="A1905" s="329"/>
      <c r="B1905" s="329"/>
    </row>
    <row r="1906" spans="1:2">
      <c r="A1906" s="329"/>
      <c r="B1906" s="329"/>
    </row>
    <row r="1907" spans="1:2">
      <c r="A1907" s="329"/>
      <c r="B1907" s="329"/>
    </row>
    <row r="1908" spans="1:2">
      <c r="A1908" s="329"/>
      <c r="B1908" s="329"/>
    </row>
    <row r="1909" spans="1:2">
      <c r="A1909" s="329"/>
      <c r="B1909" s="329"/>
    </row>
    <row r="1910" spans="1:2">
      <c r="A1910" s="329"/>
      <c r="B1910" s="329"/>
    </row>
    <row r="1911" spans="1:2">
      <c r="A1911" s="329"/>
      <c r="B1911" s="329"/>
    </row>
    <row r="1912" spans="1:2">
      <c r="A1912" s="329"/>
      <c r="B1912" s="329"/>
    </row>
    <row r="1913" spans="1:2">
      <c r="A1913" s="329"/>
      <c r="B1913" s="329"/>
    </row>
    <row r="1914" spans="1:2">
      <c r="A1914" s="329"/>
      <c r="B1914" s="329"/>
    </row>
    <row r="1915" spans="1:2">
      <c r="A1915" s="329"/>
      <c r="B1915" s="329"/>
    </row>
    <row r="1916" spans="1:2">
      <c r="A1916" s="329"/>
      <c r="B1916" s="329"/>
    </row>
    <row r="1917" spans="1:2">
      <c r="A1917" s="329"/>
      <c r="B1917" s="329"/>
    </row>
    <row r="1918" spans="1:2">
      <c r="A1918" s="329"/>
      <c r="B1918" s="329"/>
    </row>
    <row r="1919" spans="1:2">
      <c r="A1919" s="329"/>
      <c r="B1919" s="329"/>
    </row>
    <row r="1920" spans="1:2">
      <c r="A1920" s="329"/>
      <c r="B1920" s="329"/>
    </row>
    <row r="1921" spans="1:2">
      <c r="A1921" s="329"/>
      <c r="B1921" s="329"/>
    </row>
    <row r="1922" spans="1:2">
      <c r="A1922" s="329"/>
      <c r="B1922" s="329"/>
    </row>
    <row r="1923" spans="1:2">
      <c r="A1923" s="329"/>
      <c r="B1923" s="329"/>
    </row>
    <row r="1924" spans="1:2">
      <c r="A1924" s="329"/>
      <c r="B1924" s="329"/>
    </row>
    <row r="1925" spans="1:2">
      <c r="A1925" s="329"/>
      <c r="B1925" s="329"/>
    </row>
    <row r="1926" spans="1:2">
      <c r="A1926" s="329"/>
      <c r="B1926" s="329"/>
    </row>
    <row r="1927" spans="1:2">
      <c r="A1927" s="329"/>
      <c r="B1927" s="329"/>
    </row>
    <row r="1928" spans="1:2">
      <c r="A1928" s="329"/>
      <c r="B1928" s="329"/>
    </row>
    <row r="1929" spans="1:2">
      <c r="A1929" s="329"/>
      <c r="B1929" s="329"/>
    </row>
    <row r="1930" spans="1:2">
      <c r="A1930" s="329"/>
      <c r="B1930" s="329"/>
    </row>
    <row r="1931" spans="1:2">
      <c r="A1931" s="329"/>
      <c r="B1931" s="329"/>
    </row>
    <row r="1932" spans="1:2">
      <c r="A1932" s="329"/>
      <c r="B1932" s="329"/>
    </row>
    <row r="1933" spans="1:2">
      <c r="A1933" s="329"/>
      <c r="B1933" s="329"/>
    </row>
    <row r="1934" spans="1:2">
      <c r="A1934" s="329"/>
      <c r="B1934" s="329"/>
    </row>
    <row r="1935" spans="1:2">
      <c r="A1935" s="329"/>
      <c r="B1935" s="329"/>
    </row>
    <row r="1936" spans="1:2">
      <c r="A1936" s="329"/>
      <c r="B1936" s="329"/>
    </row>
    <row r="1937" spans="1:2">
      <c r="A1937" s="329"/>
      <c r="B1937" s="329"/>
    </row>
    <row r="1938" spans="1:2">
      <c r="A1938" s="329"/>
      <c r="B1938" s="329"/>
    </row>
    <row r="1939" spans="1:2">
      <c r="A1939" s="329"/>
      <c r="B1939" s="329"/>
    </row>
    <row r="1940" spans="1:2">
      <c r="A1940" s="329"/>
      <c r="B1940" s="329"/>
    </row>
    <row r="1941" spans="1:2">
      <c r="A1941" s="329"/>
      <c r="B1941" s="329"/>
    </row>
    <row r="1942" spans="1:2">
      <c r="A1942" s="329"/>
      <c r="B1942" s="329"/>
    </row>
    <row r="1943" spans="1:2">
      <c r="A1943" s="329"/>
      <c r="B1943" s="329"/>
    </row>
    <row r="1944" spans="1:2">
      <c r="A1944" s="329"/>
      <c r="B1944" s="329"/>
    </row>
    <row r="1945" spans="1:2">
      <c r="A1945" s="329"/>
      <c r="B1945" s="329"/>
    </row>
    <row r="1946" spans="1:2">
      <c r="A1946" s="329"/>
      <c r="B1946" s="329"/>
    </row>
    <row r="1947" spans="1:2">
      <c r="A1947" s="329"/>
      <c r="B1947" s="329"/>
    </row>
    <row r="1948" spans="1:2">
      <c r="A1948" s="329"/>
      <c r="B1948" s="329"/>
    </row>
    <row r="1949" spans="1:2">
      <c r="A1949" s="329"/>
      <c r="B1949" s="329"/>
    </row>
    <row r="1950" spans="1:2">
      <c r="A1950" s="329"/>
      <c r="B1950" s="329"/>
    </row>
    <row r="1951" spans="1:2">
      <c r="A1951" s="329"/>
      <c r="B1951" s="329"/>
    </row>
    <row r="1952" spans="1:2">
      <c r="A1952" s="329"/>
      <c r="B1952" s="329"/>
    </row>
    <row r="1953" spans="1:2">
      <c r="A1953" s="329"/>
      <c r="B1953" s="329"/>
    </row>
    <row r="1954" spans="1:2">
      <c r="A1954" s="329"/>
      <c r="B1954" s="329"/>
    </row>
    <row r="1955" spans="1:2">
      <c r="A1955" s="329"/>
      <c r="B1955" s="329"/>
    </row>
    <row r="1956" spans="1:2">
      <c r="A1956" s="329"/>
      <c r="B1956" s="329"/>
    </row>
    <row r="1957" spans="1:2">
      <c r="A1957" s="329"/>
      <c r="B1957" s="329"/>
    </row>
    <row r="1958" spans="1:2">
      <c r="A1958" s="329"/>
      <c r="B1958" s="329"/>
    </row>
    <row r="1959" spans="1:2">
      <c r="A1959" s="329"/>
      <c r="B1959" s="329"/>
    </row>
    <row r="1960" spans="1:2">
      <c r="A1960" s="329"/>
      <c r="B1960" s="329"/>
    </row>
    <row r="1961" spans="1:2">
      <c r="A1961" s="329"/>
      <c r="B1961" s="329"/>
    </row>
    <row r="1962" spans="1:2">
      <c r="A1962" s="329"/>
      <c r="B1962" s="329"/>
    </row>
    <row r="1963" spans="1:2">
      <c r="A1963" s="329"/>
      <c r="B1963" s="329"/>
    </row>
    <row r="1964" spans="1:2">
      <c r="A1964" s="329"/>
      <c r="B1964" s="329"/>
    </row>
    <row r="1965" spans="1:2">
      <c r="A1965" s="329"/>
      <c r="B1965" s="329"/>
    </row>
    <row r="1966" spans="1:2">
      <c r="A1966" s="329"/>
      <c r="B1966" s="329"/>
    </row>
    <row r="1967" spans="1:2">
      <c r="A1967" s="329"/>
      <c r="B1967" s="329"/>
    </row>
    <row r="1968" spans="1:2">
      <c r="A1968" s="329"/>
      <c r="B1968" s="329"/>
    </row>
    <row r="1969" spans="1:2">
      <c r="A1969" s="329"/>
      <c r="B1969" s="329"/>
    </row>
    <row r="1970" spans="1:2">
      <c r="A1970" s="329"/>
      <c r="B1970" s="329"/>
    </row>
    <row r="1971" spans="1:2">
      <c r="A1971" s="329"/>
      <c r="B1971" s="329"/>
    </row>
    <row r="1972" spans="1:2">
      <c r="A1972" s="329"/>
      <c r="B1972" s="329"/>
    </row>
    <row r="1973" spans="1:2">
      <c r="A1973" s="329"/>
      <c r="B1973" s="329"/>
    </row>
    <row r="1974" spans="1:2">
      <c r="A1974" s="329"/>
      <c r="B1974" s="329"/>
    </row>
    <row r="1975" spans="1:2">
      <c r="A1975" s="329"/>
      <c r="B1975" s="329"/>
    </row>
    <row r="1976" spans="1:2">
      <c r="A1976" s="329"/>
      <c r="B1976" s="329"/>
    </row>
    <row r="1977" spans="1:2">
      <c r="A1977" s="329"/>
      <c r="B1977" s="329"/>
    </row>
    <row r="1978" spans="1:2">
      <c r="A1978" s="329"/>
      <c r="B1978" s="329"/>
    </row>
    <row r="1979" spans="1:2">
      <c r="A1979" s="329"/>
      <c r="B1979" s="329"/>
    </row>
    <row r="1980" spans="1:2">
      <c r="A1980" s="329"/>
      <c r="B1980" s="329"/>
    </row>
    <row r="1981" spans="1:2">
      <c r="A1981" s="329"/>
      <c r="B1981" s="329"/>
    </row>
    <row r="1982" spans="1:2">
      <c r="A1982" s="329"/>
      <c r="B1982" s="329"/>
    </row>
    <row r="1983" spans="1:2">
      <c r="A1983" s="329"/>
      <c r="B1983" s="329"/>
    </row>
    <row r="1984" spans="1:2">
      <c r="A1984" s="329"/>
      <c r="B1984" s="329"/>
    </row>
    <row r="1985" spans="1:2">
      <c r="A1985" s="329"/>
      <c r="B1985" s="329"/>
    </row>
    <row r="1986" spans="1:2">
      <c r="A1986" s="329"/>
      <c r="B1986" s="329"/>
    </row>
    <row r="1987" spans="1:2">
      <c r="A1987" s="329"/>
      <c r="B1987" s="329"/>
    </row>
    <row r="1988" spans="1:2">
      <c r="A1988" s="329"/>
      <c r="B1988" s="329"/>
    </row>
    <row r="1989" spans="1:2">
      <c r="A1989" s="329"/>
      <c r="B1989" s="329"/>
    </row>
    <row r="1990" spans="1:2">
      <c r="A1990" s="329"/>
      <c r="B1990" s="329"/>
    </row>
    <row r="1991" spans="1:2">
      <c r="A1991" s="329"/>
      <c r="B1991" s="329"/>
    </row>
    <row r="1992" spans="1:2">
      <c r="A1992" s="329"/>
      <c r="B1992" s="329"/>
    </row>
    <row r="1993" spans="1:2">
      <c r="A1993" s="329"/>
      <c r="B1993" s="329"/>
    </row>
    <row r="1994" spans="1:2">
      <c r="A1994" s="329"/>
      <c r="B1994" s="329"/>
    </row>
    <row r="1995" spans="1:2">
      <c r="A1995" s="329"/>
      <c r="B1995" s="329"/>
    </row>
    <row r="1996" spans="1:2">
      <c r="A1996" s="329"/>
      <c r="B1996" s="329"/>
    </row>
    <row r="1997" spans="1:2">
      <c r="A1997" s="329"/>
      <c r="B1997" s="329"/>
    </row>
    <row r="1998" spans="1:2">
      <c r="A1998" s="329"/>
      <c r="B1998" s="329"/>
    </row>
    <row r="1999" spans="1:2">
      <c r="A1999" s="329"/>
      <c r="B1999" s="329"/>
    </row>
    <row r="2000" spans="1:2">
      <c r="A2000" s="329"/>
      <c r="B2000" s="329"/>
    </row>
    <row r="2001" spans="1:2">
      <c r="A2001" s="329"/>
      <c r="B2001" s="329"/>
    </row>
    <row r="2002" spans="1:2">
      <c r="A2002" s="329"/>
      <c r="B2002" s="329"/>
    </row>
    <row r="2003" spans="1:2">
      <c r="A2003" s="329"/>
      <c r="B2003" s="329"/>
    </row>
    <row r="2004" spans="1:2">
      <c r="A2004" s="329"/>
      <c r="B2004" s="329"/>
    </row>
    <row r="2005" spans="1:2">
      <c r="A2005" s="329"/>
      <c r="B2005" s="329"/>
    </row>
    <row r="2006" spans="1:2">
      <c r="A2006" s="329"/>
      <c r="B2006" s="329"/>
    </row>
    <row r="2007" spans="1:2">
      <c r="A2007" s="329"/>
      <c r="B2007" s="329"/>
    </row>
    <row r="2008" spans="1:2">
      <c r="A2008" s="329"/>
      <c r="B2008" s="329"/>
    </row>
    <row r="2009" spans="1:2">
      <c r="A2009" s="329"/>
      <c r="B2009" s="329"/>
    </row>
    <row r="2010" spans="1:2">
      <c r="A2010" s="329"/>
      <c r="B2010" s="329"/>
    </row>
    <row r="2011" spans="1:2">
      <c r="A2011" s="329"/>
      <c r="B2011" s="329"/>
    </row>
    <row r="2012" spans="1:2">
      <c r="A2012" s="329"/>
      <c r="B2012" s="329"/>
    </row>
    <row r="2013" spans="1:2">
      <c r="A2013" s="329"/>
      <c r="B2013" s="329"/>
    </row>
    <row r="2014" spans="1:2">
      <c r="A2014" s="329"/>
      <c r="B2014" s="329"/>
    </row>
    <row r="2015" spans="1:2">
      <c r="A2015" s="329"/>
      <c r="B2015" s="329"/>
    </row>
    <row r="2016" spans="1:2">
      <c r="A2016" s="329"/>
      <c r="B2016" s="329"/>
    </row>
    <row r="2017" spans="1:2">
      <c r="A2017" s="329"/>
      <c r="B2017" s="329"/>
    </row>
    <row r="2018" spans="1:2">
      <c r="A2018" s="329"/>
      <c r="B2018" s="329"/>
    </row>
    <row r="2019" spans="1:2">
      <c r="A2019" s="329"/>
      <c r="B2019" s="329"/>
    </row>
    <row r="2020" spans="1:2">
      <c r="A2020" s="329"/>
      <c r="B2020" s="329"/>
    </row>
    <row r="2021" spans="1:2">
      <c r="A2021" s="329"/>
      <c r="B2021" s="329"/>
    </row>
    <row r="2022" spans="1:2">
      <c r="A2022" s="329"/>
      <c r="B2022" s="329"/>
    </row>
    <row r="2023" spans="1:2">
      <c r="A2023" s="329"/>
      <c r="B2023" s="329"/>
    </row>
    <row r="2024" spans="1:2">
      <c r="A2024" s="329"/>
      <c r="B2024" s="329"/>
    </row>
    <row r="2025" spans="1:2">
      <c r="A2025" s="329"/>
      <c r="B2025" s="329"/>
    </row>
    <row r="2026" spans="1:2">
      <c r="A2026" s="329"/>
      <c r="B2026" s="329"/>
    </row>
    <row r="2027" spans="1:2">
      <c r="A2027" s="329"/>
      <c r="B2027" s="329"/>
    </row>
    <row r="2028" spans="1:2">
      <c r="A2028" s="329"/>
      <c r="B2028" s="329"/>
    </row>
    <row r="2029" spans="1:2">
      <c r="A2029" s="329"/>
      <c r="B2029" s="329"/>
    </row>
    <row r="2030" spans="1:2">
      <c r="A2030" s="329"/>
      <c r="B2030" s="329"/>
    </row>
    <row r="2031" spans="1:2">
      <c r="A2031" s="329"/>
      <c r="B2031" s="329"/>
    </row>
    <row r="2032" spans="1:2">
      <c r="A2032" s="329"/>
      <c r="B2032" s="329"/>
    </row>
    <row r="2033" spans="1:2">
      <c r="A2033" s="329"/>
      <c r="B2033" s="329"/>
    </row>
    <row r="2034" spans="1:2">
      <c r="A2034" s="329"/>
      <c r="B2034" s="329"/>
    </row>
    <row r="2035" spans="1:2">
      <c r="A2035" s="329"/>
      <c r="B2035" s="329"/>
    </row>
    <row r="2036" spans="1:2">
      <c r="A2036" s="329"/>
      <c r="B2036" s="329"/>
    </row>
    <row r="2037" spans="1:2">
      <c r="A2037" s="329"/>
      <c r="B2037" s="329"/>
    </row>
    <row r="2038" spans="1:2">
      <c r="A2038" s="329"/>
      <c r="B2038" s="329"/>
    </row>
    <row r="2039" spans="1:2">
      <c r="A2039" s="329"/>
      <c r="B2039" s="329"/>
    </row>
    <row r="2040" spans="1:2">
      <c r="A2040" s="329"/>
      <c r="B2040" s="329"/>
    </row>
    <row r="2041" spans="1:2">
      <c r="A2041" s="329"/>
      <c r="B2041" s="329"/>
    </row>
    <row r="2042" spans="1:2">
      <c r="A2042" s="329"/>
      <c r="B2042" s="329"/>
    </row>
    <row r="2043" spans="1:2">
      <c r="A2043" s="329"/>
      <c r="B2043" s="329"/>
    </row>
    <row r="2044" spans="1:2">
      <c r="A2044" s="329"/>
      <c r="B2044" s="329"/>
    </row>
    <row r="2045" spans="1:2">
      <c r="A2045" s="329"/>
      <c r="B2045" s="329"/>
    </row>
    <row r="2046" spans="1:2">
      <c r="A2046" s="329"/>
      <c r="B2046" s="329"/>
    </row>
    <row r="2047" spans="1:2">
      <c r="A2047" s="329"/>
      <c r="B2047" s="329"/>
    </row>
    <row r="2048" spans="1:2">
      <c r="A2048" s="329"/>
      <c r="B2048" s="329"/>
    </row>
    <row r="2049" spans="1:2">
      <c r="A2049" s="329"/>
      <c r="B2049" s="329"/>
    </row>
    <row r="2050" spans="1:2">
      <c r="A2050" s="329"/>
      <c r="B2050" s="329"/>
    </row>
    <row r="2051" spans="1:2">
      <c r="A2051" s="329"/>
      <c r="B2051" s="329"/>
    </row>
    <row r="2052" spans="1:2">
      <c r="A2052" s="329"/>
      <c r="B2052" s="329"/>
    </row>
    <row r="2053" spans="1:2">
      <c r="A2053" s="329"/>
      <c r="B2053" s="329"/>
    </row>
    <row r="2054" spans="1:2">
      <c r="A2054" s="329"/>
      <c r="B2054" s="329"/>
    </row>
    <row r="2055" spans="1:2">
      <c r="A2055" s="329"/>
      <c r="B2055" s="329"/>
    </row>
    <row r="2056" spans="1:2">
      <c r="A2056" s="329"/>
      <c r="B2056" s="329"/>
    </row>
    <row r="2057" spans="1:2">
      <c r="A2057" s="329"/>
      <c r="B2057" s="329"/>
    </row>
    <row r="2058" spans="1:2">
      <c r="A2058" s="329"/>
      <c r="B2058" s="329"/>
    </row>
    <row r="2059" spans="1:2">
      <c r="A2059" s="329"/>
      <c r="B2059" s="329"/>
    </row>
    <row r="2060" spans="1:2">
      <c r="A2060" s="329"/>
      <c r="B2060" s="329"/>
    </row>
    <row r="2061" spans="1:2">
      <c r="A2061" s="329"/>
      <c r="B2061" s="329"/>
    </row>
    <row r="2062" spans="1:2">
      <c r="A2062" s="329"/>
      <c r="B2062" s="329"/>
    </row>
    <row r="2063" spans="1:2">
      <c r="A2063" s="329"/>
      <c r="B2063" s="329"/>
    </row>
    <row r="2064" spans="1:2">
      <c r="A2064" s="329"/>
      <c r="B2064" s="329"/>
    </row>
    <row r="2065" spans="1:2">
      <c r="A2065" s="329"/>
      <c r="B2065" s="329"/>
    </row>
    <row r="2066" spans="1:2">
      <c r="A2066" s="329"/>
      <c r="B2066" s="329"/>
    </row>
    <row r="2067" spans="1:2">
      <c r="A2067" s="329"/>
      <c r="B2067" s="329"/>
    </row>
    <row r="2068" spans="1:2">
      <c r="A2068" s="329"/>
      <c r="B2068" s="329"/>
    </row>
    <row r="2069" spans="1:2">
      <c r="A2069" s="329"/>
      <c r="B2069" s="329"/>
    </row>
    <row r="2070" spans="1:2">
      <c r="A2070" s="329"/>
      <c r="B2070" s="329"/>
    </row>
    <row r="2071" spans="1:2">
      <c r="A2071" s="329"/>
      <c r="B2071" s="329"/>
    </row>
    <row r="2072" spans="1:2">
      <c r="A2072" s="329"/>
      <c r="B2072" s="329"/>
    </row>
    <row r="2073" spans="1:2">
      <c r="A2073" s="329"/>
      <c r="B2073" s="329"/>
    </row>
    <row r="2074" spans="1:2">
      <c r="A2074" s="329"/>
      <c r="B2074" s="329"/>
    </row>
    <row r="2075" spans="1:2">
      <c r="A2075" s="329"/>
      <c r="B2075" s="329"/>
    </row>
    <row r="2076" spans="1:2">
      <c r="A2076" s="329"/>
      <c r="B2076" s="329"/>
    </row>
    <row r="2077" spans="1:2">
      <c r="A2077" s="329"/>
      <c r="B2077" s="329"/>
    </row>
    <row r="2078" spans="1:2">
      <c r="A2078" s="329"/>
      <c r="B2078" s="329"/>
    </row>
    <row r="2079" spans="1:2">
      <c r="A2079" s="329"/>
      <c r="B2079" s="329"/>
    </row>
    <row r="2080" spans="1:2">
      <c r="A2080" s="329"/>
      <c r="B2080" s="329"/>
    </row>
    <row r="2081" spans="1:2">
      <c r="A2081" s="329"/>
      <c r="B2081" s="329"/>
    </row>
    <row r="2082" spans="1:2">
      <c r="A2082" s="329"/>
      <c r="B2082" s="329"/>
    </row>
    <row r="2083" spans="1:2">
      <c r="A2083" s="329"/>
      <c r="B2083" s="329"/>
    </row>
    <row r="2084" spans="1:2">
      <c r="A2084" s="329"/>
      <c r="B2084" s="329"/>
    </row>
    <row r="2085" spans="1:2">
      <c r="A2085" s="329"/>
      <c r="B2085" s="329"/>
    </row>
    <row r="2086" spans="1:2">
      <c r="A2086" s="329"/>
      <c r="B2086" s="329"/>
    </row>
    <row r="2087" spans="1:2">
      <c r="A2087" s="329"/>
      <c r="B2087" s="329"/>
    </row>
    <row r="2088" spans="1:2">
      <c r="A2088" s="329"/>
      <c r="B2088" s="329"/>
    </row>
    <row r="2089" spans="1:2">
      <c r="A2089" s="329"/>
      <c r="B2089" s="329"/>
    </row>
    <row r="2090" spans="1:2">
      <c r="A2090" s="329"/>
      <c r="B2090" s="329"/>
    </row>
    <row r="2091" spans="1:2">
      <c r="A2091" s="329"/>
      <c r="B2091" s="329"/>
    </row>
    <row r="2092" spans="1:2">
      <c r="A2092" s="329"/>
      <c r="B2092" s="329"/>
    </row>
    <row r="2093" spans="1:2">
      <c r="A2093" s="329"/>
      <c r="B2093" s="329"/>
    </row>
    <row r="2094" spans="1:2">
      <c r="A2094" s="329"/>
      <c r="B2094" s="329"/>
    </row>
    <row r="2095" spans="1:2">
      <c r="A2095" s="329"/>
      <c r="B2095" s="329"/>
    </row>
    <row r="2096" spans="1:2">
      <c r="A2096" s="329"/>
      <c r="B2096" s="329"/>
    </row>
    <row r="2097" spans="1:2">
      <c r="A2097" s="329"/>
      <c r="B2097" s="329"/>
    </row>
    <row r="2098" spans="1:2">
      <c r="A2098" s="329"/>
      <c r="B2098" s="329"/>
    </row>
    <row r="2099" spans="1:2">
      <c r="A2099" s="329"/>
      <c r="B2099" s="329"/>
    </row>
    <row r="2100" spans="1:2">
      <c r="A2100" s="329"/>
      <c r="B2100" s="329"/>
    </row>
    <row r="2101" spans="1:2">
      <c r="A2101" s="329"/>
      <c r="B2101" s="329"/>
    </row>
    <row r="2102" spans="1:2">
      <c r="A2102" s="329"/>
      <c r="B2102" s="329"/>
    </row>
    <row r="2103" spans="1:2">
      <c r="A2103" s="329"/>
      <c r="B2103" s="329"/>
    </row>
    <row r="2104" spans="1:2">
      <c r="A2104" s="329"/>
      <c r="B2104" s="329"/>
    </row>
    <row r="2105" spans="1:2">
      <c r="A2105" s="329"/>
      <c r="B2105" s="329"/>
    </row>
    <row r="2106" spans="1:2">
      <c r="A2106" s="329"/>
      <c r="B2106" s="329"/>
    </row>
    <row r="2107" spans="1:2">
      <c r="A2107" s="329"/>
      <c r="B2107" s="329"/>
    </row>
    <row r="2108" spans="1:2">
      <c r="A2108" s="329"/>
      <c r="B2108" s="329"/>
    </row>
    <row r="2109" spans="1:2">
      <c r="A2109" s="329"/>
      <c r="B2109" s="329"/>
    </row>
    <row r="2110" spans="1:2">
      <c r="A2110" s="329"/>
      <c r="B2110" s="329"/>
    </row>
    <row r="2111" spans="1:2">
      <c r="A2111" s="329"/>
      <c r="B2111" s="329"/>
    </row>
    <row r="2112" spans="1:2">
      <c r="A2112" s="329"/>
      <c r="B2112" s="329"/>
    </row>
    <row r="2113" spans="1:2">
      <c r="A2113" s="329"/>
      <c r="B2113" s="329"/>
    </row>
    <row r="2114" spans="1:2">
      <c r="A2114" s="329"/>
      <c r="B2114" s="329"/>
    </row>
    <row r="2115" spans="1:2">
      <c r="A2115" s="329"/>
      <c r="B2115" s="329"/>
    </row>
    <row r="2116" spans="1:2">
      <c r="A2116" s="329"/>
      <c r="B2116" s="329"/>
    </row>
    <row r="2117" spans="1:2">
      <c r="A2117" s="329"/>
      <c r="B2117" s="329"/>
    </row>
    <row r="2118" spans="1:2">
      <c r="A2118" s="329"/>
      <c r="B2118" s="329"/>
    </row>
    <row r="2119" spans="1:2">
      <c r="A2119" s="329"/>
      <c r="B2119" s="329"/>
    </row>
    <row r="2120" spans="1:2">
      <c r="A2120" s="329"/>
      <c r="B2120" s="329"/>
    </row>
    <row r="2121" spans="1:2">
      <c r="A2121" s="329"/>
      <c r="B2121" s="329"/>
    </row>
    <row r="2122" spans="1:2">
      <c r="A2122" s="329"/>
      <c r="B2122" s="329"/>
    </row>
    <row r="2123" spans="1:2">
      <c r="A2123" s="329"/>
      <c r="B2123" s="329"/>
    </row>
    <row r="2124" spans="1:2">
      <c r="A2124" s="329"/>
      <c r="B2124" s="329"/>
    </row>
    <row r="2125" spans="1:2">
      <c r="A2125" s="329"/>
      <c r="B2125" s="329"/>
    </row>
    <row r="2126" spans="1:2">
      <c r="A2126" s="329"/>
      <c r="B2126" s="329"/>
    </row>
    <row r="2127" spans="1:2">
      <c r="A2127" s="329"/>
      <c r="B2127" s="329"/>
    </row>
    <row r="2128" spans="1:2">
      <c r="A2128" s="329"/>
      <c r="B2128" s="329"/>
    </row>
    <row r="2129" spans="1:2">
      <c r="A2129" s="329"/>
      <c r="B2129" s="329"/>
    </row>
    <row r="2130" spans="1:2">
      <c r="A2130" s="329"/>
      <c r="B2130" s="329"/>
    </row>
    <row r="2131" spans="1:2">
      <c r="A2131" s="329"/>
      <c r="B2131" s="329"/>
    </row>
    <row r="2132" spans="1:2">
      <c r="A2132" s="329"/>
      <c r="B2132" s="329"/>
    </row>
    <row r="2133" spans="1:2">
      <c r="A2133" s="329"/>
      <c r="B2133" s="329"/>
    </row>
    <row r="2134" spans="1:2">
      <c r="A2134" s="329"/>
      <c r="B2134" s="329"/>
    </row>
    <row r="2135" spans="1:2">
      <c r="A2135" s="329"/>
      <c r="B2135" s="329"/>
    </row>
    <row r="2136" spans="1:2">
      <c r="A2136" s="329"/>
      <c r="B2136" s="329"/>
    </row>
    <row r="2137" spans="1:2">
      <c r="A2137" s="329"/>
      <c r="B2137" s="329"/>
    </row>
    <row r="2138" spans="1:2">
      <c r="A2138" s="329"/>
      <c r="B2138" s="329"/>
    </row>
    <row r="2139" spans="1:2">
      <c r="A2139" s="329"/>
      <c r="B2139" s="329"/>
    </row>
    <row r="2140" spans="1:2">
      <c r="A2140" s="329"/>
      <c r="B2140" s="329"/>
    </row>
    <row r="2141" spans="1:2">
      <c r="A2141" s="329"/>
      <c r="B2141" s="329"/>
    </row>
    <row r="2142" spans="1:2">
      <c r="A2142" s="329"/>
      <c r="B2142" s="329"/>
    </row>
    <row r="2143" spans="1:2">
      <c r="A2143" s="329"/>
      <c r="B2143" s="329"/>
    </row>
    <row r="2144" spans="1:2">
      <c r="A2144" s="329"/>
      <c r="B2144" s="329"/>
    </row>
    <row r="2145" spans="1:2">
      <c r="A2145" s="329"/>
      <c r="B2145" s="329"/>
    </row>
    <row r="2146" spans="1:2">
      <c r="A2146" s="329"/>
      <c r="B2146" s="329"/>
    </row>
    <row r="2147" spans="1:2">
      <c r="A2147" s="329"/>
      <c r="B2147" s="329"/>
    </row>
    <row r="2148" spans="1:2">
      <c r="A2148" s="329"/>
      <c r="B2148" s="329"/>
    </row>
    <row r="2149" spans="1:2">
      <c r="A2149" s="329"/>
      <c r="B2149" s="329"/>
    </row>
    <row r="2150" spans="1:2">
      <c r="A2150" s="329"/>
      <c r="B2150" s="329"/>
    </row>
    <row r="2151" spans="1:2">
      <c r="A2151" s="329"/>
      <c r="B2151" s="329"/>
    </row>
    <row r="2152" spans="1:2">
      <c r="A2152" s="329"/>
      <c r="B2152" s="329"/>
    </row>
    <row r="2153" spans="1:2">
      <c r="A2153" s="329"/>
      <c r="B2153" s="329"/>
    </row>
    <row r="2154" spans="1:2">
      <c r="A2154" s="329"/>
      <c r="B2154" s="329"/>
    </row>
    <row r="2155" spans="1:2">
      <c r="A2155" s="329"/>
      <c r="B2155" s="329"/>
    </row>
    <row r="2156" spans="1:2">
      <c r="A2156" s="329"/>
      <c r="B2156" s="329"/>
    </row>
    <row r="2157" spans="1:2">
      <c r="A2157" s="329"/>
      <c r="B2157" s="329"/>
    </row>
    <row r="2158" spans="1:2">
      <c r="A2158" s="329"/>
      <c r="B2158" s="329"/>
    </row>
    <row r="2159" spans="1:2">
      <c r="A2159" s="329"/>
      <c r="B2159" s="329"/>
    </row>
    <row r="2160" spans="1:2">
      <c r="A2160" s="329"/>
      <c r="B2160" s="329"/>
    </row>
    <row r="2161" spans="1:2">
      <c r="A2161" s="329"/>
      <c r="B2161" s="329"/>
    </row>
    <row r="2162" spans="1:2">
      <c r="A2162" s="329"/>
      <c r="B2162" s="329"/>
    </row>
    <row r="2163" spans="1:2">
      <c r="A2163" s="329"/>
      <c r="B2163" s="329"/>
    </row>
    <row r="2164" spans="1:2">
      <c r="A2164" s="329"/>
      <c r="B2164" s="329"/>
    </row>
    <row r="2165" spans="1:2">
      <c r="A2165" s="329"/>
      <c r="B2165" s="329"/>
    </row>
    <row r="2166" spans="1:2">
      <c r="A2166" s="329"/>
      <c r="B2166" s="329"/>
    </row>
    <row r="2167" spans="1:2">
      <c r="A2167" s="329"/>
      <c r="B2167" s="329"/>
    </row>
    <row r="2168" spans="1:2">
      <c r="A2168" s="329"/>
      <c r="B2168" s="329"/>
    </row>
    <row r="2169" spans="1:2">
      <c r="A2169" s="329"/>
      <c r="B2169" s="329"/>
    </row>
    <row r="2170" spans="1:2">
      <c r="A2170" s="329"/>
      <c r="B2170" s="329"/>
    </row>
    <row r="2171" spans="1:2">
      <c r="A2171" s="329"/>
      <c r="B2171" s="329"/>
    </row>
    <row r="2172" spans="1:2">
      <c r="A2172" s="329"/>
      <c r="B2172" s="329"/>
    </row>
    <row r="2173" spans="1:2">
      <c r="A2173" s="329"/>
      <c r="B2173" s="329"/>
    </row>
    <row r="2174" spans="1:2">
      <c r="A2174" s="329"/>
      <c r="B2174" s="329"/>
    </row>
    <row r="2175" spans="1:2">
      <c r="A2175" s="329"/>
      <c r="B2175" s="329"/>
    </row>
    <row r="2176" spans="1:2">
      <c r="A2176" s="329"/>
      <c r="B2176" s="329"/>
    </row>
    <row r="2177" spans="1:2">
      <c r="A2177" s="329"/>
      <c r="B2177" s="329"/>
    </row>
    <row r="2178" spans="1:2">
      <c r="A2178" s="329"/>
      <c r="B2178" s="329"/>
    </row>
    <row r="2179" spans="1:2">
      <c r="A2179" s="329"/>
      <c r="B2179" s="329"/>
    </row>
    <row r="2180" spans="1:2">
      <c r="A2180" s="329"/>
      <c r="B2180" s="329"/>
    </row>
    <row r="2181" spans="1:2">
      <c r="A2181" s="329"/>
      <c r="B2181" s="329"/>
    </row>
    <row r="2182" spans="1:2">
      <c r="A2182" s="329"/>
      <c r="B2182" s="329"/>
    </row>
    <row r="2183" spans="1:2">
      <c r="A2183" s="329"/>
      <c r="B2183" s="329"/>
    </row>
    <row r="2184" spans="1:2">
      <c r="A2184" s="329"/>
      <c r="B2184" s="329"/>
    </row>
    <row r="2185" spans="1:2">
      <c r="A2185" s="329"/>
      <c r="B2185" s="329"/>
    </row>
    <row r="2186" spans="1:2">
      <c r="A2186" s="329"/>
      <c r="B2186" s="329"/>
    </row>
    <row r="2187" spans="1:2">
      <c r="A2187" s="329"/>
      <c r="B2187" s="329"/>
    </row>
    <row r="2188" spans="1:2">
      <c r="A2188" s="329"/>
      <c r="B2188" s="329"/>
    </row>
    <row r="2189" spans="1:2">
      <c r="A2189" s="329"/>
      <c r="B2189" s="329"/>
    </row>
    <row r="2190" spans="1:2">
      <c r="A2190" s="329"/>
      <c r="B2190" s="329"/>
    </row>
    <row r="2191" spans="1:2">
      <c r="A2191" s="329"/>
      <c r="B2191" s="329"/>
    </row>
    <row r="2192" spans="1:2">
      <c r="A2192" s="329"/>
      <c r="B2192" s="329"/>
    </row>
    <row r="2193" spans="1:2">
      <c r="A2193" s="329"/>
      <c r="B2193" s="329"/>
    </row>
    <row r="2194" spans="1:2">
      <c r="A2194" s="329"/>
      <c r="B2194" s="329"/>
    </row>
    <row r="2195" spans="1:2">
      <c r="A2195" s="329"/>
      <c r="B2195" s="329"/>
    </row>
    <row r="2196" spans="1:2">
      <c r="A2196" s="329"/>
      <c r="B2196" s="329"/>
    </row>
    <row r="2197" spans="1:2">
      <c r="A2197" s="329"/>
      <c r="B2197" s="329"/>
    </row>
    <row r="2198" spans="1:2">
      <c r="A2198" s="329"/>
      <c r="B2198" s="329"/>
    </row>
    <row r="2199" spans="1:2">
      <c r="A2199" s="329"/>
      <c r="B2199" s="329"/>
    </row>
    <row r="2200" spans="1:2">
      <c r="A2200" s="329"/>
      <c r="B2200" s="329"/>
    </row>
    <row r="2201" spans="1:2">
      <c r="A2201" s="329"/>
      <c r="B2201" s="329"/>
    </row>
    <row r="2202" spans="1:2">
      <c r="A2202" s="329"/>
      <c r="B2202" s="329"/>
    </row>
    <row r="2203" spans="1:2">
      <c r="A2203" s="329"/>
      <c r="B2203" s="329"/>
    </row>
    <row r="2204" spans="1:2">
      <c r="A2204" s="329"/>
      <c r="B2204" s="329"/>
    </row>
    <row r="2205" spans="1:2">
      <c r="A2205" s="329"/>
      <c r="B2205" s="329"/>
    </row>
    <row r="2206" spans="1:2">
      <c r="A2206" s="329"/>
      <c r="B2206" s="329"/>
    </row>
    <row r="2207" spans="1:2">
      <c r="A2207" s="329"/>
      <c r="B2207" s="329"/>
    </row>
    <row r="2208" spans="1:2">
      <c r="A2208" s="329"/>
      <c r="B2208" s="329"/>
    </row>
    <row r="2209" spans="1:2">
      <c r="A2209" s="329"/>
      <c r="B2209" s="329"/>
    </row>
    <row r="2210" spans="1:2">
      <c r="A2210" s="329"/>
      <c r="B2210" s="329"/>
    </row>
    <row r="2211" spans="1:2">
      <c r="A2211" s="329"/>
      <c r="B2211" s="329"/>
    </row>
    <row r="2212" spans="1:2">
      <c r="A2212" s="329"/>
      <c r="B2212" s="329"/>
    </row>
    <row r="2213" spans="1:2">
      <c r="A2213" s="329"/>
      <c r="B2213" s="329"/>
    </row>
    <row r="2214" spans="1:2">
      <c r="A2214" s="329"/>
      <c r="B2214" s="329"/>
    </row>
    <row r="2215" spans="1:2">
      <c r="A2215" s="329"/>
      <c r="B2215" s="329"/>
    </row>
    <row r="2216" spans="1:2">
      <c r="A2216" s="329"/>
      <c r="B2216" s="329"/>
    </row>
    <row r="2217" spans="1:2">
      <c r="A2217" s="329"/>
      <c r="B2217" s="329"/>
    </row>
    <row r="2218" spans="1:2">
      <c r="A2218" s="329"/>
      <c r="B2218" s="329"/>
    </row>
    <row r="2219" spans="1:2">
      <c r="A2219" s="329"/>
      <c r="B2219" s="329"/>
    </row>
    <row r="2220" spans="1:2">
      <c r="A2220" s="329"/>
      <c r="B2220" s="329"/>
    </row>
    <row r="2221" spans="1:2">
      <c r="A2221" s="329"/>
      <c r="B2221" s="329"/>
    </row>
    <row r="2222" spans="1:2">
      <c r="A2222" s="329"/>
      <c r="B2222" s="329"/>
    </row>
    <row r="2223" spans="1:2">
      <c r="A2223" s="329"/>
      <c r="B2223" s="329"/>
    </row>
    <row r="2224" spans="1:2">
      <c r="A2224" s="329"/>
      <c r="B2224" s="329"/>
    </row>
    <row r="2225" spans="1:2">
      <c r="A2225" s="329"/>
      <c r="B2225" s="329"/>
    </row>
    <row r="2226" spans="1:2">
      <c r="A2226" s="329"/>
      <c r="B2226" s="329"/>
    </row>
    <row r="2227" spans="1:2">
      <c r="A2227" s="329"/>
      <c r="B2227" s="329"/>
    </row>
    <row r="2228" spans="1:2">
      <c r="A2228" s="329"/>
      <c r="B2228" s="329"/>
    </row>
    <row r="2229" spans="1:2">
      <c r="A2229" s="329"/>
      <c r="B2229" s="329"/>
    </row>
    <row r="2230" spans="1:2">
      <c r="A2230" s="329"/>
      <c r="B2230" s="329"/>
    </row>
    <row r="2231" spans="1:2">
      <c r="A2231" s="329"/>
      <c r="B2231" s="329"/>
    </row>
    <row r="2232" spans="1:2">
      <c r="A2232" s="329"/>
      <c r="B2232" s="329"/>
    </row>
    <row r="2233" spans="1:2">
      <c r="A2233" s="329"/>
      <c r="B2233" s="329"/>
    </row>
    <row r="2234" spans="1:2">
      <c r="A2234" s="329"/>
      <c r="B2234" s="329"/>
    </row>
    <row r="2235" spans="1:2">
      <c r="A2235" s="329"/>
      <c r="B2235" s="329"/>
    </row>
    <row r="2236" spans="1:2">
      <c r="A2236" s="329"/>
      <c r="B2236" s="329"/>
    </row>
    <row r="2237" spans="1:2">
      <c r="A2237" s="329"/>
      <c r="B2237" s="329"/>
    </row>
    <row r="2238" spans="1:2">
      <c r="A2238" s="329"/>
      <c r="B2238" s="329"/>
    </row>
    <row r="2239" spans="1:2">
      <c r="A2239" s="329"/>
      <c r="B2239" s="329"/>
    </row>
    <row r="2240" spans="1:2">
      <c r="A2240" s="329"/>
      <c r="B2240" s="329"/>
    </row>
    <row r="2241" spans="1:2">
      <c r="A2241" s="329"/>
      <c r="B2241" s="329"/>
    </row>
    <row r="2242" spans="1:2">
      <c r="A2242" s="329"/>
      <c r="B2242" s="329"/>
    </row>
    <row r="2243" spans="1:2">
      <c r="A2243" s="329"/>
      <c r="B2243" s="329"/>
    </row>
    <row r="2244" spans="1:2">
      <c r="A2244" s="329"/>
      <c r="B2244" s="329"/>
    </row>
    <row r="2245" spans="1:2">
      <c r="A2245" s="329"/>
      <c r="B2245" s="329"/>
    </row>
    <row r="2246" spans="1:2">
      <c r="A2246" s="329"/>
      <c r="B2246" s="329"/>
    </row>
    <row r="2247" spans="1:2">
      <c r="A2247" s="329"/>
      <c r="B2247" s="329"/>
    </row>
    <row r="2248" spans="1:2">
      <c r="A2248" s="329"/>
      <c r="B2248" s="329"/>
    </row>
    <row r="3120" spans="5:5">
      <c r="E3120" s="325">
        <f>F3120*C3120</f>
        <v>0</v>
      </c>
    </row>
    <row r="3121" spans="5:5">
      <c r="E3121" s="325">
        <f>F3121*C3121</f>
        <v>0</v>
      </c>
    </row>
    <row r="3122" spans="5:5">
      <c r="E3122" s="325">
        <f>F3122*C3122</f>
        <v>0</v>
      </c>
    </row>
    <row r="3123" spans="5:5">
      <c r="E3123" s="325">
        <f>F3123*C3123</f>
        <v>0</v>
      </c>
    </row>
    <row r="3124" spans="5:5">
      <c r="E3124" s="325">
        <f>F3124*C3124</f>
        <v>0</v>
      </c>
    </row>
    <row r="3125" spans="5:5">
      <c r="E3125" s="325">
        <f>F3125*C3125</f>
        <v>0</v>
      </c>
    </row>
    <row r="3126" spans="5:5">
      <c r="E3126" s="325">
        <f>F3126*C3126</f>
        <v>0</v>
      </c>
    </row>
    <row r="3127" spans="5:5">
      <c r="E3127" s="325">
        <f>F3127*C3127</f>
        <v>0</v>
      </c>
    </row>
    <row r="3128" spans="5:5">
      <c r="E3128" s="325">
        <f>F3128*C3128</f>
        <v>0</v>
      </c>
    </row>
    <row r="3129" spans="5:5">
      <c r="E3129" s="325">
        <f>F3129*C3129</f>
        <v>0</v>
      </c>
    </row>
    <row r="3130" spans="5:5">
      <c r="E3130" s="325">
        <f>F3130*C3130</f>
        <v>0</v>
      </c>
    </row>
    <row r="3131" spans="5:5">
      <c r="E3131" s="325">
        <f>F3131*C3131</f>
        <v>0</v>
      </c>
    </row>
    <row r="3132" spans="5:5">
      <c r="E3132" s="325">
        <f>F3132*C3132</f>
        <v>0</v>
      </c>
    </row>
    <row r="3133" spans="5:5">
      <c r="E3133" s="325">
        <f>F3133*C3133</f>
        <v>0</v>
      </c>
    </row>
    <row r="3134" spans="5:5">
      <c r="E3134" s="325">
        <f>F3134*C3134</f>
        <v>0</v>
      </c>
    </row>
    <row r="3135" spans="5:5">
      <c r="E3135" s="325">
        <f>F3135*C3135</f>
        <v>0</v>
      </c>
    </row>
    <row r="3136" spans="5:5">
      <c r="E3136" s="325">
        <f>F3136*C3136</f>
        <v>0</v>
      </c>
    </row>
    <row r="3137" spans="5:5">
      <c r="E3137" s="325">
        <f>F3137*C3137</f>
        <v>0</v>
      </c>
    </row>
    <row r="3138" spans="5:5">
      <c r="E3138" s="325">
        <f>F3138*C3138</f>
        <v>0</v>
      </c>
    </row>
    <row r="3139" spans="5:5">
      <c r="E3139" s="325">
        <f>F3139*C3139</f>
        <v>0</v>
      </c>
    </row>
    <row r="3140" spans="5:5">
      <c r="E3140" s="325">
        <f>F3140*C3140</f>
        <v>0</v>
      </c>
    </row>
    <row r="3141" spans="5:5">
      <c r="E3141" s="325">
        <f>F3141*C3141</f>
        <v>0</v>
      </c>
    </row>
    <row r="3142" spans="5:5">
      <c r="E3142" s="325">
        <f>F3142*C3142</f>
        <v>0</v>
      </c>
    </row>
    <row r="3143" spans="5:5">
      <c r="E3143" s="325">
        <f>F3143*C3143</f>
        <v>0</v>
      </c>
    </row>
    <row r="3144" spans="5:5">
      <c r="E3144" s="325">
        <f>F3144*C3144</f>
        <v>0</v>
      </c>
    </row>
    <row r="3145" spans="5:5">
      <c r="E3145" s="325">
        <f>F3145*C3145</f>
        <v>0</v>
      </c>
    </row>
    <row r="3146" spans="5:5">
      <c r="E3146" s="325">
        <f>F3146*C3146</f>
        <v>0</v>
      </c>
    </row>
    <row r="3147" spans="5:5">
      <c r="E3147" s="325">
        <f>F3147*C3147</f>
        <v>0</v>
      </c>
    </row>
    <row r="3148" spans="5:5">
      <c r="E3148" s="325">
        <f>F3148*C3148</f>
        <v>0</v>
      </c>
    </row>
    <row r="3149" spans="5:5">
      <c r="E3149" s="325">
        <f>F3149*C3149</f>
        <v>0</v>
      </c>
    </row>
    <row r="3150" spans="5:5">
      <c r="E3150" s="325">
        <f>F3150*C3150</f>
        <v>0</v>
      </c>
    </row>
    <row r="3151" spans="5:5">
      <c r="E3151" s="325">
        <f>F3151*C3151</f>
        <v>0</v>
      </c>
    </row>
    <row r="3152" spans="5:5">
      <c r="E3152" s="325">
        <f>F3152*C3152</f>
        <v>0</v>
      </c>
    </row>
    <row r="3153" spans="5:5">
      <c r="E3153" s="325">
        <f>F3153*C3153</f>
        <v>0</v>
      </c>
    </row>
    <row r="3154" spans="5:5">
      <c r="E3154" s="325">
        <f>F3154*C3154</f>
        <v>0</v>
      </c>
    </row>
    <row r="3155" spans="5:5">
      <c r="E3155" s="325">
        <f>F3155*C3155</f>
        <v>0</v>
      </c>
    </row>
    <row r="3156" spans="5:5">
      <c r="E3156" s="325">
        <f>F3156*C3156</f>
        <v>0</v>
      </c>
    </row>
    <row r="3157" spans="5:5">
      <c r="E3157" s="325">
        <f>F3157*C3157</f>
        <v>0</v>
      </c>
    </row>
    <row r="3158" spans="5:5">
      <c r="E3158" s="325">
        <f>F3158*C3158</f>
        <v>0</v>
      </c>
    </row>
    <row r="3159" spans="5:5">
      <c r="E3159" s="325">
        <f>F3159*C3159</f>
        <v>0</v>
      </c>
    </row>
    <row r="3160" spans="5:5">
      <c r="E3160" s="325">
        <f>F3160*C3160</f>
        <v>0</v>
      </c>
    </row>
    <row r="3161" spans="5:5">
      <c r="E3161" s="325">
        <f>F3161*C3161</f>
        <v>0</v>
      </c>
    </row>
    <row r="3162" spans="5:5">
      <c r="E3162" s="325">
        <f>F3162*C3162</f>
        <v>0</v>
      </c>
    </row>
    <row r="3163" spans="5:5">
      <c r="E3163" s="325">
        <f>F3163*C3163</f>
        <v>0</v>
      </c>
    </row>
    <row r="3164" spans="5:5">
      <c r="E3164" s="325">
        <f>F3164*C3164</f>
        <v>0</v>
      </c>
    </row>
    <row r="3165" spans="5:5">
      <c r="E3165" s="325">
        <f>F3165*C3165</f>
        <v>0</v>
      </c>
    </row>
    <row r="3166" spans="5:5">
      <c r="E3166" s="325">
        <f>F3166*C3166</f>
        <v>0</v>
      </c>
    </row>
    <row r="3167" spans="5:5">
      <c r="E3167" s="325">
        <f>F3167*C3167</f>
        <v>0</v>
      </c>
    </row>
    <row r="3168" spans="5:5">
      <c r="E3168" s="325">
        <f>F3168*C3168</f>
        <v>0</v>
      </c>
    </row>
    <row r="3169" spans="5:5">
      <c r="E3169" s="325">
        <f>F3169*C3169</f>
        <v>0</v>
      </c>
    </row>
    <row r="3170" spans="5:5">
      <c r="E3170" s="325">
        <f>F3170*C3170</f>
        <v>0</v>
      </c>
    </row>
    <row r="3171" spans="5:5">
      <c r="E3171" s="325">
        <f>F3171*C3171</f>
        <v>0</v>
      </c>
    </row>
    <row r="3172" spans="5:5">
      <c r="E3172" s="325">
        <f>F3172*C3172</f>
        <v>0</v>
      </c>
    </row>
    <row r="3173" spans="5:5">
      <c r="E3173" s="325">
        <f>F3173*C3173</f>
        <v>0</v>
      </c>
    </row>
    <row r="3174" spans="5:5">
      <c r="E3174" s="325">
        <f>F3174*C3174</f>
        <v>0</v>
      </c>
    </row>
    <row r="3175" spans="5:5">
      <c r="E3175" s="325">
        <f>F3175*C3175</f>
        <v>0</v>
      </c>
    </row>
    <row r="3176" spans="5:5">
      <c r="E3176" s="325">
        <f>F3176*C3176</f>
        <v>0</v>
      </c>
    </row>
    <row r="3177" spans="5:5">
      <c r="E3177" s="325">
        <f>F3177*C3177</f>
        <v>0</v>
      </c>
    </row>
    <row r="3178" spans="5:5">
      <c r="E3178" s="325">
        <f>F3178*C3178</f>
        <v>0</v>
      </c>
    </row>
    <row r="3179" spans="5:5">
      <c r="E3179" s="325">
        <f>F3179*C3179</f>
        <v>0</v>
      </c>
    </row>
    <row r="3180" spans="5:5">
      <c r="E3180" s="325">
        <f>F3180*C3180</f>
        <v>0</v>
      </c>
    </row>
    <row r="3181" spans="5:5">
      <c r="E3181" s="325">
        <f>F3181*C3181</f>
        <v>0</v>
      </c>
    </row>
    <row r="3182" spans="5:5">
      <c r="E3182" s="325">
        <f>F3182*C3182</f>
        <v>0</v>
      </c>
    </row>
    <row r="3183" spans="5:5">
      <c r="E3183" s="325">
        <f>F3183*C3183</f>
        <v>0</v>
      </c>
    </row>
    <row r="3184" spans="5:5">
      <c r="E3184" s="325">
        <f>F3184*C3184</f>
        <v>0</v>
      </c>
    </row>
    <row r="3185" spans="5:5">
      <c r="E3185" s="325">
        <f>F3185*C3185</f>
        <v>0</v>
      </c>
    </row>
    <row r="3186" spans="5:5">
      <c r="E3186" s="325">
        <f>F3186*C3186</f>
        <v>0</v>
      </c>
    </row>
    <row r="3187" spans="5:5">
      <c r="E3187" s="325">
        <f>F3187*C3187</f>
        <v>0</v>
      </c>
    </row>
    <row r="3188" spans="5:5">
      <c r="E3188" s="325">
        <f>F3188*C3188</f>
        <v>0</v>
      </c>
    </row>
    <row r="3189" spans="5:5">
      <c r="E3189" s="325">
        <f>F3189*C3189</f>
        <v>0</v>
      </c>
    </row>
    <row r="3190" spans="5:5">
      <c r="E3190" s="325">
        <f>F3190*C3190</f>
        <v>0</v>
      </c>
    </row>
    <row r="3191" spans="5:5">
      <c r="E3191" s="325">
        <f>F3191*C3191</f>
        <v>0</v>
      </c>
    </row>
    <row r="3192" spans="5:5">
      <c r="E3192" s="325">
        <f>F3192*C3192</f>
        <v>0</v>
      </c>
    </row>
    <row r="3193" spans="5:5">
      <c r="E3193" s="325">
        <f>F3193*C3193</f>
        <v>0</v>
      </c>
    </row>
    <row r="3194" spans="5:5">
      <c r="E3194" s="325">
        <f>F3194*C3194</f>
        <v>0</v>
      </c>
    </row>
    <row r="3195" spans="5:5">
      <c r="E3195" s="325">
        <f>F3195*C3195</f>
        <v>0</v>
      </c>
    </row>
    <row r="3196" spans="5:5">
      <c r="E3196" s="325">
        <f>F3196*C3196</f>
        <v>0</v>
      </c>
    </row>
    <row r="3197" spans="5:5">
      <c r="E3197" s="325">
        <f>F3197*C3197</f>
        <v>0</v>
      </c>
    </row>
    <row r="3198" spans="5:5">
      <c r="E3198" s="325">
        <f>F3198*C3198</f>
        <v>0</v>
      </c>
    </row>
    <row r="3199" spans="5:5">
      <c r="E3199" s="325">
        <f>F3199*C3199</f>
        <v>0</v>
      </c>
    </row>
    <row r="3200" spans="5:5">
      <c r="E3200" s="325">
        <f>F3200*C3200</f>
        <v>0</v>
      </c>
    </row>
    <row r="3201" spans="5:5">
      <c r="E3201" s="325">
        <f>F3201*C3201</f>
        <v>0</v>
      </c>
    </row>
    <row r="3202" spans="5:5">
      <c r="E3202" s="325">
        <f>F3202*C3202</f>
        <v>0</v>
      </c>
    </row>
    <row r="3203" spans="5:5">
      <c r="E3203" s="325">
        <f>F3203*C3203</f>
        <v>0</v>
      </c>
    </row>
    <row r="3204" spans="5:5">
      <c r="E3204" s="325">
        <f>F3204*C3204</f>
        <v>0</v>
      </c>
    </row>
    <row r="3205" spans="5:5">
      <c r="E3205" s="325">
        <f>F3205*C3205</f>
        <v>0</v>
      </c>
    </row>
    <row r="3206" spans="5:5">
      <c r="E3206" s="325">
        <f>F3206*C3206</f>
        <v>0</v>
      </c>
    </row>
    <row r="3207" spans="5:5">
      <c r="E3207" s="325">
        <f>F3207*C3207</f>
        <v>0</v>
      </c>
    </row>
    <row r="3208" spans="5:5">
      <c r="E3208" s="325">
        <f>F3208*C3208</f>
        <v>0</v>
      </c>
    </row>
    <row r="3209" spans="5:5">
      <c r="E3209" s="325">
        <f>F3209*C3209</f>
        <v>0</v>
      </c>
    </row>
    <row r="3210" spans="5:5">
      <c r="E3210" s="325">
        <f>F3210*C3210</f>
        <v>0</v>
      </c>
    </row>
    <row r="3211" spans="5:5">
      <c r="E3211" s="325">
        <f>F3211*C3211</f>
        <v>0</v>
      </c>
    </row>
    <row r="3212" spans="5:5">
      <c r="E3212" s="325">
        <f>F3212*C3212</f>
        <v>0</v>
      </c>
    </row>
    <row r="3213" spans="5:5">
      <c r="E3213" s="325">
        <f>F3213*C3213</f>
        <v>0</v>
      </c>
    </row>
    <row r="3214" spans="5:5">
      <c r="E3214" s="325">
        <f>F3214*C3214</f>
        <v>0</v>
      </c>
    </row>
    <row r="3215" spans="5:5">
      <c r="E3215" s="325">
        <f>F3215*C3215</f>
        <v>0</v>
      </c>
    </row>
    <row r="3216" spans="5:5">
      <c r="E3216" s="325">
        <f>F3216*C3216</f>
        <v>0</v>
      </c>
    </row>
    <row r="3217" spans="5:5">
      <c r="E3217" s="325">
        <f>F3217*C3217</f>
        <v>0</v>
      </c>
    </row>
    <row r="3218" spans="5:5">
      <c r="E3218" s="325">
        <f>F3218*C3218</f>
        <v>0</v>
      </c>
    </row>
    <row r="3219" spans="5:5">
      <c r="E3219" s="325">
        <f>F3219*C3219</f>
        <v>0</v>
      </c>
    </row>
    <row r="3220" spans="5:5">
      <c r="E3220" s="325">
        <f>F3220*C3220</f>
        <v>0</v>
      </c>
    </row>
    <row r="3221" spans="5:5">
      <c r="E3221" s="325">
        <f>F3221*C3221</f>
        <v>0</v>
      </c>
    </row>
    <row r="3222" spans="5:5">
      <c r="E3222" s="325">
        <f>F3222*C3222</f>
        <v>0</v>
      </c>
    </row>
    <row r="3223" spans="5:5">
      <c r="E3223" s="325">
        <f>F3223*C3223</f>
        <v>0</v>
      </c>
    </row>
    <row r="3224" spans="5:5">
      <c r="E3224" s="325">
        <f>F3224*C3224</f>
        <v>0</v>
      </c>
    </row>
    <row r="3225" spans="5:5">
      <c r="E3225" s="325">
        <f>F3225*C3225</f>
        <v>0</v>
      </c>
    </row>
    <row r="3226" spans="5:5">
      <c r="E3226" s="325">
        <f>F3226*C3226</f>
        <v>0</v>
      </c>
    </row>
    <row r="3227" spans="5:5">
      <c r="E3227" s="325">
        <f>F3227*C3227</f>
        <v>0</v>
      </c>
    </row>
    <row r="3228" spans="5:5">
      <c r="E3228" s="325">
        <f>F3228*C3228</f>
        <v>0</v>
      </c>
    </row>
    <row r="3229" spans="5:5">
      <c r="E3229" s="325">
        <f>F3229*C3229</f>
        <v>0</v>
      </c>
    </row>
    <row r="3230" spans="5:5">
      <c r="E3230" s="325">
        <f>F3230*C3230</f>
        <v>0</v>
      </c>
    </row>
    <row r="3231" spans="5:5">
      <c r="E3231" s="325">
        <f>F3231*C3231</f>
        <v>0</v>
      </c>
    </row>
    <row r="3232" spans="5:5">
      <c r="E3232" s="325">
        <f>F3232*C3232</f>
        <v>0</v>
      </c>
    </row>
    <row r="3233" spans="5:5">
      <c r="E3233" s="325">
        <f>F3233*C3233</f>
        <v>0</v>
      </c>
    </row>
    <row r="3234" spans="5:5">
      <c r="E3234" s="325">
        <f>F3234*C3234</f>
        <v>0</v>
      </c>
    </row>
    <row r="3235" spans="5:5">
      <c r="E3235" s="325">
        <f>F3235*C3235</f>
        <v>0</v>
      </c>
    </row>
    <row r="3236" spans="5:5">
      <c r="E3236" s="325">
        <f>F3236*C3236</f>
        <v>0</v>
      </c>
    </row>
    <row r="3237" spans="5:5">
      <c r="E3237" s="325">
        <f>F3237*C3237</f>
        <v>0</v>
      </c>
    </row>
    <row r="3238" spans="5:5">
      <c r="E3238" s="325">
        <f>F3238*C3238</f>
        <v>0</v>
      </c>
    </row>
    <row r="3239" spans="5:5">
      <c r="E3239" s="325">
        <f>F3239*C3239</f>
        <v>0</v>
      </c>
    </row>
    <row r="3240" spans="5:5">
      <c r="E3240" s="325">
        <f>F3240*C3240</f>
        <v>0</v>
      </c>
    </row>
    <row r="3241" spans="5:5">
      <c r="E3241" s="325">
        <f>F3241*C3241</f>
        <v>0</v>
      </c>
    </row>
    <row r="3242" spans="5:5">
      <c r="E3242" s="325">
        <f>F3242*C3242</f>
        <v>0</v>
      </c>
    </row>
    <row r="3243" spans="5:5">
      <c r="E3243" s="325">
        <f>F3243*C3243</f>
        <v>0</v>
      </c>
    </row>
    <row r="3244" spans="5:5">
      <c r="E3244" s="325">
        <f>F3244*C3244</f>
        <v>0</v>
      </c>
    </row>
    <row r="3245" spans="5:5">
      <c r="E3245" s="325">
        <f>F3245*C3245</f>
        <v>0</v>
      </c>
    </row>
    <row r="3246" spans="5:5">
      <c r="E3246" s="325">
        <f>F3246*C3246</f>
        <v>0</v>
      </c>
    </row>
    <row r="3247" spans="5:5">
      <c r="E3247" s="325">
        <f>F3247*C3247</f>
        <v>0</v>
      </c>
    </row>
    <row r="3248" spans="5:5">
      <c r="E3248" s="325">
        <f>F3248*C3248</f>
        <v>0</v>
      </c>
    </row>
    <row r="3249" spans="5:5">
      <c r="E3249" s="325">
        <f>F3249*C3249</f>
        <v>0</v>
      </c>
    </row>
    <row r="3250" spans="5:5">
      <c r="E3250" s="325">
        <f>F3250*C3250</f>
        <v>0</v>
      </c>
    </row>
    <row r="3251" spans="5:5">
      <c r="E3251" s="325">
        <f>F3251*C3251</f>
        <v>0</v>
      </c>
    </row>
    <row r="3252" spans="5:5">
      <c r="E3252" s="325">
        <f>F3252*C3252</f>
        <v>0</v>
      </c>
    </row>
    <row r="3253" spans="5:5">
      <c r="E3253" s="325">
        <f>F3253*C3253</f>
        <v>0</v>
      </c>
    </row>
    <row r="3254" spans="5:5">
      <c r="E3254" s="325">
        <f>F3254*C3254</f>
        <v>0</v>
      </c>
    </row>
    <row r="3255" spans="5:5">
      <c r="E3255" s="325">
        <f>F3255*C3255</f>
        <v>0</v>
      </c>
    </row>
    <row r="3256" spans="5:5">
      <c r="E3256" s="325">
        <f>F3256*C3256</f>
        <v>0</v>
      </c>
    </row>
    <row r="3257" spans="5:5">
      <c r="E3257" s="325">
        <f>F3257*C3257</f>
        <v>0</v>
      </c>
    </row>
    <row r="3258" spans="5:5">
      <c r="E3258" s="325">
        <f>F3258*C3258</f>
        <v>0</v>
      </c>
    </row>
    <row r="3259" spans="5:5">
      <c r="E3259" s="325">
        <f>F3259*C3259</f>
        <v>0</v>
      </c>
    </row>
    <row r="3260" spans="5:5">
      <c r="E3260" s="325">
        <f>F3260*C3260</f>
        <v>0</v>
      </c>
    </row>
    <row r="3261" spans="5:5">
      <c r="E3261" s="325">
        <f>F3261*C3261</f>
        <v>0</v>
      </c>
    </row>
    <row r="3262" spans="5:5">
      <c r="E3262" s="325">
        <f>F3262*C3262</f>
        <v>0</v>
      </c>
    </row>
    <row r="3263" spans="5:5">
      <c r="E3263" s="325">
        <f>F3263*C3263</f>
        <v>0</v>
      </c>
    </row>
    <row r="3264" spans="5:5">
      <c r="E3264" s="325">
        <f>F3264*C3264</f>
        <v>0</v>
      </c>
    </row>
    <row r="3265" spans="5:5">
      <c r="E3265" s="325">
        <f>F3265*C3265</f>
        <v>0</v>
      </c>
    </row>
    <row r="3266" spans="5:5">
      <c r="E3266" s="325">
        <f>F3266*C3266</f>
        <v>0</v>
      </c>
    </row>
    <row r="3267" spans="5:5">
      <c r="E3267" s="325">
        <f>F3267*C3267</f>
        <v>0</v>
      </c>
    </row>
    <row r="3268" spans="5:5">
      <c r="E3268" s="325">
        <f>F3268*C3268</f>
        <v>0</v>
      </c>
    </row>
    <row r="3269" spans="5:5">
      <c r="E3269" s="325">
        <f>F3269*C3269</f>
        <v>0</v>
      </c>
    </row>
    <row r="3270" spans="5:5">
      <c r="E3270" s="325">
        <f>F3270*C3270</f>
        <v>0</v>
      </c>
    </row>
    <row r="3271" spans="5:5">
      <c r="E3271" s="325">
        <f>F3271*C3271</f>
        <v>0</v>
      </c>
    </row>
    <row r="3272" spans="5:5">
      <c r="E3272" s="325">
        <f>F3272*C3272</f>
        <v>0</v>
      </c>
    </row>
    <row r="3273" spans="5:5">
      <c r="E3273" s="325">
        <f>F3273*C3273</f>
        <v>0</v>
      </c>
    </row>
    <row r="3274" spans="5:5">
      <c r="E3274" s="325">
        <f>F3274*C3274</f>
        <v>0</v>
      </c>
    </row>
    <row r="3275" spans="5:5">
      <c r="E3275" s="325">
        <f>F3275*C3275</f>
        <v>0</v>
      </c>
    </row>
    <row r="3276" spans="5:5">
      <c r="E3276" s="325">
        <f>F3276*C3276</f>
        <v>0</v>
      </c>
    </row>
    <row r="3277" spans="5:5">
      <c r="E3277" s="325">
        <f>F3277*C3277</f>
        <v>0</v>
      </c>
    </row>
    <row r="3278" spans="5:5">
      <c r="E3278" s="325">
        <f>F3278*C3278</f>
        <v>0</v>
      </c>
    </row>
    <row r="3279" spans="5:5">
      <c r="E3279" s="325">
        <f>F3279*C3279</f>
        <v>0</v>
      </c>
    </row>
    <row r="3280" spans="5:5">
      <c r="E3280" s="325">
        <f>F3280*C3280</f>
        <v>0</v>
      </c>
    </row>
    <row r="3281" spans="5:5">
      <c r="E3281" s="325">
        <f>F3281*C3281</f>
        <v>0</v>
      </c>
    </row>
    <row r="3282" spans="5:5">
      <c r="E3282" s="325">
        <f>F3282*C3282</f>
        <v>0</v>
      </c>
    </row>
    <row r="3283" spans="5:5">
      <c r="E3283" s="325">
        <f>F3283*C3283</f>
        <v>0</v>
      </c>
    </row>
    <row r="3284" spans="5:5">
      <c r="E3284" s="325">
        <f>F3284*C3284</f>
        <v>0</v>
      </c>
    </row>
    <row r="3285" spans="5:5">
      <c r="E3285" s="325">
        <f>F3285*C3285</f>
        <v>0</v>
      </c>
    </row>
    <row r="3286" spans="5:5">
      <c r="E3286" s="325">
        <f>F3286*C3286</f>
        <v>0</v>
      </c>
    </row>
    <row r="3287" spans="5:5">
      <c r="E3287" s="325">
        <f>F3287*C3287</f>
        <v>0</v>
      </c>
    </row>
    <row r="3288" spans="5:5">
      <c r="E3288" s="325">
        <f>F3288*C3288</f>
        <v>0</v>
      </c>
    </row>
    <row r="3289" spans="5:5">
      <c r="E3289" s="325">
        <f>F3289*C3289</f>
        <v>0</v>
      </c>
    </row>
    <row r="3290" spans="5:5">
      <c r="E3290" s="325">
        <f>F3290*C3290</f>
        <v>0</v>
      </c>
    </row>
    <row r="3291" spans="5:5">
      <c r="E3291" s="325">
        <f>F3291*C3291</f>
        <v>0</v>
      </c>
    </row>
    <row r="3292" spans="5:5">
      <c r="E3292" s="325">
        <f>F3292*C3292</f>
        <v>0</v>
      </c>
    </row>
    <row r="3293" spans="5:5">
      <c r="E3293" s="325">
        <f>F3293*C3293</f>
        <v>0</v>
      </c>
    </row>
    <row r="3294" spans="5:5">
      <c r="E3294" s="325">
        <f>F3294*C3294</f>
        <v>0</v>
      </c>
    </row>
    <row r="3295" spans="5:5">
      <c r="E3295" s="325">
        <f>F3295*C3295</f>
        <v>0</v>
      </c>
    </row>
    <row r="3296" spans="5:5">
      <c r="E3296" s="325">
        <f>F3296*C3296</f>
        <v>0</v>
      </c>
    </row>
    <row r="3297" spans="5:5">
      <c r="E3297" s="325">
        <f>F3297*C3297</f>
        <v>0</v>
      </c>
    </row>
    <row r="3298" spans="5:5">
      <c r="E3298" s="325">
        <f>F3298*C3298</f>
        <v>0</v>
      </c>
    </row>
    <row r="3299" spans="5:5">
      <c r="E3299" s="325">
        <f>F3299*C3299</f>
        <v>0</v>
      </c>
    </row>
    <row r="3300" spans="5:5">
      <c r="E3300" s="325">
        <f>F3300*C3300</f>
        <v>0</v>
      </c>
    </row>
    <row r="3301" spans="5:5">
      <c r="E3301" s="325">
        <f>F3301*C3301</f>
        <v>0</v>
      </c>
    </row>
    <row r="3302" spans="5:5">
      <c r="E3302" s="325">
        <f>F3302*C3302</f>
        <v>0</v>
      </c>
    </row>
    <row r="3303" spans="5:5">
      <c r="E3303" s="325">
        <f>F3303*C3303</f>
        <v>0</v>
      </c>
    </row>
    <row r="3304" spans="5:5">
      <c r="E3304" s="325">
        <f>F3304*C3304</f>
        <v>0</v>
      </c>
    </row>
    <row r="3305" spans="5:5">
      <c r="E3305" s="325">
        <f>F3305*C3305</f>
        <v>0</v>
      </c>
    </row>
    <row r="3306" spans="5:5">
      <c r="E3306" s="325">
        <f>F3306*C3306</f>
        <v>0</v>
      </c>
    </row>
    <row r="3307" spans="5:5">
      <c r="E3307" s="325">
        <f>F3307*C3307</f>
        <v>0</v>
      </c>
    </row>
    <row r="3308" spans="5:5">
      <c r="E3308" s="325">
        <f>F3308*C3308</f>
        <v>0</v>
      </c>
    </row>
    <row r="3309" spans="5:5">
      <c r="E3309" s="325">
        <f>F3309*C3309</f>
        <v>0</v>
      </c>
    </row>
    <row r="3310" spans="5:5">
      <c r="E3310" s="325">
        <f>F3310*C3310</f>
        <v>0</v>
      </c>
    </row>
    <row r="3311" spans="5:5">
      <c r="E3311" s="325">
        <f>F3311*C3311</f>
        <v>0</v>
      </c>
    </row>
    <row r="3312" spans="5:5">
      <c r="E3312" s="325">
        <f>F3312*C3312</f>
        <v>0</v>
      </c>
    </row>
    <row r="3313" spans="5:5">
      <c r="E3313" s="325">
        <f>F3313*C3313</f>
        <v>0</v>
      </c>
    </row>
    <row r="3314" spans="5:5">
      <c r="E3314" s="325">
        <f>F3314*C3314</f>
        <v>0</v>
      </c>
    </row>
    <row r="3315" spans="5:5">
      <c r="E3315" s="325">
        <f>F3315*C3315</f>
        <v>0</v>
      </c>
    </row>
    <row r="3316" spans="5:5">
      <c r="E3316" s="325">
        <f>F3316*C3316</f>
        <v>0</v>
      </c>
    </row>
    <row r="3317" spans="5:5">
      <c r="E3317" s="325">
        <f>F3317*C3317</f>
        <v>0</v>
      </c>
    </row>
    <row r="3318" spans="5:5">
      <c r="E3318" s="325">
        <f>F3318*C3318</f>
        <v>0</v>
      </c>
    </row>
    <row r="3319" spans="5:5">
      <c r="E3319" s="325">
        <f>F3319*C3319</f>
        <v>0</v>
      </c>
    </row>
    <row r="3320" spans="5:5">
      <c r="E3320" s="325">
        <f>F3320*C3320</f>
        <v>0</v>
      </c>
    </row>
    <row r="3321" spans="5:5">
      <c r="E3321" s="325">
        <f>F3321*C3321</f>
        <v>0</v>
      </c>
    </row>
    <row r="3322" spans="5:5">
      <c r="E3322" s="325">
        <f>F3322*C3322</f>
        <v>0</v>
      </c>
    </row>
    <row r="3323" spans="5:5">
      <c r="E3323" s="325">
        <f>F3323*C3323</f>
        <v>0</v>
      </c>
    </row>
    <row r="3324" spans="5:5">
      <c r="E3324" s="325">
        <f>F3324*C3324</f>
        <v>0</v>
      </c>
    </row>
    <row r="3325" spans="5:5">
      <c r="E3325" s="325">
        <f>F3325*C3325</f>
        <v>0</v>
      </c>
    </row>
    <row r="3326" spans="5:5">
      <c r="E3326" s="325">
        <f>F3326*C3326</f>
        <v>0</v>
      </c>
    </row>
    <row r="3327" spans="5:5">
      <c r="E3327" s="325">
        <f>F3327*C3327</f>
        <v>0</v>
      </c>
    </row>
    <row r="3328" spans="5:5">
      <c r="E3328" s="325">
        <f>F3328*C3328</f>
        <v>0</v>
      </c>
    </row>
    <row r="3329" spans="5:5">
      <c r="E3329" s="325">
        <f>F3329*C3329</f>
        <v>0</v>
      </c>
    </row>
    <row r="3330" spans="5:5">
      <c r="E3330" s="325">
        <f>F3330*C3330</f>
        <v>0</v>
      </c>
    </row>
    <row r="3331" spans="5:5">
      <c r="E3331" s="325">
        <f>F3331*C3331</f>
        <v>0</v>
      </c>
    </row>
    <row r="3332" spans="5:5">
      <c r="E3332" s="325">
        <f>F3332*C3332</f>
        <v>0</v>
      </c>
    </row>
    <row r="3333" spans="5:5">
      <c r="E3333" s="325">
        <f>F3333*C3333</f>
        <v>0</v>
      </c>
    </row>
    <row r="3334" spans="5:5">
      <c r="E3334" s="325">
        <f>F3334*C3334</f>
        <v>0</v>
      </c>
    </row>
    <row r="3335" spans="5:5">
      <c r="E3335" s="325">
        <f>F3335*C3335</f>
        <v>0</v>
      </c>
    </row>
    <row r="3336" spans="5:5">
      <c r="E3336" s="325">
        <f>F3336*C3336</f>
        <v>0</v>
      </c>
    </row>
    <row r="3337" spans="5:5">
      <c r="E3337" s="325">
        <f>F3337*C3337</f>
        <v>0</v>
      </c>
    </row>
    <row r="3338" spans="5:5">
      <c r="E3338" s="325">
        <f>F3338*C3338</f>
        <v>0</v>
      </c>
    </row>
    <row r="3339" spans="5:5">
      <c r="E3339" s="325">
        <f>F3339*C3339</f>
        <v>0</v>
      </c>
    </row>
    <row r="3340" spans="5:5">
      <c r="E3340" s="325">
        <f>F3340*C3340</f>
        <v>0</v>
      </c>
    </row>
    <row r="3341" spans="5:5">
      <c r="E3341" s="325">
        <f>F3341*C3341</f>
        <v>0</v>
      </c>
    </row>
    <row r="3342" spans="5:5">
      <c r="E3342" s="325">
        <f>F3342*C3342</f>
        <v>0</v>
      </c>
    </row>
    <row r="3343" spans="5:5">
      <c r="E3343" s="325">
        <f>F3343*C3343</f>
        <v>0</v>
      </c>
    </row>
    <row r="3344" spans="5:5">
      <c r="E3344" s="325">
        <f>F3344*C3344</f>
        <v>0</v>
      </c>
    </row>
    <row r="3345" spans="5:5">
      <c r="E3345" s="325">
        <f>F3345*C3345</f>
        <v>0</v>
      </c>
    </row>
    <row r="3346" spans="5:5">
      <c r="E3346" s="325">
        <f>F3346*C3346</f>
        <v>0</v>
      </c>
    </row>
    <row r="3347" spans="5:5">
      <c r="E3347" s="325">
        <f>F3347*C3347</f>
        <v>0</v>
      </c>
    </row>
    <row r="3348" spans="5:5">
      <c r="E3348" s="325">
        <f>F3348*C3348</f>
        <v>0</v>
      </c>
    </row>
    <row r="3349" spans="5:5">
      <c r="E3349" s="325">
        <f>F3349*C3349</f>
        <v>0</v>
      </c>
    </row>
    <row r="3350" spans="5:5">
      <c r="E3350" s="325">
        <f>F3350*C3350</f>
        <v>0</v>
      </c>
    </row>
    <row r="3351" spans="5:5">
      <c r="E3351" s="325">
        <f>F3351*C3351</f>
        <v>0</v>
      </c>
    </row>
    <row r="3352" spans="5:5">
      <c r="E3352" s="325">
        <f>F3352*C3352</f>
        <v>0</v>
      </c>
    </row>
    <row r="3353" spans="5:5">
      <c r="E3353" s="325">
        <f>F3353*C3353</f>
        <v>0</v>
      </c>
    </row>
    <row r="3354" spans="5:5">
      <c r="E3354" s="325">
        <f>F3354*C3354</f>
        <v>0</v>
      </c>
    </row>
    <row r="3355" spans="5:5">
      <c r="E3355" s="325">
        <f>F3355*C3355</f>
        <v>0</v>
      </c>
    </row>
    <row r="3356" spans="5:5">
      <c r="E3356" s="325">
        <f>F3356*C3356</f>
        <v>0</v>
      </c>
    </row>
    <row r="3357" spans="5:5">
      <c r="E3357" s="325">
        <f>F3357*C3357</f>
        <v>0</v>
      </c>
    </row>
    <row r="3358" spans="5:5">
      <c r="E3358" s="325">
        <f>F3358*C3358</f>
        <v>0</v>
      </c>
    </row>
    <row r="3359" spans="5:5">
      <c r="E3359" s="325">
        <f>F3359*C3359</f>
        <v>0</v>
      </c>
    </row>
    <row r="3360" spans="5:5">
      <c r="E3360" s="325">
        <f>F3360*C3360</f>
        <v>0</v>
      </c>
    </row>
    <row r="3361" spans="5:5">
      <c r="E3361" s="325">
        <f>F3361*C3361</f>
        <v>0</v>
      </c>
    </row>
    <row r="3362" spans="5:5">
      <c r="E3362" s="325">
        <f>F3362*C3362</f>
        <v>0</v>
      </c>
    </row>
    <row r="3363" spans="5:5">
      <c r="E3363" s="325">
        <f>F3363*C3363</f>
        <v>0</v>
      </c>
    </row>
    <row r="3364" spans="5:5">
      <c r="E3364" s="325">
        <f>F3364*C3364</f>
        <v>0</v>
      </c>
    </row>
    <row r="3365" spans="5:5">
      <c r="E3365" s="325">
        <f>F3365*C3365</f>
        <v>0</v>
      </c>
    </row>
    <row r="3366" spans="5:5">
      <c r="E3366" s="325">
        <f>F3366*C3366</f>
        <v>0</v>
      </c>
    </row>
    <row r="3367" spans="5:5">
      <c r="E3367" s="325">
        <f>F3367*C3367</f>
        <v>0</v>
      </c>
    </row>
    <row r="3368" spans="5:5">
      <c r="E3368" s="325">
        <f>F3368*C3368</f>
        <v>0</v>
      </c>
    </row>
    <row r="3369" spans="5:5">
      <c r="E3369" s="325">
        <f>F3369*C3369</f>
        <v>0</v>
      </c>
    </row>
    <row r="3370" spans="5:5">
      <c r="E3370" s="325">
        <f>F3370*C3370</f>
        <v>0</v>
      </c>
    </row>
    <row r="3371" spans="5:5">
      <c r="E3371" s="325">
        <f>F3371*C3371</f>
        <v>0</v>
      </c>
    </row>
    <row r="3372" spans="5:5">
      <c r="E3372" s="325">
        <f>F3372*C3372</f>
        <v>0</v>
      </c>
    </row>
    <row r="3373" spans="5:5">
      <c r="E3373" s="325">
        <f>F3373*C3373</f>
        <v>0</v>
      </c>
    </row>
    <row r="3374" spans="5:5">
      <c r="E3374" s="325">
        <f>F3374*C3374</f>
        <v>0</v>
      </c>
    </row>
    <row r="3375" spans="5:5">
      <c r="E3375" s="325">
        <f>F3375*C3375</f>
        <v>0</v>
      </c>
    </row>
    <row r="3376" spans="5:5">
      <c r="E3376" s="325">
        <f>F3376*C3376</f>
        <v>0</v>
      </c>
    </row>
    <row r="3377" spans="5:5">
      <c r="E3377" s="325">
        <f>F3377*C3377</f>
        <v>0</v>
      </c>
    </row>
    <row r="3378" spans="5:5">
      <c r="E3378" s="325">
        <f>F3378*C3378</f>
        <v>0</v>
      </c>
    </row>
    <row r="3379" spans="5:5">
      <c r="E3379" s="325">
        <f>F3379*C3379</f>
        <v>0</v>
      </c>
    </row>
    <row r="3380" spans="5:5">
      <c r="E3380" s="325">
        <f>F3380*C3380</f>
        <v>0</v>
      </c>
    </row>
    <row r="3381" spans="5:5">
      <c r="E3381" s="325">
        <f>F3381*C3381</f>
        <v>0</v>
      </c>
    </row>
    <row r="3382" spans="5:5">
      <c r="E3382" s="325">
        <f>F3382*C3382</f>
        <v>0</v>
      </c>
    </row>
    <row r="3383" spans="5:5">
      <c r="E3383" s="325">
        <f>F3383*C3383</f>
        <v>0</v>
      </c>
    </row>
    <row r="3384" spans="5:5">
      <c r="E3384" s="325">
        <f>F3384*C3384</f>
        <v>0</v>
      </c>
    </row>
    <row r="3385" spans="5:5">
      <c r="E3385" s="325">
        <f>F3385*C3385</f>
        <v>0</v>
      </c>
    </row>
    <row r="3386" spans="5:5">
      <c r="E3386" s="325">
        <f>F3386*C3386</f>
        <v>0</v>
      </c>
    </row>
    <row r="3387" spans="5:5">
      <c r="E3387" s="325">
        <f>F3387*C3387</f>
        <v>0</v>
      </c>
    </row>
    <row r="3388" spans="5:5">
      <c r="E3388" s="325">
        <f>F3388*C3388</f>
        <v>0</v>
      </c>
    </row>
    <row r="3389" spans="5:5">
      <c r="E3389" s="325">
        <f>F3389*C3389</f>
        <v>0</v>
      </c>
    </row>
    <row r="3390" spans="5:5">
      <c r="E3390" s="325">
        <f>F3390*C3390</f>
        <v>0</v>
      </c>
    </row>
    <row r="3391" spans="5:5">
      <c r="E3391" s="325">
        <f>F3391*C3391</f>
        <v>0</v>
      </c>
    </row>
    <row r="3392" spans="5:5">
      <c r="E3392" s="325">
        <f>F3392*C3392</f>
        <v>0</v>
      </c>
    </row>
    <row r="3393" spans="5:5">
      <c r="E3393" s="325">
        <f>F3393*C3393</f>
        <v>0</v>
      </c>
    </row>
    <row r="3394" spans="5:5">
      <c r="E3394" s="325">
        <f>F3394*C3394</f>
        <v>0</v>
      </c>
    </row>
    <row r="3395" spans="5:5">
      <c r="E3395" s="325">
        <f>F3395*C3395</f>
        <v>0</v>
      </c>
    </row>
    <row r="3396" spans="5:5">
      <c r="E3396" s="325">
        <f>F3396*C3396</f>
        <v>0</v>
      </c>
    </row>
    <row r="3397" spans="5:5">
      <c r="E3397" s="325">
        <f>F3397*C3397</f>
        <v>0</v>
      </c>
    </row>
    <row r="3398" spans="5:5">
      <c r="E3398" s="325">
        <f>F3398*C3398</f>
        <v>0</v>
      </c>
    </row>
    <row r="3399" spans="5:5">
      <c r="E3399" s="325">
        <f>F3399*C3399</f>
        <v>0</v>
      </c>
    </row>
    <row r="3400" spans="5:5">
      <c r="E3400" s="325">
        <f>F3400*C3400</f>
        <v>0</v>
      </c>
    </row>
    <row r="3401" spans="5:5">
      <c r="E3401" s="325">
        <f>F3401*C3401</f>
        <v>0</v>
      </c>
    </row>
    <row r="3402" spans="5:5">
      <c r="E3402" s="325">
        <f>F3402*C3402</f>
        <v>0</v>
      </c>
    </row>
    <row r="3403" spans="5:5">
      <c r="E3403" s="325">
        <f>F3403*C3403</f>
        <v>0</v>
      </c>
    </row>
    <row r="3404" spans="5:5">
      <c r="E3404" s="325">
        <f>F3404*C3404</f>
        <v>0</v>
      </c>
    </row>
    <row r="3405" spans="5:5">
      <c r="E3405" s="325">
        <f>F3405*C3405</f>
        <v>0</v>
      </c>
    </row>
    <row r="3406" spans="5:5">
      <c r="E3406" s="325">
        <f>F3406*C3406</f>
        <v>0</v>
      </c>
    </row>
    <row r="3407" spans="5:5">
      <c r="E3407" s="325">
        <f>F3407*C3407</f>
        <v>0</v>
      </c>
    </row>
    <row r="3408" spans="5:5">
      <c r="E3408" s="325">
        <f>F3408*C3408</f>
        <v>0</v>
      </c>
    </row>
    <row r="3409" spans="5:5">
      <c r="E3409" s="325">
        <f>F3409*C3409</f>
        <v>0</v>
      </c>
    </row>
    <row r="3410" spans="5:5">
      <c r="E3410" s="325">
        <f>F3410*C3410</f>
        <v>0</v>
      </c>
    </row>
    <row r="3411" spans="5:5">
      <c r="E3411" s="325">
        <f>F3411*C3411</f>
        <v>0</v>
      </c>
    </row>
    <row r="3412" spans="5:5">
      <c r="E3412" s="325">
        <f>F3412*C3412</f>
        <v>0</v>
      </c>
    </row>
    <row r="3413" spans="5:5">
      <c r="E3413" s="325">
        <f>F3413*C3413</f>
        <v>0</v>
      </c>
    </row>
    <row r="3414" spans="5:5">
      <c r="E3414" s="325">
        <f>F3414*C3414</f>
        <v>0</v>
      </c>
    </row>
    <row r="3415" spans="5:5">
      <c r="E3415" s="325">
        <f>F3415*C3415</f>
        <v>0</v>
      </c>
    </row>
    <row r="3416" spans="5:5">
      <c r="E3416" s="325">
        <f>F3416*C3416</f>
        <v>0</v>
      </c>
    </row>
    <row r="3417" spans="5:5">
      <c r="E3417" s="325">
        <f>F3417*C3417</f>
        <v>0</v>
      </c>
    </row>
    <row r="3418" spans="5:5">
      <c r="E3418" s="325">
        <f>F3418*C3418</f>
        <v>0</v>
      </c>
    </row>
    <row r="3419" spans="5:5">
      <c r="E3419" s="325">
        <f>F3419*C3419</f>
        <v>0</v>
      </c>
    </row>
    <row r="3420" spans="5:5">
      <c r="E3420" s="325">
        <f>F3420*C3420</f>
        <v>0</v>
      </c>
    </row>
    <row r="3421" spans="5:5">
      <c r="E3421" s="325">
        <f>F3421*C3421</f>
        <v>0</v>
      </c>
    </row>
    <row r="3422" spans="5:5">
      <c r="E3422" s="325">
        <f>F3422*C3422</f>
        <v>0</v>
      </c>
    </row>
    <row r="3423" spans="5:5">
      <c r="E3423" s="325">
        <f>F3423*C3423</f>
        <v>0</v>
      </c>
    </row>
    <row r="3424" spans="5:5">
      <c r="E3424" s="325">
        <f>F3424*C3424</f>
        <v>0</v>
      </c>
    </row>
    <row r="3425" spans="5:5">
      <c r="E3425" s="325">
        <f>F3425*C3425</f>
        <v>0</v>
      </c>
    </row>
    <row r="3426" spans="5:5">
      <c r="E3426" s="325">
        <f>F3426*C3426</f>
        <v>0</v>
      </c>
    </row>
    <row r="3427" spans="5:5">
      <c r="E3427" s="325">
        <f>F3427*C3427</f>
        <v>0</v>
      </c>
    </row>
    <row r="3428" spans="5:5">
      <c r="E3428" s="325">
        <f>F3428*C3428</f>
        <v>0</v>
      </c>
    </row>
    <row r="3429" spans="5:5">
      <c r="E3429" s="325">
        <f>F3429*C3429</f>
        <v>0</v>
      </c>
    </row>
    <row r="3430" spans="5:5">
      <c r="E3430" s="325">
        <f>F3430*C3430</f>
        <v>0</v>
      </c>
    </row>
    <row r="3431" spans="5:5">
      <c r="E3431" s="325">
        <f>F3431*C3431</f>
        <v>0</v>
      </c>
    </row>
    <row r="3432" spans="5:5">
      <c r="E3432" s="325">
        <f>F3432*C3432</f>
        <v>0</v>
      </c>
    </row>
    <row r="3433" spans="5:5">
      <c r="E3433" s="325">
        <f>F3433*C3433</f>
        <v>0</v>
      </c>
    </row>
    <row r="3434" spans="5:5">
      <c r="E3434" s="325">
        <f>F3434*C3434</f>
        <v>0</v>
      </c>
    </row>
    <row r="3435" spans="5:5">
      <c r="E3435" s="325">
        <f>F3435*C3435</f>
        <v>0</v>
      </c>
    </row>
    <row r="3436" spans="5:5">
      <c r="E3436" s="325">
        <f>F3436*C3436</f>
        <v>0</v>
      </c>
    </row>
    <row r="3437" spans="5:5">
      <c r="E3437" s="325">
        <f>F3437*C3437</f>
        <v>0</v>
      </c>
    </row>
    <row r="3438" spans="5:5">
      <c r="E3438" s="325">
        <f>F3438*C3438</f>
        <v>0</v>
      </c>
    </row>
    <row r="3439" spans="5:5">
      <c r="E3439" s="325">
        <f>F3439*C3439</f>
        <v>0</v>
      </c>
    </row>
    <row r="3440" spans="5:5">
      <c r="E3440" s="325">
        <f>F3440*C3440</f>
        <v>0</v>
      </c>
    </row>
    <row r="3441" spans="5:5">
      <c r="E3441" s="325">
        <f>F3441*C3441</f>
        <v>0</v>
      </c>
    </row>
    <row r="3442" spans="5:5">
      <c r="E3442" s="325">
        <f>F3442*C3442</f>
        <v>0</v>
      </c>
    </row>
    <row r="3443" spans="5:5">
      <c r="E3443" s="325">
        <f>F3443*C3443</f>
        <v>0</v>
      </c>
    </row>
    <row r="3444" spans="5:5">
      <c r="E3444" s="325">
        <f>F3444*C3444</f>
        <v>0</v>
      </c>
    </row>
    <row r="3445" spans="5:5">
      <c r="E3445" s="325">
        <f>F3445*C3445</f>
        <v>0</v>
      </c>
    </row>
    <row r="3446" spans="5:5">
      <c r="E3446" s="325">
        <f>F3446*C3446</f>
        <v>0</v>
      </c>
    </row>
    <row r="3447" spans="5:5">
      <c r="E3447" s="325">
        <f>F3447*C3447</f>
        <v>0</v>
      </c>
    </row>
    <row r="3448" spans="5:5">
      <c r="E3448" s="325">
        <f>F3448*C3448</f>
        <v>0</v>
      </c>
    </row>
    <row r="3449" spans="5:5">
      <c r="E3449" s="325">
        <f>F3449*C3449</f>
        <v>0</v>
      </c>
    </row>
    <row r="3450" spans="5:5">
      <c r="E3450" s="325">
        <f>F3450*C3450</f>
        <v>0</v>
      </c>
    </row>
    <row r="3451" spans="5:5">
      <c r="E3451" s="325">
        <f>F3451*C3451</f>
        <v>0</v>
      </c>
    </row>
    <row r="3452" spans="5:5">
      <c r="E3452" s="325">
        <f>F3452*C3452</f>
        <v>0</v>
      </c>
    </row>
    <row r="3453" spans="5:5">
      <c r="E3453" s="325">
        <f>F3453*C3453</f>
        <v>0</v>
      </c>
    </row>
    <row r="3454" spans="5:5">
      <c r="E3454" s="325">
        <f>F3454*C3454</f>
        <v>0</v>
      </c>
    </row>
    <row r="3455" spans="5:5">
      <c r="E3455" s="325">
        <f>F3455*C3455</f>
        <v>0</v>
      </c>
    </row>
    <row r="3456" spans="5:5">
      <c r="E3456" s="325">
        <f>F3456*C3456</f>
        <v>0</v>
      </c>
    </row>
    <row r="3457" spans="5:5">
      <c r="E3457" s="325">
        <f>F3457*C3457</f>
        <v>0</v>
      </c>
    </row>
    <row r="3458" spans="5:5">
      <c r="E3458" s="325">
        <f>F3458*C3458</f>
        <v>0</v>
      </c>
    </row>
    <row r="3459" spans="5:5">
      <c r="E3459" s="325">
        <f>F3459*C3459</f>
        <v>0</v>
      </c>
    </row>
    <row r="3460" spans="5:5">
      <c r="E3460" s="325">
        <f>F3460*C3460</f>
        <v>0</v>
      </c>
    </row>
    <row r="3461" spans="5:5">
      <c r="E3461" s="325">
        <f>F3461*C3461</f>
        <v>0</v>
      </c>
    </row>
    <row r="3462" spans="5:5">
      <c r="E3462" s="325">
        <f>F3462*C3462</f>
        <v>0</v>
      </c>
    </row>
    <row r="3463" spans="5:5">
      <c r="E3463" s="325">
        <f>F3463*C3463</f>
        <v>0</v>
      </c>
    </row>
    <row r="3464" spans="5:5">
      <c r="E3464" s="325">
        <f>F3464*C3464</f>
        <v>0</v>
      </c>
    </row>
    <row r="3465" spans="5:5">
      <c r="E3465" s="325">
        <f>F3465*C3465</f>
        <v>0</v>
      </c>
    </row>
    <row r="3466" spans="5:5">
      <c r="E3466" s="325">
        <f>F3466*C3466</f>
        <v>0</v>
      </c>
    </row>
    <row r="3467" spans="5:5">
      <c r="E3467" s="325">
        <f>F3467*C3467</f>
        <v>0</v>
      </c>
    </row>
    <row r="3468" spans="5:5">
      <c r="E3468" s="325">
        <f>F3468*C3468</f>
        <v>0</v>
      </c>
    </row>
    <row r="3469" spans="5:5">
      <c r="E3469" s="325">
        <f>F3469*C3469</f>
        <v>0</v>
      </c>
    </row>
    <row r="3470" spans="5:5">
      <c r="E3470" s="325">
        <f>F3470*C3470</f>
        <v>0</v>
      </c>
    </row>
    <row r="3471" spans="5:5">
      <c r="E3471" s="325">
        <f>F3471*C3471</f>
        <v>0</v>
      </c>
    </row>
    <row r="3472" spans="5:5">
      <c r="E3472" s="325">
        <f>F3472*C3472</f>
        <v>0</v>
      </c>
    </row>
    <row r="3473" spans="5:5">
      <c r="E3473" s="325">
        <f>F3473*C3473</f>
        <v>0</v>
      </c>
    </row>
    <row r="3474" spans="5:5">
      <c r="E3474" s="325">
        <f>F3474*C3474</f>
        <v>0</v>
      </c>
    </row>
    <row r="3475" spans="5:5">
      <c r="E3475" s="325">
        <f>F3475*C3475</f>
        <v>0</v>
      </c>
    </row>
    <row r="3476" spans="5:5">
      <c r="E3476" s="325">
        <f>F3476*C3476</f>
        <v>0</v>
      </c>
    </row>
    <row r="3477" spans="5:5">
      <c r="E3477" s="325">
        <f>F3477*C3477</f>
        <v>0</v>
      </c>
    </row>
    <row r="3478" spans="5:5">
      <c r="E3478" s="325">
        <f>F3478*C3478</f>
        <v>0</v>
      </c>
    </row>
    <row r="3479" spans="5:5">
      <c r="E3479" s="325">
        <f>F3479*C3479</f>
        <v>0</v>
      </c>
    </row>
    <row r="3480" spans="5:5">
      <c r="E3480" s="325">
        <f>F3480*C3480</f>
        <v>0</v>
      </c>
    </row>
    <row r="3481" spans="5:5">
      <c r="E3481" s="325">
        <f>F3481*C3481</f>
        <v>0</v>
      </c>
    </row>
    <row r="3482" spans="5:5">
      <c r="E3482" s="325">
        <f>F3482*C3482</f>
        <v>0</v>
      </c>
    </row>
    <row r="3483" spans="5:5">
      <c r="E3483" s="325">
        <f>F3483*C3483</f>
        <v>0</v>
      </c>
    </row>
    <row r="3484" spans="5:5">
      <c r="E3484" s="325">
        <f>F3484*C3484</f>
        <v>0</v>
      </c>
    </row>
    <row r="3485" spans="5:5">
      <c r="E3485" s="325">
        <f>F3485*C3485</f>
        <v>0</v>
      </c>
    </row>
    <row r="3486" spans="5:5">
      <c r="E3486" s="325">
        <f>F3486*C3486</f>
        <v>0</v>
      </c>
    </row>
    <row r="3487" spans="5:5">
      <c r="E3487" s="325">
        <f>F3487*C3487</f>
        <v>0</v>
      </c>
    </row>
    <row r="3488" spans="5:5">
      <c r="E3488" s="325">
        <f>F3488*C3488</f>
        <v>0</v>
      </c>
    </row>
    <row r="3489" spans="5:5">
      <c r="E3489" s="325">
        <f>F3489*C3489</f>
        <v>0</v>
      </c>
    </row>
    <row r="3490" spans="5:5">
      <c r="E3490" s="325">
        <f>F3490*C3490</f>
        <v>0</v>
      </c>
    </row>
    <row r="3491" spans="5:5">
      <c r="E3491" s="325">
        <f>F3491*C3491</f>
        <v>0</v>
      </c>
    </row>
    <row r="3492" spans="5:5">
      <c r="E3492" s="325">
        <f>F3492*C3492</f>
        <v>0</v>
      </c>
    </row>
    <row r="3493" spans="5:5">
      <c r="E3493" s="325">
        <f>F3493*C3493</f>
        <v>0</v>
      </c>
    </row>
    <row r="3494" spans="5:5">
      <c r="E3494" s="325">
        <f>F3494*C3494</f>
        <v>0</v>
      </c>
    </row>
    <row r="3495" spans="5:5">
      <c r="E3495" s="325">
        <f>F3495*C3495</f>
        <v>0</v>
      </c>
    </row>
    <row r="3496" spans="5:5">
      <c r="E3496" s="325">
        <f>F3496*C3496</f>
        <v>0</v>
      </c>
    </row>
    <row r="3497" spans="5:5">
      <c r="E3497" s="325">
        <f>F3497*C3497</f>
        <v>0</v>
      </c>
    </row>
    <row r="3498" spans="5:5">
      <c r="E3498" s="325">
        <f>F3498*C3498</f>
        <v>0</v>
      </c>
    </row>
    <row r="3499" spans="5:5">
      <c r="E3499" s="325">
        <f>F3499*C3499</f>
        <v>0</v>
      </c>
    </row>
    <row r="3500" spans="5:5">
      <c r="E3500" s="325">
        <f>F3500*C3500</f>
        <v>0</v>
      </c>
    </row>
    <row r="3501" spans="5:5">
      <c r="E3501" s="325">
        <f>F3501*C3501</f>
        <v>0</v>
      </c>
    </row>
    <row r="3502" spans="5:5">
      <c r="E3502" s="325">
        <f>F3502*C3502</f>
        <v>0</v>
      </c>
    </row>
    <row r="3503" spans="5:5">
      <c r="E3503" s="325">
        <f>F3503*C3503</f>
        <v>0</v>
      </c>
    </row>
    <row r="3504" spans="5:5">
      <c r="E3504" s="325">
        <f>F3504*C3504</f>
        <v>0</v>
      </c>
    </row>
    <row r="3505" spans="5:5">
      <c r="E3505" s="325">
        <f>F3505*C3505</f>
        <v>0</v>
      </c>
    </row>
    <row r="3506" spans="5:5">
      <c r="E3506" s="325">
        <f>F3506*C3506</f>
        <v>0</v>
      </c>
    </row>
    <row r="3507" spans="5:5">
      <c r="E3507" s="325">
        <f>F3507*C3507</f>
        <v>0</v>
      </c>
    </row>
    <row r="3508" spans="5:5">
      <c r="E3508" s="325">
        <f>F3508*C3508</f>
        <v>0</v>
      </c>
    </row>
    <row r="3509" spans="5:5">
      <c r="E3509" s="325">
        <f>F3509*C3509</f>
        <v>0</v>
      </c>
    </row>
    <row r="3510" spans="5:5">
      <c r="E3510" s="325">
        <f>F3510*C3510</f>
        <v>0</v>
      </c>
    </row>
    <row r="3511" spans="5:5">
      <c r="E3511" s="325">
        <f>F3511*C3511</f>
        <v>0</v>
      </c>
    </row>
    <row r="3512" spans="5:5">
      <c r="E3512" s="325">
        <f>F3512*C3512</f>
        <v>0</v>
      </c>
    </row>
    <row r="3513" spans="5:5">
      <c r="E3513" s="325">
        <f>F3513*C3513</f>
        <v>0</v>
      </c>
    </row>
    <row r="3514" spans="5:5">
      <c r="E3514" s="325">
        <f>F3514*C3514</f>
        <v>0</v>
      </c>
    </row>
    <row r="3515" spans="5:5">
      <c r="E3515" s="325">
        <f>F3515*C3515</f>
        <v>0</v>
      </c>
    </row>
    <row r="3516" spans="5:5">
      <c r="E3516" s="325">
        <f>F3516*C3516</f>
        <v>0</v>
      </c>
    </row>
    <row r="3517" spans="5:5">
      <c r="E3517" s="325">
        <f>F3517*C3517</f>
        <v>0</v>
      </c>
    </row>
    <row r="3518" spans="5:5">
      <c r="E3518" s="325">
        <f>F3518*C3518</f>
        <v>0</v>
      </c>
    </row>
    <row r="3519" spans="5:5">
      <c r="E3519" s="325">
        <f>F3519*C3519</f>
        <v>0</v>
      </c>
    </row>
    <row r="3520" spans="5:5">
      <c r="E3520" s="325">
        <f>F3520*C3520</f>
        <v>0</v>
      </c>
    </row>
    <row r="3521" spans="5:5">
      <c r="E3521" s="325">
        <f>F3521*C3521</f>
        <v>0</v>
      </c>
    </row>
    <row r="3522" spans="5:5">
      <c r="E3522" s="325">
        <f>F3522*C3522</f>
        <v>0</v>
      </c>
    </row>
    <row r="3523" spans="5:5">
      <c r="E3523" s="325">
        <f>F3523*C3523</f>
        <v>0</v>
      </c>
    </row>
    <row r="3524" spans="5:5">
      <c r="E3524" s="325">
        <f>F3524*C3524</f>
        <v>0</v>
      </c>
    </row>
    <row r="3525" spans="5:5">
      <c r="E3525" s="325">
        <f>F3525*C3525</f>
        <v>0</v>
      </c>
    </row>
    <row r="3526" spans="5:5">
      <c r="E3526" s="325">
        <f>F3526*C3526</f>
        <v>0</v>
      </c>
    </row>
    <row r="3527" spans="5:5">
      <c r="E3527" s="325">
        <f>F3527*C3527</f>
        <v>0</v>
      </c>
    </row>
    <row r="3528" spans="5:5">
      <c r="E3528" s="325">
        <f>F3528*C3528</f>
        <v>0</v>
      </c>
    </row>
    <row r="3529" spans="5:5">
      <c r="E3529" s="325">
        <f>F3529*C3529</f>
        <v>0</v>
      </c>
    </row>
    <row r="3530" spans="5:5">
      <c r="E3530" s="325">
        <f>F3530*C3530</f>
        <v>0</v>
      </c>
    </row>
    <row r="3531" spans="5:5">
      <c r="E3531" s="325">
        <f>F3531*C3531</f>
        <v>0</v>
      </c>
    </row>
    <row r="3532" spans="5:5">
      <c r="E3532" s="325">
        <f>F3532*C3532</f>
        <v>0</v>
      </c>
    </row>
    <row r="3533" spans="5:5">
      <c r="E3533" s="325">
        <f>F3533*C3533</f>
        <v>0</v>
      </c>
    </row>
    <row r="3534" spans="5:5">
      <c r="E3534" s="325">
        <f>F3534*C3534</f>
        <v>0</v>
      </c>
    </row>
    <row r="3535" spans="5:5">
      <c r="E3535" s="325">
        <f>F3535*C3535</f>
        <v>0</v>
      </c>
    </row>
    <row r="3536" spans="5:5">
      <c r="E3536" s="325">
        <f>F3536*C3536</f>
        <v>0</v>
      </c>
    </row>
    <row r="3537" spans="5:5">
      <c r="E3537" s="325">
        <f>F3537*C3537</f>
        <v>0</v>
      </c>
    </row>
    <row r="3538" spans="5:5">
      <c r="E3538" s="325">
        <f>F3538*C3538</f>
        <v>0</v>
      </c>
    </row>
    <row r="3539" spans="5:5">
      <c r="E3539" s="325">
        <f>F3539*C3539</f>
        <v>0</v>
      </c>
    </row>
    <row r="3540" spans="5:5">
      <c r="E3540" s="325">
        <f>F3540*C3540</f>
        <v>0</v>
      </c>
    </row>
    <row r="3541" spans="5:5">
      <c r="E3541" s="325">
        <f>F3541*C3541</f>
        <v>0</v>
      </c>
    </row>
    <row r="3542" spans="5:5">
      <c r="E3542" s="325">
        <f>F3542*C3542</f>
        <v>0</v>
      </c>
    </row>
    <row r="3543" spans="5:5">
      <c r="E3543" s="325">
        <f>F3543*C3543</f>
        <v>0</v>
      </c>
    </row>
    <row r="3544" spans="5:5">
      <c r="E3544" s="325">
        <f>F3544*C3544</f>
        <v>0</v>
      </c>
    </row>
    <row r="3545" spans="5:5">
      <c r="E3545" s="325">
        <f>F3545*C3545</f>
        <v>0</v>
      </c>
    </row>
    <row r="3546" spans="5:5">
      <c r="E3546" s="325">
        <f>F3546*C3546</f>
        <v>0</v>
      </c>
    </row>
    <row r="3547" spans="5:5">
      <c r="E3547" s="325">
        <f>F3547*C3547</f>
        <v>0</v>
      </c>
    </row>
    <row r="3548" spans="5:5">
      <c r="E3548" s="325">
        <f>F3548*C3548</f>
        <v>0</v>
      </c>
    </row>
    <row r="3549" spans="5:5">
      <c r="E3549" s="325">
        <f>F3549*C3549</f>
        <v>0</v>
      </c>
    </row>
    <row r="3550" spans="5:5">
      <c r="E3550" s="325">
        <f>F3550*C3550</f>
        <v>0</v>
      </c>
    </row>
    <row r="3551" spans="5:5">
      <c r="E3551" s="325">
        <f>F3551*C3551</f>
        <v>0</v>
      </c>
    </row>
    <row r="3552" spans="5:5">
      <c r="E3552" s="325">
        <f>F3552*C3552</f>
        <v>0</v>
      </c>
    </row>
    <row r="3553" spans="5:5">
      <c r="E3553" s="325">
        <f>F3553*C3553</f>
        <v>0</v>
      </c>
    </row>
    <row r="3554" spans="5:5">
      <c r="E3554" s="325">
        <f>F3554*C3554</f>
        <v>0</v>
      </c>
    </row>
    <row r="3555" spans="5:5">
      <c r="E3555" s="325">
        <f>F3555*C3555</f>
        <v>0</v>
      </c>
    </row>
    <row r="3556" spans="5:5">
      <c r="E3556" s="325">
        <f>F3556*C3556</f>
        <v>0</v>
      </c>
    </row>
    <row r="3557" spans="5:5">
      <c r="E3557" s="325">
        <f>F3557*C3557</f>
        <v>0</v>
      </c>
    </row>
    <row r="3558" spans="5:5">
      <c r="E3558" s="325">
        <f>F3558*C3558</f>
        <v>0</v>
      </c>
    </row>
    <row r="3559" spans="5:5">
      <c r="E3559" s="325">
        <f>F3559*C3559</f>
        <v>0</v>
      </c>
    </row>
    <row r="3560" spans="5:5">
      <c r="E3560" s="325">
        <f>F3560*C3560</f>
        <v>0</v>
      </c>
    </row>
    <row r="3561" spans="5:5">
      <c r="E3561" s="325">
        <f>F3561*C3561</f>
        <v>0</v>
      </c>
    </row>
    <row r="3562" spans="5:5">
      <c r="E3562" s="325">
        <f>F3562*C3562</f>
        <v>0</v>
      </c>
    </row>
    <row r="3563" spans="5:5">
      <c r="E3563" s="325">
        <f>F3563*C3563</f>
        <v>0</v>
      </c>
    </row>
    <row r="3564" spans="5:5">
      <c r="E3564" s="325">
        <f>F3564*C3564</f>
        <v>0</v>
      </c>
    </row>
    <row r="3565" spans="5:5">
      <c r="E3565" s="325">
        <f>F3565*C3565</f>
        <v>0</v>
      </c>
    </row>
    <row r="3566" spans="5:5">
      <c r="E3566" s="325">
        <f>F3566*C3566</f>
        <v>0</v>
      </c>
    </row>
    <row r="3567" spans="5:5">
      <c r="E3567" s="325">
        <f>F3567*C3567</f>
        <v>0</v>
      </c>
    </row>
    <row r="3568" spans="5:5">
      <c r="E3568" s="325">
        <f>F3568*C3568</f>
        <v>0</v>
      </c>
    </row>
    <row r="3569" spans="5:5">
      <c r="E3569" s="325">
        <f>F3569*C3569</f>
        <v>0</v>
      </c>
    </row>
    <row r="3570" spans="5:5">
      <c r="E3570" s="325">
        <f>F3570*C3570</f>
        <v>0</v>
      </c>
    </row>
    <row r="3571" spans="5:5">
      <c r="E3571" s="325">
        <f>F3571*C3571</f>
        <v>0</v>
      </c>
    </row>
    <row r="3572" spans="5:5">
      <c r="E3572" s="325">
        <f>F3572*C3572</f>
        <v>0</v>
      </c>
    </row>
    <row r="3573" spans="5:5">
      <c r="E3573" s="325">
        <f>F3573*C3573</f>
        <v>0</v>
      </c>
    </row>
    <row r="3574" spans="5:5">
      <c r="E3574" s="325">
        <f>F3574*C3574</f>
        <v>0</v>
      </c>
    </row>
    <row r="3575" spans="5:5">
      <c r="E3575" s="325">
        <f>F3575*C3575</f>
        <v>0</v>
      </c>
    </row>
    <row r="3576" spans="5:5">
      <c r="E3576" s="325">
        <f>F3576*C3576</f>
        <v>0</v>
      </c>
    </row>
    <row r="3577" spans="5:5">
      <c r="E3577" s="325">
        <f>F3577*C3577</f>
        <v>0</v>
      </c>
    </row>
    <row r="3578" spans="5:5">
      <c r="E3578" s="325">
        <f>F3578*C3578</f>
        <v>0</v>
      </c>
    </row>
    <row r="3579" spans="5:5">
      <c r="E3579" s="325">
        <f>F3579*C3579</f>
        <v>0</v>
      </c>
    </row>
    <row r="3580" spans="5:5">
      <c r="E3580" s="325">
        <f>F3580*C3580</f>
        <v>0</v>
      </c>
    </row>
    <row r="3581" spans="5:5">
      <c r="E3581" s="325">
        <f>F3581*C3581</f>
        <v>0</v>
      </c>
    </row>
    <row r="3582" spans="5:5">
      <c r="E3582" s="325">
        <f>F3582*C3582</f>
        <v>0</v>
      </c>
    </row>
    <row r="3583" spans="5:5">
      <c r="E3583" s="325">
        <f>F3583*C3583</f>
        <v>0</v>
      </c>
    </row>
    <row r="3584" spans="5:5">
      <c r="E3584" s="325">
        <f>F3584*C3584</f>
        <v>0</v>
      </c>
    </row>
    <row r="3585" spans="5:5">
      <c r="E3585" s="325">
        <f>F3585*C3585</f>
        <v>0</v>
      </c>
    </row>
    <row r="3586" spans="5:5">
      <c r="E3586" s="325">
        <f>F3586*C3586</f>
        <v>0</v>
      </c>
    </row>
    <row r="3587" spans="5:5">
      <c r="E3587" s="325">
        <f>F3587*C3587</f>
        <v>0</v>
      </c>
    </row>
    <row r="3588" spans="5:5">
      <c r="E3588" s="325">
        <f>F3588*C3588</f>
        <v>0</v>
      </c>
    </row>
    <row r="3589" spans="5:5">
      <c r="E3589" s="325">
        <f>F3589*C3589</f>
        <v>0</v>
      </c>
    </row>
    <row r="3590" spans="5:5">
      <c r="E3590" s="325">
        <f>F3590*C3590</f>
        <v>0</v>
      </c>
    </row>
    <row r="3591" spans="5:5">
      <c r="E3591" s="325">
        <f>F3591*C3591</f>
        <v>0</v>
      </c>
    </row>
    <row r="3592" spans="5:5">
      <c r="E3592" s="325">
        <f>F3592*C3592</f>
        <v>0</v>
      </c>
    </row>
    <row r="3593" spans="5:5">
      <c r="E3593" s="325">
        <f>F3593*C3593</f>
        <v>0</v>
      </c>
    </row>
    <row r="3594" spans="5:5">
      <c r="E3594" s="325">
        <f>F3594*C3594</f>
        <v>0</v>
      </c>
    </row>
    <row r="3595" spans="5:5">
      <c r="E3595" s="325">
        <f>F3595*C3595</f>
        <v>0</v>
      </c>
    </row>
    <row r="3596" spans="5:5">
      <c r="E3596" s="325">
        <f>F3596*C3596</f>
        <v>0</v>
      </c>
    </row>
    <row r="3597" spans="5:5">
      <c r="E3597" s="325">
        <f>F3597*C3597</f>
        <v>0</v>
      </c>
    </row>
    <row r="3598" spans="5:5">
      <c r="E3598" s="325">
        <f>F3598*C3598</f>
        <v>0</v>
      </c>
    </row>
    <row r="3599" spans="5:5">
      <c r="E3599" s="325">
        <f>F3599*C3599</f>
        <v>0</v>
      </c>
    </row>
    <row r="3600" spans="5:5">
      <c r="E3600" s="325">
        <f>F3600*C3600</f>
        <v>0</v>
      </c>
    </row>
    <row r="3601" spans="5:5">
      <c r="E3601" s="325">
        <f>F3601*C3601</f>
        <v>0</v>
      </c>
    </row>
    <row r="3602" spans="5:5">
      <c r="E3602" s="325">
        <f>F3602*C3602</f>
        <v>0</v>
      </c>
    </row>
    <row r="3603" spans="5:5">
      <c r="E3603" s="325">
        <f>F3603*C3603</f>
        <v>0</v>
      </c>
    </row>
    <row r="3604" spans="5:5">
      <c r="E3604" s="325">
        <f>F3604*C3604</f>
        <v>0</v>
      </c>
    </row>
    <row r="3605" spans="5:5">
      <c r="E3605" s="325">
        <f>F3605*C3605</f>
        <v>0</v>
      </c>
    </row>
    <row r="3606" spans="5:5">
      <c r="E3606" s="325">
        <f>F3606*C3606</f>
        <v>0</v>
      </c>
    </row>
    <row r="3607" spans="5:5">
      <c r="E3607" s="325">
        <f>F3607*C3607</f>
        <v>0</v>
      </c>
    </row>
    <row r="3608" spans="5:5">
      <c r="E3608" s="325">
        <f>F3608*C3608</f>
        <v>0</v>
      </c>
    </row>
    <row r="3609" spans="5:5">
      <c r="E3609" s="325">
        <f>F3609*C3609</f>
        <v>0</v>
      </c>
    </row>
    <row r="3610" spans="5:5">
      <c r="E3610" s="325">
        <f>F3610*C3610</f>
        <v>0</v>
      </c>
    </row>
    <row r="3611" spans="5:5">
      <c r="E3611" s="325">
        <f>F3611*C3611</f>
        <v>0</v>
      </c>
    </row>
    <row r="3612" spans="5:5">
      <c r="E3612" s="325">
        <f>F3612*C3612</f>
        <v>0</v>
      </c>
    </row>
    <row r="3613" spans="5:5">
      <c r="E3613" s="325">
        <f>F3613*C3613</f>
        <v>0</v>
      </c>
    </row>
    <row r="3614" spans="5:5">
      <c r="E3614" s="325">
        <f>F3614*C3614</f>
        <v>0</v>
      </c>
    </row>
    <row r="3615" spans="5:5">
      <c r="E3615" s="325">
        <f>F3615*C3615</f>
        <v>0</v>
      </c>
    </row>
    <row r="3616" spans="5:5">
      <c r="E3616" s="325">
        <f>F3616*C3616</f>
        <v>0</v>
      </c>
    </row>
    <row r="3617" spans="5:5">
      <c r="E3617" s="325">
        <f>F3617*C3617</f>
        <v>0</v>
      </c>
    </row>
    <row r="3618" spans="5:5">
      <c r="E3618" s="325">
        <f>F3618*C3618</f>
        <v>0</v>
      </c>
    </row>
    <row r="3619" spans="5:5">
      <c r="E3619" s="325">
        <f>F3619*C3619</f>
        <v>0</v>
      </c>
    </row>
    <row r="3620" spans="5:5">
      <c r="E3620" s="325">
        <f>F3620*C3620</f>
        <v>0</v>
      </c>
    </row>
    <row r="3621" spans="5:5">
      <c r="E3621" s="325">
        <f>F3621*C3621</f>
        <v>0</v>
      </c>
    </row>
    <row r="3622" spans="5:5">
      <c r="E3622" s="325">
        <f>F3622*C3622</f>
        <v>0</v>
      </c>
    </row>
    <row r="3623" spans="5:5">
      <c r="E3623" s="325">
        <f>F3623*C3623</f>
        <v>0</v>
      </c>
    </row>
    <row r="3624" spans="5:5">
      <c r="E3624" s="325">
        <f>F3624*C3624</f>
        <v>0</v>
      </c>
    </row>
    <row r="3625" spans="5:5">
      <c r="E3625" s="325">
        <f>F3625*C3625</f>
        <v>0</v>
      </c>
    </row>
    <row r="3626" spans="5:5">
      <c r="E3626" s="325">
        <f>F3626*C3626</f>
        <v>0</v>
      </c>
    </row>
    <row r="3627" spans="5:5">
      <c r="E3627" s="325">
        <f>F3627*C3627</f>
        <v>0</v>
      </c>
    </row>
    <row r="3628" spans="5:5">
      <c r="E3628" s="325">
        <f>F3628*C3628</f>
        <v>0</v>
      </c>
    </row>
    <row r="3629" spans="5:5">
      <c r="E3629" s="325">
        <f>F3629*C3629</f>
        <v>0</v>
      </c>
    </row>
    <row r="3630" spans="5:5">
      <c r="E3630" s="325">
        <f>F3630*C3630</f>
        <v>0</v>
      </c>
    </row>
    <row r="3631" spans="5:5">
      <c r="E3631" s="325">
        <f>F3631*C3631</f>
        <v>0</v>
      </c>
    </row>
    <row r="3632" spans="5:5">
      <c r="E3632" s="325">
        <f>F3632*C3632</f>
        <v>0</v>
      </c>
    </row>
    <row r="3633" spans="5:5">
      <c r="E3633" s="325">
        <f>F3633*C3633</f>
        <v>0</v>
      </c>
    </row>
    <row r="3634" spans="5:5">
      <c r="E3634" s="325">
        <f>F3634*C3634</f>
        <v>0</v>
      </c>
    </row>
    <row r="3635" spans="5:5">
      <c r="E3635" s="325">
        <f>F3635*C3635</f>
        <v>0</v>
      </c>
    </row>
    <row r="3636" spans="5:5">
      <c r="E3636" s="325">
        <f>F3636*C3636</f>
        <v>0</v>
      </c>
    </row>
    <row r="3637" spans="5:5">
      <c r="E3637" s="325">
        <f>F3637*C3637</f>
        <v>0</v>
      </c>
    </row>
    <row r="3638" spans="5:5">
      <c r="E3638" s="325">
        <f>F3638*C3638</f>
        <v>0</v>
      </c>
    </row>
    <row r="3639" spans="5:5">
      <c r="E3639" s="325">
        <f>F3639*C3639</f>
        <v>0</v>
      </c>
    </row>
    <row r="3640" spans="5:5">
      <c r="E3640" s="325">
        <f>F3640*C3640</f>
        <v>0</v>
      </c>
    </row>
    <row r="3641" spans="5:5">
      <c r="E3641" s="325">
        <f>F3641*C3641</f>
        <v>0</v>
      </c>
    </row>
    <row r="3642" spans="5:5">
      <c r="E3642" s="325">
        <f>F3642*C3642</f>
        <v>0</v>
      </c>
    </row>
    <row r="3643" spans="5:5">
      <c r="E3643" s="325">
        <f>F3643*C3643</f>
        <v>0</v>
      </c>
    </row>
    <row r="3644" spans="5:5">
      <c r="E3644" s="325">
        <f>F3644*C3644</f>
        <v>0</v>
      </c>
    </row>
    <row r="3645" spans="5:5">
      <c r="E3645" s="325">
        <f>F3645*C3645</f>
        <v>0</v>
      </c>
    </row>
    <row r="3646" spans="5:5">
      <c r="E3646" s="325">
        <f>F3646*C3646</f>
        <v>0</v>
      </c>
    </row>
    <row r="3647" spans="5:5">
      <c r="E3647" s="325">
        <f>F3647*C3647</f>
        <v>0</v>
      </c>
    </row>
    <row r="3648" spans="5:5">
      <c r="E3648" s="325">
        <f>F3648*C3648</f>
        <v>0</v>
      </c>
    </row>
    <row r="3649" spans="5:5">
      <c r="E3649" s="325">
        <f>F3649*C3649</f>
        <v>0</v>
      </c>
    </row>
    <row r="3650" spans="5:5">
      <c r="E3650" s="325">
        <f>F3650*C3650</f>
        <v>0</v>
      </c>
    </row>
    <row r="3651" spans="5:5">
      <c r="E3651" s="325">
        <f>F3651*C3651</f>
        <v>0</v>
      </c>
    </row>
    <row r="3652" spans="5:5">
      <c r="E3652" s="325">
        <f>F3652*C3652</f>
        <v>0</v>
      </c>
    </row>
    <row r="3653" spans="5:5">
      <c r="E3653" s="325">
        <f>F3653*C3653</f>
        <v>0</v>
      </c>
    </row>
    <row r="3654" spans="5:5">
      <c r="E3654" s="325">
        <f>F3654*C3654</f>
        <v>0</v>
      </c>
    </row>
    <row r="3655" spans="5:5">
      <c r="E3655" s="325">
        <f>F3655*C3655</f>
        <v>0</v>
      </c>
    </row>
    <row r="3656" spans="5:5">
      <c r="E3656" s="325">
        <f>F3656*C3656</f>
        <v>0</v>
      </c>
    </row>
    <row r="3657" spans="5:5">
      <c r="E3657" s="325">
        <f>F3657*C3657</f>
        <v>0</v>
      </c>
    </row>
    <row r="3658" spans="5:5">
      <c r="E3658" s="325">
        <f>F3658*C3658</f>
        <v>0</v>
      </c>
    </row>
    <row r="3659" spans="5:5">
      <c r="E3659" s="325">
        <f>F3659*C3659</f>
        <v>0</v>
      </c>
    </row>
    <row r="3660" spans="5:5">
      <c r="E3660" s="325">
        <f>F3660*C3660</f>
        <v>0</v>
      </c>
    </row>
    <row r="3661" spans="5:5">
      <c r="E3661" s="325">
        <f>F3661*C3661</f>
        <v>0</v>
      </c>
    </row>
    <row r="3662" spans="5:5">
      <c r="E3662" s="325">
        <f>F3662*C3662</f>
        <v>0</v>
      </c>
    </row>
    <row r="3663" spans="5:5">
      <c r="E3663" s="325">
        <f>F3663*C3663</f>
        <v>0</v>
      </c>
    </row>
    <row r="3664" spans="5:5">
      <c r="E3664" s="325">
        <f>F3664*C3664</f>
        <v>0</v>
      </c>
    </row>
    <row r="3665" spans="5:5">
      <c r="E3665" s="325">
        <f>F3665*C3665</f>
        <v>0</v>
      </c>
    </row>
    <row r="3666" spans="5:5">
      <c r="E3666" s="325">
        <f>F3666*C3666</f>
        <v>0</v>
      </c>
    </row>
    <row r="3667" spans="5:5">
      <c r="E3667" s="325">
        <f>F3667*C3667</f>
        <v>0</v>
      </c>
    </row>
    <row r="3668" spans="5:5">
      <c r="E3668" s="325">
        <f>F3668*C3668</f>
        <v>0</v>
      </c>
    </row>
    <row r="3669" spans="5:5">
      <c r="E3669" s="325">
        <f>F3669*C3669</f>
        <v>0</v>
      </c>
    </row>
    <row r="3670" spans="5:5">
      <c r="E3670" s="325">
        <f>F3670*C3670</f>
        <v>0</v>
      </c>
    </row>
    <row r="3671" spans="5:5">
      <c r="E3671" s="325">
        <f>F3671*C3671</f>
        <v>0</v>
      </c>
    </row>
    <row r="3672" spans="5:5">
      <c r="E3672" s="325">
        <f>F3672*C3672</f>
        <v>0</v>
      </c>
    </row>
    <row r="3673" spans="5:5">
      <c r="E3673" s="325">
        <f>F3673*C3673</f>
        <v>0</v>
      </c>
    </row>
    <row r="3674" spans="5:5">
      <c r="E3674" s="325">
        <f>F3674*C3674</f>
        <v>0</v>
      </c>
    </row>
    <row r="3675" spans="5:5">
      <c r="E3675" s="325">
        <f>F3675*C3675</f>
        <v>0</v>
      </c>
    </row>
    <row r="3676" spans="5:5">
      <c r="E3676" s="325">
        <f>F3676*C3676</f>
        <v>0</v>
      </c>
    </row>
    <row r="3677" spans="5:5">
      <c r="E3677" s="325">
        <f>F3677*C3677</f>
        <v>0</v>
      </c>
    </row>
    <row r="3678" spans="5:5">
      <c r="E3678" s="325">
        <f>F3678*C3678</f>
        <v>0</v>
      </c>
    </row>
    <row r="3679" spans="5:5">
      <c r="E3679" s="325">
        <f>F3679*C3679</f>
        <v>0</v>
      </c>
    </row>
    <row r="3680" spans="5:5">
      <c r="E3680" s="325">
        <f>F3680*C3680</f>
        <v>0</v>
      </c>
    </row>
    <row r="3681" spans="5:5">
      <c r="E3681" s="325">
        <f>F3681*C3681</f>
        <v>0</v>
      </c>
    </row>
    <row r="3682" spans="5:5">
      <c r="E3682" s="325">
        <f>F3682*C3682</f>
        <v>0</v>
      </c>
    </row>
    <row r="3683" spans="5:5">
      <c r="E3683" s="325">
        <f>F3683*C3683</f>
        <v>0</v>
      </c>
    </row>
    <row r="3684" spans="5:5">
      <c r="E3684" s="325">
        <f>F3684*C3684</f>
        <v>0</v>
      </c>
    </row>
    <row r="3685" spans="5:5">
      <c r="E3685" s="325">
        <f>F3685*C3685</f>
        <v>0</v>
      </c>
    </row>
    <row r="3686" spans="5:5">
      <c r="E3686" s="325">
        <f>F3686*C3686</f>
        <v>0</v>
      </c>
    </row>
    <row r="3687" spans="5:5">
      <c r="E3687" s="325">
        <f>F3687*C3687</f>
        <v>0</v>
      </c>
    </row>
    <row r="3688" spans="5:5">
      <c r="E3688" s="325">
        <f>F3688*C3688</f>
        <v>0</v>
      </c>
    </row>
    <row r="3689" spans="5:5">
      <c r="E3689" s="325">
        <f>F3689*C3689</f>
        <v>0</v>
      </c>
    </row>
    <row r="3690" spans="5:5">
      <c r="E3690" s="325">
        <f>F3690*C3690</f>
        <v>0</v>
      </c>
    </row>
    <row r="3691" spans="5:5">
      <c r="E3691" s="325">
        <f>F3691*C3691</f>
        <v>0</v>
      </c>
    </row>
    <row r="3692" spans="5:5">
      <c r="E3692" s="325">
        <f>F3692*C3692</f>
        <v>0</v>
      </c>
    </row>
    <row r="3693" spans="5:5">
      <c r="E3693" s="325">
        <f>F3693*C3693</f>
        <v>0</v>
      </c>
    </row>
    <row r="3694" spans="5:5">
      <c r="E3694" s="325">
        <f>F3694*C3694</f>
        <v>0</v>
      </c>
    </row>
    <row r="3695" spans="5:5">
      <c r="E3695" s="325">
        <f>F3695*C3695</f>
        <v>0</v>
      </c>
    </row>
    <row r="3696" spans="5:5">
      <c r="E3696" s="325">
        <f>F3696*C3696</f>
        <v>0</v>
      </c>
    </row>
    <row r="3697" spans="5:5">
      <c r="E3697" s="325">
        <f>F3697*C3697</f>
        <v>0</v>
      </c>
    </row>
    <row r="3698" spans="5:5">
      <c r="E3698" s="325">
        <f>F3698*C3698</f>
        <v>0</v>
      </c>
    </row>
    <row r="3699" spans="5:5">
      <c r="E3699" s="325">
        <f>F3699*C3699</f>
        <v>0</v>
      </c>
    </row>
    <row r="3700" spans="5:5">
      <c r="E3700" s="325">
        <f>F3700*C3700</f>
        <v>0</v>
      </c>
    </row>
    <row r="3701" spans="5:5">
      <c r="E3701" s="325">
        <f>F3701*C3701</f>
        <v>0</v>
      </c>
    </row>
    <row r="3702" spans="5:5">
      <c r="E3702" s="325">
        <f>F3702*C3702</f>
        <v>0</v>
      </c>
    </row>
    <row r="3703" spans="5:5">
      <c r="E3703" s="325">
        <f>F3703*C3703</f>
        <v>0</v>
      </c>
    </row>
    <row r="3704" spans="5:5">
      <c r="E3704" s="325">
        <f>F3704*C3704</f>
        <v>0</v>
      </c>
    </row>
    <row r="3705" spans="5:5">
      <c r="E3705" s="325">
        <f>F3705*C3705</f>
        <v>0</v>
      </c>
    </row>
    <row r="3706" spans="5:5">
      <c r="E3706" s="325">
        <f>F3706*C3706</f>
        <v>0</v>
      </c>
    </row>
    <row r="3707" spans="5:5">
      <c r="E3707" s="325">
        <f>F3707*C3707</f>
        <v>0</v>
      </c>
    </row>
    <row r="3708" spans="5:5">
      <c r="E3708" s="325">
        <f>F3708*C3708</f>
        <v>0</v>
      </c>
    </row>
    <row r="3709" spans="5:5">
      <c r="E3709" s="325">
        <f>F3709*C3709</f>
        <v>0</v>
      </c>
    </row>
    <row r="3710" spans="5:5">
      <c r="E3710" s="325">
        <f>F3710*C3710</f>
        <v>0</v>
      </c>
    </row>
    <row r="3711" spans="5:5">
      <c r="E3711" s="325">
        <f>F3711*C3711</f>
        <v>0</v>
      </c>
    </row>
    <row r="3712" spans="5:5">
      <c r="E3712" s="325">
        <f>F3712*C3712</f>
        <v>0</v>
      </c>
    </row>
    <row r="3713" spans="5:5">
      <c r="E3713" s="325">
        <f>F3713*C3713</f>
        <v>0</v>
      </c>
    </row>
    <row r="3714" spans="5:5">
      <c r="E3714" s="325">
        <f>F3714*C3714</f>
        <v>0</v>
      </c>
    </row>
    <row r="3715" spans="5:5">
      <c r="E3715" s="325">
        <f>F3715*C3715</f>
        <v>0</v>
      </c>
    </row>
    <row r="3716" spans="5:5">
      <c r="E3716" s="325">
        <f>F3716*C3716</f>
        <v>0</v>
      </c>
    </row>
    <row r="3717" spans="5:5">
      <c r="E3717" s="325">
        <f>F3717*C3717</f>
        <v>0</v>
      </c>
    </row>
    <row r="3718" spans="5:5">
      <c r="E3718" s="325">
        <f>F3718*C3718</f>
        <v>0</v>
      </c>
    </row>
    <row r="3719" spans="5:5">
      <c r="E3719" s="325">
        <f>F3719*C3719</f>
        <v>0</v>
      </c>
    </row>
    <row r="3720" spans="5:5">
      <c r="E3720" s="325">
        <f>F3720*C3720</f>
        <v>0</v>
      </c>
    </row>
    <row r="3721" spans="5:5">
      <c r="E3721" s="325">
        <f>F3721*C3721</f>
        <v>0</v>
      </c>
    </row>
    <row r="3722" spans="5:5">
      <c r="E3722" s="325">
        <f>F3722*C3722</f>
        <v>0</v>
      </c>
    </row>
    <row r="3723" spans="5:5">
      <c r="E3723" s="325">
        <f>F3723*C3723</f>
        <v>0</v>
      </c>
    </row>
    <row r="3724" spans="5:5">
      <c r="E3724" s="325">
        <f>F3724*C3724</f>
        <v>0</v>
      </c>
    </row>
    <row r="3725" spans="5:5">
      <c r="E3725" s="325">
        <f>F3725*C3725</f>
        <v>0</v>
      </c>
    </row>
    <row r="3726" spans="5:5">
      <c r="E3726" s="325">
        <f>F3726*C3726</f>
        <v>0</v>
      </c>
    </row>
    <row r="3727" spans="5:5">
      <c r="E3727" s="325">
        <f>F3727*C3727</f>
        <v>0</v>
      </c>
    </row>
    <row r="3728" spans="5:5">
      <c r="E3728" s="325">
        <f>F3728*C3728</f>
        <v>0</v>
      </c>
    </row>
    <row r="3729" spans="5:5">
      <c r="E3729" s="325">
        <f>F3729*C3729</f>
        <v>0</v>
      </c>
    </row>
    <row r="3730" spans="5:5">
      <c r="E3730" s="325">
        <f>F3730*C3730</f>
        <v>0</v>
      </c>
    </row>
    <row r="3731" spans="5:5">
      <c r="E3731" s="325">
        <f>F3731*C3731</f>
        <v>0</v>
      </c>
    </row>
    <row r="3732" spans="5:5">
      <c r="E3732" s="325">
        <f>F3732*C3732</f>
        <v>0</v>
      </c>
    </row>
    <row r="3733" spans="5:5">
      <c r="E3733" s="325">
        <f>F3733*C3733</f>
        <v>0</v>
      </c>
    </row>
    <row r="3734" spans="5:5">
      <c r="E3734" s="325">
        <f>F3734*C3734</f>
        <v>0</v>
      </c>
    </row>
    <row r="3735" spans="5:5">
      <c r="E3735" s="325">
        <f>F3735*C3735</f>
        <v>0</v>
      </c>
    </row>
    <row r="3736" spans="5:5">
      <c r="E3736" s="325">
        <f>F3736*C3736</f>
        <v>0</v>
      </c>
    </row>
    <row r="3737" spans="5:5">
      <c r="E3737" s="325">
        <f>F3737*C3737</f>
        <v>0</v>
      </c>
    </row>
    <row r="3738" spans="5:5">
      <c r="E3738" s="325">
        <f>F3738*C3738</f>
        <v>0</v>
      </c>
    </row>
    <row r="3739" spans="5:5">
      <c r="E3739" s="325">
        <f>F3739*C3739</f>
        <v>0</v>
      </c>
    </row>
    <row r="3740" spans="5:5">
      <c r="E3740" s="325">
        <f>F3740*C3740</f>
        <v>0</v>
      </c>
    </row>
    <row r="3741" spans="5:5">
      <c r="E3741" s="325">
        <f>F3741*C3741</f>
        <v>0</v>
      </c>
    </row>
    <row r="3742" spans="5:5">
      <c r="E3742" s="325">
        <f>F3742*C3742</f>
        <v>0</v>
      </c>
    </row>
    <row r="3743" spans="5:5">
      <c r="E3743" s="325">
        <f>F3743*C3743</f>
        <v>0</v>
      </c>
    </row>
    <row r="3744" spans="5:5">
      <c r="E3744" s="325">
        <f>F3744*C3744</f>
        <v>0</v>
      </c>
    </row>
    <row r="3745" spans="5:5">
      <c r="E3745" s="325">
        <f>F3745*C3745</f>
        <v>0</v>
      </c>
    </row>
    <row r="3746" spans="5:5">
      <c r="E3746" s="325">
        <f>F3746*C3746</f>
        <v>0</v>
      </c>
    </row>
    <row r="3747" spans="5:5">
      <c r="E3747" s="325">
        <f>F3747*C3747</f>
        <v>0</v>
      </c>
    </row>
    <row r="3748" spans="5:5">
      <c r="E3748" s="325">
        <f>F3748*C3748</f>
        <v>0</v>
      </c>
    </row>
    <row r="3749" spans="5:5">
      <c r="E3749" s="325">
        <f>F3749*C3749</f>
        <v>0</v>
      </c>
    </row>
    <row r="3750" spans="5:5">
      <c r="E3750" s="325">
        <f>F3750*C3750</f>
        <v>0</v>
      </c>
    </row>
    <row r="3751" spans="5:5">
      <c r="E3751" s="325">
        <f>F3751*C3751</f>
        <v>0</v>
      </c>
    </row>
    <row r="3752" spans="5:5">
      <c r="E3752" s="325">
        <f>F3752*C3752</f>
        <v>0</v>
      </c>
    </row>
    <row r="3753" spans="5:5">
      <c r="E3753" s="325">
        <f>F3753*C3753</f>
        <v>0</v>
      </c>
    </row>
    <row r="3754" spans="5:5">
      <c r="E3754" s="325">
        <f>F3754*C3754</f>
        <v>0</v>
      </c>
    </row>
    <row r="3755" spans="5:5">
      <c r="E3755" s="325">
        <f>F3755*C3755</f>
        <v>0</v>
      </c>
    </row>
    <row r="3756" spans="5:5">
      <c r="E3756" s="325">
        <f>F3756*C3756</f>
        <v>0</v>
      </c>
    </row>
    <row r="3757" spans="5:5">
      <c r="E3757" s="325">
        <f>F3757*C3757</f>
        <v>0</v>
      </c>
    </row>
    <row r="3758" spans="5:5">
      <c r="E3758" s="325">
        <f>F3758*C3758</f>
        <v>0</v>
      </c>
    </row>
    <row r="3759" spans="5:5">
      <c r="E3759" s="325">
        <f>F3759*C3759</f>
        <v>0</v>
      </c>
    </row>
    <row r="3760" spans="5:5">
      <c r="E3760" s="325">
        <f>F3760*C3760</f>
        <v>0</v>
      </c>
    </row>
    <row r="3761" spans="5:5">
      <c r="E3761" s="325">
        <f>F3761*C3761</f>
        <v>0</v>
      </c>
    </row>
    <row r="3762" spans="5:5">
      <c r="E3762" s="325">
        <f>F3762*C3762</f>
        <v>0</v>
      </c>
    </row>
    <row r="3763" spans="5:5">
      <c r="E3763" s="325">
        <f>F3763*C3763</f>
        <v>0</v>
      </c>
    </row>
    <row r="3764" spans="5:5">
      <c r="E3764" s="325">
        <f>F3764*C3764</f>
        <v>0</v>
      </c>
    </row>
    <row r="3765" spans="5:5">
      <c r="E3765" s="325">
        <f>F3765*C3765</f>
        <v>0</v>
      </c>
    </row>
    <row r="3766" spans="5:5">
      <c r="E3766" s="325">
        <f>F3766*C3766</f>
        <v>0</v>
      </c>
    </row>
    <row r="3767" spans="5:5">
      <c r="E3767" s="325">
        <f>F3767*C3767</f>
        <v>0</v>
      </c>
    </row>
    <row r="3768" spans="5:5">
      <c r="E3768" s="325">
        <f>F3768*C3768</f>
        <v>0</v>
      </c>
    </row>
    <row r="3769" spans="5:5">
      <c r="E3769" s="325">
        <f>F3769*C3769</f>
        <v>0</v>
      </c>
    </row>
    <row r="3770" spans="5:5">
      <c r="E3770" s="325">
        <f>F3770*C3770</f>
        <v>0</v>
      </c>
    </row>
    <row r="3771" spans="5:5">
      <c r="E3771" s="325">
        <f>F3771*C3771</f>
        <v>0</v>
      </c>
    </row>
    <row r="3772" spans="5:5">
      <c r="E3772" s="325">
        <f>F3772*C3772</f>
        <v>0</v>
      </c>
    </row>
    <row r="3773" spans="5:5">
      <c r="E3773" s="325">
        <f>F3773*C3773</f>
        <v>0</v>
      </c>
    </row>
    <row r="3774" spans="5:5">
      <c r="E3774" s="325">
        <f>F3774*C3774</f>
        <v>0</v>
      </c>
    </row>
    <row r="3775" spans="5:5">
      <c r="E3775" s="325">
        <f>F3775*C3775</f>
        <v>0</v>
      </c>
    </row>
    <row r="3776" spans="5:5">
      <c r="E3776" s="325">
        <f>F3776*C3776</f>
        <v>0</v>
      </c>
    </row>
    <row r="3777" spans="5:5">
      <c r="E3777" s="325">
        <f>F3777*C3777</f>
        <v>0</v>
      </c>
    </row>
    <row r="3778" spans="5:5">
      <c r="E3778" s="325">
        <f>F3778*C3778</f>
        <v>0</v>
      </c>
    </row>
    <row r="3779" spans="5:5">
      <c r="E3779" s="325">
        <f>F3779*C3779</f>
        <v>0</v>
      </c>
    </row>
    <row r="3780" spans="5:5">
      <c r="E3780" s="325">
        <f>F3780*C3780</f>
        <v>0</v>
      </c>
    </row>
    <row r="3781" spans="5:5">
      <c r="E3781" s="325">
        <f>F3781*C3781</f>
        <v>0</v>
      </c>
    </row>
    <row r="3782" spans="5:5">
      <c r="E3782" s="325">
        <f>F3782*C3782</f>
        <v>0</v>
      </c>
    </row>
    <row r="3783" spans="5:5">
      <c r="E3783" s="325">
        <f>F3783*C3783</f>
        <v>0</v>
      </c>
    </row>
    <row r="3784" spans="5:5">
      <c r="E3784" s="325">
        <f>F3784*C3784</f>
        <v>0</v>
      </c>
    </row>
    <row r="3785" spans="5:5">
      <c r="E3785" s="325">
        <f>F3785*C3785</f>
        <v>0</v>
      </c>
    </row>
    <row r="3786" spans="5:5">
      <c r="E3786" s="325">
        <f>F3786*C3786</f>
        <v>0</v>
      </c>
    </row>
    <row r="3787" spans="5:5">
      <c r="E3787" s="325">
        <f>F3787*C3787</f>
        <v>0</v>
      </c>
    </row>
    <row r="3788" spans="5:5">
      <c r="E3788" s="325">
        <f>F3788*C3788</f>
        <v>0</v>
      </c>
    </row>
    <row r="3789" spans="5:5">
      <c r="E3789" s="325">
        <f>F3789*C3789</f>
        <v>0</v>
      </c>
    </row>
    <row r="3790" spans="5:5">
      <c r="E3790" s="325">
        <f>F3790*C3790</f>
        <v>0</v>
      </c>
    </row>
    <row r="3791" spans="5:5">
      <c r="E3791" s="325">
        <f>F3791*C3791</f>
        <v>0</v>
      </c>
    </row>
    <row r="3792" spans="5:5">
      <c r="E3792" s="325">
        <f>F3792*C3792</f>
        <v>0</v>
      </c>
    </row>
    <row r="3793" spans="5:5">
      <c r="E3793" s="325">
        <f>F3793*C3793</f>
        <v>0</v>
      </c>
    </row>
    <row r="3794" spans="5:5">
      <c r="E3794" s="325">
        <f>F3794*C3794</f>
        <v>0</v>
      </c>
    </row>
    <row r="3795" spans="5:5">
      <c r="E3795" s="325">
        <f>F3795*C3795</f>
        <v>0</v>
      </c>
    </row>
    <row r="3796" spans="5:5">
      <c r="E3796" s="325">
        <f>F3796*C3796</f>
        <v>0</v>
      </c>
    </row>
    <row r="3797" spans="5:5">
      <c r="E3797" s="325">
        <f>F3797*C3797</f>
        <v>0</v>
      </c>
    </row>
    <row r="3798" spans="5:5">
      <c r="E3798" s="325">
        <f>F3798*C3798</f>
        <v>0</v>
      </c>
    </row>
    <row r="3799" spans="5:5">
      <c r="E3799" s="325">
        <f>F3799*C3799</f>
        <v>0</v>
      </c>
    </row>
    <row r="3800" spans="5:5">
      <c r="E3800" s="325">
        <f>F3800*C3800</f>
        <v>0</v>
      </c>
    </row>
    <row r="3801" spans="5:5">
      <c r="E3801" s="325">
        <f>F3801*C3801</f>
        <v>0</v>
      </c>
    </row>
    <row r="3802" spans="5:5">
      <c r="E3802" s="325">
        <f>F3802*C3802</f>
        <v>0</v>
      </c>
    </row>
    <row r="3803" spans="5:5">
      <c r="E3803" s="325">
        <f>F3803*C3803</f>
        <v>0</v>
      </c>
    </row>
    <row r="3804" spans="5:5">
      <c r="E3804" s="325">
        <f>F3804*C3804</f>
        <v>0</v>
      </c>
    </row>
    <row r="3805" spans="5:5">
      <c r="E3805" s="325">
        <f>F3805*C3805</f>
        <v>0</v>
      </c>
    </row>
    <row r="3806" spans="5:5">
      <c r="E3806" s="325">
        <f>F3806*C3806</f>
        <v>0</v>
      </c>
    </row>
    <row r="3807" spans="5:5">
      <c r="E3807" s="325">
        <f>F3807*C3807</f>
        <v>0</v>
      </c>
    </row>
    <row r="3808" spans="5:5">
      <c r="E3808" s="325">
        <f>F3808*C3808</f>
        <v>0</v>
      </c>
    </row>
    <row r="3809" spans="5:5">
      <c r="E3809" s="325">
        <f>F3809*C3809</f>
        <v>0</v>
      </c>
    </row>
    <row r="3810" spans="5:5">
      <c r="E3810" s="325">
        <f>F3810*C3810</f>
        <v>0</v>
      </c>
    </row>
    <row r="3811" spans="5:5">
      <c r="E3811" s="325">
        <f>F3811*C3811</f>
        <v>0</v>
      </c>
    </row>
    <row r="3812" spans="5:5">
      <c r="E3812" s="325">
        <f>F3812*C3812</f>
        <v>0</v>
      </c>
    </row>
    <row r="3813" spans="5:5">
      <c r="E3813" s="325">
        <f>F3813*C3813</f>
        <v>0</v>
      </c>
    </row>
    <row r="3814" spans="5:5">
      <c r="E3814" s="325">
        <f>F3814*C3814</f>
        <v>0</v>
      </c>
    </row>
    <row r="3815" spans="5:5">
      <c r="E3815" s="325">
        <f>F3815*C3815</f>
        <v>0</v>
      </c>
    </row>
    <row r="3816" spans="5:5">
      <c r="E3816" s="325">
        <f>F3816*C3816</f>
        <v>0</v>
      </c>
    </row>
    <row r="3817" spans="5:5">
      <c r="E3817" s="325">
        <f>F3817*C3817</f>
        <v>0</v>
      </c>
    </row>
    <row r="3818" spans="5:5">
      <c r="E3818" s="325">
        <f>F3818*C3818</f>
        <v>0</v>
      </c>
    </row>
    <row r="3819" spans="5:5">
      <c r="E3819" s="325">
        <f>F3819*C3819</f>
        <v>0</v>
      </c>
    </row>
    <row r="3820" spans="5:5">
      <c r="E3820" s="325">
        <f>F3820*C3820</f>
        <v>0</v>
      </c>
    </row>
    <row r="3821" spans="5:5">
      <c r="E3821" s="325">
        <f>F3821*C3821</f>
        <v>0</v>
      </c>
    </row>
    <row r="3822" spans="5:5">
      <c r="E3822" s="325">
        <f>F3822*C3822</f>
        <v>0</v>
      </c>
    </row>
    <row r="3823" spans="5:5">
      <c r="E3823" s="325">
        <f>F3823*C3823</f>
        <v>0</v>
      </c>
    </row>
    <row r="3824" spans="5:5">
      <c r="E3824" s="325">
        <f>F3824*C3824</f>
        <v>0</v>
      </c>
    </row>
    <row r="3825" spans="5:5">
      <c r="E3825" s="325">
        <f>F3825*C3825</f>
        <v>0</v>
      </c>
    </row>
    <row r="3826" spans="5:5">
      <c r="E3826" s="325">
        <f>F3826*C3826</f>
        <v>0</v>
      </c>
    </row>
    <row r="3827" spans="5:5">
      <c r="E3827" s="325">
        <f>F3827*C3827</f>
        <v>0</v>
      </c>
    </row>
    <row r="3828" spans="5:5">
      <c r="E3828" s="325">
        <f>F3828*C3828</f>
        <v>0</v>
      </c>
    </row>
    <row r="3829" spans="5:5">
      <c r="E3829" s="325">
        <f>F3829*C3829</f>
        <v>0</v>
      </c>
    </row>
    <row r="3830" spans="5:5">
      <c r="E3830" s="325">
        <f>F3830*C3830</f>
        <v>0</v>
      </c>
    </row>
    <row r="3831" spans="5:5">
      <c r="E3831" s="325">
        <f>F3831*C3831</f>
        <v>0</v>
      </c>
    </row>
    <row r="3832" spans="5:5">
      <c r="E3832" s="325">
        <f>F3832*C3832</f>
        <v>0</v>
      </c>
    </row>
    <row r="3833" spans="5:5">
      <c r="E3833" s="325">
        <f>F3833*C3833</f>
        <v>0</v>
      </c>
    </row>
    <row r="3834" spans="5:5">
      <c r="E3834" s="325">
        <f>F3834*C3834</f>
        <v>0</v>
      </c>
    </row>
    <row r="3835" spans="5:5">
      <c r="E3835" s="325">
        <f>F3835*C3835</f>
        <v>0</v>
      </c>
    </row>
    <row r="3836" spans="5:5">
      <c r="E3836" s="325">
        <f>F3836*C3836</f>
        <v>0</v>
      </c>
    </row>
    <row r="3837" spans="5:5">
      <c r="E3837" s="325">
        <f>F3837*C3837</f>
        <v>0</v>
      </c>
    </row>
    <row r="3838" spans="5:5">
      <c r="E3838" s="325">
        <f>F3838*C3838</f>
        <v>0</v>
      </c>
    </row>
    <row r="3839" spans="5:5">
      <c r="E3839" s="325">
        <f>F3839*C3839</f>
        <v>0</v>
      </c>
    </row>
    <row r="3840" spans="5:5">
      <c r="E3840" s="325">
        <f>F3840*C3840</f>
        <v>0</v>
      </c>
    </row>
    <row r="3841" spans="5:5">
      <c r="E3841" s="325">
        <f>F3841*C3841</f>
        <v>0</v>
      </c>
    </row>
    <row r="3842" spans="5:5">
      <c r="E3842" s="325">
        <f>F3842*C3842</f>
        <v>0</v>
      </c>
    </row>
    <row r="3843" spans="5:5">
      <c r="E3843" s="325">
        <f>F3843*C3843</f>
        <v>0</v>
      </c>
    </row>
    <row r="3844" spans="5:5">
      <c r="E3844" s="325">
        <f>F3844*C3844</f>
        <v>0</v>
      </c>
    </row>
    <row r="3845" spans="5:5">
      <c r="E3845" s="325">
        <f>F3845*C3845</f>
        <v>0</v>
      </c>
    </row>
    <row r="3846" spans="5:5">
      <c r="E3846" s="325">
        <f>F3846*C3846</f>
        <v>0</v>
      </c>
    </row>
    <row r="3847" spans="5:5">
      <c r="E3847" s="325">
        <f>F3847*C3847</f>
        <v>0</v>
      </c>
    </row>
    <row r="3848" spans="5:5">
      <c r="E3848" s="325">
        <f>F3848*C3848</f>
        <v>0</v>
      </c>
    </row>
    <row r="3849" spans="5:5">
      <c r="E3849" s="325">
        <f>F3849*C3849</f>
        <v>0</v>
      </c>
    </row>
    <row r="3850" spans="5:5">
      <c r="E3850" s="325">
        <f>F3850*C3850</f>
        <v>0</v>
      </c>
    </row>
    <row r="3851" spans="5:5">
      <c r="E3851" s="325">
        <f>F3851*C3851</f>
        <v>0</v>
      </c>
    </row>
    <row r="3852" spans="5:5">
      <c r="E3852" s="325">
        <f>F3852*C3852</f>
        <v>0</v>
      </c>
    </row>
    <row r="3853" spans="5:5">
      <c r="E3853" s="325">
        <f>F3853*C3853</f>
        <v>0</v>
      </c>
    </row>
    <row r="3854" spans="5:5">
      <c r="E3854" s="325">
        <f>F3854*C3854</f>
        <v>0</v>
      </c>
    </row>
    <row r="3855" spans="5:5">
      <c r="E3855" s="325">
        <f>F3855*C3855</f>
        <v>0</v>
      </c>
    </row>
    <row r="3856" spans="5:5">
      <c r="E3856" s="325">
        <f>F3856*C3856</f>
        <v>0</v>
      </c>
    </row>
    <row r="3857" spans="5:5">
      <c r="E3857" s="325">
        <f>F3857*C3857</f>
        <v>0</v>
      </c>
    </row>
    <row r="3858" spans="5:5">
      <c r="E3858" s="325">
        <f>F3858*C3858</f>
        <v>0</v>
      </c>
    </row>
    <row r="3859" spans="5:5">
      <c r="E3859" s="325">
        <f>F3859*C3859</f>
        <v>0</v>
      </c>
    </row>
    <row r="3860" spans="5:5">
      <c r="E3860" s="325">
        <f>F3860*C3860</f>
        <v>0</v>
      </c>
    </row>
    <row r="3861" spans="5:5">
      <c r="E3861" s="325">
        <f>F3861*C3861</f>
        <v>0</v>
      </c>
    </row>
    <row r="3862" spans="5:5">
      <c r="E3862" s="325">
        <f>F3862*C3862</f>
        <v>0</v>
      </c>
    </row>
    <row r="3863" spans="5:5">
      <c r="E3863" s="325">
        <f>F3863*C3863</f>
        <v>0</v>
      </c>
    </row>
    <row r="3864" spans="5:5">
      <c r="E3864" s="325">
        <f>F3864*C3864</f>
        <v>0</v>
      </c>
    </row>
    <row r="3865" spans="5:5">
      <c r="E3865" s="325">
        <f>F3865*C3865</f>
        <v>0</v>
      </c>
    </row>
    <row r="3866" spans="5:5">
      <c r="E3866" s="325">
        <f>F3866*C3866</f>
        <v>0</v>
      </c>
    </row>
    <row r="3867" spans="5:5">
      <c r="E3867" s="325">
        <f>F3867*C3867</f>
        <v>0</v>
      </c>
    </row>
    <row r="3868" spans="5:5">
      <c r="E3868" s="325">
        <f>F3868*C3868</f>
        <v>0</v>
      </c>
    </row>
    <row r="3869" spans="5:5">
      <c r="E3869" s="325">
        <f>F3869*C3869</f>
        <v>0</v>
      </c>
    </row>
    <row r="3870" spans="5:5">
      <c r="E3870" s="325">
        <f>F3870*C3870</f>
        <v>0</v>
      </c>
    </row>
    <row r="3871" spans="5:5">
      <c r="E3871" s="325">
        <f>F3871*C3871</f>
        <v>0</v>
      </c>
    </row>
    <row r="3872" spans="5:5">
      <c r="E3872" s="325">
        <f>F3872*C3872</f>
        <v>0</v>
      </c>
    </row>
    <row r="3873" spans="5:5">
      <c r="E3873" s="325">
        <f>F3873*C3873</f>
        <v>0</v>
      </c>
    </row>
    <row r="3874" spans="5:5">
      <c r="E3874" s="325">
        <f>F3874*C3874</f>
        <v>0</v>
      </c>
    </row>
    <row r="3875" spans="5:5">
      <c r="E3875" s="325">
        <f>F3875*C3875</f>
        <v>0</v>
      </c>
    </row>
    <row r="3876" spans="5:5">
      <c r="E3876" s="325">
        <f>F3876*C3876</f>
        <v>0</v>
      </c>
    </row>
    <row r="3877" spans="5:5">
      <c r="E3877" s="325">
        <f>F3877*C3877</f>
        <v>0</v>
      </c>
    </row>
    <row r="3878" spans="5:5">
      <c r="E3878" s="325">
        <f>F3878*C3878</f>
        <v>0</v>
      </c>
    </row>
    <row r="3879" spans="5:5">
      <c r="E3879" s="325">
        <f>F3879*C3879</f>
        <v>0</v>
      </c>
    </row>
    <row r="3880" spans="5:5">
      <c r="E3880" s="325">
        <f>F3880*C3880</f>
        <v>0</v>
      </c>
    </row>
    <row r="3881" spans="5:5">
      <c r="E3881" s="325">
        <f>F3881*C3881</f>
        <v>0</v>
      </c>
    </row>
    <row r="3882" spans="5:5">
      <c r="E3882" s="325">
        <f>F3882*C3882</f>
        <v>0</v>
      </c>
    </row>
    <row r="3883" spans="5:5">
      <c r="E3883" s="325">
        <f>F3883*C3883</f>
        <v>0</v>
      </c>
    </row>
    <row r="3884" spans="5:5">
      <c r="E3884" s="325">
        <f>F3884*C3884</f>
        <v>0</v>
      </c>
    </row>
    <row r="3885" spans="5:5">
      <c r="E3885" s="325">
        <f>F3885*C3885</f>
        <v>0</v>
      </c>
    </row>
    <row r="3886" spans="5:5">
      <c r="E3886" s="325">
        <f>F3886*C3886</f>
        <v>0</v>
      </c>
    </row>
    <row r="3887" spans="5:5">
      <c r="E3887" s="325">
        <f>F3887*C3887</f>
        <v>0</v>
      </c>
    </row>
    <row r="3888" spans="5:5">
      <c r="E3888" s="325">
        <f>F3888*C3888</f>
        <v>0</v>
      </c>
    </row>
    <row r="3889" spans="5:5">
      <c r="E3889" s="325">
        <f>F3889*C3889</f>
        <v>0</v>
      </c>
    </row>
    <row r="3890" spans="5:5">
      <c r="E3890" s="325">
        <f>F3890*C3890</f>
        <v>0</v>
      </c>
    </row>
    <row r="3891" spans="5:5">
      <c r="E3891" s="325">
        <f>F3891*C3891</f>
        <v>0</v>
      </c>
    </row>
    <row r="3892" spans="5:5">
      <c r="E3892" s="325">
        <f>F3892*C3892</f>
        <v>0</v>
      </c>
    </row>
    <row r="3893" spans="5:5">
      <c r="E3893" s="325">
        <f>F3893*C3893</f>
        <v>0</v>
      </c>
    </row>
    <row r="3894" spans="5:5">
      <c r="E3894" s="325">
        <f>F3894*C3894</f>
        <v>0</v>
      </c>
    </row>
    <row r="3895" spans="5:5">
      <c r="E3895" s="325">
        <f>F3895*C3895</f>
        <v>0</v>
      </c>
    </row>
    <row r="3896" spans="5:5">
      <c r="E3896" s="325">
        <f>F3896*C3896</f>
        <v>0</v>
      </c>
    </row>
    <row r="3897" spans="5:5">
      <c r="E3897" s="325">
        <f>F3897*C3897</f>
        <v>0</v>
      </c>
    </row>
    <row r="3898" spans="5:5">
      <c r="E3898" s="325">
        <f>F3898*C3898</f>
        <v>0</v>
      </c>
    </row>
    <row r="3899" spans="5:5">
      <c r="E3899" s="325">
        <f>F3899*C3899</f>
        <v>0</v>
      </c>
    </row>
    <row r="3900" spans="5:5">
      <c r="E3900" s="325">
        <f>F3900*C3900</f>
        <v>0</v>
      </c>
    </row>
    <row r="3901" spans="5:5">
      <c r="E3901" s="325">
        <f>F3901*C3901</f>
        <v>0</v>
      </c>
    </row>
    <row r="3902" spans="5:5">
      <c r="E3902" s="325">
        <f>F3902*C3902</f>
        <v>0</v>
      </c>
    </row>
    <row r="3903" spans="5:5">
      <c r="E3903" s="325">
        <f>F3903*C3903</f>
        <v>0</v>
      </c>
    </row>
    <row r="3904" spans="5:5">
      <c r="E3904" s="325">
        <f>F3904*C3904</f>
        <v>0</v>
      </c>
    </row>
    <row r="3905" spans="5:5">
      <c r="E3905" s="325">
        <f>F3905*C3905</f>
        <v>0</v>
      </c>
    </row>
    <row r="3906" spans="5:5">
      <c r="E3906" s="325">
        <f>F3906*C3906</f>
        <v>0</v>
      </c>
    </row>
    <row r="3907" spans="5:5">
      <c r="E3907" s="325">
        <f>F3907*C3907</f>
        <v>0</v>
      </c>
    </row>
    <row r="3908" spans="5:5">
      <c r="E3908" s="325">
        <f>F3908*C3908</f>
        <v>0</v>
      </c>
    </row>
    <row r="3909" spans="5:5">
      <c r="E3909" s="325">
        <f>F3909*C3909</f>
        <v>0</v>
      </c>
    </row>
    <row r="3910" spans="5:5">
      <c r="E3910" s="325">
        <f>F3910*C3910</f>
        <v>0</v>
      </c>
    </row>
    <row r="3911" spans="5:5">
      <c r="E3911" s="325">
        <f>F3911*C3911</f>
        <v>0</v>
      </c>
    </row>
    <row r="3912" spans="5:5">
      <c r="E3912" s="325">
        <f>F3912*C3912</f>
        <v>0</v>
      </c>
    </row>
    <row r="3913" spans="5:5">
      <c r="E3913" s="325">
        <f>F3913*C3913</f>
        <v>0</v>
      </c>
    </row>
    <row r="3914" spans="5:5">
      <c r="E3914" s="325">
        <f>F3914*C3914</f>
        <v>0</v>
      </c>
    </row>
    <row r="3915" spans="5:5">
      <c r="E3915" s="325">
        <f>F3915*C3915</f>
        <v>0</v>
      </c>
    </row>
    <row r="3916" spans="5:5">
      <c r="E3916" s="325">
        <f>F3916*C3916</f>
        <v>0</v>
      </c>
    </row>
    <row r="3917" spans="5:5">
      <c r="E3917" s="325">
        <f>F3917*C3917</f>
        <v>0</v>
      </c>
    </row>
    <row r="3918" spans="5:5">
      <c r="E3918" s="325">
        <f>F3918*C3918</f>
        <v>0</v>
      </c>
    </row>
    <row r="3919" spans="5:5">
      <c r="E3919" s="325">
        <f>F3919*C3919</f>
        <v>0</v>
      </c>
    </row>
    <row r="3920" spans="5:5">
      <c r="E3920" s="325">
        <f>F3920*C3920</f>
        <v>0</v>
      </c>
    </row>
    <row r="3921" spans="5:5">
      <c r="E3921" s="325">
        <f>F3921*C3921</f>
        <v>0</v>
      </c>
    </row>
    <row r="3922" spans="5:5">
      <c r="E3922" s="325">
        <f>F3922*C3922</f>
        <v>0</v>
      </c>
    </row>
    <row r="3923" spans="5:5">
      <c r="E3923" s="325">
        <f>F3923*C3923</f>
        <v>0</v>
      </c>
    </row>
    <row r="3924" spans="5:5">
      <c r="E3924" s="325">
        <f>F3924*C3924</f>
        <v>0</v>
      </c>
    </row>
    <row r="3925" spans="5:5">
      <c r="E3925" s="325">
        <f>F3925*C3925</f>
        <v>0</v>
      </c>
    </row>
    <row r="3926" spans="5:5">
      <c r="E3926" s="325">
        <f>F3926*C3926</f>
        <v>0</v>
      </c>
    </row>
    <row r="3927" spans="5:5">
      <c r="E3927" s="325">
        <f>F3927*C3927</f>
        <v>0</v>
      </c>
    </row>
    <row r="3928" spans="5:5">
      <c r="E3928" s="325">
        <f>F3928*C3928</f>
        <v>0</v>
      </c>
    </row>
    <row r="3929" spans="5:5">
      <c r="E3929" s="325">
        <f>F3929*C3929</f>
        <v>0</v>
      </c>
    </row>
    <row r="3930" spans="5:5">
      <c r="E3930" s="325">
        <f>F3930*C3930</f>
        <v>0</v>
      </c>
    </row>
    <row r="3931" spans="5:5">
      <c r="E3931" s="325">
        <f>F3931*C3931</f>
        <v>0</v>
      </c>
    </row>
    <row r="3932" spans="5:5">
      <c r="E3932" s="325">
        <f>F3932*C3932</f>
        <v>0</v>
      </c>
    </row>
    <row r="3933" spans="5:5">
      <c r="E3933" s="325">
        <f>F3933*C3933</f>
        <v>0</v>
      </c>
    </row>
    <row r="3934" spans="5:5">
      <c r="E3934" s="325">
        <f>F3934*C3934</f>
        <v>0</v>
      </c>
    </row>
    <row r="3935" spans="5:5">
      <c r="E3935" s="325">
        <f>F3935*C3935</f>
        <v>0</v>
      </c>
    </row>
    <row r="3936" spans="5:5">
      <c r="E3936" s="325">
        <f>F3936*C3936</f>
        <v>0</v>
      </c>
    </row>
    <row r="3937" spans="5:5">
      <c r="E3937" s="325">
        <f>F3937*C3937</f>
        <v>0</v>
      </c>
    </row>
    <row r="3938" spans="5:5">
      <c r="E3938" s="325">
        <f>F3938*C3938</f>
        <v>0</v>
      </c>
    </row>
    <row r="3939" spans="5:5">
      <c r="E3939" s="325">
        <f>F3939*C3939</f>
        <v>0</v>
      </c>
    </row>
    <row r="3940" spans="5:5">
      <c r="E3940" s="325">
        <f>F3940*C3940</f>
        <v>0</v>
      </c>
    </row>
    <row r="3941" spans="5:5">
      <c r="E3941" s="325">
        <f>F3941*C3941</f>
        <v>0</v>
      </c>
    </row>
    <row r="3942" spans="5:5">
      <c r="E3942" s="325">
        <f>F3942*C3942</f>
        <v>0</v>
      </c>
    </row>
    <row r="3943" spans="5:5">
      <c r="E3943" s="325">
        <f>F3943*C3943</f>
        <v>0</v>
      </c>
    </row>
    <row r="3944" spans="5:5">
      <c r="E3944" s="325">
        <f>F3944*C3944</f>
        <v>0</v>
      </c>
    </row>
    <row r="3945" spans="5:5">
      <c r="E3945" s="325">
        <f>F3945*C3945</f>
        <v>0</v>
      </c>
    </row>
    <row r="3946" spans="5:5">
      <c r="E3946" s="325">
        <f>F3946*C3946</f>
        <v>0</v>
      </c>
    </row>
    <row r="3947" spans="5:5">
      <c r="E3947" s="325">
        <f>F3947*C3947</f>
        <v>0</v>
      </c>
    </row>
    <row r="3948" spans="5:5">
      <c r="E3948" s="325">
        <f>F3948*C3948</f>
        <v>0</v>
      </c>
    </row>
    <row r="3949" spans="5:5">
      <c r="E3949" s="325">
        <f>F3949*C3949</f>
        <v>0</v>
      </c>
    </row>
    <row r="3950" spans="5:5">
      <c r="E3950" s="325">
        <f>F3950*C3950</f>
        <v>0</v>
      </c>
    </row>
    <row r="3951" spans="5:5">
      <c r="E3951" s="325">
        <f>F3951*C3951</f>
        <v>0</v>
      </c>
    </row>
    <row r="3952" spans="5:5">
      <c r="E3952" s="325">
        <f>F3952*C3952</f>
        <v>0</v>
      </c>
    </row>
    <row r="3953" spans="5:5">
      <c r="E3953" s="325">
        <f>F3953*C3953</f>
        <v>0</v>
      </c>
    </row>
    <row r="3954" spans="5:5">
      <c r="E3954" s="325">
        <f>F3954*C3954</f>
        <v>0</v>
      </c>
    </row>
    <row r="3955" spans="5:5">
      <c r="E3955" s="325">
        <f>F3955*C3955</f>
        <v>0</v>
      </c>
    </row>
    <row r="3956" spans="5:5">
      <c r="E3956" s="325">
        <f>F3956*C3956</f>
        <v>0</v>
      </c>
    </row>
    <row r="3957" spans="5:5">
      <c r="E3957" s="325">
        <f>F3957*C3957</f>
        <v>0</v>
      </c>
    </row>
    <row r="3958" spans="5:5">
      <c r="E3958" s="325">
        <f>F3958*C3958</f>
        <v>0</v>
      </c>
    </row>
    <row r="3959" spans="5:5">
      <c r="E3959" s="325">
        <f>F3959*C3959</f>
        <v>0</v>
      </c>
    </row>
    <row r="3960" spans="5:5">
      <c r="E3960" s="325">
        <f>F3960*C3960</f>
        <v>0</v>
      </c>
    </row>
    <row r="3961" spans="5:5">
      <c r="E3961" s="325">
        <f>F3961*C3961</f>
        <v>0</v>
      </c>
    </row>
    <row r="3962" spans="5:5">
      <c r="E3962" s="325">
        <f>F3962*C3962</f>
        <v>0</v>
      </c>
    </row>
    <row r="3963" spans="5:5">
      <c r="E3963" s="325">
        <f>F3963*C3963</f>
        <v>0</v>
      </c>
    </row>
    <row r="3964" spans="5:5">
      <c r="E3964" s="325">
        <f>F3964*C3964</f>
        <v>0</v>
      </c>
    </row>
    <row r="3965" spans="5:5">
      <c r="E3965" s="325">
        <f>F3965*C3965</f>
        <v>0</v>
      </c>
    </row>
    <row r="3966" spans="5:5">
      <c r="E3966" s="325">
        <f>F3966*C3966</f>
        <v>0</v>
      </c>
    </row>
    <row r="3967" spans="5:5">
      <c r="E3967" s="325">
        <f>F3967*C3967</f>
        <v>0</v>
      </c>
    </row>
    <row r="3968" spans="5:5">
      <c r="E3968" s="325">
        <f>F3968*C3968</f>
        <v>0</v>
      </c>
    </row>
    <row r="3969" spans="5:5">
      <c r="E3969" s="325">
        <f>F3969*C3969</f>
        <v>0</v>
      </c>
    </row>
    <row r="3970" spans="5:5">
      <c r="E3970" s="325">
        <f>F3970*C3970</f>
        <v>0</v>
      </c>
    </row>
    <row r="3971" spans="5:5">
      <c r="E3971" s="325">
        <f>F3971*C3971</f>
        <v>0</v>
      </c>
    </row>
    <row r="3972" spans="5:5">
      <c r="E3972" s="325">
        <f>F3972*C3972</f>
        <v>0</v>
      </c>
    </row>
    <row r="3973" spans="5:5">
      <c r="E3973" s="325">
        <f>F3973*C3973</f>
        <v>0</v>
      </c>
    </row>
    <row r="3974" spans="5:5">
      <c r="E3974" s="325">
        <f>F3974*C3974</f>
        <v>0</v>
      </c>
    </row>
    <row r="3975" spans="5:5">
      <c r="E3975" s="325">
        <f>F3975*C3975</f>
        <v>0</v>
      </c>
    </row>
    <row r="3976" spans="5:5">
      <c r="E3976" s="325">
        <f>F3976*C3976</f>
        <v>0</v>
      </c>
    </row>
    <row r="3977" spans="5:5">
      <c r="E3977" s="325">
        <f>F3977*C3977</f>
        <v>0</v>
      </c>
    </row>
    <row r="3978" spans="5:5">
      <c r="E3978" s="325">
        <f>F3978*C3978</f>
        <v>0</v>
      </c>
    </row>
    <row r="3979" spans="5:5">
      <c r="E3979" s="325">
        <f>F3979*C3979</f>
        <v>0</v>
      </c>
    </row>
    <row r="3980" spans="5:5">
      <c r="E3980" s="325">
        <f>F3980*C3980</f>
        <v>0</v>
      </c>
    </row>
    <row r="3981" spans="5:5">
      <c r="E3981" s="325">
        <f>F3981*C3981</f>
        <v>0</v>
      </c>
    </row>
    <row r="3982" spans="5:5">
      <c r="E3982" s="325">
        <f>F3982*C3982</f>
        <v>0</v>
      </c>
    </row>
    <row r="3983" spans="5:5">
      <c r="E3983" s="325">
        <f>F3983*C3983</f>
        <v>0</v>
      </c>
    </row>
    <row r="3984" spans="5:5">
      <c r="E3984" s="325">
        <f>F3984*C3984</f>
        <v>0</v>
      </c>
    </row>
    <row r="3985" spans="5:5">
      <c r="E3985" s="325">
        <f>F3985*C3985</f>
        <v>0</v>
      </c>
    </row>
    <row r="3986" spans="5:5">
      <c r="E3986" s="325">
        <f>F3986*C3986</f>
        <v>0</v>
      </c>
    </row>
    <row r="3987" spans="5:5">
      <c r="E3987" s="325">
        <f>F3987*C3987</f>
        <v>0</v>
      </c>
    </row>
    <row r="3988" spans="5:5">
      <c r="E3988" s="325">
        <f>F3988*C3988</f>
        <v>0</v>
      </c>
    </row>
    <row r="3989" spans="5:5">
      <c r="E3989" s="325">
        <f>F3989*C3989</f>
        <v>0</v>
      </c>
    </row>
    <row r="3990" spans="5:5">
      <c r="E3990" s="325">
        <f>F3990*C3990</f>
        <v>0</v>
      </c>
    </row>
    <row r="3991" spans="5:5">
      <c r="E3991" s="325">
        <f>F3991*C3991</f>
        <v>0</v>
      </c>
    </row>
    <row r="3992" spans="5:5">
      <c r="E3992" s="325">
        <f>F3992*C3992</f>
        <v>0</v>
      </c>
    </row>
    <row r="3993" spans="5:5">
      <c r="E3993" s="325">
        <f>F3993*C3993</f>
        <v>0</v>
      </c>
    </row>
    <row r="3994" spans="5:5">
      <c r="E3994" s="325">
        <f>F3994*C3994</f>
        <v>0</v>
      </c>
    </row>
    <row r="3995" spans="5:5">
      <c r="E3995" s="325">
        <f>F3995*C3995</f>
        <v>0</v>
      </c>
    </row>
    <row r="3996" spans="5:5">
      <c r="E3996" s="325">
        <f>F3996*C3996</f>
        <v>0</v>
      </c>
    </row>
    <row r="3997" spans="5:5">
      <c r="E3997" s="325">
        <f>F3997*C3997</f>
        <v>0</v>
      </c>
    </row>
    <row r="3998" spans="5:5">
      <c r="E3998" s="325">
        <f>F3998*C3998</f>
        <v>0</v>
      </c>
    </row>
    <row r="3999" spans="5:5">
      <c r="E3999" s="325">
        <f>F3999*C3999</f>
        <v>0</v>
      </c>
    </row>
    <row r="4000" spans="5:5">
      <c r="E4000" s="325">
        <f>F4000*C4000</f>
        <v>0</v>
      </c>
    </row>
    <row r="4001" spans="5:5">
      <c r="E4001" s="325">
        <f>F4001*C4001</f>
        <v>0</v>
      </c>
    </row>
    <row r="4002" spans="5:5">
      <c r="E4002" s="325">
        <f>F4002*C4002</f>
        <v>0</v>
      </c>
    </row>
    <row r="4003" spans="5:5">
      <c r="E4003" s="325">
        <f>F4003*C4003</f>
        <v>0</v>
      </c>
    </row>
    <row r="4004" spans="5:5">
      <c r="E4004" s="325">
        <f>F4004*C4004</f>
        <v>0</v>
      </c>
    </row>
    <row r="4005" spans="5:5">
      <c r="E4005" s="325">
        <f>F4005*C4005</f>
        <v>0</v>
      </c>
    </row>
    <row r="4006" spans="5:5">
      <c r="E4006" s="325">
        <f>F4006*C4006</f>
        <v>0</v>
      </c>
    </row>
    <row r="4007" spans="5:5">
      <c r="E4007" s="325">
        <f>F4007*C4007</f>
        <v>0</v>
      </c>
    </row>
    <row r="4008" spans="5:5">
      <c r="E4008" s="325">
        <f>F4008*C4008</f>
        <v>0</v>
      </c>
    </row>
    <row r="4009" spans="5:5">
      <c r="E4009" s="325">
        <f>F4009*C4009</f>
        <v>0</v>
      </c>
    </row>
    <row r="4010" spans="5:5">
      <c r="E4010" s="325">
        <f>F4010*C4010</f>
        <v>0</v>
      </c>
    </row>
    <row r="4011" spans="5:5">
      <c r="E4011" s="325">
        <f>F4011*C4011</f>
        <v>0</v>
      </c>
    </row>
    <row r="4012" spans="5:5">
      <c r="E4012" s="325">
        <f>F4012*C4012</f>
        <v>0</v>
      </c>
    </row>
    <row r="4013" spans="5:5">
      <c r="E4013" s="325">
        <f>F4013*C4013</f>
        <v>0</v>
      </c>
    </row>
    <row r="4014" spans="5:5">
      <c r="E4014" s="325">
        <f>F4014*C4014</f>
        <v>0</v>
      </c>
    </row>
    <row r="4015" spans="5:5">
      <c r="E4015" s="325">
        <f>F4015*C4015</f>
        <v>0</v>
      </c>
    </row>
    <row r="4016" spans="5:5">
      <c r="E4016" s="325">
        <f>F4016*C4016</f>
        <v>0</v>
      </c>
    </row>
    <row r="4017" spans="5:5">
      <c r="E4017" s="325">
        <f>F4017*C4017</f>
        <v>0</v>
      </c>
    </row>
    <row r="4018" spans="5:5">
      <c r="E4018" s="325">
        <f>F4018*C4018</f>
        <v>0</v>
      </c>
    </row>
    <row r="4019" spans="5:5">
      <c r="E4019" s="325">
        <f>F4019*C4019</f>
        <v>0</v>
      </c>
    </row>
    <row r="4020" spans="5:5">
      <c r="E4020" s="325">
        <f>F4020*C4020</f>
        <v>0</v>
      </c>
    </row>
    <row r="4021" spans="5:5">
      <c r="E4021" s="325">
        <f>F4021*C4021</f>
        <v>0</v>
      </c>
    </row>
    <row r="4022" spans="5:5">
      <c r="E4022" s="325">
        <f>F4022*C4022</f>
        <v>0</v>
      </c>
    </row>
    <row r="4023" spans="5:5">
      <c r="E4023" s="325">
        <f>F4023*C4023</f>
        <v>0</v>
      </c>
    </row>
    <row r="4024" spans="5:5">
      <c r="E4024" s="325">
        <f>F4024*C4024</f>
        <v>0</v>
      </c>
    </row>
    <row r="4025" spans="5:5">
      <c r="E4025" s="325">
        <f>F4025*C4025</f>
        <v>0</v>
      </c>
    </row>
    <row r="4026" spans="5:5">
      <c r="E4026" s="325">
        <f>F4026*C4026</f>
        <v>0</v>
      </c>
    </row>
    <row r="4027" spans="5:5">
      <c r="E4027" s="325">
        <f>F4027*C4027</f>
        <v>0</v>
      </c>
    </row>
    <row r="4028" spans="5:5">
      <c r="E4028" s="325">
        <f>F4028*C4028</f>
        <v>0</v>
      </c>
    </row>
    <row r="4029" spans="5:5">
      <c r="E4029" s="325">
        <f>F4029*C4029</f>
        <v>0</v>
      </c>
    </row>
    <row r="4030" spans="5:5">
      <c r="E4030" s="325">
        <f>F4030*C4030</f>
        <v>0</v>
      </c>
    </row>
    <row r="4031" spans="5:5">
      <c r="E4031" s="325">
        <f>F4031*C4031</f>
        <v>0</v>
      </c>
    </row>
    <row r="4032" spans="5:5">
      <c r="E4032" s="325">
        <f>F4032*C4032</f>
        <v>0</v>
      </c>
    </row>
    <row r="4033" spans="5:5">
      <c r="E4033" s="325">
        <f>F4033*C4033</f>
        <v>0</v>
      </c>
    </row>
    <row r="4034" spans="5:5">
      <c r="E4034" s="325">
        <f>F4034*C4034</f>
        <v>0</v>
      </c>
    </row>
    <row r="4035" spans="5:5">
      <c r="E4035" s="325">
        <f>F4035*C4035</f>
        <v>0</v>
      </c>
    </row>
    <row r="4036" spans="5:5">
      <c r="E4036" s="325">
        <f>F4036*C4036</f>
        <v>0</v>
      </c>
    </row>
    <row r="4037" spans="5:5">
      <c r="E4037" s="325">
        <f>F4037*C4037</f>
        <v>0</v>
      </c>
    </row>
    <row r="4038" spans="5:5">
      <c r="E4038" s="325">
        <f>F4038*C4038</f>
        <v>0</v>
      </c>
    </row>
    <row r="4039" spans="5:5">
      <c r="E4039" s="325">
        <f>F4039*C4039</f>
        <v>0</v>
      </c>
    </row>
    <row r="4040" spans="5:5">
      <c r="E4040" s="325">
        <f>F4040*C4040</f>
        <v>0</v>
      </c>
    </row>
    <row r="4041" spans="5:5">
      <c r="E4041" s="325">
        <f>F4041*C4041</f>
        <v>0</v>
      </c>
    </row>
    <row r="4042" spans="5:5">
      <c r="E4042" s="325">
        <f>F4042*C4042</f>
        <v>0</v>
      </c>
    </row>
    <row r="4043" spans="5:5">
      <c r="E4043" s="325">
        <f>F4043*C4043</f>
        <v>0</v>
      </c>
    </row>
    <row r="4044" spans="5:5">
      <c r="E4044" s="325">
        <f>F4044*C4044</f>
        <v>0</v>
      </c>
    </row>
    <row r="4045" spans="5:5">
      <c r="E4045" s="325">
        <f>F4045*C4045</f>
        <v>0</v>
      </c>
    </row>
    <row r="4046" spans="5:5">
      <c r="E4046" s="325">
        <f>F4046*C4046</f>
        <v>0</v>
      </c>
    </row>
    <row r="4047" spans="5:5">
      <c r="E4047" s="325">
        <f>F4047*C4047</f>
        <v>0</v>
      </c>
    </row>
    <row r="4048" spans="5:5">
      <c r="E4048" s="325">
        <f>F4048*C4048</f>
        <v>0</v>
      </c>
    </row>
    <row r="4049" spans="5:5">
      <c r="E4049" s="325">
        <f>F4049*C4049</f>
        <v>0</v>
      </c>
    </row>
    <row r="4050" spans="5:5">
      <c r="E4050" s="325">
        <f>F4050*C4050</f>
        <v>0</v>
      </c>
    </row>
    <row r="4051" spans="5:5">
      <c r="E4051" s="325">
        <f>F4051*C4051</f>
        <v>0</v>
      </c>
    </row>
    <row r="4052" spans="5:5">
      <c r="E4052" s="325">
        <f>F4052*C4052</f>
        <v>0</v>
      </c>
    </row>
    <row r="4053" spans="5:5">
      <c r="E4053" s="325">
        <f>F4053*C4053</f>
        <v>0</v>
      </c>
    </row>
    <row r="4054" spans="5:5">
      <c r="E4054" s="325">
        <f>F4054*C4054</f>
        <v>0</v>
      </c>
    </row>
    <row r="4055" spans="5:5">
      <c r="E4055" s="325">
        <f>F4055*C4055</f>
        <v>0</v>
      </c>
    </row>
    <row r="4056" spans="5:5">
      <c r="E4056" s="325">
        <f>F4056*C4056</f>
        <v>0</v>
      </c>
    </row>
    <row r="4057" spans="5:5">
      <c r="E4057" s="325">
        <f>F4057*C4057</f>
        <v>0</v>
      </c>
    </row>
    <row r="4058" spans="5:5">
      <c r="E4058" s="325">
        <f>F4058*C4058</f>
        <v>0</v>
      </c>
    </row>
    <row r="4059" spans="5:5">
      <c r="E4059" s="325">
        <f>F4059*C4059</f>
        <v>0</v>
      </c>
    </row>
    <row r="4060" spans="5:5">
      <c r="E4060" s="325">
        <f>F4060*C4060</f>
        <v>0</v>
      </c>
    </row>
    <row r="4061" spans="5:5">
      <c r="E4061" s="325">
        <f>F4061*C4061</f>
        <v>0</v>
      </c>
    </row>
    <row r="4062" spans="5:5">
      <c r="E4062" s="325">
        <f>F4062*C4062</f>
        <v>0</v>
      </c>
    </row>
    <row r="4063" spans="5:5">
      <c r="E4063" s="325">
        <f>F4063*C4063</f>
        <v>0</v>
      </c>
    </row>
    <row r="4064" spans="5:5">
      <c r="E4064" s="325">
        <f>F4064*C4064</f>
        <v>0</v>
      </c>
    </row>
    <row r="4065" spans="5:5">
      <c r="E4065" s="325">
        <f>F4065*C4065</f>
        <v>0</v>
      </c>
    </row>
    <row r="4066" spans="5:5">
      <c r="E4066" s="325">
        <f>F4066*C4066</f>
        <v>0</v>
      </c>
    </row>
    <row r="4067" spans="5:5">
      <c r="E4067" s="325">
        <f>F4067*C4067</f>
        <v>0</v>
      </c>
    </row>
    <row r="4068" spans="5:5">
      <c r="E4068" s="325">
        <f>F4068*C4068</f>
        <v>0</v>
      </c>
    </row>
    <row r="4069" spans="5:5">
      <c r="E4069" s="325">
        <f>F4069*C4069</f>
        <v>0</v>
      </c>
    </row>
    <row r="4070" spans="5:5">
      <c r="E4070" s="325">
        <f>F4070*C4070</f>
        <v>0</v>
      </c>
    </row>
    <row r="4071" spans="5:5">
      <c r="E4071" s="325">
        <f>F4071*C4071</f>
        <v>0</v>
      </c>
    </row>
    <row r="4072" spans="5:5">
      <c r="E4072" s="325">
        <f>F4072*C4072</f>
        <v>0</v>
      </c>
    </row>
    <row r="4073" spans="5:5">
      <c r="E4073" s="325">
        <f>F4073*C4073</f>
        <v>0</v>
      </c>
    </row>
    <row r="4074" spans="5:5">
      <c r="E4074" s="325">
        <f>F4074*C4074</f>
        <v>0</v>
      </c>
    </row>
    <row r="4075" spans="5:5">
      <c r="E4075" s="325">
        <f>F4075*C4075</f>
        <v>0</v>
      </c>
    </row>
    <row r="4076" spans="5:5">
      <c r="E4076" s="325">
        <f>F4076*C4076</f>
        <v>0</v>
      </c>
    </row>
    <row r="4077" spans="5:5">
      <c r="E4077" s="325">
        <f>F4077*C4077</f>
        <v>0</v>
      </c>
    </row>
    <row r="4078" spans="5:5">
      <c r="E4078" s="325">
        <f>F4078*C4078</f>
        <v>0</v>
      </c>
    </row>
    <row r="4079" spans="5:5">
      <c r="E4079" s="325">
        <f>F4079*C4079</f>
        <v>0</v>
      </c>
    </row>
    <row r="4080" spans="5:5">
      <c r="E4080" s="325">
        <f>F4080*C4080</f>
        <v>0</v>
      </c>
    </row>
    <row r="4081" spans="5:5">
      <c r="E4081" s="325">
        <f>F4081*C4081</f>
        <v>0</v>
      </c>
    </row>
    <row r="4082" spans="5:5">
      <c r="E4082" s="325">
        <f>F4082*C4082</f>
        <v>0</v>
      </c>
    </row>
    <row r="4083" spans="5:5">
      <c r="E4083" s="325">
        <f>F4083*C4083</f>
        <v>0</v>
      </c>
    </row>
    <row r="4084" spans="5:5">
      <c r="E4084" s="325">
        <f>F4084*C4084</f>
        <v>0</v>
      </c>
    </row>
    <row r="4085" spans="5:5">
      <c r="E4085" s="325">
        <f>F4085*C4085</f>
        <v>0</v>
      </c>
    </row>
    <row r="4086" spans="5:5">
      <c r="E4086" s="325">
        <f>F4086*C4086</f>
        <v>0</v>
      </c>
    </row>
    <row r="4087" spans="5:5">
      <c r="E4087" s="325">
        <f>F4087*C4087</f>
        <v>0</v>
      </c>
    </row>
    <row r="4088" spans="5:5">
      <c r="E4088" s="325">
        <f>F4088*C4088</f>
        <v>0</v>
      </c>
    </row>
    <row r="4089" spans="5:5">
      <c r="E4089" s="325">
        <f>F4089*C4089</f>
        <v>0</v>
      </c>
    </row>
    <row r="4090" spans="5:5">
      <c r="E4090" s="325">
        <f>F4090*C4090</f>
        <v>0</v>
      </c>
    </row>
    <row r="4091" spans="5:5">
      <c r="E4091" s="325">
        <f>F4091*C4091</f>
        <v>0</v>
      </c>
    </row>
    <row r="4092" spans="5:5">
      <c r="E4092" s="325">
        <f>F4092*C4092</f>
        <v>0</v>
      </c>
    </row>
    <row r="4093" spans="5:5">
      <c r="E4093" s="325">
        <f>F4093*C4093</f>
        <v>0</v>
      </c>
    </row>
    <row r="4094" spans="5:5">
      <c r="E4094" s="325">
        <f>F4094*C4094</f>
        <v>0</v>
      </c>
    </row>
    <row r="4095" spans="5:5">
      <c r="E4095" s="325">
        <f>F4095*C4095</f>
        <v>0</v>
      </c>
    </row>
    <row r="4096" spans="5:5">
      <c r="E4096" s="325">
        <f>F4096*C4096</f>
        <v>0</v>
      </c>
    </row>
    <row r="4097" spans="5:5">
      <c r="E4097" s="325">
        <f>F4097*C4097</f>
        <v>0</v>
      </c>
    </row>
    <row r="4098" spans="5:5">
      <c r="E4098" s="325">
        <f>F4098*C4098</f>
        <v>0</v>
      </c>
    </row>
    <row r="4099" spans="5:5">
      <c r="E4099" s="325">
        <f>F4099*C4099</f>
        <v>0</v>
      </c>
    </row>
    <row r="4100" spans="5:5">
      <c r="E4100" s="325">
        <f>F4100*C4100</f>
        <v>0</v>
      </c>
    </row>
    <row r="4101" spans="5:5">
      <c r="E4101" s="325">
        <f>F4101*C4101</f>
        <v>0</v>
      </c>
    </row>
    <row r="4102" spans="5:5">
      <c r="E4102" s="325">
        <f>F4102*C4102</f>
        <v>0</v>
      </c>
    </row>
    <row r="4103" spans="5:5">
      <c r="E4103" s="325">
        <f>F4103*C4103</f>
        <v>0</v>
      </c>
    </row>
    <row r="4104" spans="5:5">
      <c r="E4104" s="325">
        <f>F4104*C4104</f>
        <v>0</v>
      </c>
    </row>
    <row r="4105" spans="5:5">
      <c r="E4105" s="325">
        <f>F4105*C4105</f>
        <v>0</v>
      </c>
    </row>
    <row r="4106" spans="5:5">
      <c r="E4106" s="325">
        <f>F4106*C4106</f>
        <v>0</v>
      </c>
    </row>
    <row r="4107" spans="5:5">
      <c r="E4107" s="325">
        <f>F4107*C4107</f>
        <v>0</v>
      </c>
    </row>
    <row r="4108" spans="5:5">
      <c r="E4108" s="325">
        <f>F4108*C4108</f>
        <v>0</v>
      </c>
    </row>
    <row r="4109" spans="5:5">
      <c r="E4109" s="325">
        <f>F4109*C4109</f>
        <v>0</v>
      </c>
    </row>
    <row r="4110" spans="5:5">
      <c r="E4110" s="325">
        <f>F4110*C4110</f>
        <v>0</v>
      </c>
    </row>
    <row r="4111" spans="5:5">
      <c r="E4111" s="325">
        <f>F4111*C4111</f>
        <v>0</v>
      </c>
    </row>
    <row r="4112" spans="5:5">
      <c r="E4112" s="325">
        <f>F4112*C4112</f>
        <v>0</v>
      </c>
    </row>
    <row r="4113" spans="5:5">
      <c r="E4113" s="325">
        <f>F4113*C4113</f>
        <v>0</v>
      </c>
    </row>
    <row r="4114" spans="5:5">
      <c r="E4114" s="325">
        <f>F4114*C4114</f>
        <v>0</v>
      </c>
    </row>
    <row r="4115" spans="5:5">
      <c r="E4115" s="325">
        <f>F4115*C4115</f>
        <v>0</v>
      </c>
    </row>
    <row r="4116" spans="5:5">
      <c r="E4116" s="325">
        <f>F4116*C4116</f>
        <v>0</v>
      </c>
    </row>
    <row r="4117" spans="5:5">
      <c r="E4117" s="325">
        <f>F4117*C4117</f>
        <v>0</v>
      </c>
    </row>
    <row r="4118" spans="5:5">
      <c r="E4118" s="325">
        <f>F4118*C4118</f>
        <v>0</v>
      </c>
    </row>
    <row r="4119" spans="5:5">
      <c r="E4119" s="325">
        <f>F4119*C4119</f>
        <v>0</v>
      </c>
    </row>
    <row r="4120" spans="5:5">
      <c r="E4120" s="325">
        <f>F4120*C4120</f>
        <v>0</v>
      </c>
    </row>
    <row r="4121" spans="5:5">
      <c r="E4121" s="325">
        <f>F4121*C4121</f>
        <v>0</v>
      </c>
    </row>
    <row r="4122" spans="5:5">
      <c r="E4122" s="325">
        <f>F4122*C4122</f>
        <v>0</v>
      </c>
    </row>
    <row r="4123" spans="5:5">
      <c r="E4123" s="325">
        <f>F4123*C4123</f>
        <v>0</v>
      </c>
    </row>
    <row r="4124" spans="5:5">
      <c r="E4124" s="325">
        <f>F4124*C4124</f>
        <v>0</v>
      </c>
    </row>
    <row r="4125" spans="5:5">
      <c r="E4125" s="325">
        <f>F4125*C4125</f>
        <v>0</v>
      </c>
    </row>
    <row r="4126" spans="5:5">
      <c r="E4126" s="325">
        <f>F4126*C4126</f>
        <v>0</v>
      </c>
    </row>
    <row r="4127" spans="5:5">
      <c r="E4127" s="325">
        <f>F4127*C4127</f>
        <v>0</v>
      </c>
    </row>
    <row r="4128" spans="5:5">
      <c r="E4128" s="325">
        <f>F4128*C4128</f>
        <v>0</v>
      </c>
    </row>
    <row r="4129" spans="5:5">
      <c r="E4129" s="325">
        <f>F4129*C4129</f>
        <v>0</v>
      </c>
    </row>
    <row r="4130" spans="5:5">
      <c r="E4130" s="325">
        <f>F4130*C4130</f>
        <v>0</v>
      </c>
    </row>
    <row r="4131" spans="5:5">
      <c r="E4131" s="325">
        <f>F4131*C4131</f>
        <v>0</v>
      </c>
    </row>
    <row r="4132" spans="5:5">
      <c r="E4132" s="325">
        <f>F4132*C4132</f>
        <v>0</v>
      </c>
    </row>
    <row r="4133" spans="5:5">
      <c r="E4133" s="325">
        <f>F4133*C4133</f>
        <v>0</v>
      </c>
    </row>
    <row r="4134" spans="5:5">
      <c r="E4134" s="325">
        <f>F4134*C4134</f>
        <v>0</v>
      </c>
    </row>
    <row r="4135" spans="5:5">
      <c r="E4135" s="325">
        <f>F4135*C4135</f>
        <v>0</v>
      </c>
    </row>
    <row r="4136" spans="5:5">
      <c r="E4136" s="325">
        <f>F4136*C4136</f>
        <v>0</v>
      </c>
    </row>
    <row r="4137" spans="5:5">
      <c r="E4137" s="325">
        <f>F4137*C4137</f>
        <v>0</v>
      </c>
    </row>
    <row r="4138" spans="5:5">
      <c r="E4138" s="325">
        <f>F4138*C4138</f>
        <v>0</v>
      </c>
    </row>
    <row r="4139" spans="5:5">
      <c r="E4139" s="325">
        <f>F4139*C4139</f>
        <v>0</v>
      </c>
    </row>
    <row r="4140" spans="5:5">
      <c r="E4140" s="325">
        <f>F4140*C4140</f>
        <v>0</v>
      </c>
    </row>
    <row r="4141" spans="5:5">
      <c r="E4141" s="325">
        <f>F4141*C4141</f>
        <v>0</v>
      </c>
    </row>
    <row r="4142" spans="5:5">
      <c r="E4142" s="325">
        <f>F4142*C4142</f>
        <v>0</v>
      </c>
    </row>
    <row r="4143" spans="5:5">
      <c r="E4143" s="325">
        <f>F4143*C4143</f>
        <v>0</v>
      </c>
    </row>
    <row r="4144" spans="5:5">
      <c r="E4144" s="325">
        <f>F4144*C4144</f>
        <v>0</v>
      </c>
    </row>
    <row r="4145" spans="5:5">
      <c r="E4145" s="325">
        <f>F4145*C4145</f>
        <v>0</v>
      </c>
    </row>
    <row r="4146" spans="5:5">
      <c r="E4146" s="325">
        <f>F4146*C4146</f>
        <v>0</v>
      </c>
    </row>
    <row r="4147" spans="5:5">
      <c r="E4147" s="325">
        <f>F4147*C4147</f>
        <v>0</v>
      </c>
    </row>
    <row r="4148" spans="5:5">
      <c r="E4148" s="325">
        <f>F4148*C4148</f>
        <v>0</v>
      </c>
    </row>
    <row r="4149" spans="5:5">
      <c r="E4149" s="325">
        <f>F4149*C4149</f>
        <v>0</v>
      </c>
    </row>
    <row r="4150" spans="5:5">
      <c r="E4150" s="325">
        <f>F4150*C4150</f>
        <v>0</v>
      </c>
    </row>
    <row r="4151" spans="5:5">
      <c r="E4151" s="325">
        <f>F4151*C4151</f>
        <v>0</v>
      </c>
    </row>
    <row r="4152" spans="5:5">
      <c r="E4152" s="325">
        <f>F4152*C4152</f>
        <v>0</v>
      </c>
    </row>
    <row r="4153" spans="5:5">
      <c r="E4153" s="325">
        <f>F4153*C4153</f>
        <v>0</v>
      </c>
    </row>
    <row r="4154" spans="5:5">
      <c r="E4154" s="325">
        <f>F4154*C4154</f>
        <v>0</v>
      </c>
    </row>
    <row r="4155" spans="5:5">
      <c r="E4155" s="325">
        <f>F4155*C4155</f>
        <v>0</v>
      </c>
    </row>
    <row r="4156" spans="5:5">
      <c r="E4156" s="325">
        <f>F4156*C4156</f>
        <v>0</v>
      </c>
    </row>
    <row r="4157" spans="5:5">
      <c r="E4157" s="325">
        <f>F4157*C4157</f>
        <v>0</v>
      </c>
    </row>
    <row r="4158" spans="5:5">
      <c r="E4158" s="325">
        <f>F4158*C4158</f>
        <v>0</v>
      </c>
    </row>
    <row r="4159" spans="5:5">
      <c r="E4159" s="325">
        <f>F4159*C4159</f>
        <v>0</v>
      </c>
    </row>
    <row r="4160" spans="5:5">
      <c r="E4160" s="325">
        <f>F4160*C4160</f>
        <v>0</v>
      </c>
    </row>
    <row r="4161" spans="5:5">
      <c r="E4161" s="325">
        <f>F4161*C4161</f>
        <v>0</v>
      </c>
    </row>
    <row r="4162" spans="5:5">
      <c r="E4162" s="325">
        <f>F4162*C4162</f>
        <v>0</v>
      </c>
    </row>
    <row r="4163" spans="5:5">
      <c r="E4163" s="325">
        <f>F4163*C4163</f>
        <v>0</v>
      </c>
    </row>
    <row r="4164" spans="5:5">
      <c r="E4164" s="325">
        <f>F4164*C4164</f>
        <v>0</v>
      </c>
    </row>
    <row r="4165" spans="5:5">
      <c r="E4165" s="325">
        <f>F4165*C4165</f>
        <v>0</v>
      </c>
    </row>
    <row r="4166" spans="5:5">
      <c r="E4166" s="325">
        <f>F4166*C4166</f>
        <v>0</v>
      </c>
    </row>
    <row r="4167" spans="5:5">
      <c r="E4167" s="325">
        <f>F4167*C4167</f>
        <v>0</v>
      </c>
    </row>
    <row r="4168" spans="5:5">
      <c r="E4168" s="325">
        <f>F4168*C4168</f>
        <v>0</v>
      </c>
    </row>
    <row r="4169" spans="5:5">
      <c r="E4169" s="325">
        <f>F4169*C4169</f>
        <v>0</v>
      </c>
    </row>
    <row r="4170" spans="5:5">
      <c r="E4170" s="325">
        <f>F4170*C4170</f>
        <v>0</v>
      </c>
    </row>
    <row r="4171" spans="5:5">
      <c r="E4171" s="325">
        <f>F4171*C4171</f>
        <v>0</v>
      </c>
    </row>
    <row r="4172" spans="5:5">
      <c r="E4172" s="325">
        <f>F4172*C4172</f>
        <v>0</v>
      </c>
    </row>
    <row r="4173" spans="5:5">
      <c r="E4173" s="325">
        <f>F4173*C4173</f>
        <v>0</v>
      </c>
    </row>
    <row r="4174" spans="5:5">
      <c r="E4174" s="325">
        <f>F4174*C4174</f>
        <v>0</v>
      </c>
    </row>
    <row r="4175" spans="5:5">
      <c r="E4175" s="325">
        <f>F4175*C4175</f>
        <v>0</v>
      </c>
    </row>
    <row r="4176" spans="5:5">
      <c r="E4176" s="325">
        <f>F4176*C4176</f>
        <v>0</v>
      </c>
    </row>
    <row r="4177" spans="5:5">
      <c r="E4177" s="325">
        <f>F4177*C4177</f>
        <v>0</v>
      </c>
    </row>
    <row r="4178" spans="5:5">
      <c r="E4178" s="325">
        <f>F4178*C4178</f>
        <v>0</v>
      </c>
    </row>
    <row r="4179" spans="5:5">
      <c r="E4179" s="325">
        <f>F4179*C4179</f>
        <v>0</v>
      </c>
    </row>
    <row r="4180" spans="5:5">
      <c r="E4180" s="325">
        <f>F4180*C4180</f>
        <v>0</v>
      </c>
    </row>
    <row r="4181" spans="5:5">
      <c r="E4181" s="325">
        <f>F4181*C4181</f>
        <v>0</v>
      </c>
    </row>
    <row r="4182" spans="5:5">
      <c r="E4182" s="325">
        <f>F4182*C4182</f>
        <v>0</v>
      </c>
    </row>
    <row r="4183" spans="5:5">
      <c r="E4183" s="325">
        <f>F4183*C4183</f>
        <v>0</v>
      </c>
    </row>
    <row r="4184" spans="5:5">
      <c r="E4184" s="325">
        <f>F4184*C4184</f>
        <v>0</v>
      </c>
    </row>
    <row r="4185" spans="5:5">
      <c r="E4185" s="325">
        <f>F4185*C4185</f>
        <v>0</v>
      </c>
    </row>
    <row r="4186" spans="5:5">
      <c r="E4186" s="325">
        <f>F4186*C4186</f>
        <v>0</v>
      </c>
    </row>
    <row r="4187" spans="5:5">
      <c r="E4187" s="325">
        <f>F4187*C4187</f>
        <v>0</v>
      </c>
    </row>
    <row r="4188" spans="5:5">
      <c r="E4188" s="325">
        <f>F4188*C4188</f>
        <v>0</v>
      </c>
    </row>
    <row r="4189" spans="5:5">
      <c r="E4189" s="325">
        <f>F4189*C4189</f>
        <v>0</v>
      </c>
    </row>
    <row r="4190" spans="5:5">
      <c r="E4190" s="325">
        <f>F4190*C4190</f>
        <v>0</v>
      </c>
    </row>
    <row r="4191" spans="5:5">
      <c r="E4191" s="325">
        <f>F4191*C4191</f>
        <v>0</v>
      </c>
    </row>
    <row r="4192" spans="5:5">
      <c r="E4192" s="325">
        <f>F4192*C4192</f>
        <v>0</v>
      </c>
    </row>
    <row r="4193" spans="5:5">
      <c r="E4193" s="325">
        <f>F4193*C4193</f>
        <v>0</v>
      </c>
    </row>
    <row r="4194" spans="5:5">
      <c r="E4194" s="325">
        <f>F4194*C4194</f>
        <v>0</v>
      </c>
    </row>
    <row r="4195" spans="5:5">
      <c r="E4195" s="325">
        <f>F4195*C4195</f>
        <v>0</v>
      </c>
    </row>
    <row r="4196" spans="5:5">
      <c r="E4196" s="325">
        <f>F4196*C4196</f>
        <v>0</v>
      </c>
    </row>
    <row r="4197" spans="5:5">
      <c r="E4197" s="325">
        <f>F4197*C4197</f>
        <v>0</v>
      </c>
    </row>
    <row r="4198" spans="5:5">
      <c r="E4198" s="325">
        <f>F4198*C4198</f>
        <v>0</v>
      </c>
    </row>
    <row r="4199" spans="5:5">
      <c r="E4199" s="325">
        <f>F4199*C4199</f>
        <v>0</v>
      </c>
    </row>
    <row r="4200" spans="5:5">
      <c r="E4200" s="325">
        <f>F4200*C4200</f>
        <v>0</v>
      </c>
    </row>
    <row r="4201" spans="5:5">
      <c r="E4201" s="325">
        <f>F4201*C4201</f>
        <v>0</v>
      </c>
    </row>
    <row r="4202" spans="5:5">
      <c r="E4202" s="325">
        <f>F4202*C4202</f>
        <v>0</v>
      </c>
    </row>
    <row r="4203" spans="5:5">
      <c r="E4203" s="325">
        <f>F4203*C4203</f>
        <v>0</v>
      </c>
    </row>
    <row r="4204" spans="5:5">
      <c r="E4204" s="325">
        <f>F4204*C4204</f>
        <v>0</v>
      </c>
    </row>
    <row r="4205" spans="5:5">
      <c r="E4205" s="325">
        <f>F4205*C4205</f>
        <v>0</v>
      </c>
    </row>
    <row r="4206" spans="5:5">
      <c r="E4206" s="325">
        <f>F4206*C4206</f>
        <v>0</v>
      </c>
    </row>
    <row r="4207" spans="5:5">
      <c r="E4207" s="325">
        <f>F4207*C4207</f>
        <v>0</v>
      </c>
    </row>
    <row r="4208" spans="5:5">
      <c r="E4208" s="325">
        <f>F4208*C4208</f>
        <v>0</v>
      </c>
    </row>
    <row r="4209" spans="5:5">
      <c r="E4209" s="325">
        <f>F4209*C4209</f>
        <v>0</v>
      </c>
    </row>
    <row r="4210" spans="5:5">
      <c r="E4210" s="325">
        <f>F4210*C4210</f>
        <v>0</v>
      </c>
    </row>
    <row r="4211" spans="5:5">
      <c r="E4211" s="325">
        <f>F4211*C4211</f>
        <v>0</v>
      </c>
    </row>
    <row r="4212" spans="5:5">
      <c r="E4212" s="325">
        <f>F4212*C4212</f>
        <v>0</v>
      </c>
    </row>
    <row r="4213" spans="5:5">
      <c r="E4213" s="325">
        <f>F4213*C4213</f>
        <v>0</v>
      </c>
    </row>
    <row r="4214" spans="5:5">
      <c r="E4214" s="325">
        <f>F4214*C4214</f>
        <v>0</v>
      </c>
    </row>
    <row r="4215" spans="5:5">
      <c r="E4215" s="325">
        <f>F4215*C4215</f>
        <v>0</v>
      </c>
    </row>
    <row r="4216" spans="5:5">
      <c r="E4216" s="325">
        <f>F4216*C4216</f>
        <v>0</v>
      </c>
    </row>
    <row r="4217" spans="5:5">
      <c r="E4217" s="325">
        <f>F4217*C4217</f>
        <v>0</v>
      </c>
    </row>
    <row r="4218" spans="5:5">
      <c r="E4218" s="325">
        <f>F4218*C4218</f>
        <v>0</v>
      </c>
    </row>
    <row r="4219" spans="5:5">
      <c r="E4219" s="325">
        <f>F4219*C4219</f>
        <v>0</v>
      </c>
    </row>
    <row r="4220" spans="5:5">
      <c r="E4220" s="325">
        <f>F4220*C4220</f>
        <v>0</v>
      </c>
    </row>
    <row r="4221" spans="5:5">
      <c r="E4221" s="325">
        <f>F4221*C4221</f>
        <v>0</v>
      </c>
    </row>
    <row r="4222" spans="5:5">
      <c r="E4222" s="325">
        <f>F4222*C4222</f>
        <v>0</v>
      </c>
    </row>
    <row r="4223" spans="5:5">
      <c r="E4223" s="325">
        <f>F4223*C4223</f>
        <v>0</v>
      </c>
    </row>
    <row r="4224" spans="5:5">
      <c r="E4224" s="325">
        <f>F4224*C4224</f>
        <v>0</v>
      </c>
    </row>
    <row r="4225" spans="5:5">
      <c r="E4225" s="325">
        <f>F4225*C4225</f>
        <v>0</v>
      </c>
    </row>
    <row r="4226" spans="5:5">
      <c r="E4226" s="325">
        <f>F4226*C4226</f>
        <v>0</v>
      </c>
    </row>
    <row r="4227" spans="5:5">
      <c r="E4227" s="325">
        <f>F4227*C4227</f>
        <v>0</v>
      </c>
    </row>
    <row r="4228" spans="5:5">
      <c r="E4228" s="325">
        <f>F4228*C4228</f>
        <v>0</v>
      </c>
    </row>
    <row r="4229" spans="5:5">
      <c r="E4229" s="325">
        <f>F4229*C4229</f>
        <v>0</v>
      </c>
    </row>
    <row r="4230" spans="5:5">
      <c r="E4230" s="325">
        <f>F4230*C4230</f>
        <v>0</v>
      </c>
    </row>
    <row r="4231" spans="5:5">
      <c r="E4231" s="325">
        <f>F4231*C4231</f>
        <v>0</v>
      </c>
    </row>
    <row r="4232" spans="5:5">
      <c r="E4232" s="325">
        <f>F4232*C4232</f>
        <v>0</v>
      </c>
    </row>
    <row r="4233" spans="5:5">
      <c r="E4233" s="325">
        <f>F4233*C4233</f>
        <v>0</v>
      </c>
    </row>
    <row r="4234" spans="5:5">
      <c r="E4234" s="325">
        <f>F4234*C4234</f>
        <v>0</v>
      </c>
    </row>
    <row r="4235" spans="5:5">
      <c r="E4235" s="325">
        <f>F4235*C4235</f>
        <v>0</v>
      </c>
    </row>
    <row r="4236" spans="5:5">
      <c r="E4236" s="325">
        <f>F4236*C4236</f>
        <v>0</v>
      </c>
    </row>
    <row r="4237" spans="5:5">
      <c r="E4237" s="325">
        <f>F4237*C4237</f>
        <v>0</v>
      </c>
    </row>
    <row r="4238" spans="5:5">
      <c r="E4238" s="325">
        <f>F4238*C4238</f>
        <v>0</v>
      </c>
    </row>
    <row r="4239" spans="5:5">
      <c r="E4239" s="325">
        <f>F4239*C4239</f>
        <v>0</v>
      </c>
    </row>
    <row r="4240" spans="5:5">
      <c r="E4240" s="325">
        <f>F4240*C4240</f>
        <v>0</v>
      </c>
    </row>
    <row r="4241" spans="5:5">
      <c r="E4241" s="325">
        <f>F4241*C4241</f>
        <v>0</v>
      </c>
    </row>
    <row r="4242" spans="5:5">
      <c r="E4242" s="325">
        <f>F4242*C4242</f>
        <v>0</v>
      </c>
    </row>
    <row r="4243" spans="5:5">
      <c r="E4243" s="325">
        <f>F4243*C4243</f>
        <v>0</v>
      </c>
    </row>
    <row r="4244" spans="5:5">
      <c r="E4244" s="325">
        <f>F4244*C4244</f>
        <v>0</v>
      </c>
    </row>
    <row r="4245" spans="5:5">
      <c r="E4245" s="325">
        <f>F4245*C4245</f>
        <v>0</v>
      </c>
    </row>
    <row r="4246" spans="5:5">
      <c r="E4246" s="325">
        <f>F4246*C4246</f>
        <v>0</v>
      </c>
    </row>
    <row r="4247" spans="5:5">
      <c r="E4247" s="325">
        <f>F4247*C4247</f>
        <v>0</v>
      </c>
    </row>
    <row r="4248" spans="5:5">
      <c r="E4248" s="325">
        <f>F4248*C4248</f>
        <v>0</v>
      </c>
    </row>
    <row r="4249" spans="5:5">
      <c r="E4249" s="325">
        <f>F4249*C4249</f>
        <v>0</v>
      </c>
    </row>
    <row r="4250" spans="5:5">
      <c r="E4250" s="325">
        <f>F4250*C4250</f>
        <v>0</v>
      </c>
    </row>
    <row r="4251" spans="5:5">
      <c r="E4251" s="325">
        <f>F4251*C4251</f>
        <v>0</v>
      </c>
    </row>
    <row r="4252" spans="5:5">
      <c r="E4252" s="325">
        <f>F4252*C4252</f>
        <v>0</v>
      </c>
    </row>
    <row r="4253" spans="5:5">
      <c r="E4253" s="325">
        <f>F4253*C4253</f>
        <v>0</v>
      </c>
    </row>
    <row r="4254" spans="5:5">
      <c r="E4254" s="325">
        <f>F4254*C4254</f>
        <v>0</v>
      </c>
    </row>
    <row r="4255" spans="5:5">
      <c r="E4255" s="325">
        <f>F4255*C4255</f>
        <v>0</v>
      </c>
    </row>
    <row r="4256" spans="5:5">
      <c r="E4256" s="325">
        <f>F4256*C4256</f>
        <v>0</v>
      </c>
    </row>
    <row r="4257" spans="5:5">
      <c r="E4257" s="325">
        <f>F4257*C4257</f>
        <v>0</v>
      </c>
    </row>
    <row r="4258" spans="5:5">
      <c r="E4258" s="325">
        <f>F4258*C4258</f>
        <v>0</v>
      </c>
    </row>
    <row r="4259" spans="5:5">
      <c r="E4259" s="325">
        <f>F4259*C4259</f>
        <v>0</v>
      </c>
    </row>
    <row r="4260" spans="5:5">
      <c r="E4260" s="325">
        <f>F4260*C4260</f>
        <v>0</v>
      </c>
    </row>
    <row r="4261" spans="5:5">
      <c r="E4261" s="325">
        <f>F4261*C4261</f>
        <v>0</v>
      </c>
    </row>
    <row r="4262" spans="5:5">
      <c r="E4262" s="325">
        <f>F4262*C4262</f>
        <v>0</v>
      </c>
    </row>
    <row r="4263" spans="5:5">
      <c r="E4263" s="325">
        <f>F4263*C4263</f>
        <v>0</v>
      </c>
    </row>
    <row r="4264" spans="5:5">
      <c r="E4264" s="325">
        <f>F4264*C4264</f>
        <v>0</v>
      </c>
    </row>
    <row r="4265" spans="5:5">
      <c r="E4265" s="325">
        <f>F4265*C4265</f>
        <v>0</v>
      </c>
    </row>
    <row r="4266" spans="5:5">
      <c r="E4266" s="325">
        <f>F4266*C4266</f>
        <v>0</v>
      </c>
    </row>
    <row r="4267" spans="5:5">
      <c r="E4267" s="325">
        <f>F4267*C4267</f>
        <v>0</v>
      </c>
    </row>
    <row r="4268" spans="5:5">
      <c r="E4268" s="325">
        <f>F4268*C4268</f>
        <v>0</v>
      </c>
    </row>
    <row r="4269" spans="5:5">
      <c r="E4269" s="325">
        <f>F4269*C4269</f>
        <v>0</v>
      </c>
    </row>
    <row r="4270" spans="5:5">
      <c r="E4270" s="325">
        <f>F4270*C4270</f>
        <v>0</v>
      </c>
    </row>
    <row r="4271" spans="5:5">
      <c r="E4271" s="325">
        <f>F4271*C4271</f>
        <v>0</v>
      </c>
    </row>
    <row r="4272" spans="5:5">
      <c r="E4272" s="325">
        <f>F4272*C4272</f>
        <v>0</v>
      </c>
    </row>
    <row r="4273" spans="5:5">
      <c r="E4273" s="325">
        <f>F4273*C4273</f>
        <v>0</v>
      </c>
    </row>
    <row r="4274" spans="5:5">
      <c r="E4274" s="325">
        <f>F4274*C4274</f>
        <v>0</v>
      </c>
    </row>
    <row r="4275" spans="5:5">
      <c r="E4275" s="325">
        <f>F4275*C4275</f>
        <v>0</v>
      </c>
    </row>
    <row r="4276" spans="5:5">
      <c r="E4276" s="325">
        <f>F4276*C4276</f>
        <v>0</v>
      </c>
    </row>
    <row r="4277" spans="5:5">
      <c r="E4277" s="325">
        <f>F4277*C4277</f>
        <v>0</v>
      </c>
    </row>
    <row r="4278" spans="5:5">
      <c r="E4278" s="325">
        <f>F4278*C4278</f>
        <v>0</v>
      </c>
    </row>
    <row r="4279" spans="5:5">
      <c r="E4279" s="325">
        <f>F4279*C4279</f>
        <v>0</v>
      </c>
    </row>
    <row r="4280" spans="5:5">
      <c r="E4280" s="325">
        <f>F4280*C4280</f>
        <v>0</v>
      </c>
    </row>
    <row r="4281" spans="5:5">
      <c r="E4281" s="325">
        <f>F4281*C4281</f>
        <v>0</v>
      </c>
    </row>
    <row r="4282" spans="5:5">
      <c r="E4282" s="325">
        <f>F4282*C4282</f>
        <v>0</v>
      </c>
    </row>
    <row r="4283" spans="5:5">
      <c r="E4283" s="325">
        <f>F4283*C4283</f>
        <v>0</v>
      </c>
    </row>
    <row r="4284" spans="5:5">
      <c r="E4284" s="325">
        <f>F4284*C4284</f>
        <v>0</v>
      </c>
    </row>
    <row r="4285" spans="5:5">
      <c r="E4285" s="325">
        <f>F4285*C4285</f>
        <v>0</v>
      </c>
    </row>
    <row r="4286" spans="5:5">
      <c r="E4286" s="325">
        <f>F4286*C4286</f>
        <v>0</v>
      </c>
    </row>
    <row r="4287" spans="5:5">
      <c r="E4287" s="325">
        <f>F4287*C4287</f>
        <v>0</v>
      </c>
    </row>
    <row r="4288" spans="5:5">
      <c r="E4288" s="325">
        <f>F4288*C4288</f>
        <v>0</v>
      </c>
    </row>
    <row r="4289" spans="5:5">
      <c r="E4289" s="325">
        <f>F4289*C4289</f>
        <v>0</v>
      </c>
    </row>
    <row r="4290" spans="5:5">
      <c r="E4290" s="325">
        <f>F4290*C4290</f>
        <v>0</v>
      </c>
    </row>
    <row r="4291" spans="5:5">
      <c r="E4291" s="325">
        <f>F4291*C4291</f>
        <v>0</v>
      </c>
    </row>
    <row r="4292" spans="5:5">
      <c r="E4292" s="325">
        <f>F4292*C4292</f>
        <v>0</v>
      </c>
    </row>
    <row r="4293" spans="5:5">
      <c r="E4293" s="325">
        <f>F4293*C4293</f>
        <v>0</v>
      </c>
    </row>
    <row r="4294" spans="5:5">
      <c r="E4294" s="325">
        <f>F4294*C4294</f>
        <v>0</v>
      </c>
    </row>
    <row r="4295" spans="5:5">
      <c r="E4295" s="325">
        <f>F4295*C4295</f>
        <v>0</v>
      </c>
    </row>
    <row r="4296" spans="5:5">
      <c r="E4296" s="325">
        <f>F4296*C4296</f>
        <v>0</v>
      </c>
    </row>
    <row r="4297" spans="5:5">
      <c r="E4297" s="325">
        <f>F4297*C4297</f>
        <v>0</v>
      </c>
    </row>
    <row r="4298" spans="5:5">
      <c r="E4298" s="325">
        <f>F4298*C4298</f>
        <v>0</v>
      </c>
    </row>
    <row r="4299" spans="5:5">
      <c r="E4299" s="325">
        <f>F4299*C4299</f>
        <v>0</v>
      </c>
    </row>
    <row r="4300" spans="5:5">
      <c r="E4300" s="325">
        <f>F4300*C4300</f>
        <v>0</v>
      </c>
    </row>
    <row r="4301" spans="5:5">
      <c r="E4301" s="325">
        <f>F4301*C4301</f>
        <v>0</v>
      </c>
    </row>
    <row r="4302" spans="5:5">
      <c r="E4302" s="325">
        <f>F4302*C4302</f>
        <v>0</v>
      </c>
    </row>
    <row r="4303" spans="5:5">
      <c r="E4303" s="325">
        <f>F4303*C4303</f>
        <v>0</v>
      </c>
    </row>
    <row r="4304" spans="5:5">
      <c r="E4304" s="325">
        <f>F4304*C4304</f>
        <v>0</v>
      </c>
    </row>
    <row r="4305" spans="5:5">
      <c r="E4305" s="325">
        <f>F4305*C4305</f>
        <v>0</v>
      </c>
    </row>
    <row r="4306" spans="5:5">
      <c r="E4306" s="325">
        <f>F4306*C4306</f>
        <v>0</v>
      </c>
    </row>
    <row r="4307" spans="5:5">
      <c r="E4307" s="325">
        <f>F4307*C4307</f>
        <v>0</v>
      </c>
    </row>
    <row r="4308" spans="5:5">
      <c r="E4308" s="325">
        <f>F4308*C4308</f>
        <v>0</v>
      </c>
    </row>
    <row r="4309" spans="5:5">
      <c r="E4309" s="325">
        <f>F4309*C4309</f>
        <v>0</v>
      </c>
    </row>
    <row r="4310" spans="5:5">
      <c r="E4310" s="325">
        <f>F4310*C4310</f>
        <v>0</v>
      </c>
    </row>
    <row r="4311" spans="5:5">
      <c r="E4311" s="325">
        <f>F4311*C4311</f>
        <v>0</v>
      </c>
    </row>
    <row r="4312" spans="5:5">
      <c r="E4312" s="325">
        <f>F4312*C4312</f>
        <v>0</v>
      </c>
    </row>
    <row r="4313" spans="5:5">
      <c r="E4313" s="325">
        <f>F4313*C4313</f>
        <v>0</v>
      </c>
    </row>
    <row r="4314" spans="5:5">
      <c r="E4314" s="325">
        <f>F4314*C4314</f>
        <v>0</v>
      </c>
    </row>
    <row r="4315" spans="5:5">
      <c r="E4315" s="325">
        <f>F4315*C4315</f>
        <v>0</v>
      </c>
    </row>
    <row r="4316" spans="5:5">
      <c r="E4316" s="325">
        <f>F4316*C4316</f>
        <v>0</v>
      </c>
    </row>
    <row r="4317" spans="5:5">
      <c r="E4317" s="325">
        <f>F4317*C4317</f>
        <v>0</v>
      </c>
    </row>
    <row r="4318" spans="5:5">
      <c r="E4318" s="325">
        <f>F4318*C4318</f>
        <v>0</v>
      </c>
    </row>
    <row r="4319" spans="5:5">
      <c r="E4319" s="325">
        <f>F4319*C4319</f>
        <v>0</v>
      </c>
    </row>
    <row r="4320" spans="5:5">
      <c r="E4320" s="325">
        <f>F4320*C4320</f>
        <v>0</v>
      </c>
    </row>
    <row r="4321" spans="5:5">
      <c r="E4321" s="325">
        <f>F4321*C4321</f>
        <v>0</v>
      </c>
    </row>
    <row r="4322" spans="5:5">
      <c r="E4322" s="325">
        <f>F4322*C4322</f>
        <v>0</v>
      </c>
    </row>
    <row r="4323" spans="5:5">
      <c r="E4323" s="325">
        <f>F4323*C4323</f>
        <v>0</v>
      </c>
    </row>
    <row r="4324" spans="5:5">
      <c r="E4324" s="325">
        <f>F4324*C4324</f>
        <v>0</v>
      </c>
    </row>
    <row r="4325" spans="5:5">
      <c r="E4325" s="325">
        <f>F4325*C4325</f>
        <v>0</v>
      </c>
    </row>
    <row r="4326" spans="5:5">
      <c r="E4326" s="325">
        <f>F4326*C4326</f>
        <v>0</v>
      </c>
    </row>
    <row r="4327" spans="5:5">
      <c r="E4327" s="325">
        <f>F4327*C4327</f>
        <v>0</v>
      </c>
    </row>
    <row r="4328" spans="5:5">
      <c r="E4328" s="325">
        <f>F4328*C4328</f>
        <v>0</v>
      </c>
    </row>
    <row r="4329" spans="5:5">
      <c r="E4329" s="325">
        <f>F4329*C4329</f>
        <v>0</v>
      </c>
    </row>
    <row r="4330" spans="5:5">
      <c r="E4330" s="325">
        <f>F4330*C4330</f>
        <v>0</v>
      </c>
    </row>
    <row r="4331" spans="5:5">
      <c r="E4331" s="325">
        <f>F4331*C4331</f>
        <v>0</v>
      </c>
    </row>
    <row r="4332" spans="5:5">
      <c r="E4332" s="325">
        <f>F4332*C4332</f>
        <v>0</v>
      </c>
    </row>
    <row r="4333" spans="5:5">
      <c r="E4333" s="325">
        <f>F4333*C4333</f>
        <v>0</v>
      </c>
    </row>
    <row r="4334" spans="5:5">
      <c r="E4334" s="325">
        <f>F4334*C4334</f>
        <v>0</v>
      </c>
    </row>
    <row r="4335" spans="5:5">
      <c r="E4335" s="325">
        <f>F4335*C4335</f>
        <v>0</v>
      </c>
    </row>
    <row r="4336" spans="5:5">
      <c r="E4336" s="325">
        <f>F4336*C4336</f>
        <v>0</v>
      </c>
    </row>
    <row r="4337" spans="5:5">
      <c r="E4337" s="325">
        <f>F4337*C4337</f>
        <v>0</v>
      </c>
    </row>
    <row r="4338" spans="5:5">
      <c r="E4338" s="325">
        <f>F4338*C4338</f>
        <v>0</v>
      </c>
    </row>
    <row r="4339" spans="5:5">
      <c r="E4339" s="325">
        <f>F4339*C4339</f>
        <v>0</v>
      </c>
    </row>
    <row r="4340" spans="5:5">
      <c r="E4340" s="325">
        <f>F4340*C4340</f>
        <v>0</v>
      </c>
    </row>
    <row r="4341" spans="5:5">
      <c r="E4341" s="325">
        <f>F4341*C4341</f>
        <v>0</v>
      </c>
    </row>
    <row r="4342" spans="5:5">
      <c r="E4342" s="325">
        <f>F4342*C4342</f>
        <v>0</v>
      </c>
    </row>
    <row r="4343" spans="5:5">
      <c r="E4343" s="325">
        <f>F4343*C4343</f>
        <v>0</v>
      </c>
    </row>
    <row r="4344" spans="5:5">
      <c r="E4344" s="325">
        <f>F4344*C4344</f>
        <v>0</v>
      </c>
    </row>
    <row r="4345" spans="5:5">
      <c r="E4345" s="325">
        <f>F4345*C4345</f>
        <v>0</v>
      </c>
    </row>
    <row r="4346" spans="5:5">
      <c r="E4346" s="325">
        <f>F4346*C4346</f>
        <v>0</v>
      </c>
    </row>
    <row r="4347" spans="5:5">
      <c r="E4347" s="325">
        <f>F4347*C4347</f>
        <v>0</v>
      </c>
    </row>
    <row r="4348" spans="5:5">
      <c r="E4348" s="325">
        <f>F4348*C4348</f>
        <v>0</v>
      </c>
    </row>
    <row r="4349" spans="5:5">
      <c r="E4349" s="325">
        <f>F4349*C4349</f>
        <v>0</v>
      </c>
    </row>
    <row r="4350" spans="5:5">
      <c r="E4350" s="325">
        <f>F4350*C4350</f>
        <v>0</v>
      </c>
    </row>
    <row r="4351" spans="5:5">
      <c r="E4351" s="325">
        <f>F4351*C4351</f>
        <v>0</v>
      </c>
    </row>
    <row r="4352" spans="5:5">
      <c r="E4352" s="325">
        <f>F4352*C4352</f>
        <v>0</v>
      </c>
    </row>
    <row r="4353" spans="5:5">
      <c r="E4353" s="325">
        <f>F4353*C4353</f>
        <v>0</v>
      </c>
    </row>
    <row r="4354" spans="5:5">
      <c r="E4354" s="325">
        <f>F4354*C4354</f>
        <v>0</v>
      </c>
    </row>
    <row r="4355" spans="5:5">
      <c r="E4355" s="325">
        <f>F4355*C4355</f>
        <v>0</v>
      </c>
    </row>
    <row r="4356" spans="5:5">
      <c r="E4356" s="325">
        <f>F4356*C4356</f>
        <v>0</v>
      </c>
    </row>
    <row r="4357" spans="5:5">
      <c r="E4357" s="325">
        <f>F4357*C4357</f>
        <v>0</v>
      </c>
    </row>
    <row r="4358" spans="5:5">
      <c r="E4358" s="325">
        <f>F4358*C4358</f>
        <v>0</v>
      </c>
    </row>
    <row r="4359" spans="5:5">
      <c r="E4359" s="325">
        <f>F4359*C4359</f>
        <v>0</v>
      </c>
    </row>
    <row r="4360" spans="5:5">
      <c r="E4360" s="325">
        <f>F4360*C4360</f>
        <v>0</v>
      </c>
    </row>
    <row r="4361" spans="5:5">
      <c r="E4361" s="325">
        <f>F4361*C4361</f>
        <v>0</v>
      </c>
    </row>
    <row r="4362" spans="5:5">
      <c r="E4362" s="325">
        <f>F4362*C4362</f>
        <v>0</v>
      </c>
    </row>
    <row r="4363" spans="5:5">
      <c r="E4363" s="325">
        <f>F4363*C4363</f>
        <v>0</v>
      </c>
    </row>
    <row r="4364" spans="5:5">
      <c r="E4364" s="325">
        <f>F4364*C4364</f>
        <v>0</v>
      </c>
    </row>
    <row r="4365" spans="5:5">
      <c r="E4365" s="325">
        <f>F4365*C4365</f>
        <v>0</v>
      </c>
    </row>
    <row r="4366" spans="5:5">
      <c r="E4366" s="325">
        <f>F4366*C4366</f>
        <v>0</v>
      </c>
    </row>
    <row r="4367" spans="5:5">
      <c r="E4367" s="325">
        <f>F4367*C4367</f>
        <v>0</v>
      </c>
    </row>
    <row r="4368" spans="5:5">
      <c r="E4368" s="325">
        <f>F4368*C4368</f>
        <v>0</v>
      </c>
    </row>
    <row r="4369" spans="5:5">
      <c r="E4369" s="325">
        <f>F4369*C4369</f>
        <v>0</v>
      </c>
    </row>
    <row r="4370" spans="5:5">
      <c r="E4370" s="325">
        <f>F4370*C4370</f>
        <v>0</v>
      </c>
    </row>
    <row r="4371" spans="5:5">
      <c r="E4371" s="325">
        <f>F4371*C4371</f>
        <v>0</v>
      </c>
    </row>
    <row r="4372" spans="5:5">
      <c r="E4372" s="325">
        <f>F4372*C4372</f>
        <v>0</v>
      </c>
    </row>
    <row r="4373" spans="5:5">
      <c r="E4373" s="325">
        <f>F4373*C4373</f>
        <v>0</v>
      </c>
    </row>
    <row r="4374" spans="5:5">
      <c r="E4374" s="325">
        <f>F4374*C4374</f>
        <v>0</v>
      </c>
    </row>
    <row r="4375" spans="5:5">
      <c r="E4375" s="325">
        <f>F4375*C4375</f>
        <v>0</v>
      </c>
    </row>
    <row r="4376" spans="5:5">
      <c r="E4376" s="325">
        <f>F4376*C4376</f>
        <v>0</v>
      </c>
    </row>
    <row r="4377" spans="5:5">
      <c r="E4377" s="325">
        <f>F4377*C4377</f>
        <v>0</v>
      </c>
    </row>
    <row r="4378" spans="5:5">
      <c r="E4378" s="325">
        <f>F4378*C4378</f>
        <v>0</v>
      </c>
    </row>
    <row r="4379" spans="5:5">
      <c r="E4379" s="325">
        <f>F4379*C4379</f>
        <v>0</v>
      </c>
    </row>
    <row r="4380" spans="5:5">
      <c r="E4380" s="325">
        <f>F4380*C4380</f>
        <v>0</v>
      </c>
    </row>
    <row r="4381" spans="5:5">
      <c r="E4381" s="325">
        <f>F4381*C4381</f>
        <v>0</v>
      </c>
    </row>
    <row r="4382" spans="5:5">
      <c r="E4382" s="325">
        <f>F4382*C4382</f>
        <v>0</v>
      </c>
    </row>
    <row r="4383" spans="5:5">
      <c r="E4383" s="325">
        <f>F4383*C4383</f>
        <v>0</v>
      </c>
    </row>
    <row r="4384" spans="5:5">
      <c r="E4384" s="325">
        <f>F4384*C4384</f>
        <v>0</v>
      </c>
    </row>
    <row r="4385" spans="5:5">
      <c r="E4385" s="325">
        <f>F4385*C4385</f>
        <v>0</v>
      </c>
    </row>
    <row r="4386" spans="5:5">
      <c r="E4386" s="325">
        <f>F4386*C4386</f>
        <v>0</v>
      </c>
    </row>
    <row r="4387" spans="5:5">
      <c r="E4387" s="325">
        <f>F4387*C4387</f>
        <v>0</v>
      </c>
    </row>
    <row r="4388" spans="5:5">
      <c r="E4388" s="325">
        <f>F4388*C4388</f>
        <v>0</v>
      </c>
    </row>
    <row r="4389" spans="5:5">
      <c r="E4389" s="325">
        <f>F4389*C4389</f>
        <v>0</v>
      </c>
    </row>
    <row r="4390" spans="5:5">
      <c r="E4390" s="325">
        <f>F4390*C4390</f>
        <v>0</v>
      </c>
    </row>
    <row r="4391" spans="5:5">
      <c r="E4391" s="325">
        <f>F4391*C4391</f>
        <v>0</v>
      </c>
    </row>
    <row r="4392" spans="5:5">
      <c r="E4392" s="325">
        <f>F4392*C4392</f>
        <v>0</v>
      </c>
    </row>
    <row r="4393" spans="5:5">
      <c r="E4393" s="325">
        <f>F4393*C4393</f>
        <v>0</v>
      </c>
    </row>
    <row r="4394" spans="5:5">
      <c r="E4394" s="325">
        <f>F4394*C4394</f>
        <v>0</v>
      </c>
    </row>
    <row r="4395" spans="5:5">
      <c r="E4395" s="325">
        <f>F4395*C4395</f>
        <v>0</v>
      </c>
    </row>
    <row r="4396" spans="5:5">
      <c r="E4396" s="325">
        <f>F4396*C4396</f>
        <v>0</v>
      </c>
    </row>
    <row r="4397" spans="5:5">
      <c r="E4397" s="325">
        <f>F4397*C4397</f>
        <v>0</v>
      </c>
    </row>
    <row r="4398" spans="5:5">
      <c r="E4398" s="325">
        <f>F4398*C4398</f>
        <v>0</v>
      </c>
    </row>
    <row r="4399" spans="5:5">
      <c r="E4399" s="325">
        <f>F4399*C4399</f>
        <v>0</v>
      </c>
    </row>
    <row r="4400" spans="5:5">
      <c r="E4400" s="325">
        <f>F4400*C4400</f>
        <v>0</v>
      </c>
    </row>
    <row r="4401" spans="5:5">
      <c r="E4401" s="325">
        <f>F4401*C4401</f>
        <v>0</v>
      </c>
    </row>
    <row r="4402" spans="5:5">
      <c r="E4402" s="325">
        <f>F4402*C4402</f>
        <v>0</v>
      </c>
    </row>
    <row r="4403" spans="5:5">
      <c r="E4403" s="325">
        <f>F4403*C4403</f>
        <v>0</v>
      </c>
    </row>
    <row r="4404" spans="5:5">
      <c r="E4404" s="325">
        <f>F4404*C4404</f>
        <v>0</v>
      </c>
    </row>
    <row r="4405" spans="5:5">
      <c r="E4405" s="325">
        <f>F4405*C4405</f>
        <v>0</v>
      </c>
    </row>
    <row r="4406" spans="5:5">
      <c r="E4406" s="325">
        <f>F4406*C4406</f>
        <v>0</v>
      </c>
    </row>
    <row r="4407" spans="5:5">
      <c r="E4407" s="325">
        <f>F4407*C4407</f>
        <v>0</v>
      </c>
    </row>
    <row r="4408" spans="5:5">
      <c r="E4408" s="325">
        <f>F4408*C4408</f>
        <v>0</v>
      </c>
    </row>
    <row r="4409" spans="5:5">
      <c r="E4409" s="325">
        <f>F4409*C4409</f>
        <v>0</v>
      </c>
    </row>
    <row r="4410" spans="5:5">
      <c r="E4410" s="325">
        <f>F4410*C4410</f>
        <v>0</v>
      </c>
    </row>
    <row r="4411" spans="5:5">
      <c r="E4411" s="325">
        <f>F4411*C4411</f>
        <v>0</v>
      </c>
    </row>
    <row r="4412" spans="5:5">
      <c r="E4412" s="325">
        <f>F4412*C4412</f>
        <v>0</v>
      </c>
    </row>
    <row r="4413" spans="5:5">
      <c r="E4413" s="325">
        <f>F4413*C4413</f>
        <v>0</v>
      </c>
    </row>
    <row r="4414" spans="5:5">
      <c r="E4414" s="325">
        <f>F4414*C4414</f>
        <v>0</v>
      </c>
    </row>
    <row r="4415" spans="5:5">
      <c r="E4415" s="325">
        <f>F4415*C4415</f>
        <v>0</v>
      </c>
    </row>
    <row r="4416" spans="5:5">
      <c r="E4416" s="325">
        <f>F4416*C4416</f>
        <v>0</v>
      </c>
    </row>
    <row r="4417" spans="5:5">
      <c r="E4417" s="325">
        <f>F4417*C4417</f>
        <v>0</v>
      </c>
    </row>
    <row r="4418" spans="5:5">
      <c r="E4418" s="325">
        <f>F4418*C4418</f>
        <v>0</v>
      </c>
    </row>
    <row r="4419" spans="5:5">
      <c r="E4419" s="325">
        <f>F4419*C4419</f>
        <v>0</v>
      </c>
    </row>
    <row r="4420" spans="5:5">
      <c r="E4420" s="325">
        <f>F4420*C4420</f>
        <v>0</v>
      </c>
    </row>
    <row r="4421" spans="5:5">
      <c r="E4421" s="325">
        <f>F4421*C4421</f>
        <v>0</v>
      </c>
    </row>
    <row r="4422" spans="5:5">
      <c r="E4422" s="325">
        <f>F4422*C4422</f>
        <v>0</v>
      </c>
    </row>
    <row r="4423" spans="5:5">
      <c r="E4423" s="325">
        <f>F4423*C4423</f>
        <v>0</v>
      </c>
    </row>
    <row r="4424" spans="5:5">
      <c r="E4424" s="325">
        <f>F4424*C4424</f>
        <v>0</v>
      </c>
    </row>
    <row r="4425" spans="5:5">
      <c r="E4425" s="325">
        <f>F4425*C4425</f>
        <v>0</v>
      </c>
    </row>
    <row r="4426" spans="5:5">
      <c r="E4426" s="325">
        <f>F4426*C4426</f>
        <v>0</v>
      </c>
    </row>
    <row r="4427" spans="5:5">
      <c r="E4427" s="325">
        <f>F4427*C4427</f>
        <v>0</v>
      </c>
    </row>
    <row r="4428" spans="5:5">
      <c r="E4428" s="325">
        <f>F4428*C4428</f>
        <v>0</v>
      </c>
    </row>
    <row r="4429" spans="5:5">
      <c r="E4429" s="325">
        <f>F4429*C4429</f>
        <v>0</v>
      </c>
    </row>
    <row r="4430" spans="5:5">
      <c r="E4430" s="325">
        <f>F4430*C4430</f>
        <v>0</v>
      </c>
    </row>
    <row r="4431" spans="5:5">
      <c r="E4431" s="325">
        <f>F4431*C4431</f>
        <v>0</v>
      </c>
    </row>
    <row r="4432" spans="5:5">
      <c r="E4432" s="325">
        <f>F4432*C4432</f>
        <v>0</v>
      </c>
    </row>
    <row r="4433" spans="5:5">
      <c r="E4433" s="325">
        <f>F4433*C4433</f>
        <v>0</v>
      </c>
    </row>
    <row r="4434" spans="5:5">
      <c r="E4434" s="325">
        <f>F4434*C4434</f>
        <v>0</v>
      </c>
    </row>
    <row r="4435" spans="5:5">
      <c r="E4435" s="325">
        <f>F4435*C4435</f>
        <v>0</v>
      </c>
    </row>
    <row r="4436" spans="5:5">
      <c r="E4436" s="325">
        <f>F4436*C4436</f>
        <v>0</v>
      </c>
    </row>
    <row r="4437" spans="5:5">
      <c r="E4437" s="325">
        <f>F4437*C4437</f>
        <v>0</v>
      </c>
    </row>
    <row r="4438" spans="5:5">
      <c r="E4438" s="325">
        <f>F4438*C4438</f>
        <v>0</v>
      </c>
    </row>
    <row r="4439" spans="5:5">
      <c r="E4439" s="325">
        <f>F4439*C4439</f>
        <v>0</v>
      </c>
    </row>
    <row r="4440" spans="5:5">
      <c r="E4440" s="325">
        <f>F4440*C4440</f>
        <v>0</v>
      </c>
    </row>
    <row r="4441" spans="5:5">
      <c r="E4441" s="325">
        <f>F4441*C4441</f>
        <v>0</v>
      </c>
    </row>
    <row r="4442" spans="5:5">
      <c r="E4442" s="325">
        <f>F4442*C4442</f>
        <v>0</v>
      </c>
    </row>
    <row r="4443" spans="5:5">
      <c r="E4443" s="325">
        <f>F4443*C4443</f>
        <v>0</v>
      </c>
    </row>
    <row r="4444" spans="5:5">
      <c r="E4444" s="325">
        <f>F4444*C4444</f>
        <v>0</v>
      </c>
    </row>
    <row r="4445" spans="5:5">
      <c r="E4445" s="325">
        <f>F4445*C4445</f>
        <v>0</v>
      </c>
    </row>
    <row r="4446" spans="5:5">
      <c r="E4446" s="325">
        <f>F4446*C4446</f>
        <v>0</v>
      </c>
    </row>
    <row r="4447" spans="5:5">
      <c r="E4447" s="325">
        <f>F4447*C4447</f>
        <v>0</v>
      </c>
    </row>
    <row r="4448" spans="5:5">
      <c r="E4448" s="325">
        <f>F4448*C4448</f>
        <v>0</v>
      </c>
    </row>
    <row r="4449" spans="5:5">
      <c r="E4449" s="325">
        <f>F4449*C4449</f>
        <v>0</v>
      </c>
    </row>
    <row r="4450" spans="5:5">
      <c r="E4450" s="325">
        <f>F4450*C4450</f>
        <v>0</v>
      </c>
    </row>
    <row r="4451" spans="5:5">
      <c r="E4451" s="325">
        <f>F4451*C4451</f>
        <v>0</v>
      </c>
    </row>
    <row r="4452" spans="5:5">
      <c r="E4452" s="325">
        <f>F4452*C4452</f>
        <v>0</v>
      </c>
    </row>
    <row r="4453" spans="5:5">
      <c r="E4453" s="325">
        <f>F4453*C4453</f>
        <v>0</v>
      </c>
    </row>
    <row r="4454" spans="5:5">
      <c r="E4454" s="325">
        <f>F4454*C4454</f>
        <v>0</v>
      </c>
    </row>
    <row r="4455" spans="5:5">
      <c r="E4455" s="325">
        <f>F4455*C4455</f>
        <v>0</v>
      </c>
    </row>
    <row r="4456" spans="5:5">
      <c r="E4456" s="325">
        <f>F4456*C4456</f>
        <v>0</v>
      </c>
    </row>
    <row r="4457" spans="5:5">
      <c r="E4457" s="325">
        <f>F4457*C4457</f>
        <v>0</v>
      </c>
    </row>
    <row r="4458" spans="5:5">
      <c r="E4458" s="325">
        <f>F4458*C4458</f>
        <v>0</v>
      </c>
    </row>
    <row r="4459" spans="5:5">
      <c r="E4459" s="325">
        <f>F4459*C4459</f>
        <v>0</v>
      </c>
    </row>
    <row r="4460" spans="5:5">
      <c r="E4460" s="325">
        <f>F4460*C4460</f>
        <v>0</v>
      </c>
    </row>
    <row r="4461" spans="5:5">
      <c r="E4461" s="325">
        <f>F4461*C4461</f>
        <v>0</v>
      </c>
    </row>
    <row r="4462" spans="5:5">
      <c r="E4462" s="325">
        <f>F4462*C4462</f>
        <v>0</v>
      </c>
    </row>
    <row r="4463" spans="5:5">
      <c r="E4463" s="325">
        <f>F4463*C4463</f>
        <v>0</v>
      </c>
    </row>
    <row r="4464" spans="5:5">
      <c r="E4464" s="325">
        <f>F4464*C4464</f>
        <v>0</v>
      </c>
    </row>
    <row r="4465" spans="5:5">
      <c r="E4465" s="325">
        <f>F4465*C4465</f>
        <v>0</v>
      </c>
    </row>
    <row r="4466" spans="5:5">
      <c r="E4466" s="325">
        <f>F4466*C4466</f>
        <v>0</v>
      </c>
    </row>
    <row r="4467" spans="5:5">
      <c r="E4467" s="325">
        <f>F4467*C4467</f>
        <v>0</v>
      </c>
    </row>
    <row r="4468" spans="5:5">
      <c r="E4468" s="325">
        <f>F4468*C4468</f>
        <v>0</v>
      </c>
    </row>
    <row r="4469" spans="5:5">
      <c r="E4469" s="325">
        <f>F4469*C4469</f>
        <v>0</v>
      </c>
    </row>
    <row r="4470" spans="5:5">
      <c r="E4470" s="325">
        <f>F4470*C4470</f>
        <v>0</v>
      </c>
    </row>
    <row r="4471" spans="5:5">
      <c r="E4471" s="325">
        <f>F4471*C4471</f>
        <v>0</v>
      </c>
    </row>
    <row r="4472" spans="5:5">
      <c r="E4472" s="325">
        <f>F4472*C4472</f>
        <v>0</v>
      </c>
    </row>
    <row r="4473" spans="5:5">
      <c r="E4473" s="325">
        <f>F4473*C4473</f>
        <v>0</v>
      </c>
    </row>
    <row r="4474" spans="5:5">
      <c r="E4474" s="325">
        <f>F4474*C4474</f>
        <v>0</v>
      </c>
    </row>
    <row r="4475" spans="5:5">
      <c r="E4475" s="325">
        <f>F4475*C4475</f>
        <v>0</v>
      </c>
    </row>
    <row r="4476" spans="5:5">
      <c r="E4476" s="325">
        <f>F4476*C4476</f>
        <v>0</v>
      </c>
    </row>
    <row r="4477" spans="5:5">
      <c r="E4477" s="325">
        <f>F4477*C4477</f>
        <v>0</v>
      </c>
    </row>
    <row r="4478" spans="5:5">
      <c r="E4478" s="325">
        <f>F4478*C4478</f>
        <v>0</v>
      </c>
    </row>
    <row r="4479" spans="5:5">
      <c r="E4479" s="325">
        <f>F4479*C4479</f>
        <v>0</v>
      </c>
    </row>
    <row r="4480" spans="5:5">
      <c r="E4480" s="325">
        <f>F4480*C4480</f>
        <v>0</v>
      </c>
    </row>
    <row r="4481" spans="5:5">
      <c r="E4481" s="325">
        <f>F4481*C4481</f>
        <v>0</v>
      </c>
    </row>
    <row r="4482" spans="5:5">
      <c r="E4482" s="325">
        <f>F4482*C4482</f>
        <v>0</v>
      </c>
    </row>
    <row r="4483" spans="5:5">
      <c r="E4483" s="325">
        <f>F4483*C4483</f>
        <v>0</v>
      </c>
    </row>
    <row r="4484" spans="5:5">
      <c r="E4484" s="325">
        <f>F4484*C4484</f>
        <v>0</v>
      </c>
    </row>
    <row r="4485" spans="5:5">
      <c r="E4485" s="325">
        <f>F4485*C4485</f>
        <v>0</v>
      </c>
    </row>
    <row r="4486" spans="5:5">
      <c r="E4486" s="325">
        <f>F4486*C4486</f>
        <v>0</v>
      </c>
    </row>
    <row r="4487" spans="5:5">
      <c r="E4487" s="325">
        <f>F4487*C4487</f>
        <v>0</v>
      </c>
    </row>
    <row r="4488" spans="5:5">
      <c r="E4488" s="325">
        <f>F4488*C4488</f>
        <v>0</v>
      </c>
    </row>
    <row r="4489" spans="5:5">
      <c r="E4489" s="325">
        <f>F4489*C4489</f>
        <v>0</v>
      </c>
    </row>
    <row r="4490" spans="5:5">
      <c r="E4490" s="325">
        <f>F4490*C4490</f>
        <v>0</v>
      </c>
    </row>
    <row r="4491" spans="5:5">
      <c r="E4491" s="325">
        <f>F4491*C4491</f>
        <v>0</v>
      </c>
    </row>
    <row r="4492" spans="5:5">
      <c r="E4492" s="325">
        <f>F4492*C4492</f>
        <v>0</v>
      </c>
    </row>
    <row r="4493" spans="5:5">
      <c r="E4493" s="325">
        <f>F4493*C4493</f>
        <v>0</v>
      </c>
    </row>
    <row r="4494" spans="5:5">
      <c r="E4494" s="325">
        <f>F4494*C4494</f>
        <v>0</v>
      </c>
    </row>
    <row r="4495" spans="5:5">
      <c r="E4495" s="325">
        <f>F4495*C4495</f>
        <v>0</v>
      </c>
    </row>
    <row r="4496" spans="5:5">
      <c r="E4496" s="325">
        <f>F4496*C4496</f>
        <v>0</v>
      </c>
    </row>
    <row r="4497" spans="5:5">
      <c r="E4497" s="325">
        <f>F4497*C4497</f>
        <v>0</v>
      </c>
    </row>
    <row r="4498" spans="5:5">
      <c r="E4498" s="325">
        <f>F4498*C4498</f>
        <v>0</v>
      </c>
    </row>
    <row r="4499" spans="5:5">
      <c r="E4499" s="325">
        <f>F4499*C4499</f>
        <v>0</v>
      </c>
    </row>
    <row r="4500" spans="5:5">
      <c r="E4500" s="325">
        <f>F4500*C4500</f>
        <v>0</v>
      </c>
    </row>
    <row r="4501" spans="5:5">
      <c r="E4501" s="325">
        <f>F4501*C4501</f>
        <v>0</v>
      </c>
    </row>
    <row r="4502" spans="5:5">
      <c r="E4502" s="325">
        <f>F4502*C4502</f>
        <v>0</v>
      </c>
    </row>
    <row r="4503" spans="5:5">
      <c r="E4503" s="325">
        <f>F4503*C4503</f>
        <v>0</v>
      </c>
    </row>
    <row r="4504" spans="5:5">
      <c r="E4504" s="325">
        <f>F4504*C4504</f>
        <v>0</v>
      </c>
    </row>
    <row r="4505" spans="5:5">
      <c r="E4505" s="325">
        <f>F4505*C4505</f>
        <v>0</v>
      </c>
    </row>
    <row r="4506" spans="5:5">
      <c r="E4506" s="325">
        <f>F4506*C4506</f>
        <v>0</v>
      </c>
    </row>
    <row r="4507" spans="5:5">
      <c r="E4507" s="325">
        <f>F4507*C4507</f>
        <v>0</v>
      </c>
    </row>
    <row r="4508" spans="5:5">
      <c r="E4508" s="325">
        <f>F4508*C4508</f>
        <v>0</v>
      </c>
    </row>
    <row r="4509" spans="5:5">
      <c r="E4509" s="325">
        <f>F4509*C4509</f>
        <v>0</v>
      </c>
    </row>
    <row r="4510" spans="5:5">
      <c r="E4510" s="325">
        <f>F4510*C4510</f>
        <v>0</v>
      </c>
    </row>
    <row r="4511" spans="5:5">
      <c r="E4511" s="325">
        <f>F4511*C4511</f>
        <v>0</v>
      </c>
    </row>
    <row r="4512" spans="5:5">
      <c r="E4512" s="325">
        <f>F4512*C4512</f>
        <v>0</v>
      </c>
    </row>
    <row r="4513" spans="5:5">
      <c r="E4513" s="325">
        <f>F4513*C4513</f>
        <v>0</v>
      </c>
    </row>
    <row r="4514" spans="5:5">
      <c r="E4514" s="325">
        <f>F4514*C4514</f>
        <v>0</v>
      </c>
    </row>
    <row r="4515" spans="5:5">
      <c r="E4515" s="325">
        <f>F4515*C4515</f>
        <v>0</v>
      </c>
    </row>
    <row r="4516" spans="5:5">
      <c r="E4516" s="325">
        <f>F4516*C4516</f>
        <v>0</v>
      </c>
    </row>
    <row r="4517" spans="5:5">
      <c r="E4517" s="325">
        <f>F4517*C4517</f>
        <v>0</v>
      </c>
    </row>
    <row r="4518" spans="5:5">
      <c r="E4518" s="325">
        <f>F4518*C4518</f>
        <v>0</v>
      </c>
    </row>
    <row r="4519" spans="5:5">
      <c r="E4519" s="325">
        <f>F4519*C4519</f>
        <v>0</v>
      </c>
    </row>
    <row r="4520" spans="5:5">
      <c r="E4520" s="325">
        <f>F4520*C4520</f>
        <v>0</v>
      </c>
    </row>
    <row r="4521" spans="5:5">
      <c r="E4521" s="325">
        <f>F4521*C4521</f>
        <v>0</v>
      </c>
    </row>
    <row r="4522" spans="5:5">
      <c r="E4522" s="325">
        <f>F4522*C4522</f>
        <v>0</v>
      </c>
    </row>
    <row r="4523" spans="5:5">
      <c r="E4523" s="325">
        <f>F4523*C4523</f>
        <v>0</v>
      </c>
    </row>
    <row r="4524" spans="5:5">
      <c r="E4524" s="325">
        <f>F4524*C4524</f>
        <v>0</v>
      </c>
    </row>
    <row r="4525" spans="5:5">
      <c r="E4525" s="325">
        <f>F4525*C4525</f>
        <v>0</v>
      </c>
    </row>
    <row r="4526" spans="5:5">
      <c r="E4526" s="325">
        <f>F4526*C4526</f>
        <v>0</v>
      </c>
    </row>
    <row r="4527" spans="5:5">
      <c r="E4527" s="325">
        <f>F4527*C4527</f>
        <v>0</v>
      </c>
    </row>
    <row r="4528" spans="5:5">
      <c r="E4528" s="325">
        <f>F4528*C4528</f>
        <v>0</v>
      </c>
    </row>
    <row r="4529" spans="5:5">
      <c r="E4529" s="325">
        <f>F4529*C4529</f>
        <v>0</v>
      </c>
    </row>
    <row r="4530" spans="5:5">
      <c r="E4530" s="325">
        <f>F4530*C4530</f>
        <v>0</v>
      </c>
    </row>
    <row r="4531" spans="5:5">
      <c r="E4531" s="325">
        <f>F4531*C4531</f>
        <v>0</v>
      </c>
    </row>
    <row r="4532" spans="5:5">
      <c r="E4532" s="325">
        <f>F4532*C4532</f>
        <v>0</v>
      </c>
    </row>
    <row r="4533" spans="5:5">
      <c r="E4533" s="325">
        <f>F4533*C4533</f>
        <v>0</v>
      </c>
    </row>
    <row r="4534" spans="5:5">
      <c r="E4534" s="325">
        <f>F4534*C4534</f>
        <v>0</v>
      </c>
    </row>
    <row r="4535" spans="5:5">
      <c r="E4535" s="325">
        <f>F4535*C4535</f>
        <v>0</v>
      </c>
    </row>
    <row r="4536" spans="5:5">
      <c r="E4536" s="325">
        <f>F4536*C4536</f>
        <v>0</v>
      </c>
    </row>
    <row r="4537" spans="5:5">
      <c r="E4537" s="325">
        <f>F4537*C4537</f>
        <v>0</v>
      </c>
    </row>
    <row r="4538" spans="5:5">
      <c r="E4538" s="325">
        <f>F4538*C4538</f>
        <v>0</v>
      </c>
    </row>
    <row r="4539" spans="5:5">
      <c r="E4539" s="325">
        <f>F4539*C4539</f>
        <v>0</v>
      </c>
    </row>
    <row r="4540" spans="5:5">
      <c r="E4540" s="325">
        <f>F4540*C4540</f>
        <v>0</v>
      </c>
    </row>
    <row r="4541" spans="5:5">
      <c r="E4541" s="325">
        <f>F4541*C4541</f>
        <v>0</v>
      </c>
    </row>
    <row r="4542" spans="5:5">
      <c r="E4542" s="325">
        <f>F4542*C4542</f>
        <v>0</v>
      </c>
    </row>
    <row r="4543" spans="5:5">
      <c r="E4543" s="325">
        <f>F4543*C4543</f>
        <v>0</v>
      </c>
    </row>
    <row r="4544" spans="5:5">
      <c r="E4544" s="325">
        <f>F4544*C4544</f>
        <v>0</v>
      </c>
    </row>
    <row r="4545" spans="5:5">
      <c r="E4545" s="325">
        <f>F4545*C4545</f>
        <v>0</v>
      </c>
    </row>
    <row r="4546" spans="5:5">
      <c r="E4546" s="325">
        <f>F4546*C4546</f>
        <v>0</v>
      </c>
    </row>
    <row r="4547" spans="5:5">
      <c r="E4547" s="325">
        <f>F4547*C4547</f>
        <v>0</v>
      </c>
    </row>
    <row r="4548" spans="5:5">
      <c r="E4548" s="325">
        <f>F4548*C4548</f>
        <v>0</v>
      </c>
    </row>
    <row r="4549" spans="5:5">
      <c r="E4549" s="325">
        <f>F4549*C4549</f>
        <v>0</v>
      </c>
    </row>
    <row r="4550" spans="5:5">
      <c r="E4550" s="325">
        <f>F4550*C4550</f>
        <v>0</v>
      </c>
    </row>
    <row r="4551" spans="5:5">
      <c r="E4551" s="325">
        <f>F4551*C4551</f>
        <v>0</v>
      </c>
    </row>
    <row r="4552" spans="5:5">
      <c r="E4552" s="325">
        <f>F4552*C4552</f>
        <v>0</v>
      </c>
    </row>
    <row r="4553" spans="5:5">
      <c r="E4553" s="325">
        <f>F4553*C4553</f>
        <v>0</v>
      </c>
    </row>
    <row r="4554" spans="5:5">
      <c r="E4554" s="325">
        <f>F4554*C4554</f>
        <v>0</v>
      </c>
    </row>
    <row r="4555" spans="5:5">
      <c r="E4555" s="325">
        <f>F4555*C4555</f>
        <v>0</v>
      </c>
    </row>
    <row r="4556" spans="5:5">
      <c r="E4556" s="325">
        <f>F4556*C4556</f>
        <v>0</v>
      </c>
    </row>
    <row r="4557" spans="5:5">
      <c r="E4557" s="325">
        <f>F4557*C4557</f>
        <v>0</v>
      </c>
    </row>
    <row r="4558" spans="5:5">
      <c r="E4558" s="325">
        <f>F4558*C4558</f>
        <v>0</v>
      </c>
    </row>
    <row r="4559" spans="5:5">
      <c r="E4559" s="325">
        <f>F4559*C4559</f>
        <v>0</v>
      </c>
    </row>
    <row r="4560" spans="5:5">
      <c r="E4560" s="325">
        <f>F4560*C4560</f>
        <v>0</v>
      </c>
    </row>
    <row r="4561" spans="5:5">
      <c r="E4561" s="325">
        <f>F4561*C4561</f>
        <v>0</v>
      </c>
    </row>
    <row r="4562" spans="5:5">
      <c r="E4562" s="325">
        <f>F4562*C4562</f>
        <v>0</v>
      </c>
    </row>
    <row r="4563" spans="5:5">
      <c r="E4563" s="325">
        <f>F4563*C4563</f>
        <v>0</v>
      </c>
    </row>
    <row r="4564" spans="5:5">
      <c r="E4564" s="325">
        <f>F4564*C4564</f>
        <v>0</v>
      </c>
    </row>
    <row r="4565" spans="5:5">
      <c r="E4565" s="325">
        <f>F4565*C4565</f>
        <v>0</v>
      </c>
    </row>
    <row r="4566" spans="5:5">
      <c r="E4566" s="325">
        <f>F4566*C4566</f>
        <v>0</v>
      </c>
    </row>
    <row r="4567" spans="5:5">
      <c r="E4567" s="325">
        <f>F4567*C4567</f>
        <v>0</v>
      </c>
    </row>
    <row r="4568" spans="5:5">
      <c r="E4568" s="325">
        <f>F4568*C4568</f>
        <v>0</v>
      </c>
    </row>
    <row r="4569" spans="5:5">
      <c r="E4569" s="325">
        <f>F4569*C4569</f>
        <v>0</v>
      </c>
    </row>
    <row r="4570" spans="5:5">
      <c r="E4570" s="325">
        <f>F4570*C4570</f>
        <v>0</v>
      </c>
    </row>
    <row r="4571" spans="5:5">
      <c r="E4571" s="325">
        <f>F4571*C4571</f>
        <v>0</v>
      </c>
    </row>
    <row r="4572" spans="5:5">
      <c r="E4572" s="325">
        <f>F4572*C4572</f>
        <v>0</v>
      </c>
    </row>
    <row r="4573" spans="5:5">
      <c r="E4573" s="325">
        <f>F4573*C4573</f>
        <v>0</v>
      </c>
    </row>
    <row r="4574" spans="5:5">
      <c r="E4574" s="325">
        <f>F4574*C4574</f>
        <v>0</v>
      </c>
    </row>
    <row r="4575" spans="5:5">
      <c r="E4575" s="325">
        <f>F4575*C4575</f>
        <v>0</v>
      </c>
    </row>
    <row r="4576" spans="5:5">
      <c r="E4576" s="325">
        <f>F4576*C4576</f>
        <v>0</v>
      </c>
    </row>
    <row r="4577" spans="5:5">
      <c r="E4577" s="325">
        <f>F4577*C4577</f>
        <v>0</v>
      </c>
    </row>
    <row r="4578" spans="5:5">
      <c r="E4578" s="325">
        <f>F4578*C4578</f>
        <v>0</v>
      </c>
    </row>
    <row r="4579" spans="5:5">
      <c r="E4579" s="325">
        <f>F4579*C4579</f>
        <v>0</v>
      </c>
    </row>
    <row r="4580" spans="5:5">
      <c r="E4580" s="325">
        <f>F4580*C4580</f>
        <v>0</v>
      </c>
    </row>
    <row r="4581" spans="5:5">
      <c r="E4581" s="325">
        <f>F4581*C4581</f>
        <v>0</v>
      </c>
    </row>
    <row r="4582" spans="5:5">
      <c r="E4582" s="325">
        <f>F4582*C4582</f>
        <v>0</v>
      </c>
    </row>
    <row r="4583" spans="5:5">
      <c r="E4583" s="325">
        <f>F4583*C4583</f>
        <v>0</v>
      </c>
    </row>
    <row r="4584" spans="5:5">
      <c r="E4584" s="325">
        <f>F4584*C4584</f>
        <v>0</v>
      </c>
    </row>
    <row r="4585" spans="5:5">
      <c r="E4585" s="325">
        <f>F4585*C4585</f>
        <v>0</v>
      </c>
    </row>
    <row r="4586" spans="5:5">
      <c r="E4586" s="325">
        <f>F4586*C4586</f>
        <v>0</v>
      </c>
    </row>
    <row r="4587" spans="5:5">
      <c r="E4587" s="325">
        <f>F4587*C4587</f>
        <v>0</v>
      </c>
    </row>
    <row r="4588" spans="5:5">
      <c r="E4588" s="325">
        <f>F4588*C4588</f>
        <v>0</v>
      </c>
    </row>
    <row r="4589" spans="5:5">
      <c r="E4589" s="325">
        <f>F4589*C4589</f>
        <v>0</v>
      </c>
    </row>
    <row r="4590" spans="5:5">
      <c r="E4590" s="325">
        <f>F4590*C4590</f>
        <v>0</v>
      </c>
    </row>
    <row r="4591" spans="5:5">
      <c r="E4591" s="325">
        <f>F4591*C4591</f>
        <v>0</v>
      </c>
    </row>
    <row r="4592" spans="5:5">
      <c r="E4592" s="325">
        <f>F4592*C4592</f>
        <v>0</v>
      </c>
    </row>
    <row r="4593" spans="5:5">
      <c r="E4593" s="325">
        <f>F4593*C4593</f>
        <v>0</v>
      </c>
    </row>
    <row r="4594" spans="5:5">
      <c r="E4594" s="325">
        <f>F4594*C4594</f>
        <v>0</v>
      </c>
    </row>
    <row r="4595" spans="5:5">
      <c r="E4595" s="325">
        <f>F4595*C4595</f>
        <v>0</v>
      </c>
    </row>
    <row r="4596" spans="5:5">
      <c r="E4596" s="325">
        <f>F4596*C4596</f>
        <v>0</v>
      </c>
    </row>
    <row r="4597" spans="5:5">
      <c r="E4597" s="325">
        <f>F4597*C4597</f>
        <v>0</v>
      </c>
    </row>
    <row r="4598" spans="5:5">
      <c r="E4598" s="325">
        <f>F4598*C4598</f>
        <v>0</v>
      </c>
    </row>
    <row r="4599" spans="5:5">
      <c r="E4599" s="325">
        <f>F4599*C4599</f>
        <v>0</v>
      </c>
    </row>
    <row r="4600" spans="5:5">
      <c r="E4600" s="325">
        <f>F4600*C4600</f>
        <v>0</v>
      </c>
    </row>
    <row r="4601" spans="5:5">
      <c r="E4601" s="325">
        <f>F4601*C4601</f>
        <v>0</v>
      </c>
    </row>
    <row r="4602" spans="5:5">
      <c r="E4602" s="325">
        <f>F4602*C4602</f>
        <v>0</v>
      </c>
    </row>
    <row r="4603" spans="5:5">
      <c r="E4603" s="325">
        <f>F4603*C4603</f>
        <v>0</v>
      </c>
    </row>
    <row r="4604" spans="5:5">
      <c r="E4604" s="325">
        <f>F4604*C4604</f>
        <v>0</v>
      </c>
    </row>
    <row r="4605" spans="5:5">
      <c r="E4605" s="325">
        <f>F4605*C4605</f>
        <v>0</v>
      </c>
    </row>
    <row r="4606" spans="5:5">
      <c r="E4606" s="325">
        <f>F4606*C4606</f>
        <v>0</v>
      </c>
    </row>
    <row r="4607" spans="5:5">
      <c r="E4607" s="325">
        <f>F4607*C4607</f>
        <v>0</v>
      </c>
    </row>
    <row r="4608" spans="5:5">
      <c r="E4608" s="325">
        <f>F4608*C4608</f>
        <v>0</v>
      </c>
    </row>
    <row r="4609" spans="5:5">
      <c r="E4609" s="325">
        <f>F4609*C4609</f>
        <v>0</v>
      </c>
    </row>
    <row r="4610" spans="5:5">
      <c r="E4610" s="325">
        <f>F4610*C4610</f>
        <v>0</v>
      </c>
    </row>
    <row r="4611" spans="5:5">
      <c r="E4611" s="325">
        <f>F4611*C4611</f>
        <v>0</v>
      </c>
    </row>
    <row r="4612" spans="5:5">
      <c r="E4612" s="325">
        <f>F4612*C4612</f>
        <v>0</v>
      </c>
    </row>
    <row r="4613" spans="5:5">
      <c r="E4613" s="325">
        <f>F4613*C4613</f>
        <v>0</v>
      </c>
    </row>
    <row r="4614" spans="5:5">
      <c r="E4614" s="325">
        <f>F4614*C4614</f>
        <v>0</v>
      </c>
    </row>
    <row r="4615" spans="5:5">
      <c r="E4615" s="325">
        <f>F4615*C4615</f>
        <v>0</v>
      </c>
    </row>
    <row r="4616" spans="5:5">
      <c r="E4616" s="325">
        <f>F4616*C4616</f>
        <v>0</v>
      </c>
    </row>
    <row r="4617" spans="5:5">
      <c r="E4617" s="325">
        <f>F4617*C4617</f>
        <v>0</v>
      </c>
    </row>
    <row r="4618" spans="5:5">
      <c r="E4618" s="325">
        <f>F4618*C4618</f>
        <v>0</v>
      </c>
    </row>
    <row r="4619" spans="5:5">
      <c r="E4619" s="325">
        <f>F4619*C4619</f>
        <v>0</v>
      </c>
    </row>
    <row r="4620" spans="5:5">
      <c r="E4620" s="325">
        <f>F4620*C4620</f>
        <v>0</v>
      </c>
    </row>
    <row r="4621" spans="5:5">
      <c r="E4621" s="325">
        <f>F4621*C4621</f>
        <v>0</v>
      </c>
    </row>
    <row r="4622" spans="5:5">
      <c r="E4622" s="325">
        <f>F4622*C4622</f>
        <v>0</v>
      </c>
    </row>
    <row r="4623" spans="5:5">
      <c r="E4623" s="325">
        <f>F4623*C4623</f>
        <v>0</v>
      </c>
    </row>
    <row r="4624" spans="5:5">
      <c r="E4624" s="325">
        <f>F4624*C4624</f>
        <v>0</v>
      </c>
    </row>
    <row r="4625" spans="5:5">
      <c r="E4625" s="325">
        <f>F4625*C4625</f>
        <v>0</v>
      </c>
    </row>
    <row r="4626" spans="5:5">
      <c r="E4626" s="325">
        <f>F4626*C4626</f>
        <v>0</v>
      </c>
    </row>
    <row r="4627" spans="5:5">
      <c r="E4627" s="325">
        <f>F4627*C4627</f>
        <v>0</v>
      </c>
    </row>
    <row r="4628" spans="5:5">
      <c r="E4628" s="325">
        <f>F4628*C4628</f>
        <v>0</v>
      </c>
    </row>
    <row r="4629" spans="5:5">
      <c r="E4629" s="325">
        <f>F4629*C4629</f>
        <v>0</v>
      </c>
    </row>
    <row r="4630" spans="5:5">
      <c r="E4630" s="325">
        <f>F4630*C4630</f>
        <v>0</v>
      </c>
    </row>
    <row r="4631" spans="5:5">
      <c r="E4631" s="325">
        <f>F4631*C4631</f>
        <v>0</v>
      </c>
    </row>
    <row r="4632" spans="5:5">
      <c r="E4632" s="325">
        <f>F4632*C4632</f>
        <v>0</v>
      </c>
    </row>
    <row r="4633" spans="5:5">
      <c r="E4633" s="325">
        <f>F4633*C4633</f>
        <v>0</v>
      </c>
    </row>
    <row r="4634" spans="5:5">
      <c r="E4634" s="325">
        <f>F4634*C4634</f>
        <v>0</v>
      </c>
    </row>
    <row r="4635" spans="5:5">
      <c r="E4635" s="325">
        <f>F4635*C4635</f>
        <v>0</v>
      </c>
    </row>
    <row r="4636" spans="5:5">
      <c r="E4636" s="325">
        <f>F4636*C4636</f>
        <v>0</v>
      </c>
    </row>
    <row r="4637" spans="5:5">
      <c r="E4637" s="325">
        <f>F4637*C4637</f>
        <v>0</v>
      </c>
    </row>
    <row r="4638" spans="5:5">
      <c r="E4638" s="325">
        <f>F4638*C4638</f>
        <v>0</v>
      </c>
    </row>
    <row r="4639" spans="5:5">
      <c r="E4639" s="325">
        <f>F4639*C4639</f>
        <v>0</v>
      </c>
    </row>
    <row r="4640" spans="5:5">
      <c r="E4640" s="325">
        <f>F4640*C4640</f>
        <v>0</v>
      </c>
    </row>
    <row r="4641" spans="5:5">
      <c r="E4641" s="325">
        <f>F4641*C4641</f>
        <v>0</v>
      </c>
    </row>
    <row r="4642" spans="5:5">
      <c r="E4642" s="325">
        <f>F4642*C4642</f>
        <v>0</v>
      </c>
    </row>
    <row r="4643" spans="5:5">
      <c r="E4643" s="325">
        <f>F4643*C4643</f>
        <v>0</v>
      </c>
    </row>
    <row r="4644" spans="5:5">
      <c r="E4644" s="325">
        <f>F4644*C4644</f>
        <v>0</v>
      </c>
    </row>
    <row r="4645" spans="5:5">
      <c r="E4645" s="325">
        <f>F4645*C4645</f>
        <v>0</v>
      </c>
    </row>
    <row r="4646" spans="5:5">
      <c r="E4646" s="325">
        <f>F4646*C4646</f>
        <v>0</v>
      </c>
    </row>
    <row r="4647" spans="5:5">
      <c r="E4647" s="325">
        <f>F4647*C4647</f>
        <v>0</v>
      </c>
    </row>
    <row r="4648" spans="5:5">
      <c r="E4648" s="325">
        <f>F4648*C4648</f>
        <v>0</v>
      </c>
    </row>
    <row r="4649" spans="5:5">
      <c r="E4649" s="325">
        <f>F4649*C4649</f>
        <v>0</v>
      </c>
    </row>
    <row r="4650" spans="5:5">
      <c r="E4650" s="325">
        <f>F4650*C4650</f>
        <v>0</v>
      </c>
    </row>
    <row r="4651" spans="5:5">
      <c r="E4651" s="325">
        <f>F4651*C4651</f>
        <v>0</v>
      </c>
    </row>
    <row r="4652" spans="5:5">
      <c r="E4652" s="325">
        <f>F4652*C4652</f>
        <v>0</v>
      </c>
    </row>
    <row r="4653" spans="5:5">
      <c r="E4653" s="325">
        <f>F4653*C4653</f>
        <v>0</v>
      </c>
    </row>
    <row r="4654" spans="5:5">
      <c r="E4654" s="325">
        <f>F4654*C4654</f>
        <v>0</v>
      </c>
    </row>
    <row r="4655" spans="5:5">
      <c r="E4655" s="325">
        <f>F4655*C4655</f>
        <v>0</v>
      </c>
    </row>
    <row r="4656" spans="5:5">
      <c r="E4656" s="325">
        <f>F4656*C4656</f>
        <v>0</v>
      </c>
    </row>
    <row r="4657" spans="5:5">
      <c r="E4657" s="325">
        <f>F4657*C4657</f>
        <v>0</v>
      </c>
    </row>
    <row r="4658" spans="5:5">
      <c r="E4658" s="325">
        <f>F4658*C4658</f>
        <v>0</v>
      </c>
    </row>
    <row r="4659" spans="5:5">
      <c r="E4659" s="325">
        <f>F4659*C4659</f>
        <v>0</v>
      </c>
    </row>
    <row r="4660" spans="5:5">
      <c r="E4660" s="325">
        <f>F4660*C4660</f>
        <v>0</v>
      </c>
    </row>
    <row r="4661" spans="5:5">
      <c r="E4661" s="325">
        <f>F4661*C4661</f>
        <v>0</v>
      </c>
    </row>
    <row r="4662" spans="5:5">
      <c r="E4662" s="325">
        <f>F4662*C4662</f>
        <v>0</v>
      </c>
    </row>
    <row r="4663" spans="5:5">
      <c r="E4663" s="325">
        <f>F4663*C4663</f>
        <v>0</v>
      </c>
    </row>
    <row r="4664" spans="5:5">
      <c r="E4664" s="325">
        <f>F4664*C4664</f>
        <v>0</v>
      </c>
    </row>
    <row r="4665" spans="5:5">
      <c r="E4665" s="325">
        <f>F4665*C4665</f>
        <v>0</v>
      </c>
    </row>
    <row r="4666" spans="5:5">
      <c r="E4666" s="325">
        <f>F4666*C4666</f>
        <v>0</v>
      </c>
    </row>
    <row r="4667" spans="5:5">
      <c r="E4667" s="325">
        <f>F4667*C4667</f>
        <v>0</v>
      </c>
    </row>
    <row r="4668" spans="5:5">
      <c r="E4668" s="325">
        <f>F4668*C4668</f>
        <v>0</v>
      </c>
    </row>
    <row r="4669" spans="5:5">
      <c r="E4669" s="325">
        <f>F4669*C4669</f>
        <v>0</v>
      </c>
    </row>
    <row r="4670" spans="5:5">
      <c r="E4670" s="325">
        <f>F4670*C4670</f>
        <v>0</v>
      </c>
    </row>
    <row r="4671" spans="5:5">
      <c r="E4671" s="325">
        <f>F4671*C4671</f>
        <v>0</v>
      </c>
    </row>
    <row r="4672" spans="5:5">
      <c r="E4672" s="325">
        <f>F4672*C4672</f>
        <v>0</v>
      </c>
    </row>
    <row r="4673" spans="5:5">
      <c r="E4673" s="325">
        <f>F4673*C4673</f>
        <v>0</v>
      </c>
    </row>
    <row r="4674" spans="5:5">
      <c r="E4674" s="325">
        <f>F4674*C4674</f>
        <v>0</v>
      </c>
    </row>
    <row r="4675" spans="5:5">
      <c r="E4675" s="325">
        <f>F4675*C4675</f>
        <v>0</v>
      </c>
    </row>
    <row r="4676" spans="5:5">
      <c r="E4676" s="325">
        <f>F4676*C4676</f>
        <v>0</v>
      </c>
    </row>
    <row r="4677" spans="5:5">
      <c r="E4677" s="325">
        <f>F4677*C4677</f>
        <v>0</v>
      </c>
    </row>
    <row r="4678" spans="5:5">
      <c r="E4678" s="325">
        <f>F4678*C4678</f>
        <v>0</v>
      </c>
    </row>
    <row r="4679" spans="5:5">
      <c r="E4679" s="325">
        <f>F4679*C4679</f>
        <v>0</v>
      </c>
    </row>
    <row r="4680" spans="5:5">
      <c r="E4680" s="325">
        <f>F4680*C4680</f>
        <v>0</v>
      </c>
    </row>
    <row r="4681" spans="5:5">
      <c r="E4681" s="325">
        <f>F4681*C4681</f>
        <v>0</v>
      </c>
    </row>
    <row r="4682" spans="5:5">
      <c r="E4682" s="325">
        <f>F4682*C4682</f>
        <v>0</v>
      </c>
    </row>
    <row r="4683" spans="5:5">
      <c r="E4683" s="325">
        <f>F4683*C4683</f>
        <v>0</v>
      </c>
    </row>
    <row r="4684" spans="5:5">
      <c r="E4684" s="325">
        <f>F4684*C4684</f>
        <v>0</v>
      </c>
    </row>
    <row r="4685" spans="5:5">
      <c r="E4685" s="325">
        <f>F4685*C4685</f>
        <v>0</v>
      </c>
    </row>
    <row r="4686" spans="5:5">
      <c r="E4686" s="325">
        <f>F4686*C4686</f>
        <v>0</v>
      </c>
    </row>
    <row r="4687" spans="5:5">
      <c r="E4687" s="325">
        <f>F4687*C4687</f>
        <v>0</v>
      </c>
    </row>
    <row r="4688" spans="5:5">
      <c r="E4688" s="325">
        <f>F4688*C4688</f>
        <v>0</v>
      </c>
    </row>
    <row r="4689" spans="5:5">
      <c r="E4689" s="325">
        <f>F4689*C4689</f>
        <v>0</v>
      </c>
    </row>
    <row r="4690" spans="5:5">
      <c r="E4690" s="325">
        <f>F4690*C4690</f>
        <v>0</v>
      </c>
    </row>
    <row r="4691" spans="5:5">
      <c r="E4691" s="325">
        <f>F4691*C4691</f>
        <v>0</v>
      </c>
    </row>
    <row r="4692" spans="5:5">
      <c r="E4692" s="325">
        <f>F4692*C4692</f>
        <v>0</v>
      </c>
    </row>
    <row r="4693" spans="5:5">
      <c r="E4693" s="325">
        <f>F4693*C4693</f>
        <v>0</v>
      </c>
    </row>
    <row r="4694" spans="5:5">
      <c r="E4694" s="325">
        <f>F4694*C4694</f>
        <v>0</v>
      </c>
    </row>
    <row r="4695" spans="5:5">
      <c r="E4695" s="325">
        <f>F4695*C4695</f>
        <v>0</v>
      </c>
    </row>
    <row r="4696" spans="5:5">
      <c r="E4696" s="325">
        <f>F4696*C4696</f>
        <v>0</v>
      </c>
    </row>
    <row r="4697" spans="5:5">
      <c r="E4697" s="325">
        <f>F4697*C4697</f>
        <v>0</v>
      </c>
    </row>
    <row r="4698" spans="5:5">
      <c r="E4698" s="325">
        <f>F4698*C4698</f>
        <v>0</v>
      </c>
    </row>
    <row r="4699" spans="5:5">
      <c r="E4699" s="325">
        <f>F4699*C4699</f>
        <v>0</v>
      </c>
    </row>
    <row r="4700" spans="5:5">
      <c r="E4700" s="325">
        <f>F4700*C4700</f>
        <v>0</v>
      </c>
    </row>
    <row r="4701" spans="5:5">
      <c r="E4701" s="325">
        <f>F4701*C4701</f>
        <v>0</v>
      </c>
    </row>
    <row r="4702" spans="5:5">
      <c r="E4702" s="325">
        <f>F4702*C4702</f>
        <v>0</v>
      </c>
    </row>
    <row r="4703" spans="5:5">
      <c r="E4703" s="325">
        <f>F4703*C4703</f>
        <v>0</v>
      </c>
    </row>
    <row r="4704" spans="5:5">
      <c r="E4704" s="325">
        <f>F4704*C4704</f>
        <v>0</v>
      </c>
    </row>
    <row r="4705" spans="5:5">
      <c r="E4705" s="325">
        <f>F4705*C4705</f>
        <v>0</v>
      </c>
    </row>
    <row r="4706" spans="5:5">
      <c r="E4706" s="325">
        <f>F4706*C4706</f>
        <v>0</v>
      </c>
    </row>
    <row r="4707" spans="5:5">
      <c r="E4707" s="325">
        <f>F4707*C4707</f>
        <v>0</v>
      </c>
    </row>
    <row r="4708" spans="5:5">
      <c r="E4708" s="325">
        <f>F4708*C4708</f>
        <v>0</v>
      </c>
    </row>
    <row r="4709" spans="5:5">
      <c r="E4709" s="325">
        <f>F4709*C4709</f>
        <v>0</v>
      </c>
    </row>
    <row r="4710" spans="5:5">
      <c r="E4710" s="325">
        <f>F4710*C4710</f>
        <v>0</v>
      </c>
    </row>
    <row r="4711" spans="5:5">
      <c r="E4711" s="325">
        <f>F4711*C4711</f>
        <v>0</v>
      </c>
    </row>
    <row r="4712" spans="5:5">
      <c r="E4712" s="325">
        <f>F4712*C4712</f>
        <v>0</v>
      </c>
    </row>
    <row r="4713" spans="5:5">
      <c r="E4713" s="325">
        <f>F4713*C4713</f>
        <v>0</v>
      </c>
    </row>
    <row r="4714" spans="5:5">
      <c r="E4714" s="325">
        <f>F4714*C4714</f>
        <v>0</v>
      </c>
    </row>
    <row r="4715" spans="5:5">
      <c r="E4715" s="325">
        <f>F4715*C4715</f>
        <v>0</v>
      </c>
    </row>
    <row r="4716" spans="5:5">
      <c r="E4716" s="325">
        <f>F4716*C4716</f>
        <v>0</v>
      </c>
    </row>
    <row r="4717" spans="5:5">
      <c r="E4717" s="325">
        <f>F4717*C4717</f>
        <v>0</v>
      </c>
    </row>
    <row r="4718" spans="5:5">
      <c r="E4718" s="325">
        <f>F4718*C4718</f>
        <v>0</v>
      </c>
    </row>
    <row r="4719" spans="5:5">
      <c r="E4719" s="325">
        <f>F4719*C4719</f>
        <v>0</v>
      </c>
    </row>
    <row r="4720" spans="5:5">
      <c r="E4720" s="325">
        <f>F4720*C4720</f>
        <v>0</v>
      </c>
    </row>
    <row r="4721" spans="5:5">
      <c r="E4721" s="325">
        <f>F4721*C4721</f>
        <v>0</v>
      </c>
    </row>
    <row r="4722" spans="5:5">
      <c r="E4722" s="325">
        <f>F4722*C4722</f>
        <v>0</v>
      </c>
    </row>
    <row r="4723" spans="5:5">
      <c r="E4723" s="325">
        <f>F4723*C4723</f>
        <v>0</v>
      </c>
    </row>
    <row r="4724" spans="5:5">
      <c r="E4724" s="325">
        <f>F4724*C4724</f>
        <v>0</v>
      </c>
    </row>
    <row r="4725" spans="5:5">
      <c r="E4725" s="325">
        <f>F4725*C4725</f>
        <v>0</v>
      </c>
    </row>
    <row r="4726" spans="5:5">
      <c r="E4726" s="325">
        <f>F4726*C4726</f>
        <v>0</v>
      </c>
    </row>
    <row r="4727" spans="5:5">
      <c r="E4727" s="325">
        <f>F4727*C4727</f>
        <v>0</v>
      </c>
    </row>
    <row r="4728" spans="5:5">
      <c r="E4728" s="325">
        <f>F4728*C4728</f>
        <v>0</v>
      </c>
    </row>
    <row r="4729" spans="5:5">
      <c r="E4729" s="325">
        <f>F4729*C4729</f>
        <v>0</v>
      </c>
    </row>
    <row r="4730" spans="5:5">
      <c r="E4730" s="325">
        <f>F4730*C4730</f>
        <v>0</v>
      </c>
    </row>
    <row r="4731" spans="5:5">
      <c r="E4731" s="325">
        <f>F4731*C4731</f>
        <v>0</v>
      </c>
    </row>
    <row r="4732" spans="5:5">
      <c r="E4732" s="325">
        <f>F4732*C4732</f>
        <v>0</v>
      </c>
    </row>
    <row r="4733" spans="5:5">
      <c r="E4733" s="325">
        <f>F4733*C4733</f>
        <v>0</v>
      </c>
    </row>
    <row r="4734" spans="5:5">
      <c r="E4734" s="325">
        <f>F4734*C4734</f>
        <v>0</v>
      </c>
    </row>
    <row r="4735" spans="5:5">
      <c r="E4735" s="325">
        <f>F4735*C4735</f>
        <v>0</v>
      </c>
    </row>
    <row r="4736" spans="5:5">
      <c r="E4736" s="325">
        <f>F4736*C4736</f>
        <v>0</v>
      </c>
    </row>
    <row r="4737" spans="5:5">
      <c r="E4737" s="325">
        <f>F4737*C4737</f>
        <v>0</v>
      </c>
    </row>
    <row r="4738" spans="5:5">
      <c r="E4738" s="325">
        <f>F4738*C4738</f>
        <v>0</v>
      </c>
    </row>
    <row r="4739" spans="5:5">
      <c r="E4739" s="325">
        <f>F4739*C4739</f>
        <v>0</v>
      </c>
    </row>
    <row r="4740" spans="5:5">
      <c r="E4740" s="325">
        <f>F4740*C4740</f>
        <v>0</v>
      </c>
    </row>
    <row r="4741" spans="5:5">
      <c r="E4741" s="325">
        <f>F4741*C4741</f>
        <v>0</v>
      </c>
    </row>
    <row r="4742" spans="5:5">
      <c r="E4742" s="325">
        <f>F4742*C4742</f>
        <v>0</v>
      </c>
    </row>
    <row r="4743" spans="5:5">
      <c r="E4743" s="325">
        <f>F4743*C4743</f>
        <v>0</v>
      </c>
    </row>
    <row r="4744" spans="5:5">
      <c r="E4744" s="325">
        <f>F4744*C4744</f>
        <v>0</v>
      </c>
    </row>
    <row r="4745" spans="5:5">
      <c r="E4745" s="325">
        <f>F4745*C4745</f>
        <v>0</v>
      </c>
    </row>
    <row r="4746" spans="5:5">
      <c r="E4746" s="325">
        <f>F4746*C4746</f>
        <v>0</v>
      </c>
    </row>
    <row r="4747" spans="5:5">
      <c r="E4747" s="325">
        <f>F4747*C4747</f>
        <v>0</v>
      </c>
    </row>
    <row r="4748" spans="5:5">
      <c r="E4748" s="325">
        <f>F4748*C4748</f>
        <v>0</v>
      </c>
    </row>
    <row r="4749" spans="5:5">
      <c r="E4749" s="325">
        <f>F4749*C4749</f>
        <v>0</v>
      </c>
    </row>
    <row r="4750" spans="5:5">
      <c r="E4750" s="325">
        <f>F4750*C4750</f>
        <v>0</v>
      </c>
    </row>
    <row r="4751" spans="5:5">
      <c r="E4751" s="325">
        <f>F4751*C4751</f>
        <v>0</v>
      </c>
    </row>
    <row r="4752" spans="5:5">
      <c r="E4752" s="325">
        <f>F4752*C4752</f>
        <v>0</v>
      </c>
    </row>
    <row r="4753" spans="5:5">
      <c r="E4753" s="325">
        <f>F4753*C4753</f>
        <v>0</v>
      </c>
    </row>
    <row r="4754" spans="5:5">
      <c r="E4754" s="325">
        <f>F4754*C4754</f>
        <v>0</v>
      </c>
    </row>
    <row r="4755" spans="5:5">
      <c r="E4755" s="325">
        <f>F4755*C4755</f>
        <v>0</v>
      </c>
    </row>
    <row r="4756" spans="5:5">
      <c r="E4756" s="325">
        <f>F4756*C4756</f>
        <v>0</v>
      </c>
    </row>
    <row r="4757" spans="5:5">
      <c r="E4757" s="325">
        <f>F4757*C4757</f>
        <v>0</v>
      </c>
    </row>
    <row r="4758" spans="5:5">
      <c r="E4758" s="325">
        <f>F4758*C4758</f>
        <v>0</v>
      </c>
    </row>
    <row r="4759" spans="5:5">
      <c r="E4759" s="325">
        <f>F4759*C4759</f>
        <v>0</v>
      </c>
    </row>
    <row r="4760" spans="5:5">
      <c r="E4760" s="325">
        <f>F4760*C4760</f>
        <v>0</v>
      </c>
    </row>
    <row r="4761" spans="5:5">
      <c r="E4761" s="325">
        <f>F4761*C4761</f>
        <v>0</v>
      </c>
    </row>
    <row r="4762" spans="5:5">
      <c r="E4762" s="325">
        <f>F4762*C4762</f>
        <v>0</v>
      </c>
    </row>
    <row r="4763" spans="5:5">
      <c r="E4763" s="325">
        <f>F4763*C4763</f>
        <v>0</v>
      </c>
    </row>
    <row r="4764" spans="5:5">
      <c r="E4764" s="325">
        <f>F4764*C4764</f>
        <v>0</v>
      </c>
    </row>
    <row r="4765" spans="5:5">
      <c r="E4765" s="325">
        <f>F4765*C4765</f>
        <v>0</v>
      </c>
    </row>
    <row r="4766" spans="5:5">
      <c r="E4766" s="325">
        <f>F4766*C4766</f>
        <v>0</v>
      </c>
    </row>
    <row r="4767" spans="5:5">
      <c r="E4767" s="325">
        <f>F4767*C4767</f>
        <v>0</v>
      </c>
    </row>
    <row r="4768" spans="5:5">
      <c r="E4768" s="325">
        <f>F4768*C4768</f>
        <v>0</v>
      </c>
    </row>
    <row r="4769" spans="5:5">
      <c r="E4769" s="325">
        <f>F4769*C4769</f>
        <v>0</v>
      </c>
    </row>
    <row r="4770" spans="5:5">
      <c r="E4770" s="325">
        <f>F4770*C4770</f>
        <v>0</v>
      </c>
    </row>
    <row r="4771" spans="5:5">
      <c r="E4771" s="325">
        <f>F4771*C4771</f>
        <v>0</v>
      </c>
    </row>
    <row r="4772" spans="5:5">
      <c r="E4772" s="325">
        <f>F4772*C4772</f>
        <v>0</v>
      </c>
    </row>
    <row r="4773" spans="5:5">
      <c r="E4773" s="325">
        <f>F4773*C4773</f>
        <v>0</v>
      </c>
    </row>
    <row r="4774" spans="5:5">
      <c r="E4774" s="325">
        <f>F4774*C4774</f>
        <v>0</v>
      </c>
    </row>
    <row r="4775" spans="5:5">
      <c r="E4775" s="325">
        <f>F4775*C4775</f>
        <v>0</v>
      </c>
    </row>
    <row r="4776" spans="5:5">
      <c r="E4776" s="325">
        <f>F4776*C4776</f>
        <v>0</v>
      </c>
    </row>
    <row r="4777" spans="5:5">
      <c r="E4777" s="325">
        <f>F4777*C4777</f>
        <v>0</v>
      </c>
    </row>
    <row r="4778" spans="5:5">
      <c r="E4778" s="325">
        <f>F4778*C4778</f>
        <v>0</v>
      </c>
    </row>
    <row r="4779" spans="5:5">
      <c r="E4779" s="325">
        <f>F4779*C4779</f>
        <v>0</v>
      </c>
    </row>
    <row r="4780" spans="5:5">
      <c r="E4780" s="325">
        <f>F4780*C4780</f>
        <v>0</v>
      </c>
    </row>
    <row r="4781" spans="5:5">
      <c r="E4781" s="325">
        <f>F4781*C4781</f>
        <v>0</v>
      </c>
    </row>
    <row r="4782" spans="5:5">
      <c r="E4782" s="325">
        <f>F4782*C4782</f>
        <v>0</v>
      </c>
    </row>
    <row r="4783" spans="5:5">
      <c r="E4783" s="325">
        <f>F4783*C4783</f>
        <v>0</v>
      </c>
    </row>
    <row r="4784" spans="5:5">
      <c r="E4784" s="325">
        <f>F4784*C4784</f>
        <v>0</v>
      </c>
    </row>
    <row r="4785" spans="5:5">
      <c r="E4785" s="325">
        <f>F4785*C4785</f>
        <v>0</v>
      </c>
    </row>
    <row r="4786" spans="5:5">
      <c r="E4786" s="325">
        <f>F4786*C4786</f>
        <v>0</v>
      </c>
    </row>
    <row r="4787" spans="5:5">
      <c r="E4787" s="325">
        <f>F4787*C4787</f>
        <v>0</v>
      </c>
    </row>
    <row r="4788" spans="5:5">
      <c r="E4788" s="325">
        <f>F4788*C4788</f>
        <v>0</v>
      </c>
    </row>
    <row r="4789" spans="5:5">
      <c r="E4789" s="325">
        <f>F4789*C4789</f>
        <v>0</v>
      </c>
    </row>
    <row r="4790" spans="5:5">
      <c r="E4790" s="325">
        <f>F4790*C4790</f>
        <v>0</v>
      </c>
    </row>
    <row r="4791" spans="5:5">
      <c r="E4791" s="325">
        <f>F4791*C4791</f>
        <v>0</v>
      </c>
    </row>
    <row r="4792" spans="5:5">
      <c r="E4792" s="325">
        <f>F4792*C4792</f>
        <v>0</v>
      </c>
    </row>
    <row r="4793" spans="5:5">
      <c r="E4793" s="325">
        <f>F4793*C4793</f>
        <v>0</v>
      </c>
    </row>
    <row r="4794" spans="5:5">
      <c r="E4794" s="325">
        <f>F4794*C4794</f>
        <v>0</v>
      </c>
    </row>
    <row r="4795" spans="5:5">
      <c r="E4795" s="325">
        <f>F4795*C4795</f>
        <v>0</v>
      </c>
    </row>
    <row r="4796" spans="5:5">
      <c r="E4796" s="325">
        <f>F4796*C4796</f>
        <v>0</v>
      </c>
    </row>
    <row r="4797" spans="5:5">
      <c r="E4797" s="325">
        <f>F4797*C4797</f>
        <v>0</v>
      </c>
    </row>
    <row r="4798" spans="5:5">
      <c r="E4798" s="325">
        <f>F4798*C4798</f>
        <v>0</v>
      </c>
    </row>
    <row r="4799" spans="5:5">
      <c r="E4799" s="325">
        <f>F4799*C4799</f>
        <v>0</v>
      </c>
    </row>
    <row r="4800" spans="5:5">
      <c r="E4800" s="325">
        <f>F4800*C4800</f>
        <v>0</v>
      </c>
    </row>
    <row r="4801" spans="5:5">
      <c r="E4801" s="325">
        <f>F4801*C4801</f>
        <v>0</v>
      </c>
    </row>
    <row r="4802" spans="5:5">
      <c r="E4802" s="325">
        <f>F4802*C4802</f>
        <v>0</v>
      </c>
    </row>
    <row r="4803" spans="5:5">
      <c r="E4803" s="325">
        <f>F4803*C4803</f>
        <v>0</v>
      </c>
    </row>
    <row r="4804" spans="5:5">
      <c r="E4804" s="325">
        <f>F4804*C4804</f>
        <v>0</v>
      </c>
    </row>
    <row r="4805" spans="5:5">
      <c r="E4805" s="325">
        <f>F4805*C4805</f>
        <v>0</v>
      </c>
    </row>
    <row r="4806" spans="5:5">
      <c r="E4806" s="325">
        <f>F4806*C4806</f>
        <v>0</v>
      </c>
    </row>
    <row r="4807" spans="5:5">
      <c r="E4807" s="325">
        <f>F4807*C4807</f>
        <v>0</v>
      </c>
    </row>
    <row r="4808" spans="5:5">
      <c r="E4808" s="325">
        <f>F4808*C4808</f>
        <v>0</v>
      </c>
    </row>
    <row r="4809" spans="5:5">
      <c r="E4809" s="325">
        <f>F4809*C4809</f>
        <v>0</v>
      </c>
    </row>
    <row r="4810" spans="5:5">
      <c r="E4810" s="325">
        <f>F4810*C4810</f>
        <v>0</v>
      </c>
    </row>
    <row r="4811" spans="5:5">
      <c r="E4811" s="325">
        <f>F4811*C4811</f>
        <v>0</v>
      </c>
    </row>
    <row r="4812" spans="5:5">
      <c r="E4812" s="325">
        <f>F4812*C4812</f>
        <v>0</v>
      </c>
    </row>
    <row r="4813" spans="5:5">
      <c r="E4813" s="325">
        <f>F4813*C4813</f>
        <v>0</v>
      </c>
    </row>
    <row r="4814" spans="5:5">
      <c r="E4814" s="325">
        <f>F4814*C4814</f>
        <v>0</v>
      </c>
    </row>
    <row r="4815" spans="5:5">
      <c r="E4815" s="325">
        <f>F4815*C4815</f>
        <v>0</v>
      </c>
    </row>
    <row r="4816" spans="5:5">
      <c r="E4816" s="325">
        <f>F4816*C4816</f>
        <v>0</v>
      </c>
    </row>
    <row r="4817" spans="5:5">
      <c r="E4817" s="325">
        <f>F4817*C4817</f>
        <v>0</v>
      </c>
    </row>
    <row r="4818" spans="5:5">
      <c r="E4818" s="325">
        <f>F4818*C4818</f>
        <v>0</v>
      </c>
    </row>
    <row r="4819" spans="5:5">
      <c r="E4819" s="325">
        <f>F4819*C4819</f>
        <v>0</v>
      </c>
    </row>
    <row r="4820" spans="5:5">
      <c r="E4820" s="325">
        <f>F4820*C4820</f>
        <v>0</v>
      </c>
    </row>
    <row r="4821" spans="5:5">
      <c r="E4821" s="325">
        <f>F4821*C4821</f>
        <v>0</v>
      </c>
    </row>
    <row r="4822" spans="5:5">
      <c r="E4822" s="325">
        <f>F4822*C4822</f>
        <v>0</v>
      </c>
    </row>
    <row r="4823" spans="5:5">
      <c r="E4823" s="325">
        <f>F4823*C4823</f>
        <v>0</v>
      </c>
    </row>
    <row r="4824" spans="5:5">
      <c r="E4824" s="325">
        <f>F4824*C4824</f>
        <v>0</v>
      </c>
    </row>
    <row r="4825" spans="5:5">
      <c r="E4825" s="325">
        <f>F4825*C4825</f>
        <v>0</v>
      </c>
    </row>
    <row r="4826" spans="5:5">
      <c r="E4826" s="325">
        <f>F4826*C4826</f>
        <v>0</v>
      </c>
    </row>
    <row r="4827" spans="5:5">
      <c r="E4827" s="325">
        <f>F4827*C4827</f>
        <v>0</v>
      </c>
    </row>
    <row r="4828" spans="5:5">
      <c r="E4828" s="325">
        <f>F4828*C4828</f>
        <v>0</v>
      </c>
    </row>
    <row r="4829" spans="5:5">
      <c r="E4829" s="325">
        <f>F4829*C4829</f>
        <v>0</v>
      </c>
    </row>
    <row r="4830" spans="5:5">
      <c r="E4830" s="325">
        <f>F4830*C4830</f>
        <v>0</v>
      </c>
    </row>
    <row r="4831" spans="5:5">
      <c r="E4831" s="325">
        <f>F4831*C4831</f>
        <v>0</v>
      </c>
    </row>
    <row r="4832" spans="5:5">
      <c r="E4832" s="325">
        <f>F4832*C4832</f>
        <v>0</v>
      </c>
    </row>
    <row r="4833" spans="5:5">
      <c r="E4833" s="325">
        <f>F4833*C4833</f>
        <v>0</v>
      </c>
    </row>
    <row r="4834" spans="5:5">
      <c r="E4834" s="325">
        <f>F4834*C4834</f>
        <v>0</v>
      </c>
    </row>
    <row r="4835" spans="5:5">
      <c r="E4835" s="325">
        <f>F4835*C4835</f>
        <v>0</v>
      </c>
    </row>
    <row r="4836" spans="5:5">
      <c r="E4836" s="325">
        <f>F4836*C4836</f>
        <v>0</v>
      </c>
    </row>
    <row r="4837" spans="5:5">
      <c r="E4837" s="325">
        <f>F4837*C4837</f>
        <v>0</v>
      </c>
    </row>
    <row r="4838" spans="5:5">
      <c r="E4838" s="325">
        <f>F4838*C4838</f>
        <v>0</v>
      </c>
    </row>
    <row r="4839" spans="5:5">
      <c r="E4839" s="325">
        <f>F4839*C4839</f>
        <v>0</v>
      </c>
    </row>
    <row r="4840" spans="5:5">
      <c r="E4840" s="325">
        <f>F4840*C4840</f>
        <v>0</v>
      </c>
    </row>
    <row r="4841" spans="5:5">
      <c r="E4841" s="325">
        <f>F4841*C4841</f>
        <v>0</v>
      </c>
    </row>
    <row r="4842" spans="5:5">
      <c r="E4842" s="325">
        <f>F4842*C4842</f>
        <v>0</v>
      </c>
    </row>
    <row r="4843" spans="5:5">
      <c r="E4843" s="325">
        <f>F4843*C4843</f>
        <v>0</v>
      </c>
    </row>
    <row r="4844" spans="5:5">
      <c r="E4844" s="325">
        <f>F4844*C4844</f>
        <v>0</v>
      </c>
    </row>
    <row r="4845" spans="5:5">
      <c r="E4845" s="325">
        <f>F4845*C4845</f>
        <v>0</v>
      </c>
    </row>
    <row r="4846" spans="5:5">
      <c r="E4846" s="325">
        <f>F4846*C4846</f>
        <v>0</v>
      </c>
    </row>
    <row r="4847" spans="5:5">
      <c r="E4847" s="325">
        <f>F4847*C4847</f>
        <v>0</v>
      </c>
    </row>
    <row r="4848" spans="5:5">
      <c r="E4848" s="325">
        <f>F4848*C4848</f>
        <v>0</v>
      </c>
    </row>
    <row r="4849" spans="5:5">
      <c r="E4849" s="325">
        <f>F4849*C4849</f>
        <v>0</v>
      </c>
    </row>
    <row r="4850" spans="5:5">
      <c r="E4850" s="325">
        <f>F4850*C4850</f>
        <v>0</v>
      </c>
    </row>
    <row r="4851" spans="5:5">
      <c r="E4851" s="325">
        <f>F4851*C4851</f>
        <v>0</v>
      </c>
    </row>
    <row r="4852" spans="5:5">
      <c r="E4852" s="325">
        <f>F4852*C4852</f>
        <v>0</v>
      </c>
    </row>
    <row r="4853" spans="5:5">
      <c r="E4853" s="325">
        <f>F4853*C4853</f>
        <v>0</v>
      </c>
    </row>
    <row r="4854" spans="5:5">
      <c r="E4854" s="325">
        <f>F4854*C4854</f>
        <v>0</v>
      </c>
    </row>
    <row r="4855" spans="5:5">
      <c r="E4855" s="325">
        <f>F4855*C4855</f>
        <v>0</v>
      </c>
    </row>
    <row r="4856" spans="5:5">
      <c r="E4856" s="325">
        <f>F4856*C4856</f>
        <v>0</v>
      </c>
    </row>
    <row r="4857" spans="5:5">
      <c r="E4857" s="325">
        <f>F4857*C4857</f>
        <v>0</v>
      </c>
    </row>
    <row r="4858" spans="5:5">
      <c r="E4858" s="325">
        <f>F4858*C4858</f>
        <v>0</v>
      </c>
    </row>
    <row r="4859" spans="5:5">
      <c r="E4859" s="325">
        <f>F4859*C4859</f>
        <v>0</v>
      </c>
    </row>
    <row r="4860" spans="5:5">
      <c r="E4860" s="325">
        <f>F4860*C4860</f>
        <v>0</v>
      </c>
    </row>
    <row r="4861" spans="5:5">
      <c r="E4861" s="325">
        <f>F4861*C4861</f>
        <v>0</v>
      </c>
    </row>
    <row r="4862" spans="5:5">
      <c r="E4862" s="325">
        <f>F4862*C4862</f>
        <v>0</v>
      </c>
    </row>
    <row r="4863" spans="5:5">
      <c r="E4863" s="325">
        <f>F4863*C4863</f>
        <v>0</v>
      </c>
    </row>
    <row r="4864" spans="5:5">
      <c r="E4864" s="325">
        <f>F4864*C4864</f>
        <v>0</v>
      </c>
    </row>
    <row r="4865" spans="5:5">
      <c r="E4865" s="325">
        <f>F4865*C4865</f>
        <v>0</v>
      </c>
    </row>
    <row r="4866" spans="5:5">
      <c r="E4866" s="325">
        <f>F4866*C4866</f>
        <v>0</v>
      </c>
    </row>
    <row r="4867" spans="5:5">
      <c r="E4867" s="325">
        <f>F4867*C4867</f>
        <v>0</v>
      </c>
    </row>
    <row r="4868" spans="5:5">
      <c r="E4868" s="325">
        <f>F4868*C4868</f>
        <v>0</v>
      </c>
    </row>
    <row r="4869" spans="5:5">
      <c r="E4869" s="325">
        <f>F4869*C4869</f>
        <v>0</v>
      </c>
    </row>
    <row r="4870" spans="5:5">
      <c r="E4870" s="325">
        <f>F4870*C4870</f>
        <v>0</v>
      </c>
    </row>
    <row r="4871" spans="5:5">
      <c r="E4871" s="325">
        <f>F4871*C4871</f>
        <v>0</v>
      </c>
    </row>
    <row r="4872" spans="5:5">
      <c r="E4872" s="325">
        <f>F4872*C4872</f>
        <v>0</v>
      </c>
    </row>
    <row r="4873" spans="5:5">
      <c r="E4873" s="325">
        <f>F4873*C4873</f>
        <v>0</v>
      </c>
    </row>
    <row r="4874" spans="5:5">
      <c r="E4874" s="325">
        <f>F4874*C4874</f>
        <v>0</v>
      </c>
    </row>
    <row r="4875" spans="5:5">
      <c r="E4875" s="325">
        <f>F4875*C4875</f>
        <v>0</v>
      </c>
    </row>
    <row r="4876" spans="5:5">
      <c r="E4876" s="325">
        <f>F4876*C4876</f>
        <v>0</v>
      </c>
    </row>
    <row r="4877" spans="5:5">
      <c r="E4877" s="325">
        <f>F4877*C4877</f>
        <v>0</v>
      </c>
    </row>
    <row r="4878" spans="5:5">
      <c r="E4878" s="325">
        <f>F4878*C4878</f>
        <v>0</v>
      </c>
    </row>
    <row r="4879" spans="5:5">
      <c r="E4879" s="325">
        <f>F4879*C4879</f>
        <v>0</v>
      </c>
    </row>
    <row r="4880" spans="5:5">
      <c r="E4880" s="325">
        <f>F4880*C4880</f>
        <v>0</v>
      </c>
    </row>
    <row r="4881" spans="5:5">
      <c r="E4881" s="325">
        <f>F4881*C4881</f>
        <v>0</v>
      </c>
    </row>
    <row r="4882" spans="5:5">
      <c r="E4882" s="325">
        <f>F4882*C4882</f>
        <v>0</v>
      </c>
    </row>
    <row r="4883" spans="5:5">
      <c r="E4883" s="325">
        <f>F4883*C4883</f>
        <v>0</v>
      </c>
    </row>
    <row r="4884" spans="5:5">
      <c r="E4884" s="325">
        <f>F4884*C4884</f>
        <v>0</v>
      </c>
    </row>
    <row r="4885" spans="5:5">
      <c r="E4885" s="325">
        <f>F4885*C4885</f>
        <v>0</v>
      </c>
    </row>
    <row r="4886" spans="5:5">
      <c r="E4886" s="325">
        <f>F4886*C4886</f>
        <v>0</v>
      </c>
    </row>
    <row r="4887" spans="5:5">
      <c r="E4887" s="325">
        <f>F4887*C4887</f>
        <v>0</v>
      </c>
    </row>
    <row r="4888" spans="5:5">
      <c r="E4888" s="325">
        <f>F4888*C4888</f>
        <v>0</v>
      </c>
    </row>
    <row r="4889" spans="5:5">
      <c r="E4889" s="325">
        <f>F4889*C4889</f>
        <v>0</v>
      </c>
    </row>
    <row r="4890" spans="5:5">
      <c r="E4890" s="325">
        <f>F4890*C4890</f>
        <v>0</v>
      </c>
    </row>
    <row r="4891" spans="5:5">
      <c r="E4891" s="325">
        <f>F4891*C4891</f>
        <v>0</v>
      </c>
    </row>
    <row r="4892" spans="5:5">
      <c r="E4892" s="325">
        <f>F4892*C4892</f>
        <v>0</v>
      </c>
    </row>
    <row r="4893" spans="5:5">
      <c r="E4893" s="325">
        <f>F4893*C4893</f>
        <v>0</v>
      </c>
    </row>
    <row r="4894" spans="5:5">
      <c r="E4894" s="325">
        <f>F4894*C4894</f>
        <v>0</v>
      </c>
    </row>
    <row r="4895" spans="5:5">
      <c r="E4895" s="325">
        <f>F4895*C4895</f>
        <v>0</v>
      </c>
    </row>
    <row r="4896" spans="5:5">
      <c r="E4896" s="325">
        <f>F4896*C4896</f>
        <v>0</v>
      </c>
    </row>
    <row r="4897" spans="5:5">
      <c r="E4897" s="325">
        <f>F4897*C4897</f>
        <v>0</v>
      </c>
    </row>
    <row r="4898" spans="5:5">
      <c r="E4898" s="325">
        <f>F4898*C4898</f>
        <v>0</v>
      </c>
    </row>
    <row r="4899" spans="5:5">
      <c r="E4899" s="325">
        <f>F4899*C4899</f>
        <v>0</v>
      </c>
    </row>
    <row r="4900" spans="5:5">
      <c r="E4900" s="325">
        <f>F4900*C4900</f>
        <v>0</v>
      </c>
    </row>
    <row r="4901" spans="5:5">
      <c r="E4901" s="325">
        <f>F4901*C4901</f>
        <v>0</v>
      </c>
    </row>
    <row r="4902" spans="5:5">
      <c r="E4902" s="325">
        <f>F4902*C4902</f>
        <v>0</v>
      </c>
    </row>
    <row r="4903" spans="5:5">
      <c r="E4903" s="325">
        <f>F4903*C4903</f>
        <v>0</v>
      </c>
    </row>
    <row r="4904" spans="5:5">
      <c r="E4904" s="325">
        <f>F4904*C4904</f>
        <v>0</v>
      </c>
    </row>
    <row r="4905" spans="5:5">
      <c r="E4905" s="325">
        <f>F4905*C4905</f>
        <v>0</v>
      </c>
    </row>
    <row r="4906" spans="5:5">
      <c r="E4906" s="325">
        <f>F4906*C4906</f>
        <v>0</v>
      </c>
    </row>
    <row r="4907" spans="5:5">
      <c r="E4907" s="325">
        <f>F4907*C4907</f>
        <v>0</v>
      </c>
    </row>
    <row r="4908" spans="5:5">
      <c r="E4908" s="325">
        <f>F4908*C4908</f>
        <v>0</v>
      </c>
    </row>
    <row r="4909" spans="5:5">
      <c r="E4909" s="325">
        <f>F4909*C4909</f>
        <v>0</v>
      </c>
    </row>
    <row r="4910" spans="5:5">
      <c r="E4910" s="325">
        <f>F4910*C4910</f>
        <v>0</v>
      </c>
    </row>
    <row r="4911" spans="5:5">
      <c r="E4911" s="325">
        <f>F4911*C4911</f>
        <v>0</v>
      </c>
    </row>
    <row r="4912" spans="5:5">
      <c r="E4912" s="325">
        <f>F4912*C4912</f>
        <v>0</v>
      </c>
    </row>
    <row r="4913" spans="5:5">
      <c r="E4913" s="325">
        <f>F4913*C4913</f>
        <v>0</v>
      </c>
    </row>
    <row r="4914" spans="5:5">
      <c r="E4914" s="325">
        <f>F4914*C4914</f>
        <v>0</v>
      </c>
    </row>
    <row r="4915" spans="5:5">
      <c r="E4915" s="325">
        <f>F4915*C4915</f>
        <v>0</v>
      </c>
    </row>
    <row r="4916" spans="5:5">
      <c r="E4916" s="325">
        <f>F4916*C4916</f>
        <v>0</v>
      </c>
    </row>
    <row r="4917" spans="5:5">
      <c r="E4917" s="325">
        <f>F4917*C4917</f>
        <v>0</v>
      </c>
    </row>
    <row r="4918" spans="5:5">
      <c r="E4918" s="325">
        <f>F4918*C4918</f>
        <v>0</v>
      </c>
    </row>
    <row r="4919" spans="5:5">
      <c r="E4919" s="325">
        <f>F4919*C4919</f>
        <v>0</v>
      </c>
    </row>
    <row r="4920" spans="5:5">
      <c r="E4920" s="325">
        <f>F4920*C4920</f>
        <v>0</v>
      </c>
    </row>
    <row r="4921" spans="5:5">
      <c r="E4921" s="325">
        <f>F4921*C4921</f>
        <v>0</v>
      </c>
    </row>
    <row r="4922" spans="5:5">
      <c r="E4922" s="325">
        <f>F4922*C4922</f>
        <v>0</v>
      </c>
    </row>
    <row r="4923" spans="5:5">
      <c r="E4923" s="325">
        <f>F4923*C4923</f>
        <v>0</v>
      </c>
    </row>
    <row r="4924" spans="5:5">
      <c r="E4924" s="325">
        <f>F4924*C4924</f>
        <v>0</v>
      </c>
    </row>
    <row r="4925" spans="5:5">
      <c r="E4925" s="325">
        <f>F4925*C4925</f>
        <v>0</v>
      </c>
    </row>
    <row r="4926" spans="5:5">
      <c r="E4926" s="325">
        <f>F4926*C4926</f>
        <v>0</v>
      </c>
    </row>
    <row r="4927" spans="5:5">
      <c r="E4927" s="325">
        <f>F4927*C4927</f>
        <v>0</v>
      </c>
    </row>
    <row r="4928" spans="5:5">
      <c r="E4928" s="325">
        <f>F4928*C4928</f>
        <v>0</v>
      </c>
    </row>
    <row r="4929" spans="5:5">
      <c r="E4929" s="325">
        <f>F4929*C4929</f>
        <v>0</v>
      </c>
    </row>
    <row r="4930" spans="5:5">
      <c r="E4930" s="325">
        <f>F4930*C4930</f>
        <v>0</v>
      </c>
    </row>
    <row r="4931" spans="5:5">
      <c r="E4931" s="325">
        <f>F4931*C4931</f>
        <v>0</v>
      </c>
    </row>
    <row r="4932" spans="5:5">
      <c r="E4932" s="325">
        <f>F4932*C4932</f>
        <v>0</v>
      </c>
    </row>
    <row r="4933" spans="5:5">
      <c r="E4933" s="325">
        <f>F4933*C4933</f>
        <v>0</v>
      </c>
    </row>
    <row r="4934" spans="5:5">
      <c r="E4934" s="325">
        <f>F4934*C4934</f>
        <v>0</v>
      </c>
    </row>
    <row r="4935" spans="5:5">
      <c r="E4935" s="325">
        <f>F4935*C4935</f>
        <v>0</v>
      </c>
    </row>
    <row r="4936" spans="5:5">
      <c r="E4936" s="325">
        <f>F4936*C4936</f>
        <v>0</v>
      </c>
    </row>
    <row r="4937" spans="5:5">
      <c r="E4937" s="325">
        <f>F4937*C4937</f>
        <v>0</v>
      </c>
    </row>
    <row r="4938" spans="5:5">
      <c r="E4938" s="325">
        <f>F4938*C4938</f>
        <v>0</v>
      </c>
    </row>
    <row r="4939" spans="5:5">
      <c r="E4939" s="325">
        <f>F4939*C4939</f>
        <v>0</v>
      </c>
    </row>
    <row r="4940" spans="5:5">
      <c r="E4940" s="325">
        <f>F4940*C4940</f>
        <v>0</v>
      </c>
    </row>
    <row r="4941" spans="5:5">
      <c r="E4941" s="325">
        <f>F4941*C4941</f>
        <v>0</v>
      </c>
    </row>
    <row r="4942" spans="5:5">
      <c r="E4942" s="325">
        <f>F4942*C4942</f>
        <v>0</v>
      </c>
    </row>
    <row r="4943" spans="5:5">
      <c r="E4943" s="325">
        <f>F4943*C4943</f>
        <v>0</v>
      </c>
    </row>
    <row r="4944" spans="5:5">
      <c r="E4944" s="325">
        <f>F4944*C4944</f>
        <v>0</v>
      </c>
    </row>
    <row r="4945" spans="5:5">
      <c r="E4945" s="325">
        <f>F4945*C4945</f>
        <v>0</v>
      </c>
    </row>
    <row r="4946" spans="5:5">
      <c r="E4946" s="325">
        <f>F4946*C4946</f>
        <v>0</v>
      </c>
    </row>
    <row r="4947" spans="5:5">
      <c r="E4947" s="325">
        <f>F4947*C4947</f>
        <v>0</v>
      </c>
    </row>
    <row r="4948" spans="5:5">
      <c r="E4948" s="325">
        <f>F4948*C4948</f>
        <v>0</v>
      </c>
    </row>
    <row r="4949" spans="5:5">
      <c r="E4949" s="325">
        <f>F4949*C4949</f>
        <v>0</v>
      </c>
    </row>
    <row r="4950" spans="5:5">
      <c r="E4950" s="325">
        <f>F4950*C4950</f>
        <v>0</v>
      </c>
    </row>
    <row r="4951" spans="5:5">
      <c r="E4951" s="325">
        <f>F4951*C4951</f>
        <v>0</v>
      </c>
    </row>
    <row r="4952" spans="5:5">
      <c r="E4952" s="325">
        <f>F4952*C4952</f>
        <v>0</v>
      </c>
    </row>
    <row r="4953" spans="5:5">
      <c r="E4953" s="325">
        <f>F4953*C4953</f>
        <v>0</v>
      </c>
    </row>
    <row r="4954" spans="5:5">
      <c r="E4954" s="325">
        <f>F4954*C4954</f>
        <v>0</v>
      </c>
    </row>
    <row r="4955" spans="5:5">
      <c r="E4955" s="325">
        <f>F4955*C4955</f>
        <v>0</v>
      </c>
    </row>
    <row r="4956" spans="5:5">
      <c r="E4956" s="325">
        <f>F4956*C4956</f>
        <v>0</v>
      </c>
    </row>
    <row r="4957" spans="5:5">
      <c r="E4957" s="325">
        <f>F4957*C4957</f>
        <v>0</v>
      </c>
    </row>
    <row r="4958" spans="5:5">
      <c r="E4958" s="325">
        <f>F4958*C4958</f>
        <v>0</v>
      </c>
    </row>
    <row r="4959" spans="5:5">
      <c r="E4959" s="325">
        <f>F4959*C4959</f>
        <v>0</v>
      </c>
    </row>
    <row r="4960" spans="5:5">
      <c r="E4960" s="325">
        <f>F4960*C4960</f>
        <v>0</v>
      </c>
    </row>
    <row r="4961" spans="5:5">
      <c r="E4961" s="325">
        <f>F4961*C4961</f>
        <v>0</v>
      </c>
    </row>
    <row r="4962" spans="5:5">
      <c r="E4962" s="325">
        <f>F4962*C4962</f>
        <v>0</v>
      </c>
    </row>
    <row r="4963" spans="5:5">
      <c r="E4963" s="325">
        <f>F4963*C4963</f>
        <v>0</v>
      </c>
    </row>
    <row r="4964" spans="5:5">
      <c r="E4964" s="325">
        <f>F4964*C4964</f>
        <v>0</v>
      </c>
    </row>
    <row r="4965" spans="5:5">
      <c r="E4965" s="325">
        <f>F4965*C4965</f>
        <v>0</v>
      </c>
    </row>
    <row r="4966" spans="5:5">
      <c r="E4966" s="325">
        <f>F4966*C4966</f>
        <v>0</v>
      </c>
    </row>
    <row r="4967" spans="5:5">
      <c r="E4967" s="325">
        <f>F4967*C4967</f>
        <v>0</v>
      </c>
    </row>
    <row r="4968" spans="5:5">
      <c r="E4968" s="325">
        <f>F4968*C4968</f>
        <v>0</v>
      </c>
    </row>
    <row r="4969" spans="5:5">
      <c r="E4969" s="325">
        <f>F4969*C4969</f>
        <v>0</v>
      </c>
    </row>
    <row r="4970" spans="5:5">
      <c r="E4970" s="325">
        <f>F4970*C4970</f>
        <v>0</v>
      </c>
    </row>
    <row r="4971" spans="5:5">
      <c r="E4971" s="325">
        <f>F4971*C4971</f>
        <v>0</v>
      </c>
    </row>
    <row r="4972" spans="5:5">
      <c r="E4972" s="325">
        <f>F4972*C4972</f>
        <v>0</v>
      </c>
    </row>
    <row r="4973" spans="5:5">
      <c r="E4973" s="325">
        <f>F4973*C4973</f>
        <v>0</v>
      </c>
    </row>
    <row r="4974" spans="5:5">
      <c r="E4974" s="325">
        <f>F4974*C4974</f>
        <v>0</v>
      </c>
    </row>
    <row r="4975" spans="5:5">
      <c r="E4975" s="325">
        <f>F4975*C4975</f>
        <v>0</v>
      </c>
    </row>
    <row r="4976" spans="5:5">
      <c r="E4976" s="325">
        <f>F4976*C4976</f>
        <v>0</v>
      </c>
    </row>
    <row r="4977" spans="5:5">
      <c r="E4977" s="325">
        <f>F4977*C4977</f>
        <v>0</v>
      </c>
    </row>
    <row r="4978" spans="5:5">
      <c r="E4978" s="325">
        <f>F4978*C4978</f>
        <v>0</v>
      </c>
    </row>
    <row r="4979" spans="5:5">
      <c r="E4979" s="325">
        <f>F4979*C4979</f>
        <v>0</v>
      </c>
    </row>
    <row r="4980" spans="5:5">
      <c r="E4980" s="325">
        <f>F4980*C4980</f>
        <v>0</v>
      </c>
    </row>
    <row r="4981" spans="5:5">
      <c r="E4981" s="325">
        <f>F4981*C4981</f>
        <v>0</v>
      </c>
    </row>
    <row r="4982" spans="5:5">
      <c r="E4982" s="325">
        <f>F4982*C4982</f>
        <v>0</v>
      </c>
    </row>
    <row r="4983" spans="5:5">
      <c r="E4983" s="325">
        <f>F4983*C4983</f>
        <v>0</v>
      </c>
    </row>
    <row r="4984" spans="5:5">
      <c r="E4984" s="325">
        <f>F4984*C4984</f>
        <v>0</v>
      </c>
    </row>
    <row r="4985" spans="5:5">
      <c r="E4985" s="325">
        <f>F4985*C4985</f>
        <v>0</v>
      </c>
    </row>
    <row r="4986" spans="5:5">
      <c r="E4986" s="325">
        <f>F4986*C4986</f>
        <v>0</v>
      </c>
    </row>
    <row r="4987" spans="5:5">
      <c r="E4987" s="325">
        <f>F4987*C4987</f>
        <v>0</v>
      </c>
    </row>
    <row r="4988" spans="5:5">
      <c r="E4988" s="325">
        <f>F4988*C4988</f>
        <v>0</v>
      </c>
    </row>
    <row r="4989" spans="5:5">
      <c r="E4989" s="325">
        <f>F4989*C4989</f>
        <v>0</v>
      </c>
    </row>
    <row r="4990" spans="5:5">
      <c r="E4990" s="325">
        <f>F4990*C4990</f>
        <v>0</v>
      </c>
    </row>
    <row r="4991" spans="5:5">
      <c r="E4991" s="325">
        <f>F4991*C4991</f>
        <v>0</v>
      </c>
    </row>
    <row r="4992" spans="5:5">
      <c r="E4992" s="325">
        <f>F4992*C4992</f>
        <v>0</v>
      </c>
    </row>
    <row r="4993" spans="5:5">
      <c r="E4993" s="325">
        <f>F4993*C4993</f>
        <v>0</v>
      </c>
    </row>
    <row r="4994" spans="5:5">
      <c r="E4994" s="325">
        <f>F4994*C4994</f>
        <v>0</v>
      </c>
    </row>
    <row r="4995" spans="5:5">
      <c r="E4995" s="325">
        <f>F4995*C4995</f>
        <v>0</v>
      </c>
    </row>
    <row r="4996" spans="5:5">
      <c r="E4996" s="325">
        <f>F4996*C4996</f>
        <v>0</v>
      </c>
    </row>
    <row r="4997" spans="5:5">
      <c r="E4997" s="325">
        <f>F4997*C4997</f>
        <v>0</v>
      </c>
    </row>
    <row r="4998" spans="5:5">
      <c r="E4998" s="325">
        <f>F4998*C4998</f>
        <v>0</v>
      </c>
    </row>
    <row r="4999" spans="5:5">
      <c r="E4999" s="325">
        <f>F4999*C4999</f>
        <v>0</v>
      </c>
    </row>
    <row r="5000" spans="5:5">
      <c r="E5000" s="325">
        <f>F5000*C5000</f>
        <v>0</v>
      </c>
    </row>
    <row r="5001" spans="5:5">
      <c r="E5001" s="325">
        <f>F5001*C5001</f>
        <v>0</v>
      </c>
    </row>
    <row r="5002" spans="5:5">
      <c r="E5002" s="325">
        <f>F5002*C5002</f>
        <v>0</v>
      </c>
    </row>
    <row r="5003" spans="5:5">
      <c r="E5003" s="325">
        <f>F5003*C5003</f>
        <v>0</v>
      </c>
    </row>
    <row r="5004" spans="5:5">
      <c r="E5004" s="325">
        <f>F5004*C5004</f>
        <v>0</v>
      </c>
    </row>
    <row r="5005" spans="5:5">
      <c r="E5005" s="325">
        <f>F5005*C5005</f>
        <v>0</v>
      </c>
    </row>
    <row r="5006" spans="5:5">
      <c r="E5006" s="325">
        <f>F5006*C5006</f>
        <v>0</v>
      </c>
    </row>
    <row r="5007" spans="5:5">
      <c r="E5007" s="325">
        <f>F5007*C5007</f>
        <v>0</v>
      </c>
    </row>
    <row r="5008" spans="5:5">
      <c r="E5008" s="325">
        <f>F5008*C5008</f>
        <v>0</v>
      </c>
    </row>
    <row r="5009" spans="5:5">
      <c r="E5009" s="325">
        <f>F5009*C5009</f>
        <v>0</v>
      </c>
    </row>
    <row r="5010" spans="5:5">
      <c r="E5010" s="325">
        <f>F5010*C5010</f>
        <v>0</v>
      </c>
    </row>
    <row r="5011" spans="5:5">
      <c r="E5011" s="325">
        <f>F5011*C5011</f>
        <v>0</v>
      </c>
    </row>
    <row r="5012" spans="5:5">
      <c r="E5012" s="325">
        <f>F5012*C5012</f>
        <v>0</v>
      </c>
    </row>
    <row r="5013" spans="5:5">
      <c r="E5013" s="325">
        <f>F5013*C5013</f>
        <v>0</v>
      </c>
    </row>
    <row r="5014" spans="5:5">
      <c r="E5014" s="325">
        <f>F5014*C5014</f>
        <v>0</v>
      </c>
    </row>
    <row r="5015" spans="5:5">
      <c r="E5015" s="325">
        <f>F5015*C5015</f>
        <v>0</v>
      </c>
    </row>
    <row r="5016" spans="5:5">
      <c r="E5016" s="325">
        <f>F5016*C5016</f>
        <v>0</v>
      </c>
    </row>
    <row r="5017" spans="5:5">
      <c r="E5017" s="325">
        <f>F5017*C5017</f>
        <v>0</v>
      </c>
    </row>
    <row r="5018" spans="5:5">
      <c r="E5018" s="325">
        <f>F5018*C5018</f>
        <v>0</v>
      </c>
    </row>
    <row r="5019" spans="5:5">
      <c r="E5019" s="325">
        <f>F5019*C5019</f>
        <v>0</v>
      </c>
    </row>
    <row r="5020" spans="5:5">
      <c r="E5020" s="325">
        <f>F5020*C5020</f>
        <v>0</v>
      </c>
    </row>
    <row r="5021" spans="5:5">
      <c r="E5021" s="325">
        <f>F5021*C5021</f>
        <v>0</v>
      </c>
    </row>
    <row r="5022" spans="5:5">
      <c r="E5022" s="325">
        <f>F5022*C5022</f>
        <v>0</v>
      </c>
    </row>
    <row r="5023" spans="5:5">
      <c r="E5023" s="325">
        <f>F5023*C5023</f>
        <v>0</v>
      </c>
    </row>
    <row r="5024" spans="5:5">
      <c r="E5024" s="325">
        <f>F5024*C5024</f>
        <v>0</v>
      </c>
    </row>
    <row r="5025" spans="5:5">
      <c r="E5025" s="325">
        <f>F5025*C5025</f>
        <v>0</v>
      </c>
    </row>
    <row r="5026" spans="5:5">
      <c r="E5026" s="325">
        <f>F5026*C5026</f>
        <v>0</v>
      </c>
    </row>
    <row r="5027" spans="5:5">
      <c r="E5027" s="325">
        <f>F5027*C5027</f>
        <v>0</v>
      </c>
    </row>
    <row r="5028" spans="5:5">
      <c r="E5028" s="325">
        <f>F5028*C5028</f>
        <v>0</v>
      </c>
    </row>
    <row r="5029" spans="5:5">
      <c r="E5029" s="325">
        <f>F5029*C5029</f>
        <v>0</v>
      </c>
    </row>
    <row r="5030" spans="5:5">
      <c r="E5030" s="325">
        <f>F5030*C5030</f>
        <v>0</v>
      </c>
    </row>
    <row r="5031" spans="5:5">
      <c r="E5031" s="325">
        <f>F5031*C5031</f>
        <v>0</v>
      </c>
    </row>
    <row r="5032" spans="5:5">
      <c r="E5032" s="325">
        <f>F5032*C5032</f>
        <v>0</v>
      </c>
    </row>
    <row r="5033" spans="5:5">
      <c r="E5033" s="325">
        <f>F5033*C5033</f>
        <v>0</v>
      </c>
    </row>
    <row r="5034" spans="5:5">
      <c r="E5034" s="325">
        <f>F5034*C5034</f>
        <v>0</v>
      </c>
    </row>
    <row r="5035" spans="5:5">
      <c r="E5035" s="325">
        <f>F5035*C5035</f>
        <v>0</v>
      </c>
    </row>
    <row r="5036" spans="5:5">
      <c r="E5036" s="325">
        <f>F5036*C5036</f>
        <v>0</v>
      </c>
    </row>
    <row r="5037" spans="5:5">
      <c r="E5037" s="325">
        <f>F5037*C5037</f>
        <v>0</v>
      </c>
    </row>
    <row r="5038" spans="5:5">
      <c r="E5038" s="325">
        <f>F5038*C5038</f>
        <v>0</v>
      </c>
    </row>
    <row r="5039" spans="5:5">
      <c r="E5039" s="325">
        <f>F5039*C5039</f>
        <v>0</v>
      </c>
    </row>
    <row r="5040" spans="5:5">
      <c r="E5040" s="325">
        <f>F5040*C5040</f>
        <v>0</v>
      </c>
    </row>
    <row r="5041" spans="5:5">
      <c r="E5041" s="325">
        <f>F5041*C5041</f>
        <v>0</v>
      </c>
    </row>
    <row r="5042" spans="5:5">
      <c r="E5042" s="325">
        <f>F5042*C5042</f>
        <v>0</v>
      </c>
    </row>
    <row r="5043" spans="5:5">
      <c r="E5043" s="325">
        <f>F5043*C5043</f>
        <v>0</v>
      </c>
    </row>
    <row r="5044" spans="5:5">
      <c r="E5044" s="325">
        <f>F5044*C5044</f>
        <v>0</v>
      </c>
    </row>
    <row r="5045" spans="5:5">
      <c r="E5045" s="325">
        <f>F5045*C5045</f>
        <v>0</v>
      </c>
    </row>
    <row r="5046" spans="5:5">
      <c r="E5046" s="325">
        <f>F5046*C5046</f>
        <v>0</v>
      </c>
    </row>
    <row r="5047" spans="5:5">
      <c r="E5047" s="325">
        <f>F5047*C5047</f>
        <v>0</v>
      </c>
    </row>
    <row r="5048" spans="5:5">
      <c r="E5048" s="325">
        <f>F5048*C5048</f>
        <v>0</v>
      </c>
    </row>
    <row r="5049" spans="5:5">
      <c r="E5049" s="325">
        <f>F5049*C5049</f>
        <v>0</v>
      </c>
    </row>
    <row r="5050" spans="5:5">
      <c r="E5050" s="325">
        <f>F5050*C5050</f>
        <v>0</v>
      </c>
    </row>
    <row r="5051" spans="5:5">
      <c r="E5051" s="325">
        <f>F5051*C5051</f>
        <v>0</v>
      </c>
    </row>
    <row r="5052" spans="5:5">
      <c r="E5052" s="325">
        <f>F5052*C5052</f>
        <v>0</v>
      </c>
    </row>
    <row r="5053" spans="5:5">
      <c r="E5053" s="325">
        <f>F5053*C5053</f>
        <v>0</v>
      </c>
    </row>
    <row r="5054" spans="5:5">
      <c r="E5054" s="325">
        <f>F5054*C5054</f>
        <v>0</v>
      </c>
    </row>
    <row r="5055" spans="5:5">
      <c r="E5055" s="325">
        <f>F5055*C5055</f>
        <v>0</v>
      </c>
    </row>
    <row r="5056" spans="5:5">
      <c r="E5056" s="325">
        <f>F5056*C5056</f>
        <v>0</v>
      </c>
    </row>
    <row r="5057" spans="5:5">
      <c r="E5057" s="325">
        <f>F5057*C5057</f>
        <v>0</v>
      </c>
    </row>
    <row r="5058" spans="5:5">
      <c r="E5058" s="325">
        <f>F5058*C5058</f>
        <v>0</v>
      </c>
    </row>
    <row r="5059" spans="5:5">
      <c r="E5059" s="325">
        <f>F5059*C5059</f>
        <v>0</v>
      </c>
    </row>
    <row r="5060" spans="5:5">
      <c r="E5060" s="325">
        <f>F5060*C5060</f>
        <v>0</v>
      </c>
    </row>
    <row r="5061" spans="5:5">
      <c r="E5061" s="325">
        <f>F5061*C5061</f>
        <v>0</v>
      </c>
    </row>
    <row r="5062" spans="5:5">
      <c r="E5062" s="325">
        <f>F5062*C5062</f>
        <v>0</v>
      </c>
    </row>
    <row r="5063" spans="5:5">
      <c r="E5063" s="325">
        <f>F5063*C5063</f>
        <v>0</v>
      </c>
    </row>
    <row r="5064" spans="5:5">
      <c r="E5064" s="325">
        <f>F5064*C5064</f>
        <v>0</v>
      </c>
    </row>
    <row r="5065" spans="5:5">
      <c r="E5065" s="325">
        <f>F5065*C5065</f>
        <v>0</v>
      </c>
    </row>
    <row r="5066" spans="5:5">
      <c r="E5066" s="325">
        <f>F5066*C5066</f>
        <v>0</v>
      </c>
    </row>
    <row r="5067" spans="5:5">
      <c r="E5067" s="325">
        <f>F5067*C5067</f>
        <v>0</v>
      </c>
    </row>
    <row r="5068" spans="5:5">
      <c r="E5068" s="325">
        <f>F5068*C5068</f>
        <v>0</v>
      </c>
    </row>
    <row r="5069" spans="5:5">
      <c r="E5069" s="325">
        <f>F5069*C5069</f>
        <v>0</v>
      </c>
    </row>
    <row r="5070" spans="5:5">
      <c r="E5070" s="325">
        <f>F5070*C5070</f>
        <v>0</v>
      </c>
    </row>
    <row r="5071" spans="5:5">
      <c r="E5071" s="325">
        <f>F5071*C5071</f>
        <v>0</v>
      </c>
    </row>
    <row r="5072" spans="5:5">
      <c r="E5072" s="325">
        <f>F5072*C5072</f>
        <v>0</v>
      </c>
    </row>
    <row r="5073" spans="5:5">
      <c r="E5073" s="325">
        <f>F5073*C5073</f>
        <v>0</v>
      </c>
    </row>
    <row r="5074" spans="5:5">
      <c r="E5074" s="325">
        <f>F5074*C5074</f>
        <v>0</v>
      </c>
    </row>
    <row r="5075" spans="5:5">
      <c r="E5075" s="325">
        <f>F5075*C5075</f>
        <v>0</v>
      </c>
    </row>
    <row r="5076" spans="5:5">
      <c r="E5076" s="325">
        <f>F5076*C5076</f>
        <v>0</v>
      </c>
    </row>
    <row r="5077" spans="5:5">
      <c r="E5077" s="325">
        <f>F5077*C5077</f>
        <v>0</v>
      </c>
    </row>
    <row r="5078" spans="5:5">
      <c r="E5078" s="325">
        <f>F5078*C5078</f>
        <v>0</v>
      </c>
    </row>
    <row r="5079" spans="5:5">
      <c r="E5079" s="325">
        <f>F5079*C5079</f>
        <v>0</v>
      </c>
    </row>
    <row r="5080" spans="5:5">
      <c r="E5080" s="325">
        <f>F5080*C5080</f>
        <v>0</v>
      </c>
    </row>
    <row r="5081" spans="5:5">
      <c r="E5081" s="325">
        <f>F5081*C5081</f>
        <v>0</v>
      </c>
    </row>
    <row r="5082" spans="5:5">
      <c r="E5082" s="325">
        <f>F5082*C5082</f>
        <v>0</v>
      </c>
    </row>
    <row r="5083" spans="5:5">
      <c r="E5083" s="325">
        <f>F5083*C5083</f>
        <v>0</v>
      </c>
    </row>
    <row r="5084" spans="5:5">
      <c r="E5084" s="325">
        <f>F5084*C5084</f>
        <v>0</v>
      </c>
    </row>
    <row r="5085" spans="5:5">
      <c r="E5085" s="325">
        <f>F5085*C5085</f>
        <v>0</v>
      </c>
    </row>
    <row r="5086" spans="5:5">
      <c r="E5086" s="325">
        <f>F5086*C5086</f>
        <v>0</v>
      </c>
    </row>
    <row r="5087" spans="5:5">
      <c r="E5087" s="325">
        <f>F5087*C5087</f>
        <v>0</v>
      </c>
    </row>
    <row r="5088" spans="5:5">
      <c r="E5088" s="325">
        <f>F5088*C5088</f>
        <v>0</v>
      </c>
    </row>
    <row r="5089" spans="5:5">
      <c r="E5089" s="325">
        <f>F5089*C5089</f>
        <v>0</v>
      </c>
    </row>
    <row r="5090" spans="5:5">
      <c r="E5090" s="325">
        <f>F5090*C5090</f>
        <v>0</v>
      </c>
    </row>
    <row r="5091" spans="5:5">
      <c r="E5091" s="325">
        <f>F5091*C5091</f>
        <v>0</v>
      </c>
    </row>
    <row r="5092" spans="5:5">
      <c r="E5092" s="325">
        <f>F5092*C5092</f>
        <v>0</v>
      </c>
    </row>
    <row r="5093" spans="5:5">
      <c r="E5093" s="325">
        <f>F5093*C5093</f>
        <v>0</v>
      </c>
    </row>
    <row r="5094" spans="5:5">
      <c r="E5094" s="325">
        <f>F5094*C5094</f>
        <v>0</v>
      </c>
    </row>
    <row r="5095" spans="5:5">
      <c r="E5095" s="325">
        <f>F5095*C5095</f>
        <v>0</v>
      </c>
    </row>
    <row r="5096" spans="5:5">
      <c r="E5096" s="325">
        <f>F5096*C5096</f>
        <v>0</v>
      </c>
    </row>
    <row r="5097" spans="5:5">
      <c r="E5097" s="325">
        <f>F5097*C5097</f>
        <v>0</v>
      </c>
    </row>
    <row r="5098" spans="5:5">
      <c r="E5098" s="325">
        <f>F5098*C5098</f>
        <v>0</v>
      </c>
    </row>
    <row r="5099" spans="5:5">
      <c r="E5099" s="325">
        <f>F5099*C5099</f>
        <v>0</v>
      </c>
    </row>
    <row r="5100" spans="5:5">
      <c r="E5100" s="325">
        <f>F5100*C5100</f>
        <v>0</v>
      </c>
    </row>
    <row r="5101" spans="5:5">
      <c r="E5101" s="325">
        <f>F5101*C5101</f>
        <v>0</v>
      </c>
    </row>
    <row r="5102" spans="5:5">
      <c r="E5102" s="325">
        <f>F5102*C5102</f>
        <v>0</v>
      </c>
    </row>
    <row r="5103" spans="5:5">
      <c r="E5103" s="325">
        <f>F5103*C5103</f>
        <v>0</v>
      </c>
    </row>
    <row r="5104" spans="5:5">
      <c r="E5104" s="325">
        <f>F5104*C5104</f>
        <v>0</v>
      </c>
    </row>
    <row r="5105" spans="5:5">
      <c r="E5105" s="325">
        <f>F5105*C5105</f>
        <v>0</v>
      </c>
    </row>
    <row r="5106" spans="5:5">
      <c r="E5106" s="325">
        <f>F5106*C5106</f>
        <v>0</v>
      </c>
    </row>
    <row r="5107" spans="5:5">
      <c r="E5107" s="325">
        <f>F5107*C5107</f>
        <v>0</v>
      </c>
    </row>
    <row r="5108" spans="5:5">
      <c r="E5108" s="325">
        <f>F5108*C5108</f>
        <v>0</v>
      </c>
    </row>
    <row r="5109" spans="5:5">
      <c r="E5109" s="325">
        <f>F5109*C5109</f>
        <v>0</v>
      </c>
    </row>
    <row r="5110" spans="5:5">
      <c r="E5110" s="325">
        <f>F5110*C5110</f>
        <v>0</v>
      </c>
    </row>
    <row r="5111" spans="5:5">
      <c r="E5111" s="325">
        <f>F5111*C5111</f>
        <v>0</v>
      </c>
    </row>
    <row r="5112" spans="5:5">
      <c r="E5112" s="325">
        <f>F5112*C5112</f>
        <v>0</v>
      </c>
    </row>
    <row r="5113" spans="5:5">
      <c r="E5113" s="325">
        <f>F5113*C5113</f>
        <v>0</v>
      </c>
    </row>
    <row r="5114" spans="5:5">
      <c r="E5114" s="325">
        <f>F5114*C5114</f>
        <v>0</v>
      </c>
    </row>
    <row r="5115" spans="5:5">
      <c r="E5115" s="325">
        <f>F5115*C5115</f>
        <v>0</v>
      </c>
    </row>
    <row r="5116" spans="5:5">
      <c r="E5116" s="325">
        <f>F5116*C5116</f>
        <v>0</v>
      </c>
    </row>
    <row r="5117" spans="5:5">
      <c r="E5117" s="325">
        <f>F5117*C5117</f>
        <v>0</v>
      </c>
    </row>
    <row r="5118" spans="5:5">
      <c r="E5118" s="325">
        <f>F5118*C5118</f>
        <v>0</v>
      </c>
    </row>
    <row r="5119" spans="5:5">
      <c r="E5119" s="325">
        <f>F5119*C5119</f>
        <v>0</v>
      </c>
    </row>
    <row r="5120" spans="5:5">
      <c r="E5120" s="325">
        <f>F5120*C5120</f>
        <v>0</v>
      </c>
    </row>
    <row r="5121" spans="5:5">
      <c r="E5121" s="325">
        <f>F5121*C5121</f>
        <v>0</v>
      </c>
    </row>
    <row r="5122" spans="5:5">
      <c r="E5122" s="325">
        <f>F5122*C5122</f>
        <v>0</v>
      </c>
    </row>
    <row r="5123" spans="5:5">
      <c r="E5123" s="325">
        <f>F5123*C5123</f>
        <v>0</v>
      </c>
    </row>
    <row r="5124" spans="5:5">
      <c r="E5124" s="325">
        <f>F5124*C5124</f>
        <v>0</v>
      </c>
    </row>
    <row r="5125" spans="5:5">
      <c r="E5125" s="325">
        <f>F5125*C5125</f>
        <v>0</v>
      </c>
    </row>
    <row r="5126" spans="5:5">
      <c r="E5126" s="325">
        <f>F5126*C5126</f>
        <v>0</v>
      </c>
    </row>
    <row r="5127" spans="5:5">
      <c r="E5127" s="325">
        <f>F5127*C5127</f>
        <v>0</v>
      </c>
    </row>
    <row r="5128" spans="5:5">
      <c r="E5128" s="325">
        <f>F5128*C5128</f>
        <v>0</v>
      </c>
    </row>
    <row r="5129" spans="5:5">
      <c r="E5129" s="325">
        <f>F5129*C5129</f>
        <v>0</v>
      </c>
    </row>
    <row r="5130" spans="5:5">
      <c r="E5130" s="325">
        <f>F5130*C5130</f>
        <v>0</v>
      </c>
    </row>
    <row r="5131" spans="5:5">
      <c r="E5131" s="325">
        <f>F5131*C5131</f>
        <v>0</v>
      </c>
    </row>
    <row r="5132" spans="5:5">
      <c r="E5132" s="325">
        <f>F5132*C5132</f>
        <v>0</v>
      </c>
    </row>
    <row r="5133" spans="5:5">
      <c r="E5133" s="325">
        <f>F5133*C5133</f>
        <v>0</v>
      </c>
    </row>
    <row r="5134" spans="5:5">
      <c r="E5134" s="325">
        <f>F5134*C5134</f>
        <v>0</v>
      </c>
    </row>
    <row r="5135" spans="5:5">
      <c r="E5135" s="325">
        <f>F5135*C5135</f>
        <v>0</v>
      </c>
    </row>
    <row r="5136" spans="5:5">
      <c r="E5136" s="325">
        <f>F5136*C5136</f>
        <v>0</v>
      </c>
    </row>
    <row r="5137" spans="5:5">
      <c r="E5137" s="325">
        <f>F5137*C5137</f>
        <v>0</v>
      </c>
    </row>
    <row r="5138" spans="5:5">
      <c r="E5138" s="325">
        <f>F5138*C5138</f>
        <v>0</v>
      </c>
    </row>
    <row r="5139" spans="5:5">
      <c r="E5139" s="325">
        <f>F5139*C5139</f>
        <v>0</v>
      </c>
    </row>
    <row r="5140" spans="5:5">
      <c r="E5140" s="325">
        <f>F5140*C5140</f>
        <v>0</v>
      </c>
    </row>
    <row r="5141" spans="5:5">
      <c r="E5141" s="325">
        <f>F5141*C5141</f>
        <v>0</v>
      </c>
    </row>
    <row r="5142" spans="5:5">
      <c r="E5142" s="325">
        <f>F5142*C5142</f>
        <v>0</v>
      </c>
    </row>
    <row r="5143" spans="5:5">
      <c r="E5143" s="325">
        <f>F5143*C5143</f>
        <v>0</v>
      </c>
    </row>
    <row r="5144" spans="5:5">
      <c r="E5144" s="325">
        <f>F5144*C5144</f>
        <v>0</v>
      </c>
    </row>
    <row r="5145" spans="5:5">
      <c r="E5145" s="325">
        <f>F5145*C5145</f>
        <v>0</v>
      </c>
    </row>
    <row r="5146" spans="5:5">
      <c r="E5146" s="325">
        <f>F5146*C5146</f>
        <v>0</v>
      </c>
    </row>
    <row r="5147" spans="5:5">
      <c r="E5147" s="325">
        <f>F5147*C5147</f>
        <v>0</v>
      </c>
    </row>
    <row r="5148" spans="5:5">
      <c r="E5148" s="325">
        <f>F5148*C5148</f>
        <v>0</v>
      </c>
    </row>
    <row r="5149" spans="5:5">
      <c r="E5149" s="325">
        <f>F5149*C5149</f>
        <v>0</v>
      </c>
    </row>
    <row r="5150" spans="5:5">
      <c r="E5150" s="325">
        <f>F5150*C5150</f>
        <v>0</v>
      </c>
    </row>
    <row r="5151" spans="5:5">
      <c r="E5151" s="325">
        <f>F5151*C5151</f>
        <v>0</v>
      </c>
    </row>
    <row r="5152" spans="5:5">
      <c r="E5152" s="325">
        <f>F5152*C5152</f>
        <v>0</v>
      </c>
    </row>
    <row r="5153" spans="5:5">
      <c r="E5153" s="325">
        <f>F5153*C5153</f>
        <v>0</v>
      </c>
    </row>
    <row r="5154" spans="5:5">
      <c r="E5154" s="325">
        <f>F5154*C5154</f>
        <v>0</v>
      </c>
    </row>
    <row r="5155" spans="5:5">
      <c r="E5155" s="325">
        <f>F5155*C5155</f>
        <v>0</v>
      </c>
    </row>
    <row r="5156" spans="5:5">
      <c r="E5156" s="325">
        <f>F5156*C5156</f>
        <v>0</v>
      </c>
    </row>
    <row r="5157" spans="5:5">
      <c r="E5157" s="325">
        <f>F5157*C5157</f>
        <v>0</v>
      </c>
    </row>
    <row r="5158" spans="5:5">
      <c r="E5158" s="325">
        <f>F5158*C5158</f>
        <v>0</v>
      </c>
    </row>
    <row r="5159" spans="5:5">
      <c r="E5159" s="325">
        <f>F5159*C5159</f>
        <v>0</v>
      </c>
    </row>
    <row r="5160" spans="5:5">
      <c r="E5160" s="325">
        <f>F5160*C5160</f>
        <v>0</v>
      </c>
    </row>
    <row r="5161" spans="5:5">
      <c r="E5161" s="325">
        <f>F5161*C5161</f>
        <v>0</v>
      </c>
    </row>
    <row r="5162" spans="5:5">
      <c r="E5162" s="325">
        <f>F5162*C5162</f>
        <v>0</v>
      </c>
    </row>
    <row r="5163" spans="5:5">
      <c r="E5163" s="325">
        <f>F5163*C5163</f>
        <v>0</v>
      </c>
    </row>
    <row r="5164" spans="5:5">
      <c r="E5164" s="325">
        <f>F5164*C5164</f>
        <v>0</v>
      </c>
    </row>
    <row r="5165" spans="5:5">
      <c r="E5165" s="325">
        <f>F5165*C5165</f>
        <v>0</v>
      </c>
    </row>
    <row r="5166" spans="5:5">
      <c r="E5166" s="325">
        <f>F5166*C5166</f>
        <v>0</v>
      </c>
    </row>
    <row r="5167" spans="5:5">
      <c r="E5167" s="325">
        <f>F5167*C5167</f>
        <v>0</v>
      </c>
    </row>
    <row r="5168" spans="5:5">
      <c r="E5168" s="325">
        <f>F5168*C5168</f>
        <v>0</v>
      </c>
    </row>
    <row r="5169" spans="5:5">
      <c r="E5169" s="325">
        <f>F5169*C5169</f>
        <v>0</v>
      </c>
    </row>
    <row r="5170" spans="5:5">
      <c r="E5170" s="325">
        <f>F5170*C5170</f>
        <v>0</v>
      </c>
    </row>
    <row r="5171" spans="5:5">
      <c r="E5171" s="325">
        <f>F5171*C5171</f>
        <v>0</v>
      </c>
    </row>
    <row r="5172" spans="5:5">
      <c r="E5172" s="325">
        <f>F5172*C5172</f>
        <v>0</v>
      </c>
    </row>
    <row r="5173" spans="5:5">
      <c r="E5173" s="325">
        <f>F5173*C5173</f>
        <v>0</v>
      </c>
    </row>
    <row r="5174" spans="5:5">
      <c r="E5174" s="325">
        <f>F5174*C5174</f>
        <v>0</v>
      </c>
    </row>
    <row r="5175" spans="5:5">
      <c r="E5175" s="325">
        <f>F5175*C5175</f>
        <v>0</v>
      </c>
    </row>
    <row r="5176" spans="5:5">
      <c r="E5176" s="325">
        <f>F5176*C5176</f>
        <v>0</v>
      </c>
    </row>
    <row r="5177" spans="5:5">
      <c r="E5177" s="325">
        <f>F5177*C5177</f>
        <v>0</v>
      </c>
    </row>
    <row r="5178" spans="5:5">
      <c r="E5178" s="325">
        <f>F5178*C5178</f>
        <v>0</v>
      </c>
    </row>
    <row r="5179" spans="5:5">
      <c r="E5179" s="325">
        <f>F5179*C5179</f>
        <v>0</v>
      </c>
    </row>
    <row r="5180" spans="5:5">
      <c r="E5180" s="325">
        <f>F5180*C5180</f>
        <v>0</v>
      </c>
    </row>
    <row r="5181" spans="5:5">
      <c r="E5181" s="325">
        <f>F5181*C5181</f>
        <v>0</v>
      </c>
    </row>
    <row r="5182" spans="5:5">
      <c r="E5182" s="325">
        <f>F5182*C5182</f>
        <v>0</v>
      </c>
    </row>
    <row r="5183" spans="5:5">
      <c r="E5183" s="325">
        <f>F5183*C5183</f>
        <v>0</v>
      </c>
    </row>
    <row r="5184" spans="5:5">
      <c r="E5184" s="325">
        <f>F5184*C5184</f>
        <v>0</v>
      </c>
    </row>
    <row r="5185" spans="5:5">
      <c r="E5185" s="325">
        <f>F5185*C5185</f>
        <v>0</v>
      </c>
    </row>
    <row r="5186" spans="5:5">
      <c r="E5186" s="325">
        <f>F5186*C5186</f>
        <v>0</v>
      </c>
    </row>
    <row r="5187" spans="5:5">
      <c r="E5187" s="325">
        <f>F5187*C5187</f>
        <v>0</v>
      </c>
    </row>
    <row r="5188" spans="5:5">
      <c r="E5188" s="325">
        <f>F5188*C5188</f>
        <v>0</v>
      </c>
    </row>
    <row r="5189" spans="5:5">
      <c r="E5189" s="325">
        <f>F5189*C5189</f>
        <v>0</v>
      </c>
    </row>
    <row r="5190" spans="5:5">
      <c r="E5190" s="325">
        <f>F5190*C5190</f>
        <v>0</v>
      </c>
    </row>
    <row r="5191" spans="5:5">
      <c r="E5191" s="325">
        <f>F5191*C5191</f>
        <v>0</v>
      </c>
    </row>
    <row r="5192" spans="5:5">
      <c r="E5192" s="325">
        <f>F5192*C5192</f>
        <v>0</v>
      </c>
    </row>
    <row r="5193" spans="5:5">
      <c r="E5193" s="325">
        <f>F5193*C5193</f>
        <v>0</v>
      </c>
    </row>
    <row r="5194" spans="5:5">
      <c r="E5194" s="325">
        <f>F5194*C5194</f>
        <v>0</v>
      </c>
    </row>
    <row r="5195" spans="5:5">
      <c r="E5195" s="325">
        <f>F5195*C5195</f>
        <v>0</v>
      </c>
    </row>
    <row r="5196" spans="5:5">
      <c r="E5196" s="325">
        <f>F5196*C5196</f>
        <v>0</v>
      </c>
    </row>
    <row r="5197" spans="5:5">
      <c r="E5197" s="325">
        <f>F5197*C5197</f>
        <v>0</v>
      </c>
    </row>
    <row r="5198" spans="5:5">
      <c r="E5198" s="325">
        <f>F5198*C5198</f>
        <v>0</v>
      </c>
    </row>
    <row r="5199" spans="5:5">
      <c r="E5199" s="325">
        <f>F5199*C5199</f>
        <v>0</v>
      </c>
    </row>
    <row r="5200" spans="5:5">
      <c r="E5200" s="325">
        <f>F5200*C5200</f>
        <v>0</v>
      </c>
    </row>
    <row r="5201" spans="5:5">
      <c r="E5201" s="325">
        <f>F5201*C5201</f>
        <v>0</v>
      </c>
    </row>
    <row r="5202" spans="5:5">
      <c r="E5202" s="325">
        <f>F5202*C5202</f>
        <v>0</v>
      </c>
    </row>
    <row r="5203" spans="5:5">
      <c r="E5203" s="325">
        <f>F5203*C5203</f>
        <v>0</v>
      </c>
    </row>
    <row r="5204" spans="5:5">
      <c r="E5204" s="325">
        <f>F5204*C5204</f>
        <v>0</v>
      </c>
    </row>
    <row r="5205" spans="5:5">
      <c r="E5205" s="325">
        <f>F5205*C5205</f>
        <v>0</v>
      </c>
    </row>
    <row r="5206" spans="5:5">
      <c r="E5206" s="325">
        <f>F5206*C5206</f>
        <v>0</v>
      </c>
    </row>
    <row r="5207" spans="5:5">
      <c r="E5207" s="325">
        <f>F5207*C5207</f>
        <v>0</v>
      </c>
    </row>
    <row r="5208" spans="5:5">
      <c r="E5208" s="325">
        <f>F5208*C5208</f>
        <v>0</v>
      </c>
    </row>
    <row r="5209" spans="5:5">
      <c r="E5209" s="325">
        <f>F5209*C5209</f>
        <v>0</v>
      </c>
    </row>
    <row r="5210" spans="5:5">
      <c r="E5210" s="325">
        <f>F5210*C5210</f>
        <v>0</v>
      </c>
    </row>
    <row r="5211" spans="5:5">
      <c r="E5211" s="325">
        <f>F5211*C5211</f>
        <v>0</v>
      </c>
    </row>
    <row r="5212" spans="5:5">
      <c r="E5212" s="325">
        <f>F5212*C5212</f>
        <v>0</v>
      </c>
    </row>
    <row r="5213" spans="5:5">
      <c r="E5213" s="325">
        <f>F5213*C5213</f>
        <v>0</v>
      </c>
    </row>
    <row r="5214" spans="5:5">
      <c r="E5214" s="325">
        <f>F5214*C5214</f>
        <v>0</v>
      </c>
    </row>
    <row r="5215" spans="5:5">
      <c r="E5215" s="325">
        <f>F5215*C5215</f>
        <v>0</v>
      </c>
    </row>
    <row r="5216" spans="5:5">
      <c r="E5216" s="325">
        <f>F5216*C5216</f>
        <v>0</v>
      </c>
    </row>
    <row r="5217" spans="5:5">
      <c r="E5217" s="325">
        <f>F5217*C5217</f>
        <v>0</v>
      </c>
    </row>
    <row r="5218" spans="5:5">
      <c r="E5218" s="325">
        <f>F5218*C5218</f>
        <v>0</v>
      </c>
    </row>
    <row r="5219" spans="5:5">
      <c r="E5219" s="325">
        <f>F5219*C5219</f>
        <v>0</v>
      </c>
    </row>
    <row r="5220" spans="5:5">
      <c r="E5220" s="325">
        <f>F5220*C5220</f>
        <v>0</v>
      </c>
    </row>
    <row r="5221" spans="5:5">
      <c r="E5221" s="325">
        <f>F5221*C5221</f>
        <v>0</v>
      </c>
    </row>
    <row r="5222" spans="5:5">
      <c r="E5222" s="325">
        <f>F5222*C5222</f>
        <v>0</v>
      </c>
    </row>
    <row r="5223" spans="5:5">
      <c r="E5223" s="325">
        <f>F5223*C5223</f>
        <v>0</v>
      </c>
    </row>
    <row r="5224" spans="5:5">
      <c r="E5224" s="325">
        <f>F5224*C5224</f>
        <v>0</v>
      </c>
    </row>
    <row r="5225" spans="5:5">
      <c r="E5225" s="325">
        <f>F5225*C5225</f>
        <v>0</v>
      </c>
    </row>
    <row r="5226" spans="5:5">
      <c r="E5226" s="325">
        <f>F5226*C5226</f>
        <v>0</v>
      </c>
    </row>
    <row r="5227" spans="5:5">
      <c r="E5227" s="325">
        <f>F5227*C5227</f>
        <v>0</v>
      </c>
    </row>
    <row r="5228" spans="5:5">
      <c r="E5228" s="325">
        <f>F5228*C5228</f>
        <v>0</v>
      </c>
    </row>
    <row r="5229" spans="5:5">
      <c r="E5229" s="325">
        <f>F5229*C5229</f>
        <v>0</v>
      </c>
    </row>
    <row r="5230" spans="5:5">
      <c r="E5230" s="325">
        <f>F5230*C5230</f>
        <v>0</v>
      </c>
    </row>
    <row r="5231" spans="5:5">
      <c r="E5231" s="325">
        <f>F5231*C5231</f>
        <v>0</v>
      </c>
    </row>
    <row r="5232" spans="5:5">
      <c r="E5232" s="325">
        <f>F5232*C5232</f>
        <v>0</v>
      </c>
    </row>
    <row r="5233" spans="5:5">
      <c r="E5233" s="325">
        <f>F5233*C5233</f>
        <v>0</v>
      </c>
    </row>
    <row r="5234" spans="5:5">
      <c r="E5234" s="325">
        <f>F5234*C5234</f>
        <v>0</v>
      </c>
    </row>
    <row r="5235" spans="5:5">
      <c r="E5235" s="325">
        <f>F5235*C5235</f>
        <v>0</v>
      </c>
    </row>
    <row r="5236" spans="5:5">
      <c r="E5236" s="325">
        <f>F5236*C5236</f>
        <v>0</v>
      </c>
    </row>
    <row r="5237" spans="5:5">
      <c r="E5237" s="325">
        <f>F5237*C5237</f>
        <v>0</v>
      </c>
    </row>
    <row r="5238" spans="5:5">
      <c r="E5238" s="325">
        <f>F5238*C5238</f>
        <v>0</v>
      </c>
    </row>
    <row r="5239" spans="5:5">
      <c r="E5239" s="325">
        <f>F5239*C5239</f>
        <v>0</v>
      </c>
    </row>
    <row r="5240" spans="5:5">
      <c r="E5240" s="325">
        <f>F5240*C5240</f>
        <v>0</v>
      </c>
    </row>
    <row r="5241" spans="5:5">
      <c r="E5241" s="325">
        <f>F5241*C5241</f>
        <v>0</v>
      </c>
    </row>
    <row r="5242" spans="5:5">
      <c r="E5242" s="325">
        <f>F5242*C5242</f>
        <v>0</v>
      </c>
    </row>
    <row r="5243" spans="5:5">
      <c r="E5243" s="325">
        <f>F5243*C5243</f>
        <v>0</v>
      </c>
    </row>
    <row r="5244" spans="5:5">
      <c r="E5244" s="325">
        <f>F5244*C5244</f>
        <v>0</v>
      </c>
    </row>
    <row r="5245" spans="5:5">
      <c r="E5245" s="325">
        <f>F5245*C5245</f>
        <v>0</v>
      </c>
    </row>
    <row r="5246" spans="5:5">
      <c r="E5246" s="325">
        <f>F5246*C5246</f>
        <v>0</v>
      </c>
    </row>
    <row r="5247" spans="5:5">
      <c r="E5247" s="325">
        <f>F5247*C5247</f>
        <v>0</v>
      </c>
    </row>
    <row r="5248" spans="5:5">
      <c r="E5248" s="325">
        <f>F5248*C5248</f>
        <v>0</v>
      </c>
    </row>
    <row r="5249" spans="5:5">
      <c r="E5249" s="325">
        <f>F5249*C5249</f>
        <v>0</v>
      </c>
    </row>
    <row r="5250" spans="5:5">
      <c r="E5250" s="325">
        <f>F5250*C5250</f>
        <v>0</v>
      </c>
    </row>
    <row r="5251" spans="5:5">
      <c r="E5251" s="325">
        <f>F5251*C5251</f>
        <v>0</v>
      </c>
    </row>
    <row r="5252" spans="5:5">
      <c r="E5252" s="325">
        <f>F5252*C5252</f>
        <v>0</v>
      </c>
    </row>
    <row r="5253" spans="5:5">
      <c r="E5253" s="325">
        <f>F5253*C5253</f>
        <v>0</v>
      </c>
    </row>
    <row r="5254" spans="5:5">
      <c r="E5254" s="325">
        <f>F5254*C5254</f>
        <v>0</v>
      </c>
    </row>
    <row r="5255" spans="5:5">
      <c r="E5255" s="325">
        <f>F5255*C5255</f>
        <v>0</v>
      </c>
    </row>
    <row r="5256" spans="5:5">
      <c r="E5256" s="325">
        <f>F5256*C5256</f>
        <v>0</v>
      </c>
    </row>
    <row r="5257" spans="5:5">
      <c r="E5257" s="325">
        <f>F5257*C5257</f>
        <v>0</v>
      </c>
    </row>
    <row r="5258" spans="5:5">
      <c r="E5258" s="325">
        <f>F5258*C5258</f>
        <v>0</v>
      </c>
    </row>
    <row r="5259" spans="5:5">
      <c r="E5259" s="325">
        <f>F5259*C5259</f>
        <v>0</v>
      </c>
    </row>
    <row r="5260" spans="5:5">
      <c r="E5260" s="325">
        <f>F5260*C5260</f>
        <v>0</v>
      </c>
    </row>
    <row r="5261" spans="5:5">
      <c r="E5261" s="325">
        <f>F5261*C5261</f>
        <v>0</v>
      </c>
    </row>
    <row r="5262" spans="5:5">
      <c r="E5262" s="325">
        <f>F5262*C5262</f>
        <v>0</v>
      </c>
    </row>
    <row r="5263" spans="5:5">
      <c r="E5263" s="325">
        <f>F5263*C5263</f>
        <v>0</v>
      </c>
    </row>
    <row r="5264" spans="5:5">
      <c r="E5264" s="325">
        <f>F5264*C5264</f>
        <v>0</v>
      </c>
    </row>
    <row r="5265" spans="5:5">
      <c r="E5265" s="325">
        <f>F5265*C5265</f>
        <v>0</v>
      </c>
    </row>
    <row r="5266" spans="5:5">
      <c r="E5266" s="325">
        <f>F5266*C5266</f>
        <v>0</v>
      </c>
    </row>
    <row r="5267" spans="5:5">
      <c r="E5267" s="325">
        <f>F5267*C5267</f>
        <v>0</v>
      </c>
    </row>
    <row r="5268" spans="5:5">
      <c r="E5268" s="325">
        <f>F5268*C5268</f>
        <v>0</v>
      </c>
    </row>
    <row r="5269" spans="5:5">
      <c r="E5269" s="325">
        <f>F5269*C5269</f>
        <v>0</v>
      </c>
    </row>
    <row r="5270" spans="5:5">
      <c r="E5270" s="325">
        <f>F5270*C5270</f>
        <v>0</v>
      </c>
    </row>
    <row r="5271" spans="5:5">
      <c r="E5271" s="325">
        <f>F5271*C5271</f>
        <v>0</v>
      </c>
    </row>
    <row r="5272" spans="5:5">
      <c r="E5272" s="325">
        <f>F5272*C5272</f>
        <v>0</v>
      </c>
    </row>
    <row r="5273" spans="5:5">
      <c r="E5273" s="325">
        <f>F5273*C5273</f>
        <v>0</v>
      </c>
    </row>
    <row r="5274" spans="5:5">
      <c r="E5274" s="325">
        <f>F5274*C5274</f>
        <v>0</v>
      </c>
    </row>
    <row r="5275" spans="5:5">
      <c r="E5275" s="325">
        <f>F5275*C5275</f>
        <v>0</v>
      </c>
    </row>
    <row r="5276" spans="5:5">
      <c r="E5276" s="325">
        <f>F5276*C5276</f>
        <v>0</v>
      </c>
    </row>
    <row r="5277" spans="5:5">
      <c r="E5277" s="325">
        <f>F5277*C5277</f>
        <v>0</v>
      </c>
    </row>
    <row r="5278" spans="5:5">
      <c r="E5278" s="325">
        <f>F5278*C5278</f>
        <v>0</v>
      </c>
    </row>
    <row r="5279" spans="5:5">
      <c r="E5279" s="325">
        <f>F5279*C5279</f>
        <v>0</v>
      </c>
    </row>
    <row r="5280" spans="5:5">
      <c r="E5280" s="325">
        <f>F5280*C5280</f>
        <v>0</v>
      </c>
    </row>
    <row r="5281" spans="5:5">
      <c r="E5281" s="325">
        <f>F5281*C5281</f>
        <v>0</v>
      </c>
    </row>
    <row r="5282" spans="5:5">
      <c r="E5282" s="325">
        <f>F5282*C5282</f>
        <v>0</v>
      </c>
    </row>
    <row r="5283" spans="5:5">
      <c r="E5283" s="325">
        <f>F5283*C5283</f>
        <v>0</v>
      </c>
    </row>
    <row r="5284" spans="5:5">
      <c r="E5284" s="325">
        <f>F5284*C5284</f>
        <v>0</v>
      </c>
    </row>
    <row r="5285" spans="5:5">
      <c r="E5285" s="325">
        <f>F5285*C5285</f>
        <v>0</v>
      </c>
    </row>
    <row r="5286" spans="5:5">
      <c r="E5286" s="325">
        <f>F5286*C5286</f>
        <v>0</v>
      </c>
    </row>
    <row r="5287" spans="5:5">
      <c r="E5287" s="325">
        <f>F5287*C5287</f>
        <v>0</v>
      </c>
    </row>
    <row r="5288" spans="5:5">
      <c r="E5288" s="325">
        <f>F5288*C5288</f>
        <v>0</v>
      </c>
    </row>
    <row r="5289" spans="5:5">
      <c r="E5289" s="325">
        <f>F5289*C5289</f>
        <v>0</v>
      </c>
    </row>
    <row r="5290" spans="5:5">
      <c r="E5290" s="325">
        <f>F5290*C5290</f>
        <v>0</v>
      </c>
    </row>
    <row r="5291" spans="5:5">
      <c r="E5291" s="325">
        <f>F5291*C5291</f>
        <v>0</v>
      </c>
    </row>
    <row r="5292" spans="5:5">
      <c r="E5292" s="325">
        <f>F5292*C5292</f>
        <v>0</v>
      </c>
    </row>
    <row r="5293" spans="5:5">
      <c r="E5293" s="325">
        <f>F5293*C5293</f>
        <v>0</v>
      </c>
    </row>
    <row r="5294" spans="5:5">
      <c r="E5294" s="325">
        <f>F5294*C5294</f>
        <v>0</v>
      </c>
    </row>
    <row r="5295" spans="5:5">
      <c r="E5295" s="325">
        <f>F5295*C5295</f>
        <v>0</v>
      </c>
    </row>
    <row r="5296" spans="5:5">
      <c r="E5296" s="325">
        <f>F5296*C5296</f>
        <v>0</v>
      </c>
    </row>
    <row r="5297" spans="5:5">
      <c r="E5297" s="325">
        <f>F5297*C5297</f>
        <v>0</v>
      </c>
    </row>
    <row r="5298" spans="5:5">
      <c r="E5298" s="325">
        <f>F5298*C5298</f>
        <v>0</v>
      </c>
    </row>
    <row r="5299" spans="5:5">
      <c r="E5299" s="325">
        <f>F5299*C5299</f>
        <v>0</v>
      </c>
    </row>
    <row r="5300" spans="5:5">
      <c r="E5300" s="325">
        <f>F5300*C5300</f>
        <v>0</v>
      </c>
    </row>
    <row r="5301" spans="5:5">
      <c r="E5301" s="325">
        <f>F5301*C5301</f>
        <v>0</v>
      </c>
    </row>
    <row r="5302" spans="5:5">
      <c r="E5302" s="325">
        <f>F5302*C5302</f>
        <v>0</v>
      </c>
    </row>
    <row r="5303" spans="5:5">
      <c r="E5303" s="325">
        <f>F5303*C5303</f>
        <v>0</v>
      </c>
    </row>
    <row r="5304" spans="5:5">
      <c r="E5304" s="325">
        <f>F5304*C5304</f>
        <v>0</v>
      </c>
    </row>
    <row r="5305" spans="5:5">
      <c r="E5305" s="325">
        <f>F5305*C5305</f>
        <v>0</v>
      </c>
    </row>
    <row r="5306" spans="5:5">
      <c r="E5306" s="325">
        <f>F5306*C5306</f>
        <v>0</v>
      </c>
    </row>
    <row r="5307" spans="5:5">
      <c r="E5307" s="325">
        <f>F5307*C5307</f>
        <v>0</v>
      </c>
    </row>
    <row r="5308" spans="5:5">
      <c r="E5308" s="325">
        <f>F5308*C5308</f>
        <v>0</v>
      </c>
    </row>
    <row r="5309" spans="5:5">
      <c r="E5309" s="325">
        <f>F5309*C5309</f>
        <v>0</v>
      </c>
    </row>
    <row r="5310" spans="5:5">
      <c r="E5310" s="325">
        <f>F5310*C5310</f>
        <v>0</v>
      </c>
    </row>
    <row r="5311" spans="5:5">
      <c r="E5311" s="325">
        <f>F5311*C5311</f>
        <v>0</v>
      </c>
    </row>
    <row r="5312" spans="5:5">
      <c r="E5312" s="325">
        <f>F5312*C5312</f>
        <v>0</v>
      </c>
    </row>
    <row r="5313" spans="5:5">
      <c r="E5313" s="325">
        <f>F5313*C5313</f>
        <v>0</v>
      </c>
    </row>
    <row r="5314" spans="5:5">
      <c r="E5314" s="325">
        <f>F5314*C5314</f>
        <v>0</v>
      </c>
    </row>
    <row r="5315" spans="5:5">
      <c r="E5315" s="325">
        <f>F5315*C5315</f>
        <v>0</v>
      </c>
    </row>
    <row r="5316" spans="5:5">
      <c r="E5316" s="325">
        <f>F5316*C5316</f>
        <v>0</v>
      </c>
    </row>
    <row r="5317" spans="5:5">
      <c r="E5317" s="325">
        <f>F5317*C5317</f>
        <v>0</v>
      </c>
    </row>
    <row r="5318" spans="5:5">
      <c r="E5318" s="325">
        <f>F5318*C5318</f>
        <v>0</v>
      </c>
    </row>
    <row r="5319" spans="5:5">
      <c r="E5319" s="325">
        <f>F5319*C5319</f>
        <v>0</v>
      </c>
    </row>
    <row r="5320" spans="5:5">
      <c r="E5320" s="325">
        <f>F5320*C5320</f>
        <v>0</v>
      </c>
    </row>
    <row r="5321" spans="5:5">
      <c r="E5321" s="325">
        <f>F5321*C5321</f>
        <v>0</v>
      </c>
    </row>
    <row r="5322" spans="5:5">
      <c r="E5322" s="325">
        <f>F5322*C5322</f>
        <v>0</v>
      </c>
    </row>
    <row r="5323" spans="5:5">
      <c r="E5323" s="325">
        <f>F5323*C5323</f>
        <v>0</v>
      </c>
    </row>
    <row r="5324" spans="5:5">
      <c r="E5324" s="325">
        <f>F5324*C5324</f>
        <v>0</v>
      </c>
    </row>
    <row r="5325" spans="5:5">
      <c r="E5325" s="325">
        <f>F5325*C5325</f>
        <v>0</v>
      </c>
    </row>
    <row r="5326" spans="5:5">
      <c r="E5326" s="325">
        <f>F5326*C5326</f>
        <v>0</v>
      </c>
    </row>
    <row r="5327" spans="5:5">
      <c r="E5327" s="325">
        <f>F5327*C5327</f>
        <v>0</v>
      </c>
    </row>
    <row r="5328" spans="5:5">
      <c r="E5328" s="325">
        <f>F5328*C5328</f>
        <v>0</v>
      </c>
    </row>
    <row r="5329" spans="5:5">
      <c r="E5329" s="325">
        <f>F5329*C5329</f>
        <v>0</v>
      </c>
    </row>
    <row r="5330" spans="5:5">
      <c r="E5330" s="325">
        <f>F5330*C5330</f>
        <v>0</v>
      </c>
    </row>
    <row r="5331" spans="5:5">
      <c r="E5331" s="325">
        <f>F5331*C5331</f>
        <v>0</v>
      </c>
    </row>
    <row r="5332" spans="5:5">
      <c r="E5332" s="325">
        <f>F5332*C5332</f>
        <v>0</v>
      </c>
    </row>
    <row r="5333" spans="5:5">
      <c r="E5333" s="325">
        <f>F5333*C5333</f>
        <v>0</v>
      </c>
    </row>
    <row r="5334" spans="5:5">
      <c r="E5334" s="325">
        <f>F5334*C5334</f>
        <v>0</v>
      </c>
    </row>
    <row r="5335" spans="5:5">
      <c r="E5335" s="325">
        <f>F5335*C5335</f>
        <v>0</v>
      </c>
    </row>
    <row r="5336" spans="5:5">
      <c r="E5336" s="325">
        <f>F5336*C5336</f>
        <v>0</v>
      </c>
    </row>
    <row r="5337" spans="5:5">
      <c r="E5337" s="325">
        <f>F5337*C5337</f>
        <v>0</v>
      </c>
    </row>
    <row r="5338" spans="5:5">
      <c r="E5338" s="325">
        <f>F5338*C5338</f>
        <v>0</v>
      </c>
    </row>
    <row r="5339" spans="5:5">
      <c r="E5339" s="325">
        <f>F5339*C5339</f>
        <v>0</v>
      </c>
    </row>
    <row r="5340" spans="5:5">
      <c r="E5340" s="325">
        <f>F5340*C5340</f>
        <v>0</v>
      </c>
    </row>
    <row r="5341" spans="5:5">
      <c r="E5341" s="325">
        <f>F5341*C5341</f>
        <v>0</v>
      </c>
    </row>
    <row r="5342" spans="5:5">
      <c r="E5342" s="325">
        <f>F5342*C5342</f>
        <v>0</v>
      </c>
    </row>
    <row r="5343" spans="5:5">
      <c r="E5343" s="325">
        <f>F5343*C5343</f>
        <v>0</v>
      </c>
    </row>
    <row r="5344" spans="5:5">
      <c r="E5344" s="325">
        <f>F5344*C5344</f>
        <v>0</v>
      </c>
    </row>
    <row r="5345" spans="5:5">
      <c r="E5345" s="325">
        <f>F5345*C5345</f>
        <v>0</v>
      </c>
    </row>
    <row r="5346" spans="5:5">
      <c r="E5346" s="325">
        <f>F5346*C5346</f>
        <v>0</v>
      </c>
    </row>
    <row r="5347" spans="5:5">
      <c r="E5347" s="325">
        <f>F5347*C5347</f>
        <v>0</v>
      </c>
    </row>
    <row r="5348" spans="5:5">
      <c r="E5348" s="325">
        <f>F5348*C5348</f>
        <v>0</v>
      </c>
    </row>
    <row r="5349" spans="5:5">
      <c r="E5349" s="325">
        <f>F5349*C5349</f>
        <v>0</v>
      </c>
    </row>
    <row r="5350" spans="5:5">
      <c r="E5350" s="325">
        <f>F5350*C5350</f>
        <v>0</v>
      </c>
    </row>
    <row r="5351" spans="5:5">
      <c r="E5351" s="325">
        <f>F5351*C5351</f>
        <v>0</v>
      </c>
    </row>
    <row r="5352" spans="5:5">
      <c r="E5352" s="325">
        <f>F5352*C5352</f>
        <v>0</v>
      </c>
    </row>
    <row r="5353" spans="5:5">
      <c r="E5353" s="325">
        <f>F5353*C5353</f>
        <v>0</v>
      </c>
    </row>
    <row r="5354" spans="5:5">
      <c r="E5354" s="325">
        <f>F5354*C5354</f>
        <v>0</v>
      </c>
    </row>
    <row r="5355" spans="5:5">
      <c r="E5355" s="325">
        <f>F5355*C5355</f>
        <v>0</v>
      </c>
    </row>
    <row r="5356" spans="5:5">
      <c r="E5356" s="325">
        <f>F5356*C5356</f>
        <v>0</v>
      </c>
    </row>
    <row r="5357" spans="5:5">
      <c r="E5357" s="325">
        <f>F5357*C5357</f>
        <v>0</v>
      </c>
    </row>
    <row r="5358" spans="5:5">
      <c r="E5358" s="325">
        <f>F5358*C5358</f>
        <v>0</v>
      </c>
    </row>
    <row r="5359" spans="5:5">
      <c r="E5359" s="325">
        <f>F5359*C5359</f>
        <v>0</v>
      </c>
    </row>
    <row r="5360" spans="5:5">
      <c r="E5360" s="325">
        <f>F5360*C5360</f>
        <v>0</v>
      </c>
    </row>
    <row r="5361" spans="5:5">
      <c r="E5361" s="325">
        <f>F5361*C5361</f>
        <v>0</v>
      </c>
    </row>
    <row r="5362" spans="5:5">
      <c r="E5362" s="325">
        <f>F5362*C5362</f>
        <v>0</v>
      </c>
    </row>
    <row r="5363" spans="5:5">
      <c r="E5363" s="325">
        <f>F5363*C5363</f>
        <v>0</v>
      </c>
    </row>
    <row r="5364" spans="5:5">
      <c r="E5364" s="325">
        <f>F5364*C5364</f>
        <v>0</v>
      </c>
    </row>
    <row r="5365" spans="5:5">
      <c r="E5365" s="325">
        <f>F5365*C5365</f>
        <v>0</v>
      </c>
    </row>
    <row r="5366" spans="5:5">
      <c r="E5366" s="325">
        <f>F5366*C5366</f>
        <v>0</v>
      </c>
    </row>
    <row r="5367" spans="5:5">
      <c r="E5367" s="325">
        <f>F5367*C5367</f>
        <v>0</v>
      </c>
    </row>
    <row r="5368" spans="5:5">
      <c r="E5368" s="325">
        <f>F5368*C5368</f>
        <v>0</v>
      </c>
    </row>
    <row r="5369" spans="5:5">
      <c r="E5369" s="325">
        <f>F5369*C5369</f>
        <v>0</v>
      </c>
    </row>
    <row r="5370" spans="5:5">
      <c r="E5370" s="325">
        <f>F5370*C5370</f>
        <v>0</v>
      </c>
    </row>
    <row r="5371" spans="5:5">
      <c r="E5371" s="325">
        <f>F5371*C5371</f>
        <v>0</v>
      </c>
    </row>
    <row r="5372" spans="5:5">
      <c r="E5372" s="325">
        <f>F5372*C5372</f>
        <v>0</v>
      </c>
    </row>
    <row r="5373" spans="5:5">
      <c r="E5373" s="325">
        <f>F5373*C5373</f>
        <v>0</v>
      </c>
    </row>
    <row r="5374" spans="5:5">
      <c r="E5374" s="325">
        <f>F5374*C5374</f>
        <v>0</v>
      </c>
    </row>
    <row r="5375" spans="5:5">
      <c r="E5375" s="325">
        <f>F5375*C5375</f>
        <v>0</v>
      </c>
    </row>
    <row r="5376" spans="5:5">
      <c r="E5376" s="325">
        <f>F5376*C5376</f>
        <v>0</v>
      </c>
    </row>
    <row r="5377" spans="5:5">
      <c r="E5377" s="325">
        <f>F5377*C5377</f>
        <v>0</v>
      </c>
    </row>
    <row r="5378" spans="5:5">
      <c r="E5378" s="325">
        <f>F5378*C5378</f>
        <v>0</v>
      </c>
    </row>
    <row r="5379" spans="5:5">
      <c r="E5379" s="325">
        <f>F5379*C5379</f>
        <v>0</v>
      </c>
    </row>
    <row r="5380" spans="5:5">
      <c r="E5380" s="325">
        <f>F5380*C5380</f>
        <v>0</v>
      </c>
    </row>
    <row r="5381" spans="5:5">
      <c r="E5381" s="325">
        <f>F5381*C5381</f>
        <v>0</v>
      </c>
    </row>
    <row r="5382" spans="5:5">
      <c r="E5382" s="325">
        <f>F5382*C5382</f>
        <v>0</v>
      </c>
    </row>
    <row r="5383" spans="5:5">
      <c r="E5383" s="325">
        <f>F5383*C5383</f>
        <v>0</v>
      </c>
    </row>
    <row r="5384" spans="5:5">
      <c r="E5384" s="325">
        <f>F5384*C5384</f>
        <v>0</v>
      </c>
    </row>
    <row r="5385" spans="5:5">
      <c r="E5385" s="325">
        <f>F5385*C5385</f>
        <v>0</v>
      </c>
    </row>
    <row r="5386" spans="5:5">
      <c r="E5386" s="325">
        <f>F5386*C5386</f>
        <v>0</v>
      </c>
    </row>
    <row r="5387" spans="5:5">
      <c r="E5387" s="325">
        <f>F5387*C5387</f>
        <v>0</v>
      </c>
    </row>
    <row r="5388" spans="5:5">
      <c r="E5388" s="325">
        <f>F5388*C5388</f>
        <v>0</v>
      </c>
    </row>
    <row r="5389" spans="5:5">
      <c r="E5389" s="325">
        <f>F5389*C5389</f>
        <v>0</v>
      </c>
    </row>
    <row r="5390" spans="5:5">
      <c r="E5390" s="325">
        <f>F5390*C5390</f>
        <v>0</v>
      </c>
    </row>
    <row r="5391" spans="5:5">
      <c r="E5391" s="325">
        <f>F5391*C5391</f>
        <v>0</v>
      </c>
    </row>
    <row r="5392" spans="5:5">
      <c r="E5392" s="325">
        <f>F5392*C5392</f>
        <v>0</v>
      </c>
    </row>
    <row r="5393" spans="5:5">
      <c r="E5393" s="325">
        <f>F5393*C5393</f>
        <v>0</v>
      </c>
    </row>
  </sheetData>
  <mergeCells count="17">
    <mergeCell ref="G1:G2"/>
    <mergeCell ref="A374:B374"/>
    <mergeCell ref="A342:B342"/>
    <mergeCell ref="A311:B311"/>
    <mergeCell ref="A298:B298"/>
    <mergeCell ref="A248:B248"/>
    <mergeCell ref="A168:B168"/>
    <mergeCell ref="H1:H2"/>
    <mergeCell ref="B1:B2"/>
    <mergeCell ref="A1:A2"/>
    <mergeCell ref="C1:C2"/>
    <mergeCell ref="D1:D2"/>
    <mergeCell ref="A352:B352"/>
    <mergeCell ref="A180:B180"/>
    <mergeCell ref="A159:B159"/>
    <mergeCell ref="A4:B4"/>
    <mergeCell ref="A8:B8"/>
  </mergeCells>
  <pageMargins left="0.78740157480314965" right="0.27559055118110237" top="0.78740157480314965" bottom="0.39370078740157483" header="0.51181102362204722" footer="0.51181102362204722"/>
  <pageSetup paperSize="9"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85"/>
  <sheetViews>
    <sheetView showGridLines="0" topLeftCell="A53" workbookViewId="0">
      <selection activeCell="I84" sqref="I8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109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" customHeight="1">
      <c r="B4" s="20"/>
      <c r="D4" s="21" t="s">
        <v>110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Zliv ÚV - stavební úpravy a výměna vystrojení</v>
      </c>
      <c r="F7" s="313"/>
      <c r="G7" s="313"/>
      <c r="H7" s="313"/>
      <c r="L7" s="20"/>
    </row>
    <row r="8" spans="2:46" s="1" customFormat="1" ht="12" customHeight="1">
      <c r="B8" s="33"/>
      <c r="D8" s="27" t="s">
        <v>111</v>
      </c>
      <c r="L8" s="33"/>
    </row>
    <row r="9" spans="2:46" s="1" customFormat="1" ht="16.5" customHeight="1">
      <c r="B9" s="33"/>
      <c r="E9" s="275" t="s">
        <v>1524</v>
      </c>
      <c r="F9" s="314"/>
      <c r="G9" s="314"/>
      <c r="H9" s="314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90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11. 6. 2024</v>
      </c>
      <c r="L12" s="33"/>
    </row>
    <row r="13" spans="2:46" s="1" customFormat="1" ht="21.75" customHeight="1">
      <c r="B13" s="33"/>
      <c r="D13" s="24" t="s">
        <v>26</v>
      </c>
      <c r="F13" s="29" t="s">
        <v>1518</v>
      </c>
      <c r="I13" s="24" t="s">
        <v>28</v>
      </c>
      <c r="J13" s="29" t="s">
        <v>113</v>
      </c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5" t="str">
        <f>'Rekapitulace stavby'!E14</f>
        <v>Vyplň údaj</v>
      </c>
      <c r="F18" s="296"/>
      <c r="G18" s="296"/>
      <c r="H18" s="296"/>
      <c r="I18" s="27" t="s">
        <v>34</v>
      </c>
      <c r="J18" s="28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7"/>
      <c r="E27" s="301" t="s">
        <v>44</v>
      </c>
      <c r="F27" s="301"/>
      <c r="G27" s="301"/>
      <c r="H27" s="301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48</v>
      </c>
      <c r="J30" s="64">
        <f>ROUND(J81,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" customHeight="1">
      <c r="B33" s="33"/>
      <c r="D33" s="53" t="s">
        <v>52</v>
      </c>
      <c r="E33" s="27" t="s">
        <v>53</v>
      </c>
      <c r="F33" s="89">
        <f>ROUND((SUM(BE81:BE84)),  2)</f>
        <v>0</v>
      </c>
      <c r="I33" s="90">
        <v>0.21</v>
      </c>
      <c r="J33" s="89">
        <f>ROUND(((SUM(BE81:BE84))*I33),  2)</f>
        <v>0</v>
      </c>
      <c r="L33" s="33"/>
    </row>
    <row r="34" spans="2:12" s="1" customFormat="1" ht="14.4" customHeight="1">
      <c r="B34" s="33"/>
      <c r="E34" s="27" t="s">
        <v>54</v>
      </c>
      <c r="F34" s="89">
        <f>ROUND((SUM(BF81:BF84)),  2)</f>
        <v>0</v>
      </c>
      <c r="I34" s="90">
        <v>0.12</v>
      </c>
      <c r="J34" s="89">
        <f>ROUND(((SUM(BF81:BF84))*I34),  2)</f>
        <v>0</v>
      </c>
      <c r="L34" s="33"/>
    </row>
    <row r="35" spans="2:12" s="1" customFormat="1" ht="14.4" hidden="1" customHeight="1">
      <c r="B35" s="33"/>
      <c r="E35" s="27" t="s">
        <v>55</v>
      </c>
      <c r="F35" s="89">
        <f>ROUND((SUM(BG81:BG84)),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56</v>
      </c>
      <c r="F36" s="89">
        <f>ROUND((SUM(BH81:BH84)),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57</v>
      </c>
      <c r="F37" s="89">
        <f>ROUND((SUM(BI81:BI84)),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58</v>
      </c>
      <c r="E39" s="55"/>
      <c r="F39" s="55"/>
      <c r="G39" s="93" t="s">
        <v>59</v>
      </c>
      <c r="H39" s="94" t="s">
        <v>60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12" t="str">
        <f>E7</f>
        <v>Zliv ÚV - stavební úpravy a výměna vystrojení</v>
      </c>
      <c r="F48" s="313"/>
      <c r="G48" s="313"/>
      <c r="H48" s="313"/>
      <c r="L48" s="33"/>
    </row>
    <row r="49" spans="2:47" s="1" customFormat="1" ht="12" customHeight="1">
      <c r="B49" s="33"/>
      <c r="C49" s="27" t="s">
        <v>111</v>
      </c>
      <c r="L49" s="33"/>
    </row>
    <row r="50" spans="2:47" s="1" customFormat="1" ht="16.5" customHeight="1">
      <c r="B50" s="33"/>
      <c r="E50" s="275" t="str">
        <f>E9</f>
        <v>PS-02 - Elektroinstalace a MaR</v>
      </c>
      <c r="F50" s="314"/>
      <c r="G50" s="314"/>
      <c r="H50" s="314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Zliv</v>
      </c>
      <c r="I52" s="27" t="s">
        <v>24</v>
      </c>
      <c r="J52" s="50" t="str">
        <f>IF(J12="","",J12)</f>
        <v>11. 6. 2024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7" t="s">
        <v>30</v>
      </c>
      <c r="F54" s="25" t="str">
        <f>E15</f>
        <v>Město Zliv</v>
      </c>
      <c r="I54" s="27" t="s">
        <v>38</v>
      </c>
      <c r="J54" s="31" t="str">
        <f>E21</f>
        <v>VAK projekt s.r.o.</v>
      </c>
      <c r="L54" s="33"/>
    </row>
    <row r="55" spans="2:47" s="1" customFormat="1" ht="25.65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Ing. Martina Zamlinská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115</v>
      </c>
      <c r="D57" s="91"/>
      <c r="E57" s="91"/>
      <c r="F57" s="91"/>
      <c r="G57" s="91"/>
      <c r="H57" s="91"/>
      <c r="I57" s="91"/>
      <c r="J57" s="98" t="s">
        <v>116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80</v>
      </c>
      <c r="J59" s="64">
        <f>J81</f>
        <v>0</v>
      </c>
      <c r="L59" s="33"/>
      <c r="AU59" s="17" t="s">
        <v>117</v>
      </c>
    </row>
    <row r="60" spans="2:47" s="8" customFormat="1" ht="24.9" customHeight="1">
      <c r="B60" s="100"/>
      <c r="D60" s="101" t="s">
        <v>1205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95" customHeight="1">
      <c r="B61" s="104"/>
      <c r="D61" s="105" t="s">
        <v>1525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" customHeight="1">
      <c r="B68" s="33"/>
      <c r="C68" s="21" t="s">
        <v>122</v>
      </c>
      <c r="L68" s="33"/>
    </row>
    <row r="69" spans="2:20" s="1" customFormat="1" ht="6.9" customHeight="1">
      <c r="B69" s="33"/>
      <c r="L69" s="33"/>
    </row>
    <row r="70" spans="2:20" s="1" customFormat="1" ht="12" customHeight="1">
      <c r="B70" s="33"/>
      <c r="C70" s="27" t="s">
        <v>16</v>
      </c>
      <c r="L70" s="33"/>
    </row>
    <row r="71" spans="2:20" s="1" customFormat="1" ht="16.5" customHeight="1">
      <c r="B71" s="33"/>
      <c r="E71" s="312" t="str">
        <f>E7</f>
        <v>Zliv ÚV - stavební úpravy a výměna vystrojení</v>
      </c>
      <c r="F71" s="313"/>
      <c r="G71" s="313"/>
      <c r="H71" s="313"/>
      <c r="L71" s="33"/>
    </row>
    <row r="72" spans="2:20" s="1" customFormat="1" ht="12" customHeight="1">
      <c r="B72" s="33"/>
      <c r="C72" s="27" t="s">
        <v>111</v>
      </c>
      <c r="L72" s="33"/>
    </row>
    <row r="73" spans="2:20" s="1" customFormat="1" ht="16.5" customHeight="1">
      <c r="B73" s="33"/>
      <c r="E73" s="275" t="str">
        <f>E9</f>
        <v>PS-02 - Elektroinstalace a MaR</v>
      </c>
      <c r="F73" s="314"/>
      <c r="G73" s="314"/>
      <c r="H73" s="314"/>
      <c r="L73" s="33"/>
    </row>
    <row r="74" spans="2:20" s="1" customFormat="1" ht="6.9" customHeight="1">
      <c r="B74" s="33"/>
      <c r="L74" s="33"/>
    </row>
    <row r="75" spans="2:20" s="1" customFormat="1" ht="12" customHeight="1">
      <c r="B75" s="33"/>
      <c r="C75" s="27" t="s">
        <v>22</v>
      </c>
      <c r="F75" s="25" t="str">
        <f>F12</f>
        <v>Zliv</v>
      </c>
      <c r="I75" s="27" t="s">
        <v>24</v>
      </c>
      <c r="J75" s="50" t="str">
        <f>IF(J12="","",J12)</f>
        <v>11. 6. 2024</v>
      </c>
      <c r="L75" s="33"/>
    </row>
    <row r="76" spans="2:20" s="1" customFormat="1" ht="6.9" customHeight="1">
      <c r="B76" s="33"/>
      <c r="L76" s="33"/>
    </row>
    <row r="77" spans="2:20" s="1" customFormat="1" ht="15.15" customHeight="1">
      <c r="B77" s="33"/>
      <c r="C77" s="27" t="s">
        <v>30</v>
      </c>
      <c r="F77" s="25" t="str">
        <f>E15</f>
        <v>Město Zliv</v>
      </c>
      <c r="I77" s="27" t="s">
        <v>38</v>
      </c>
      <c r="J77" s="31" t="str">
        <f>E21</f>
        <v>VAK projekt s.r.o.</v>
      </c>
      <c r="L77" s="33"/>
    </row>
    <row r="78" spans="2:20" s="1" customFormat="1" ht="25.65" customHeight="1">
      <c r="B78" s="33"/>
      <c r="C78" s="27" t="s">
        <v>36</v>
      </c>
      <c r="F78" s="25" t="str">
        <f>IF(E18="","",E18)</f>
        <v>Vyplň údaj</v>
      </c>
      <c r="I78" s="27" t="s">
        <v>43</v>
      </c>
      <c r="J78" s="31" t="str">
        <f>E24</f>
        <v>Ing. Martina Zamlinská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08"/>
      <c r="C80" s="109" t="s">
        <v>123</v>
      </c>
      <c r="D80" s="110" t="s">
        <v>67</v>
      </c>
      <c r="E80" s="110" t="s">
        <v>63</v>
      </c>
      <c r="F80" s="110" t="s">
        <v>64</v>
      </c>
      <c r="G80" s="110" t="s">
        <v>124</v>
      </c>
      <c r="H80" s="110" t="s">
        <v>125</v>
      </c>
      <c r="I80" s="110" t="s">
        <v>126</v>
      </c>
      <c r="J80" s="110" t="s">
        <v>116</v>
      </c>
      <c r="K80" s="111" t="s">
        <v>127</v>
      </c>
      <c r="L80" s="108"/>
      <c r="M80" s="57" t="s">
        <v>44</v>
      </c>
      <c r="N80" s="58" t="s">
        <v>52</v>
      </c>
      <c r="O80" s="58" t="s">
        <v>128</v>
      </c>
      <c r="P80" s="58" t="s">
        <v>129</v>
      </c>
      <c r="Q80" s="58" t="s">
        <v>130</v>
      </c>
      <c r="R80" s="58" t="s">
        <v>131</v>
      </c>
      <c r="S80" s="58" t="s">
        <v>132</v>
      </c>
      <c r="T80" s="59" t="s">
        <v>133</v>
      </c>
    </row>
    <row r="81" spans="2:65" s="1" customFormat="1" ht="22.8" customHeight="1">
      <c r="B81" s="33"/>
      <c r="C81" s="62" t="s">
        <v>134</v>
      </c>
      <c r="J81" s="112">
        <f>BK81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7" t="s">
        <v>81</v>
      </c>
      <c r="AU81" s="17" t="s">
        <v>117</v>
      </c>
      <c r="BK81" s="115">
        <f>BK82</f>
        <v>0</v>
      </c>
    </row>
    <row r="82" spans="2:65" s="11" customFormat="1" ht="25.95" customHeight="1">
      <c r="B82" s="116"/>
      <c r="D82" s="117" t="s">
        <v>81</v>
      </c>
      <c r="E82" s="118" t="s">
        <v>351</v>
      </c>
      <c r="F82" s="118" t="s">
        <v>1346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151</v>
      </c>
      <c r="AT82" s="124" t="s">
        <v>81</v>
      </c>
      <c r="AU82" s="124" t="s">
        <v>82</v>
      </c>
      <c r="AY82" s="117" t="s">
        <v>137</v>
      </c>
      <c r="BK82" s="125">
        <f>BK83</f>
        <v>0</v>
      </c>
    </row>
    <row r="83" spans="2:65" s="11" customFormat="1" ht="22.8" customHeight="1">
      <c r="B83" s="116"/>
      <c r="D83" s="117" t="s">
        <v>81</v>
      </c>
      <c r="E83" s="126" t="s">
        <v>1526</v>
      </c>
      <c r="F83" s="126" t="s">
        <v>1527</v>
      </c>
      <c r="I83" s="119"/>
      <c r="J83" s="127">
        <f>BK83</f>
        <v>0</v>
      </c>
      <c r="L83" s="116"/>
      <c r="M83" s="121"/>
      <c r="P83" s="122">
        <f>P84</f>
        <v>0</v>
      </c>
      <c r="R83" s="122">
        <f>R84</f>
        <v>0</v>
      </c>
      <c r="T83" s="123">
        <f>T84</f>
        <v>0</v>
      </c>
      <c r="AR83" s="117" t="s">
        <v>151</v>
      </c>
      <c r="AT83" s="124" t="s">
        <v>81</v>
      </c>
      <c r="AU83" s="124" t="s">
        <v>90</v>
      </c>
      <c r="AY83" s="117" t="s">
        <v>137</v>
      </c>
      <c r="BK83" s="125">
        <f>BK84</f>
        <v>0</v>
      </c>
    </row>
    <row r="84" spans="2:65" s="1" customFormat="1" ht="16.5" customHeight="1">
      <c r="B84" s="33"/>
      <c r="C84" s="128" t="s">
        <v>90</v>
      </c>
      <c r="D84" s="128" t="s">
        <v>140</v>
      </c>
      <c r="E84" s="129" t="s">
        <v>1522</v>
      </c>
      <c r="F84" s="130" t="s">
        <v>108</v>
      </c>
      <c r="G84" s="131" t="s">
        <v>143</v>
      </c>
      <c r="H84" s="132">
        <v>1</v>
      </c>
      <c r="I84" s="133">
        <f>Rekapitulace!H12</f>
        <v>0</v>
      </c>
      <c r="J84" s="134">
        <f>ROUND(I84*H84,2)</f>
        <v>0</v>
      </c>
      <c r="K84" s="130" t="s">
        <v>44</v>
      </c>
      <c r="L84" s="33"/>
      <c r="M84" s="186" t="s">
        <v>44</v>
      </c>
      <c r="N84" s="187" t="s">
        <v>53</v>
      </c>
      <c r="O84" s="184"/>
      <c r="P84" s="188">
        <f>O84*H84</f>
        <v>0</v>
      </c>
      <c r="Q84" s="188">
        <v>0</v>
      </c>
      <c r="R84" s="188">
        <f>Q84*H84</f>
        <v>0</v>
      </c>
      <c r="S84" s="188">
        <v>0</v>
      </c>
      <c r="T84" s="189">
        <f>S84*H84</f>
        <v>0</v>
      </c>
      <c r="AR84" s="139" t="s">
        <v>618</v>
      </c>
      <c r="AT84" s="139" t="s">
        <v>140</v>
      </c>
      <c r="AU84" s="139" t="s">
        <v>92</v>
      </c>
      <c r="AY84" s="17" t="s">
        <v>137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7" t="s">
        <v>90</v>
      </c>
      <c r="BK84" s="140">
        <f>ROUND(I84*H84,2)</f>
        <v>0</v>
      </c>
      <c r="BL84" s="17" t="s">
        <v>618</v>
      </c>
      <c r="BM84" s="139" t="s">
        <v>1528</v>
      </c>
    </row>
    <row r="85" spans="2:65" s="1" customFormat="1" ht="6.9" customHeight="1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33"/>
    </row>
  </sheetData>
  <sheetProtection algorithmName="SHA-512" hashValue="OuqiJTZ7fCTXHi4r+vxz4L7OPNLec0Jbls9rUiMz++Pbx5wSVGovkpQFXyKEgIXIsmsPpMjW6RcGdaaU9AP4DQ==" saltValue="fbC/DbXiD1Y2827Ov8zpba3m/DVyYTneyzN3mUjOFJ2bTQhMGi0mz9QL1oKUR7VUc+86mX26RHQcXwTd7x0UQA==" spinCount="100000" sheet="1" objects="1" scenarios="1" formatColumns="0" formatRows="0" autoFilter="0"/>
  <autoFilter ref="C80:K84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Rekapitulace stavby</vt:lpstr>
      <vt:lpstr>VRN-00 - Vedlejší rozpočt...</vt:lpstr>
      <vt:lpstr>SO-01 - Obnovy povrchů a ...</vt:lpstr>
      <vt:lpstr>SO-02 - Obnova fasády ÚV ...</vt:lpstr>
      <vt:lpstr>SO-03 - Obnova střešní kr...</vt:lpstr>
      <vt:lpstr>PS-01 - Technologická čás...</vt:lpstr>
      <vt:lpstr>Rekapitulace PS-01</vt:lpstr>
      <vt:lpstr>PS-01</vt:lpstr>
      <vt:lpstr>PS-02 - Elektroinstalace ...</vt:lpstr>
      <vt:lpstr>Rekapitulace</vt:lpstr>
      <vt:lpstr>Dodávky</vt:lpstr>
      <vt:lpstr>Elektromontáže a služby</vt:lpstr>
      <vt:lpstr>Pokyny pro vyplnění</vt:lpstr>
      <vt:lpstr>'PS-01 - Technologická čás...'!Názvy_tisku</vt:lpstr>
      <vt:lpstr>'PS-02 - Elektroinstalace ...'!Názvy_tisku</vt:lpstr>
      <vt:lpstr>'Rekapitulace stavby'!Názvy_tisku</vt:lpstr>
      <vt:lpstr>'SO-01 - Obnovy povrchů a ...'!Názvy_tisku</vt:lpstr>
      <vt:lpstr>'SO-02 - Obnova fasády ÚV ...'!Názvy_tisku</vt:lpstr>
      <vt:lpstr>'SO-03 - Obnova střešní kr...'!Názvy_tisku</vt:lpstr>
      <vt:lpstr>'VRN-00 - Vedlejší rozpočt...'!Názvy_tisku</vt:lpstr>
      <vt:lpstr>Dodávky!Oblast_tisku</vt:lpstr>
      <vt:lpstr>'Pokyny pro vyplnění'!Oblast_tisku</vt:lpstr>
      <vt:lpstr>'PS-01'!Oblast_tisku</vt:lpstr>
      <vt:lpstr>'PS-01 - Technologická čás...'!Oblast_tisku</vt:lpstr>
      <vt:lpstr>'PS-02 - Elektroinstalace ...'!Oblast_tisku</vt:lpstr>
      <vt:lpstr>'Rekapitulace stavby'!Oblast_tisku</vt:lpstr>
      <vt:lpstr>'SO-01 - Obnovy povrchů a ...'!Oblast_tisku</vt:lpstr>
      <vt:lpstr>'SO-02 - Obnova fasády ÚV ...'!Oblast_tisku</vt:lpstr>
      <vt:lpstr>'SO-03 - Obnova střešní kr...'!Oblast_tisku</vt:lpstr>
      <vt:lpstr>'VRN-00 - Vedlejší rozpočt...'!Oblast_tisku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Zamlinská</dc:creator>
  <cp:lastModifiedBy>Martina Zamlinská</cp:lastModifiedBy>
  <dcterms:created xsi:type="dcterms:W3CDTF">2024-08-09T07:45:35Z</dcterms:created>
  <dcterms:modified xsi:type="dcterms:W3CDTF">2024-08-09T08:27:23Z</dcterms:modified>
</cp:coreProperties>
</file>