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6" windowWidth="20736" windowHeight="7802"/>
  </bookViews>
  <sheets>
    <sheet name="REKAPITULACE" sheetId="5" r:id="rId1"/>
    <sheet name="SO 101 - Chodníky a autob..." sheetId="1" r:id="rId2"/>
  </sheets>
  <definedNames>
    <definedName name="_xlnm.Print_Area" localSheetId="1">'SO 101 - Chodníky a autob...'!$A$1:$L$104</definedName>
  </definedNames>
  <calcPr calcId="145621"/>
</workbook>
</file>

<file path=xl/calcChain.xml><?xml version="1.0" encoding="utf-8"?>
<calcChain xmlns="http://schemas.openxmlformats.org/spreadsheetml/2006/main">
  <c r="I16" i="1" l="1"/>
  <c r="L104" i="1" l="1"/>
  <c r="L101" i="1"/>
  <c r="L99" i="1"/>
  <c r="L98" i="1"/>
  <c r="L97" i="1"/>
  <c r="L96" i="1"/>
  <c r="L95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7" i="1"/>
  <c r="L56" i="1"/>
  <c r="L55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5" i="1"/>
  <c r="L14" i="1"/>
  <c r="L13" i="1"/>
  <c r="L12" i="1"/>
  <c r="L11" i="1"/>
  <c r="L10" i="1"/>
  <c r="L9" i="1"/>
  <c r="L8" i="1"/>
  <c r="K104" i="1"/>
  <c r="K101" i="1"/>
  <c r="K99" i="1"/>
  <c r="K98" i="1"/>
  <c r="K97" i="1"/>
  <c r="K96" i="1"/>
  <c r="K95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7" i="1"/>
  <c r="K56" i="1"/>
  <c r="K55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L16" i="1" s="1"/>
  <c r="K15" i="1"/>
  <c r="K14" i="1"/>
  <c r="K13" i="1"/>
  <c r="K12" i="1"/>
  <c r="K11" i="1"/>
  <c r="K10" i="1"/>
  <c r="K9" i="1"/>
  <c r="K8" i="1"/>
  <c r="I44" i="1"/>
  <c r="H42" i="1"/>
  <c r="H43" i="1"/>
  <c r="H41" i="1"/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5" i="1"/>
  <c r="J96" i="1"/>
  <c r="J97" i="1"/>
  <c r="J98" i="1"/>
  <c r="J99" i="1"/>
  <c r="J101" i="1"/>
  <c r="J104" i="1"/>
  <c r="J103" i="1" s="1"/>
  <c r="J8" i="1"/>
  <c r="D23" i="5" l="1"/>
  <c r="D24" i="5" s="1"/>
  <c r="D25" i="5" s="1"/>
  <c r="L103" i="1"/>
  <c r="J102" i="1"/>
  <c r="L102" i="1" s="1"/>
  <c r="L7" i="1"/>
  <c r="J7" i="1"/>
  <c r="J58" i="1"/>
  <c r="L58" i="1" s="1"/>
  <c r="J100" i="1"/>
  <c r="L100" i="1" s="1"/>
  <c r="J54" i="1"/>
  <c r="L54" i="1" s="1"/>
  <c r="J94" i="1"/>
  <c r="L94" i="1" s="1"/>
  <c r="J37" i="1"/>
  <c r="L37" i="1" s="1"/>
  <c r="L6" i="1" l="1"/>
  <c r="L5" i="1" s="1"/>
  <c r="E21" i="5"/>
  <c r="E22" i="5" s="1"/>
  <c r="J6" i="1"/>
  <c r="J5" i="1" s="1"/>
  <c r="F23" i="5" l="1"/>
  <c r="E23" i="5" l="1"/>
  <c r="E24" i="5" s="1"/>
  <c r="E25" i="5" s="1"/>
</calcChain>
</file>

<file path=xl/sharedStrings.xml><?xml version="1.0" encoding="utf-8"?>
<sst xmlns="http://schemas.openxmlformats.org/spreadsheetml/2006/main" count="525" uniqueCount="330">
  <si>
    <t>PČ</t>
  </si>
  <si>
    <t>Typ</t>
  </si>
  <si>
    <t>Kód</t>
  </si>
  <si>
    <t>Popis</t>
  </si>
  <si>
    <t>MJ</t>
  </si>
  <si>
    <t>Množství</t>
  </si>
  <si>
    <t>J.cena [CZK]</t>
  </si>
  <si>
    <t>Cena celkem
[CZK]</t>
  </si>
  <si>
    <t>Náklady soupisu celkem</t>
  </si>
  <si>
    <t>D</t>
  </si>
  <si>
    <t>HSV</t>
  </si>
  <si>
    <t>Práce a dodávky HSV</t>
  </si>
  <si>
    <t>1</t>
  </si>
  <si>
    <t>Zemní práce</t>
  </si>
  <si>
    <t>K</t>
  </si>
  <si>
    <t>113106121</t>
  </si>
  <si>
    <t>Rozebrání dlažeb komunikací pro pěší z betonových nebo kamenných dlaždic</t>
  </si>
  <si>
    <t>m2</t>
  </si>
  <si>
    <t>2</t>
  </si>
  <si>
    <t>113106123</t>
  </si>
  <si>
    <t>Rozebrání dlažeb komunikací pro pěší ze zámkových dlaždic</t>
  </si>
  <si>
    <t>3</t>
  </si>
  <si>
    <t>113107123</t>
  </si>
  <si>
    <t>Odstranění podkladu pl do 50 m2 z kameniva drceného tl 300 mm</t>
  </si>
  <si>
    <t>4</t>
  </si>
  <si>
    <t>113107124</t>
  </si>
  <si>
    <t>Odstranění podkladu pl do 50 m2 z kameniva drceného tl 400 mm</t>
  </si>
  <si>
    <t>5</t>
  </si>
  <si>
    <t>113107130</t>
  </si>
  <si>
    <t>Odstranění podkladu pl do 50 m2 z betonu prostého tl 100 mm</t>
  </si>
  <si>
    <t>6</t>
  </si>
  <si>
    <t>113107143</t>
  </si>
  <si>
    <t>Odstranění podkladu pl do 50 m2 živičných tl 150 mm</t>
  </si>
  <si>
    <t>7</t>
  </si>
  <si>
    <t>113107222</t>
  </si>
  <si>
    <t>Odstranění podkladu pl přes 200 m2 z kameniva drceného tl 200 mm</t>
  </si>
  <si>
    <t>8</t>
  </si>
  <si>
    <t>113107242</t>
  </si>
  <si>
    <t>Odstranění podkladu pl přes 200 m2 živičných tl 100 mm</t>
  </si>
  <si>
    <t>9</t>
  </si>
  <si>
    <t>113154113</t>
  </si>
  <si>
    <t>Frézování živičného krytu tl 50 mm pruh š 0,5 m pl do 500 m2 bez překážek v trase</t>
  </si>
  <si>
    <t>10</t>
  </si>
  <si>
    <t>113201112</t>
  </si>
  <si>
    <t>Vytrhání obrub silničních ležatých</t>
  </si>
  <si>
    <t>m</t>
  </si>
  <si>
    <t>11</t>
  </si>
  <si>
    <t>113202111</t>
  </si>
  <si>
    <t>Vytrhání obrub krajníků obrubníků stojatých</t>
  </si>
  <si>
    <t>12</t>
  </si>
  <si>
    <t>113203111</t>
  </si>
  <si>
    <t>Vytrhání obrub z dlažebních kostek</t>
  </si>
  <si>
    <t>13</t>
  </si>
  <si>
    <t>113204111</t>
  </si>
  <si>
    <t>Vytrhání obrub záhonových</t>
  </si>
  <si>
    <t>14</t>
  </si>
  <si>
    <t>122201101</t>
  </si>
  <si>
    <t>Odkopávky a prokopávky nezapažené v hornině tř. 3 objem do 100 m3</t>
  </si>
  <si>
    <t>m3</t>
  </si>
  <si>
    <t>15</t>
  </si>
  <si>
    <t>122201109</t>
  </si>
  <si>
    <t>Příplatek za lepivost u odkopávek v hornině tř. 1 až 3</t>
  </si>
  <si>
    <t>16</t>
  </si>
  <si>
    <t>132201101</t>
  </si>
  <si>
    <t>Hloubení rýh š do 600 mm v hornině tř. 3 objemu do 100 m3</t>
  </si>
  <si>
    <t>17</t>
  </si>
  <si>
    <t>132201109</t>
  </si>
  <si>
    <t>Příplatek za lepivost k hloubení rýh š do 600 mm v hornině tř. 3</t>
  </si>
  <si>
    <t>18</t>
  </si>
  <si>
    <t>132202101</t>
  </si>
  <si>
    <t>Hloubení rýh š do 600 mm ručním nebo pneum nářadím v soudržných horninách tř. 3</t>
  </si>
  <si>
    <t>19</t>
  </si>
  <si>
    <t>132202109</t>
  </si>
  <si>
    <t>Příplatek za lepivost u hloubení rýh š do 600 mm ručním nebo pneum nářadím v hornině tř. 3</t>
  </si>
  <si>
    <t>20</t>
  </si>
  <si>
    <t>162701105</t>
  </si>
  <si>
    <t>Vodorovné přemístění do 10000 m výkopku/sypaniny z horniny tř. 1 až 4</t>
  </si>
  <si>
    <t>21</t>
  </si>
  <si>
    <t>162701109</t>
  </si>
  <si>
    <t>Příplatek k vodorovnému přemístění výkopku/sypaniny z horniny tř. 1 až 4 ZKD 1000 m přes 10000 m</t>
  </si>
  <si>
    <t>22</t>
  </si>
  <si>
    <t>171201201</t>
  </si>
  <si>
    <t>Uložení sypaniny na skládky</t>
  </si>
  <si>
    <t>23</t>
  </si>
  <si>
    <t>171201211</t>
  </si>
  <si>
    <t>Poplatek za uložení odpadu ze sypaniny na skládce (skládkovné)</t>
  </si>
  <si>
    <t>t</t>
  </si>
  <si>
    <t>24</t>
  </si>
  <si>
    <t>174201101</t>
  </si>
  <si>
    <t>Zásyp jam, šachet rýh nebo kolem objektů sypaninou bez zhutnění</t>
  </si>
  <si>
    <t>25</t>
  </si>
  <si>
    <t>175101101</t>
  </si>
  <si>
    <t>Obsypání potrubí bez prohození sypaniny z hornin tř. 1 až 4 uloženým do 3 m od kraje výkopu</t>
  </si>
  <si>
    <t>26</t>
  </si>
  <si>
    <t>M</t>
  </si>
  <si>
    <t>583373030</t>
  </si>
  <si>
    <t>štěrkopísek frakce 0-8</t>
  </si>
  <si>
    <t>27</t>
  </si>
  <si>
    <t>181411131</t>
  </si>
  <si>
    <t>Založení parkového trávníku výsevem plochy do 1000 m2 v rovině a ve svahu do 1:5</t>
  </si>
  <si>
    <t>28</t>
  </si>
  <si>
    <t>005724100</t>
  </si>
  <si>
    <t>osivo směs travní parková</t>
  </si>
  <si>
    <t>kg</t>
  </si>
  <si>
    <t>29</t>
  </si>
  <si>
    <t>181951102</t>
  </si>
  <si>
    <t>Úprava pláně v hornině tř. 1 až 4 se zhutněním</t>
  </si>
  <si>
    <t>Komunikace</t>
  </si>
  <si>
    <t>30</t>
  </si>
  <si>
    <t>564851111</t>
  </si>
  <si>
    <t>Podklad ze štěrkodrtě ŠD tl 150 mm</t>
  </si>
  <si>
    <t>31</t>
  </si>
  <si>
    <t>564861111</t>
  </si>
  <si>
    <t>Podklad ze štěrkodrtě ŠD tl 200 mm</t>
  </si>
  <si>
    <t>32</t>
  </si>
  <si>
    <t>564871111</t>
  </si>
  <si>
    <t>Podklad ze štěrkodrtě ŠD tl 250 mm</t>
  </si>
  <si>
    <t>33</t>
  </si>
  <si>
    <t>565165111</t>
  </si>
  <si>
    <t>Asfaltový beton vrstva podkladní ACP 16 +(obalované kamenivo OKS) tl 80 mm š do 3 m</t>
  </si>
  <si>
    <t>34</t>
  </si>
  <si>
    <t>567122114</t>
  </si>
  <si>
    <t>Podklad ze směsi stmelené cementem SC C 8/10 (KSC I) tl 150 mm</t>
  </si>
  <si>
    <t>35</t>
  </si>
  <si>
    <t>573231111</t>
  </si>
  <si>
    <t>Postřik živičný spojovací ze silniční emulze v množství do 0,7 kg/m2</t>
  </si>
  <si>
    <t>36</t>
  </si>
  <si>
    <t>577144111</t>
  </si>
  <si>
    <t>Asfaltový beton vrstva obrusná ACO 11 +(ABS) tř. I tl 50 mm š do 3 m z nemodifikovaného asfaltu</t>
  </si>
  <si>
    <t>37</t>
  </si>
  <si>
    <t>596211113</t>
  </si>
  <si>
    <t>Kladení zámkové dlažby komunikací pro pěší tl 60 mm skupiny A pl přes 300 m2</t>
  </si>
  <si>
    <t>38</t>
  </si>
  <si>
    <t>592452180</t>
  </si>
  <si>
    <t>dlažba zámková přírodní 20x10x6 cm</t>
  </si>
  <si>
    <t>39</t>
  </si>
  <si>
    <t>592451190</t>
  </si>
  <si>
    <t>dlažba zámková slepecká 20x10x6 cm barevná červená</t>
  </si>
  <si>
    <t>40</t>
  </si>
  <si>
    <t>592452090</t>
  </si>
  <si>
    <t>dlažba zámková barevná 20x10x6 cm červená</t>
  </si>
  <si>
    <t>41</t>
  </si>
  <si>
    <t>596211211</t>
  </si>
  <si>
    <t>Kladení zámkové dlažby komunikací pro pěší tl 80 mm skupiny A pl do 100 m2</t>
  </si>
  <si>
    <t>42</t>
  </si>
  <si>
    <t>592451190R</t>
  </si>
  <si>
    <t>dlažba zámková slepecká 20x10x8 cm barevná červená</t>
  </si>
  <si>
    <t>43</t>
  </si>
  <si>
    <t>592452170</t>
  </si>
  <si>
    <t>dlažba zámková přírodní 20x10x8 cm</t>
  </si>
  <si>
    <t>44</t>
  </si>
  <si>
    <t>592452080</t>
  </si>
  <si>
    <t>dlažba zámková barevná 20x10x8 cm písková</t>
  </si>
  <si>
    <t>45</t>
  </si>
  <si>
    <t>599141111</t>
  </si>
  <si>
    <t>Vyplnění spár mezi silničními dílci živičnou zálivkou</t>
  </si>
  <si>
    <t>Trubní vedení</t>
  </si>
  <si>
    <t>46</t>
  </si>
  <si>
    <t>899231111</t>
  </si>
  <si>
    <t>Výšková úprava uličního vstupu nebo vpusti do 200 mm zvýšením mříže</t>
  </si>
  <si>
    <t>kus</t>
  </si>
  <si>
    <t>47</t>
  </si>
  <si>
    <t>899331111</t>
  </si>
  <si>
    <t>Výšková úprava uličního vstupu nebo vpusti do 200 mm zvýšením poklopu</t>
  </si>
  <si>
    <t>48</t>
  </si>
  <si>
    <t>899431111</t>
  </si>
  <si>
    <t>Výšková úprava uličního vstupu nebo vpusti do 200 mm zvýšením krycího hrnce, šoupěte nebo hydrantu</t>
  </si>
  <si>
    <t>Ostatní konstrukce a práce-bourání</t>
  </si>
  <si>
    <t>49</t>
  </si>
  <si>
    <t>914111111</t>
  </si>
  <si>
    <t>Montáž svislé dopravní značky do velikosti 1 m2 objímkami na sloupek nebo konzolu</t>
  </si>
  <si>
    <t>50</t>
  </si>
  <si>
    <t>404441110</t>
  </si>
  <si>
    <t>značka svislá zákazová B FeZn NK 700 mm</t>
  </si>
  <si>
    <t>51</t>
  </si>
  <si>
    <t>914511112</t>
  </si>
  <si>
    <t>Montáž sloupku dopravních značek délky do 3,5 m s betonovým základem a patkou</t>
  </si>
  <si>
    <t>52</t>
  </si>
  <si>
    <t>404452250</t>
  </si>
  <si>
    <t>sloupek Zn 60 - 350</t>
  </si>
  <si>
    <t>53</t>
  </si>
  <si>
    <t>404452400</t>
  </si>
  <si>
    <t>patka hliníková HP 60</t>
  </si>
  <si>
    <t>54</t>
  </si>
  <si>
    <t>404452530</t>
  </si>
  <si>
    <t>víčko plastové na sloupek 60</t>
  </si>
  <si>
    <t>55</t>
  </si>
  <si>
    <t>404452560</t>
  </si>
  <si>
    <t>upínací svorka na sloupek US 60</t>
  </si>
  <si>
    <t>56</t>
  </si>
  <si>
    <t>915111115</t>
  </si>
  <si>
    <t>Vodorovné dopravní značení šířky 125 mm žlutou barvou dělící čáry souvislé</t>
  </si>
  <si>
    <t>57</t>
  </si>
  <si>
    <t>915131115</t>
  </si>
  <si>
    <t>Vodorovné dopravní značení žlutou barvou přechody pro chodce, šipky, symboly</t>
  </si>
  <si>
    <t>58</t>
  </si>
  <si>
    <t>915231112</t>
  </si>
  <si>
    <t>Vodorovné dopravní značení retroreflexním bílým plastem přechody pro chodce, šipky nebo symboly</t>
  </si>
  <si>
    <t>59</t>
  </si>
  <si>
    <t>915611111</t>
  </si>
  <si>
    <t>Předznačení vodorovného liniového značení</t>
  </si>
  <si>
    <t>60</t>
  </si>
  <si>
    <t>915621111</t>
  </si>
  <si>
    <t>Předznačení vodorovného plošného značení</t>
  </si>
  <si>
    <t>61</t>
  </si>
  <si>
    <t>916111122</t>
  </si>
  <si>
    <t>Osazení obruby z drobných kostek bez boční opěry do lože z betonu prostého</t>
  </si>
  <si>
    <t>62</t>
  </si>
  <si>
    <t>916111123</t>
  </si>
  <si>
    <t>Osazení obruby z drobných kostek s boční opěrou do lože z betonu prostého</t>
  </si>
  <si>
    <t>63</t>
  </si>
  <si>
    <t>583801100</t>
  </si>
  <si>
    <t>kostka dlažební drobná, žula, I.jakost, velikost 10 cm</t>
  </si>
  <si>
    <t>64</t>
  </si>
  <si>
    <t>916131213</t>
  </si>
  <si>
    <t>Osazení silničního obrubníku betonového stojatého s boční opěrou do lože z betonu prostého</t>
  </si>
  <si>
    <t>65</t>
  </si>
  <si>
    <t>592174740</t>
  </si>
  <si>
    <t>obrubník betonový silniční ABO100/15/25 II 100 x 15 x 25 cm</t>
  </si>
  <si>
    <t>66</t>
  </si>
  <si>
    <t>592174750</t>
  </si>
  <si>
    <t>obrubník silniční ABO100/15/15 II šedý A 100x15x15 cm</t>
  </si>
  <si>
    <t>67</t>
  </si>
  <si>
    <t>592174760</t>
  </si>
  <si>
    <t>obrubník silniční ABO100/15/25 II šedý LV 100x15x25 cm</t>
  </si>
  <si>
    <t>68</t>
  </si>
  <si>
    <t>592174770</t>
  </si>
  <si>
    <t>obrubník silniční ABO100/15/25 II šedý PV 100x15x25 cm</t>
  </si>
  <si>
    <t>69</t>
  </si>
  <si>
    <t>916131213R</t>
  </si>
  <si>
    <t>Osazení silničního obrubníku betonového stojatého s boční opěrou do lože z betonu prostého - autobusová obruba</t>
  </si>
  <si>
    <t>70</t>
  </si>
  <si>
    <t>592175400</t>
  </si>
  <si>
    <t>obrubník HK přímý 40x33x100 cm šedý</t>
  </si>
  <si>
    <t>71</t>
  </si>
  <si>
    <t>592175410</t>
  </si>
  <si>
    <t>obrubník HK náběhový pravý 40x33-31x100 cm šedý</t>
  </si>
  <si>
    <t>72</t>
  </si>
  <si>
    <t>592175380</t>
  </si>
  <si>
    <t>obrubník HK přechodový pravý 40x31-H25x100 cm šedý</t>
  </si>
  <si>
    <t>73</t>
  </si>
  <si>
    <t>592175420</t>
  </si>
  <si>
    <t>obrubník HK náběhový levý 40x31-33x100 cm šedý</t>
  </si>
  <si>
    <t>74</t>
  </si>
  <si>
    <t>592175390</t>
  </si>
  <si>
    <t>obrubník HK přechodový levý 40xH25-31x100 cm šedý</t>
  </si>
  <si>
    <t>75</t>
  </si>
  <si>
    <t>916231213</t>
  </si>
  <si>
    <t>Osazení chodníkového obrubníku betonového stojatého s boční opěrou do lože z betonu prostého</t>
  </si>
  <si>
    <t>76</t>
  </si>
  <si>
    <t>592174100</t>
  </si>
  <si>
    <t>obrubník betonový chodníkový ABO 100/10/25 II nat 100x10x25 cm</t>
  </si>
  <si>
    <t>77</t>
  </si>
  <si>
    <t>919735112</t>
  </si>
  <si>
    <t>Řezání stávajícího živičného krytu hl do 100 mm</t>
  </si>
  <si>
    <t>78</t>
  </si>
  <si>
    <t>919735113</t>
  </si>
  <si>
    <t>Řezání stávajícího živičného krytu hl do 150 mm</t>
  </si>
  <si>
    <t>79</t>
  </si>
  <si>
    <t>938909331</t>
  </si>
  <si>
    <t>Čištění vozovek metením ručně podkladu nebo krytu betonového nebo živičného</t>
  </si>
  <si>
    <t>80</t>
  </si>
  <si>
    <t>966006132</t>
  </si>
  <si>
    <t>Odstranění značek dopravních nebo orientačních se sloupky s betonovými patkami</t>
  </si>
  <si>
    <t>81</t>
  </si>
  <si>
    <t>976071111</t>
  </si>
  <si>
    <t>Vybourání kovových madel a zábradlí</t>
  </si>
  <si>
    <t>82</t>
  </si>
  <si>
    <t>9998</t>
  </si>
  <si>
    <t>Dodání a uložení PVC rezervní chráničky DN100 se zatahovacím lankem</t>
  </si>
  <si>
    <t>83</t>
  </si>
  <si>
    <t>9999</t>
  </si>
  <si>
    <t>Dodání a uložení PVC půlené chráničky DN150</t>
  </si>
  <si>
    <t>997</t>
  </si>
  <si>
    <t>Přesun sutě</t>
  </si>
  <si>
    <t>84</t>
  </si>
  <si>
    <t>997221815</t>
  </si>
  <si>
    <t>Poplatek za uložení betonového odpadu na skládce (skládkovné)</t>
  </si>
  <si>
    <t>85</t>
  </si>
  <si>
    <t>997221845</t>
  </si>
  <si>
    <t>Poplatek za uložení odpadu z asfaltových povrchů na skládce (skládkovné)</t>
  </si>
  <si>
    <t>86</t>
  </si>
  <si>
    <t>997221855</t>
  </si>
  <si>
    <t>Poplatek za uložení odpadu z kameniva na skládce (skládkovné)</t>
  </si>
  <si>
    <t>87</t>
  </si>
  <si>
    <t>997321511</t>
  </si>
  <si>
    <t>Vodorovná doprava suti a vybouraných hmot po suchu do 1 km</t>
  </si>
  <si>
    <t>88</t>
  </si>
  <si>
    <t>997321519</t>
  </si>
  <si>
    <t>Příplatek ZKD 1km vodorovné dopravy suti a vybouraných hmot po suchu</t>
  </si>
  <si>
    <t>998</t>
  </si>
  <si>
    <t>Přesun hmot</t>
  </si>
  <si>
    <t>89</t>
  </si>
  <si>
    <t>998225111</t>
  </si>
  <si>
    <t>Přesun hmot pro pozemní komunikace s krytem z kamene, monolitickým betonovým nebo živičným</t>
  </si>
  <si>
    <t>VRN</t>
  </si>
  <si>
    <t>Vedlejší rozpočtové náklady</t>
  </si>
  <si>
    <t>VRN3</t>
  </si>
  <si>
    <t>Zařízení staveniště</t>
  </si>
  <si>
    <t>90</t>
  </si>
  <si>
    <t>034403000</t>
  </si>
  <si>
    <t>Dopravní značení na staveništi - přechodné dopravní značení</t>
  </si>
  <si>
    <t>Kč</t>
  </si>
  <si>
    <t>SO 101</t>
  </si>
  <si>
    <t>Chodníky a autobusové zastávky</t>
  </si>
  <si>
    <t>Neuznatelné náklady SFDI</t>
  </si>
  <si>
    <t>SO 401.1</t>
  </si>
  <si>
    <t>Veřejné osvětlení - přechody pro chodce</t>
  </si>
  <si>
    <t>Veřejné osvětlení - uliční osvětlení</t>
  </si>
  <si>
    <t>Chodníky</t>
  </si>
  <si>
    <t>Objednatel:</t>
  </si>
  <si>
    <t>Město Valtice</t>
  </si>
  <si>
    <t>Zhotovitel:</t>
  </si>
  <si>
    <t>TREPART s.r.o.</t>
  </si>
  <si>
    <t>ČÁST 1</t>
  </si>
  <si>
    <t>ČÁST 2</t>
  </si>
  <si>
    <t>SoD</t>
  </si>
  <si>
    <t>STAVEBNÍ OBJEKT</t>
  </si>
  <si>
    <t>SOD</t>
  </si>
  <si>
    <t>ZBÝVÁ  - MÉNĚPRÁCE</t>
  </si>
  <si>
    <t>SO 401.2 NEU</t>
  </si>
  <si>
    <t>SO 101.1 NEU</t>
  </si>
  <si>
    <t>Celkem</t>
  </si>
  <si>
    <t>Méněpráce dodatek č.1</t>
  </si>
  <si>
    <t>Za provedené dílo</t>
  </si>
  <si>
    <t>SO 101 - Chodníky a autobusové zastávky</t>
  </si>
  <si>
    <t>Příloda dodatku č.1 - BEZBARIÉROVÉ CHODNÍKY VALTICE IV. ETAPA</t>
  </si>
  <si>
    <t xml:space="preserve">   Za provedené dílo</t>
  </si>
  <si>
    <t>MÉNĚPRÁCE - dodatek č.1</t>
  </si>
  <si>
    <t>POLOŽKOVÝ ROZPOČET MÉNĚPEACÍ - BEZBARIÉROVÉ CHODNÍKY VALTICE IV. ETAPA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</si>
</sst>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0;\-#,##0.0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Trebuchet MS"/>
      <charset val="238"/>
    </font>
    <font>
      <b/>
      <sz val="12"/>
      <color indexed="16"/>
      <name val="Trebuchet MS"/>
      <charset val="238"/>
    </font>
    <font>
      <sz val="8"/>
      <color indexed="56"/>
      <name val="Trebuchet MS"/>
      <charset val="238"/>
    </font>
    <font>
      <sz val="12"/>
      <color indexed="56"/>
      <name val="Trebuchet MS"/>
      <charset val="238"/>
    </font>
    <font>
      <sz val="10"/>
      <color indexed="56"/>
      <name val="Trebuchet MS"/>
      <charset val="238"/>
    </font>
    <font>
      <i/>
      <sz val="8"/>
      <color indexed="12"/>
      <name val="Trebuchet MS"/>
      <charset val="238"/>
    </font>
    <font>
      <b/>
      <sz val="11"/>
      <color indexed="56"/>
      <name val="Trebuchet MS"/>
      <charset val="238"/>
    </font>
    <font>
      <b/>
      <sz val="14"/>
      <color theme="1"/>
      <name val="Calibri"/>
      <family val="2"/>
      <charset val="238"/>
      <scheme val="minor"/>
    </font>
    <font>
      <sz val="10"/>
      <color indexed="56"/>
      <name val="Trebuchet MS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name val="Trebuchet MS"/>
      <family val="2"/>
      <charset val="238"/>
    </font>
    <font>
      <sz val="11"/>
      <color theme="0" tint="-0.24997711111789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  <protection locked="0"/>
    </xf>
    <xf numFmtId="164" fontId="5" fillId="0" borderId="0" xfId="0" applyNumberFormat="1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164" fontId="6" fillId="0" borderId="0" xfId="0" applyNumberFormat="1" applyFont="1" applyAlignment="1" applyProtection="1">
      <alignment horizontal="right"/>
    </xf>
    <xf numFmtId="0" fontId="0" fillId="0" borderId="3" xfId="0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center" vertical="center" wrapText="1"/>
    </xf>
    <xf numFmtId="165" fontId="0" fillId="0" borderId="3" xfId="0" applyNumberFormat="1" applyFont="1" applyBorder="1" applyAlignment="1" applyProtection="1">
      <alignment horizontal="right" vertical="center"/>
    </xf>
    <xf numFmtId="164" fontId="0" fillId="3" borderId="3" xfId="0" applyNumberFormat="1" applyFont="1" applyFill="1" applyBorder="1" applyAlignment="1" applyProtection="1">
      <alignment horizontal="right" vertical="center"/>
      <protection locked="0"/>
    </xf>
    <xf numFmtId="164" fontId="0" fillId="0" borderId="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164" fontId="6" fillId="0" borderId="0" xfId="0" applyNumberFormat="1" applyFont="1" applyAlignment="1" applyProtection="1">
      <alignment vertical="center"/>
    </xf>
    <xf numFmtId="3" fontId="0" fillId="0" borderId="0" xfId="0" applyNumberFormat="1"/>
    <xf numFmtId="3" fontId="8" fillId="0" borderId="0" xfId="0" applyNumberFormat="1" applyFont="1" applyAlignment="1" applyProtection="1">
      <alignment vertical="center"/>
    </xf>
    <xf numFmtId="0" fontId="1" fillId="0" borderId="0" xfId="0" applyFont="1"/>
    <xf numFmtId="0" fontId="9" fillId="0" borderId="0" xfId="0" applyFont="1"/>
    <xf numFmtId="0" fontId="0" fillId="0" borderId="5" xfId="0" applyBorder="1"/>
    <xf numFmtId="3" fontId="0" fillId="0" borderId="5" xfId="0" applyNumberFormat="1" applyBorder="1"/>
    <xf numFmtId="0" fontId="0" fillId="0" borderId="0" xfId="0" applyBorder="1"/>
    <xf numFmtId="3" fontId="0" fillId="0" borderId="0" xfId="0" applyNumberFormat="1" applyBorder="1"/>
    <xf numFmtId="0" fontId="0" fillId="0" borderId="6" xfId="0" applyBorder="1"/>
    <xf numFmtId="3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10" fillId="0" borderId="9" xfId="0" applyFont="1" applyBorder="1" applyAlignment="1" applyProtection="1">
      <alignment horizontal="left" vertical="center" wrapText="1"/>
    </xf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8" fillId="0" borderId="12" xfId="0" applyNumberFormat="1" applyFont="1" applyBorder="1" applyAlignment="1" applyProtection="1">
      <alignment vertical="center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5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left" vertical="center" wrapText="1"/>
    </xf>
    <xf numFmtId="0" fontId="13" fillId="0" borderId="6" xfId="0" applyFont="1" applyBorder="1" applyAlignment="1" applyProtection="1">
      <alignment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/>
    </xf>
    <xf numFmtId="3" fontId="3" fillId="0" borderId="6" xfId="0" applyNumberFormat="1" applyFont="1" applyBorder="1" applyAlignment="1" applyProtection="1">
      <alignment horizontal="left" vertical="center"/>
    </xf>
    <xf numFmtId="3" fontId="3" fillId="0" borderId="13" xfId="0" applyNumberFormat="1" applyFont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165" fontId="0" fillId="0" borderId="3" xfId="0" applyNumberFormat="1" applyFont="1" applyFill="1" applyBorder="1" applyAlignment="1" applyProtection="1">
      <alignment horizontal="right" vertical="center"/>
    </xf>
    <xf numFmtId="164" fontId="0" fillId="0" borderId="3" xfId="0" applyNumberFormat="1" applyFont="1" applyFill="1" applyBorder="1" applyAlignment="1" applyProtection="1">
      <alignment horizontal="right" vertical="center"/>
      <protection locked="0"/>
    </xf>
    <xf numFmtId="164" fontId="0" fillId="0" borderId="3" xfId="0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7" fillId="0" borderId="3" xfId="0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65" fontId="7" fillId="0" borderId="3" xfId="0" applyNumberFormat="1" applyFont="1" applyFill="1" applyBorder="1" applyAlignment="1" applyProtection="1">
      <alignment horizontal="right" vertical="center"/>
    </xf>
    <xf numFmtId="164" fontId="7" fillId="0" borderId="3" xfId="0" applyNumberFormat="1" applyFont="1" applyFill="1" applyBorder="1" applyAlignment="1" applyProtection="1">
      <alignment horizontal="right" vertical="center"/>
      <protection locked="0"/>
    </xf>
    <xf numFmtId="164" fontId="7" fillId="0" borderId="3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164" fontId="6" fillId="0" borderId="0" xfId="0" applyNumberFormat="1" applyFont="1" applyFill="1" applyAlignment="1" applyProtection="1">
      <alignment horizontal="right"/>
    </xf>
    <xf numFmtId="9" fontId="0" fillId="0" borderId="0" xfId="0" applyNumberFormat="1" applyFill="1"/>
    <xf numFmtId="0" fontId="5" fillId="0" borderId="0" xfId="0" applyFont="1" applyFill="1" applyAlignment="1" applyProtection="1">
      <alignment horizontal="left"/>
    </xf>
    <xf numFmtId="164" fontId="5" fillId="0" borderId="0" xfId="0" applyNumberFormat="1" applyFont="1" applyFill="1" applyAlignment="1" applyProtection="1">
      <alignment horizontal="right"/>
    </xf>
    <xf numFmtId="3" fontId="14" fillId="0" borderId="0" xfId="0" applyNumberFormat="1" applyFont="1"/>
    <xf numFmtId="3" fontId="14" fillId="0" borderId="12" xfId="0" applyNumberFormat="1" applyFont="1" applyBorder="1"/>
    <xf numFmtId="0" fontId="14" fillId="0" borderId="0" xfId="0" applyFont="1"/>
    <xf numFmtId="0" fontId="1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3" fontId="1" fillId="4" borderId="12" xfId="0" applyNumberFormat="1" applyFont="1" applyFill="1" applyBorder="1" applyAlignment="1">
      <alignment horizontal="center" vertical="center" wrapText="1"/>
    </xf>
    <xf numFmtId="3" fontId="15" fillId="0" borderId="0" xfId="0" applyNumberFormat="1" applyFont="1"/>
    <xf numFmtId="3" fontId="15" fillId="0" borderId="12" xfId="0" applyNumberFormat="1" applyFont="1" applyBorder="1"/>
    <xf numFmtId="3" fontId="11" fillId="0" borderId="10" xfId="0" applyNumberFormat="1" applyFont="1" applyBorder="1"/>
    <xf numFmtId="3" fontId="16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6"/>
  <sheetViews>
    <sheetView tabSelected="1" topLeftCell="B1" workbookViewId="0">
      <selection activeCell="E16" sqref="E16"/>
    </sheetView>
  </sheetViews>
  <sheetFormatPr defaultRowHeight="15.05" x14ac:dyDescent="0.3"/>
  <cols>
    <col min="2" max="2" width="11.77734375" bestFit="1" customWidth="1"/>
    <col min="3" max="3" width="34.88671875" customWidth="1"/>
    <col min="4" max="4" width="11.6640625" style="23" customWidth="1"/>
    <col min="5" max="5" width="11.33203125" style="23" bestFit="1" customWidth="1"/>
    <col min="6" max="6" width="12.21875" style="23" customWidth="1"/>
  </cols>
  <sheetData>
    <row r="1" spans="1:11" x14ac:dyDescent="0.3">
      <c r="B1" s="80" t="s">
        <v>326</v>
      </c>
      <c r="C1" s="80"/>
      <c r="D1" s="80"/>
      <c r="E1" s="80"/>
      <c r="F1" s="80"/>
    </row>
    <row r="2" spans="1:11" ht="18.350000000000001" customHeight="1" x14ac:dyDescent="0.3">
      <c r="B2" s="80"/>
      <c r="C2" s="80"/>
      <c r="D2" s="80"/>
      <c r="E2" s="80"/>
      <c r="F2" s="80"/>
    </row>
    <row r="4" spans="1:11" x14ac:dyDescent="0.3">
      <c r="B4" t="s">
        <v>310</v>
      </c>
      <c r="C4" t="s">
        <v>311</v>
      </c>
    </row>
    <row r="5" spans="1:11" x14ac:dyDescent="0.3">
      <c r="B5" t="s">
        <v>312</v>
      </c>
      <c r="C5" t="s">
        <v>313</v>
      </c>
    </row>
    <row r="6" spans="1:11" x14ac:dyDescent="0.3">
      <c r="A6" s="31"/>
      <c r="B6" s="31"/>
      <c r="C6" s="31"/>
      <c r="D6" s="32"/>
      <c r="E6" s="32"/>
      <c r="F6" s="32"/>
    </row>
    <row r="7" spans="1:11" s="44" customFormat="1" ht="39.950000000000003" customHeight="1" x14ac:dyDescent="0.3">
      <c r="A7" s="41"/>
      <c r="B7" s="79" t="s">
        <v>317</v>
      </c>
      <c r="C7" s="79"/>
      <c r="D7" s="42" t="s">
        <v>318</v>
      </c>
      <c r="E7" s="83" t="s">
        <v>327</v>
      </c>
      <c r="F7" s="43" t="s">
        <v>328</v>
      </c>
    </row>
    <row r="8" spans="1:11" x14ac:dyDescent="0.3">
      <c r="A8" s="27" t="s">
        <v>314</v>
      </c>
      <c r="B8" s="27" t="s">
        <v>303</v>
      </c>
      <c r="C8" s="27" t="s">
        <v>304</v>
      </c>
      <c r="D8" s="28">
        <v>2760052.74</v>
      </c>
      <c r="E8" s="37">
        <v>2667786.7200000002</v>
      </c>
      <c r="F8" s="28">
        <v>92266.004999999961</v>
      </c>
      <c r="G8" s="78"/>
      <c r="H8" s="76"/>
    </row>
    <row r="9" spans="1:11" x14ac:dyDescent="0.3">
      <c r="A9" s="29"/>
      <c r="B9" s="29" t="s">
        <v>321</v>
      </c>
      <c r="C9" s="29" t="s">
        <v>305</v>
      </c>
      <c r="D9" s="30">
        <v>26164.75</v>
      </c>
      <c r="E9" s="38">
        <v>26164.745000000003</v>
      </c>
      <c r="F9" s="30">
        <v>0</v>
      </c>
    </row>
    <row r="10" spans="1:11" x14ac:dyDescent="0.3">
      <c r="A10" s="29"/>
      <c r="B10" s="29" t="s">
        <v>306</v>
      </c>
      <c r="C10" s="29" t="s">
        <v>307</v>
      </c>
      <c r="D10" s="30">
        <v>251553.02</v>
      </c>
      <c r="E10" s="38">
        <v>251553.01499999998</v>
      </c>
      <c r="F10" s="30">
        <v>0</v>
      </c>
    </row>
    <row r="11" spans="1:11" x14ac:dyDescent="0.3">
      <c r="A11" s="31"/>
      <c r="B11" s="31" t="s">
        <v>320</v>
      </c>
      <c r="C11" s="31" t="s">
        <v>308</v>
      </c>
      <c r="D11" s="32">
        <v>553827.24</v>
      </c>
      <c r="E11" s="39">
        <v>553827.23499999999</v>
      </c>
      <c r="F11" s="32">
        <v>0</v>
      </c>
    </row>
    <row r="12" spans="1:11" ht="15.75" x14ac:dyDescent="0.3">
      <c r="D12" s="24">
        <v>3591597.75</v>
      </c>
      <c r="E12" s="40">
        <v>3499331.7150000003</v>
      </c>
      <c r="F12" s="24">
        <v>92266.004999999961</v>
      </c>
    </row>
    <row r="13" spans="1:11" x14ac:dyDescent="0.3">
      <c r="D13" s="76"/>
      <c r="E13" s="77"/>
    </row>
    <row r="14" spans="1:11" x14ac:dyDescent="0.3">
      <c r="D14" s="76"/>
      <c r="E14" s="77"/>
    </row>
    <row r="15" spans="1:11" ht="15.75" x14ac:dyDescent="0.3">
      <c r="A15" s="31"/>
      <c r="B15" s="51"/>
      <c r="C15" s="51"/>
      <c r="D15" s="52"/>
      <c r="E15" s="53"/>
      <c r="F15" s="52"/>
      <c r="G15" s="21"/>
      <c r="H15" s="21"/>
      <c r="I15" s="21"/>
      <c r="J15" s="21"/>
      <c r="K15" s="21"/>
    </row>
    <row r="16" spans="1:11" s="44" customFormat="1" ht="47.15" customHeight="1" x14ac:dyDescent="0.3">
      <c r="A16" s="41" t="s">
        <v>315</v>
      </c>
      <c r="B16" s="79" t="s">
        <v>317</v>
      </c>
      <c r="C16" s="79"/>
      <c r="D16" s="42" t="s">
        <v>318</v>
      </c>
      <c r="E16" s="83" t="s">
        <v>327</v>
      </c>
      <c r="F16" s="43" t="s">
        <v>319</v>
      </c>
    </row>
    <row r="17" spans="1:7" x14ac:dyDescent="0.3">
      <c r="A17" s="27"/>
      <c r="B17" s="45" t="s">
        <v>303</v>
      </c>
      <c r="C17" s="46" t="s">
        <v>309</v>
      </c>
      <c r="D17" s="28">
        <v>352264.56</v>
      </c>
      <c r="E17" s="37">
        <v>352264.56</v>
      </c>
      <c r="F17" s="28">
        <v>0</v>
      </c>
      <c r="G17" s="22"/>
    </row>
    <row r="18" spans="1:7" ht="15.05" customHeight="1" x14ac:dyDescent="0.3">
      <c r="A18" s="29"/>
      <c r="B18" s="47" t="s">
        <v>306</v>
      </c>
      <c r="C18" s="48" t="s">
        <v>307</v>
      </c>
      <c r="D18" s="30">
        <v>46927.839999999997</v>
      </c>
      <c r="E18" s="38">
        <v>46927.839999999997</v>
      </c>
      <c r="F18" s="30">
        <v>0</v>
      </c>
      <c r="G18" s="22"/>
    </row>
    <row r="19" spans="1:7" ht="15.05" customHeight="1" x14ac:dyDescent="0.3">
      <c r="A19" s="31"/>
      <c r="B19" s="49" t="s">
        <v>320</v>
      </c>
      <c r="C19" s="50" t="s">
        <v>308</v>
      </c>
      <c r="D19" s="32">
        <v>98740.790000000008</v>
      </c>
      <c r="E19" s="39">
        <v>98740.790000000008</v>
      </c>
      <c r="F19" s="32">
        <v>0</v>
      </c>
      <c r="G19" s="22"/>
    </row>
    <row r="20" spans="1:7" ht="15.75" x14ac:dyDescent="0.3">
      <c r="D20" s="24">
        <v>497933.19000000006</v>
      </c>
      <c r="E20" s="40">
        <v>497933.19000000006</v>
      </c>
      <c r="F20" s="24">
        <v>0</v>
      </c>
    </row>
    <row r="21" spans="1:7" x14ac:dyDescent="0.3">
      <c r="E21" s="85">
        <f>E20*1.21</f>
        <v>602499.15990000009</v>
      </c>
    </row>
    <row r="22" spans="1:7" ht="15.75" thickBot="1" x14ac:dyDescent="0.35">
      <c r="E22" s="85">
        <f>E21-E20</f>
        <v>104565.96990000003</v>
      </c>
    </row>
    <row r="23" spans="1:7" ht="15.75" thickBot="1" x14ac:dyDescent="0.35">
      <c r="A23" s="33"/>
      <c r="B23" s="34"/>
      <c r="C23" s="35" t="s">
        <v>322</v>
      </c>
      <c r="D23" s="36">
        <f>D20+D12</f>
        <v>4089530.94</v>
      </c>
      <c r="E23" s="87">
        <f>E20+E12</f>
        <v>3997264.9050000003</v>
      </c>
      <c r="F23" s="86">
        <f t="shared" ref="F23" si="0">F20+F12</f>
        <v>92266.004999999961</v>
      </c>
    </row>
    <row r="24" spans="1:7" x14ac:dyDescent="0.3">
      <c r="D24" s="84">
        <f>D23*1.21</f>
        <v>4948332.4374000002</v>
      </c>
      <c r="E24" s="84">
        <f>E23*1.21</f>
        <v>4836690.5350500001</v>
      </c>
    </row>
    <row r="25" spans="1:7" x14ac:dyDescent="0.3">
      <c r="D25" s="84">
        <f>D24-D23</f>
        <v>858801.49740000023</v>
      </c>
      <c r="E25" s="84">
        <f>E24-E23</f>
        <v>839425.6300499998</v>
      </c>
    </row>
    <row r="26" spans="1:7" x14ac:dyDescent="0.3">
      <c r="D26" s="84"/>
      <c r="E26" s="84"/>
    </row>
  </sheetData>
  <mergeCells count="3">
    <mergeCell ref="B7:C7"/>
    <mergeCell ref="B16:C16"/>
    <mergeCell ref="B1:F2"/>
  </mergeCells>
  <pageMargins left="0.52" right="0.33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04"/>
  <sheetViews>
    <sheetView topLeftCell="B1" workbookViewId="0">
      <selection activeCell="D1" sqref="D1"/>
    </sheetView>
  </sheetViews>
  <sheetFormatPr defaultRowHeight="15.05" x14ac:dyDescent="0.3"/>
  <cols>
    <col min="3" max="3" width="11.44140625" customWidth="1"/>
    <col min="4" max="4" width="38.44140625" customWidth="1"/>
    <col min="6" max="6" width="9.88671875" bestFit="1" customWidth="1"/>
    <col min="8" max="8" width="14" bestFit="1" customWidth="1"/>
    <col min="9" max="9" width="9.88671875" hidden="1" customWidth="1"/>
    <col min="10" max="10" width="14" hidden="1" customWidth="1"/>
    <col min="11" max="11" width="7.44140625" bestFit="1" customWidth="1"/>
    <col min="12" max="12" width="12.109375" bestFit="1" customWidth="1"/>
  </cols>
  <sheetData>
    <row r="1" spans="1:12" ht="18.350000000000001" x14ac:dyDescent="0.35">
      <c r="B1" s="26" t="s">
        <v>329</v>
      </c>
    </row>
    <row r="2" spans="1:12" x14ac:dyDescent="0.3">
      <c r="B2" t="s">
        <v>325</v>
      </c>
    </row>
    <row r="3" spans="1:12" s="25" customFormat="1" ht="29" customHeight="1" x14ac:dyDescent="0.3">
      <c r="F3" s="81" t="s">
        <v>316</v>
      </c>
      <c r="G3" s="81"/>
      <c r="H3" s="81"/>
      <c r="I3" s="81" t="s">
        <v>324</v>
      </c>
      <c r="J3" s="81"/>
      <c r="K3" s="82" t="s">
        <v>323</v>
      </c>
      <c r="L3" s="82"/>
    </row>
    <row r="4" spans="1:12" ht="24.9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  <c r="I4" s="2" t="s">
        <v>5</v>
      </c>
      <c r="J4" s="2" t="s">
        <v>7</v>
      </c>
      <c r="K4" s="2" t="s">
        <v>5</v>
      </c>
      <c r="L4" s="2" t="s">
        <v>7</v>
      </c>
    </row>
    <row r="5" spans="1:12" ht="15.75" x14ac:dyDescent="0.3">
      <c r="A5" s="4" t="s">
        <v>8</v>
      </c>
      <c r="B5" s="5"/>
      <c r="C5" s="5"/>
      <c r="D5" s="5"/>
      <c r="E5" s="5"/>
      <c r="F5" s="5"/>
      <c r="G5" s="6"/>
      <c r="H5" s="7">
        <v>2760052.74</v>
      </c>
      <c r="I5" s="5"/>
      <c r="J5" s="7">
        <f>J6+J102</f>
        <v>2667786.7200000002</v>
      </c>
      <c r="K5" s="5"/>
      <c r="L5" s="7">
        <f>L6+L102</f>
        <v>92266.004999999961</v>
      </c>
    </row>
    <row r="6" spans="1:12" ht="16.399999999999999" x14ac:dyDescent="0.35">
      <c r="A6" s="8"/>
      <c r="B6" s="8" t="s">
        <v>9</v>
      </c>
      <c r="C6" s="9" t="s">
        <v>10</v>
      </c>
      <c r="D6" s="9" t="s">
        <v>11</v>
      </c>
      <c r="E6" s="8"/>
      <c r="F6" s="8"/>
      <c r="G6" s="10"/>
      <c r="H6" s="11">
        <v>2747552.74</v>
      </c>
      <c r="I6" s="8"/>
      <c r="J6" s="11">
        <f>J7+J37+J54+J58+J94+J100</f>
        <v>2655286.7200000002</v>
      </c>
      <c r="K6" s="8"/>
      <c r="L6" s="11">
        <f>L7+L37+L54+L58+L94+L100</f>
        <v>92266.004999999961</v>
      </c>
    </row>
    <row r="7" spans="1:12" ht="15.75" x14ac:dyDescent="0.35">
      <c r="A7" s="8"/>
      <c r="B7" s="8" t="s">
        <v>9</v>
      </c>
      <c r="C7" s="12" t="s">
        <v>12</v>
      </c>
      <c r="D7" s="12" t="s">
        <v>13</v>
      </c>
      <c r="E7" s="8"/>
      <c r="F7" s="8"/>
      <c r="G7" s="10"/>
      <c r="H7" s="13">
        <v>375344.27000000008</v>
      </c>
      <c r="I7" s="8"/>
      <c r="J7" s="13">
        <f>SUM(J8:J36)</f>
        <v>363228.45500000007</v>
      </c>
      <c r="K7" s="8"/>
      <c r="L7" s="13">
        <f>SUM(L8:L36)</f>
        <v>12115.800000000001</v>
      </c>
    </row>
    <row r="8" spans="1:12" ht="30.15" x14ac:dyDescent="0.3">
      <c r="A8" s="14" t="s">
        <v>12</v>
      </c>
      <c r="B8" s="14" t="s">
        <v>14</v>
      </c>
      <c r="C8" s="15" t="s">
        <v>15</v>
      </c>
      <c r="D8" s="16" t="s">
        <v>16</v>
      </c>
      <c r="E8" s="17" t="s">
        <v>17</v>
      </c>
      <c r="F8" s="18">
        <v>12.7</v>
      </c>
      <c r="G8" s="19">
        <v>33</v>
      </c>
      <c r="H8" s="20">
        <v>419.1</v>
      </c>
      <c r="I8" s="18">
        <v>12.7</v>
      </c>
      <c r="J8" s="20">
        <f>I8*G8</f>
        <v>419.09999999999997</v>
      </c>
      <c r="K8" s="18">
        <f>F8-I8</f>
        <v>0</v>
      </c>
      <c r="L8" s="20">
        <f>K8*G8</f>
        <v>0</v>
      </c>
    </row>
    <row r="9" spans="1:12" ht="30.15" x14ac:dyDescent="0.3">
      <c r="A9" s="14" t="s">
        <v>18</v>
      </c>
      <c r="B9" s="14" t="s">
        <v>14</v>
      </c>
      <c r="C9" s="15" t="s">
        <v>19</v>
      </c>
      <c r="D9" s="16" t="s">
        <v>20</v>
      </c>
      <c r="E9" s="17" t="s">
        <v>17</v>
      </c>
      <c r="F9" s="18">
        <v>139</v>
      </c>
      <c r="G9" s="19">
        <v>60</v>
      </c>
      <c r="H9" s="20">
        <v>8340</v>
      </c>
      <c r="I9" s="18">
        <v>139</v>
      </c>
      <c r="J9" s="20">
        <f t="shared" ref="J9:J72" si="0">I9*G9</f>
        <v>8340</v>
      </c>
      <c r="K9" s="18">
        <f t="shared" ref="K9:K72" si="1">F9-I9</f>
        <v>0</v>
      </c>
      <c r="L9" s="20">
        <f t="shared" ref="L9:L36" si="2">K9*G9</f>
        <v>0</v>
      </c>
    </row>
    <row r="10" spans="1:12" ht="30.15" x14ac:dyDescent="0.3">
      <c r="A10" s="14" t="s">
        <v>21</v>
      </c>
      <c r="B10" s="14" t="s">
        <v>14</v>
      </c>
      <c r="C10" s="15" t="s">
        <v>22</v>
      </c>
      <c r="D10" s="16" t="s">
        <v>23</v>
      </c>
      <c r="E10" s="17" t="s">
        <v>17</v>
      </c>
      <c r="F10" s="18">
        <v>12.4</v>
      </c>
      <c r="G10" s="19">
        <v>350</v>
      </c>
      <c r="H10" s="20">
        <v>4340</v>
      </c>
      <c r="I10" s="18">
        <v>12.4</v>
      </c>
      <c r="J10" s="20">
        <f t="shared" si="0"/>
        <v>4340</v>
      </c>
      <c r="K10" s="18">
        <f t="shared" si="1"/>
        <v>0</v>
      </c>
      <c r="L10" s="20">
        <f t="shared" si="2"/>
        <v>0</v>
      </c>
    </row>
    <row r="11" spans="1:12" ht="30.15" x14ac:dyDescent="0.3">
      <c r="A11" s="14" t="s">
        <v>24</v>
      </c>
      <c r="B11" s="14" t="s">
        <v>14</v>
      </c>
      <c r="C11" s="15" t="s">
        <v>25</v>
      </c>
      <c r="D11" s="16" t="s">
        <v>26</v>
      </c>
      <c r="E11" s="17" t="s">
        <v>17</v>
      </c>
      <c r="F11" s="18">
        <v>33.6</v>
      </c>
      <c r="G11" s="19">
        <v>350</v>
      </c>
      <c r="H11" s="20">
        <v>11760</v>
      </c>
      <c r="I11" s="18">
        <v>33.6</v>
      </c>
      <c r="J11" s="20">
        <f t="shared" si="0"/>
        <v>11760</v>
      </c>
      <c r="K11" s="18">
        <f t="shared" si="1"/>
        <v>0</v>
      </c>
      <c r="L11" s="20">
        <f t="shared" si="2"/>
        <v>0</v>
      </c>
    </row>
    <row r="12" spans="1:12" ht="30.15" x14ac:dyDescent="0.3">
      <c r="A12" s="14" t="s">
        <v>27</v>
      </c>
      <c r="B12" s="14" t="s">
        <v>14</v>
      </c>
      <c r="C12" s="15" t="s">
        <v>28</v>
      </c>
      <c r="D12" s="16" t="s">
        <v>29</v>
      </c>
      <c r="E12" s="17" t="s">
        <v>17</v>
      </c>
      <c r="F12" s="18">
        <v>3.9</v>
      </c>
      <c r="G12" s="19">
        <v>350</v>
      </c>
      <c r="H12" s="20">
        <v>1365</v>
      </c>
      <c r="I12" s="18">
        <v>3.9</v>
      </c>
      <c r="J12" s="20">
        <f t="shared" si="0"/>
        <v>1365</v>
      </c>
      <c r="K12" s="18">
        <f t="shared" si="1"/>
        <v>0</v>
      </c>
      <c r="L12" s="20">
        <f t="shared" si="2"/>
        <v>0</v>
      </c>
    </row>
    <row r="13" spans="1:12" ht="30.15" x14ac:dyDescent="0.3">
      <c r="A13" s="14" t="s">
        <v>30</v>
      </c>
      <c r="B13" s="14" t="s">
        <v>14</v>
      </c>
      <c r="C13" s="15" t="s">
        <v>31</v>
      </c>
      <c r="D13" s="16" t="s">
        <v>32</v>
      </c>
      <c r="E13" s="17" t="s">
        <v>17</v>
      </c>
      <c r="F13" s="18">
        <v>24</v>
      </c>
      <c r="G13" s="19">
        <v>200</v>
      </c>
      <c r="H13" s="20">
        <v>4800</v>
      </c>
      <c r="I13" s="18">
        <v>24</v>
      </c>
      <c r="J13" s="20">
        <f t="shared" si="0"/>
        <v>4800</v>
      </c>
      <c r="K13" s="18">
        <f t="shared" si="1"/>
        <v>0</v>
      </c>
      <c r="L13" s="20">
        <f t="shared" si="2"/>
        <v>0</v>
      </c>
    </row>
    <row r="14" spans="1:12" s="61" customFormat="1" ht="30.15" x14ac:dyDescent="0.3">
      <c r="A14" s="54" t="s">
        <v>33</v>
      </c>
      <c r="B14" s="54" t="s">
        <v>14</v>
      </c>
      <c r="C14" s="55" t="s">
        <v>34</v>
      </c>
      <c r="D14" s="56" t="s">
        <v>35</v>
      </c>
      <c r="E14" s="57" t="s">
        <v>17</v>
      </c>
      <c r="F14" s="58">
        <v>1452.155</v>
      </c>
      <c r="G14" s="59">
        <v>33</v>
      </c>
      <c r="H14" s="60">
        <v>47921.120000000003</v>
      </c>
      <c r="I14" s="58">
        <v>1452.155</v>
      </c>
      <c r="J14" s="60">
        <f t="shared" si="0"/>
        <v>47921.114999999998</v>
      </c>
      <c r="K14" s="58">
        <f t="shared" si="1"/>
        <v>0</v>
      </c>
      <c r="L14" s="60">
        <f t="shared" si="2"/>
        <v>0</v>
      </c>
    </row>
    <row r="15" spans="1:12" s="61" customFormat="1" ht="30.15" x14ac:dyDescent="0.3">
      <c r="A15" s="54" t="s">
        <v>36</v>
      </c>
      <c r="B15" s="54" t="s">
        <v>14</v>
      </c>
      <c r="C15" s="55" t="s">
        <v>37</v>
      </c>
      <c r="D15" s="56" t="s">
        <v>38</v>
      </c>
      <c r="E15" s="57" t="s">
        <v>17</v>
      </c>
      <c r="F15" s="58">
        <v>1447.9549999999999</v>
      </c>
      <c r="G15" s="59">
        <v>33</v>
      </c>
      <c r="H15" s="60">
        <v>47782.52</v>
      </c>
      <c r="I15" s="58">
        <v>1447.9549999999999</v>
      </c>
      <c r="J15" s="60">
        <f t="shared" si="0"/>
        <v>47782.514999999999</v>
      </c>
      <c r="K15" s="58">
        <f t="shared" si="1"/>
        <v>0</v>
      </c>
      <c r="L15" s="60">
        <f t="shared" si="2"/>
        <v>0</v>
      </c>
    </row>
    <row r="16" spans="1:12" s="61" customFormat="1" ht="30.15" x14ac:dyDescent="0.3">
      <c r="A16" s="54" t="s">
        <v>39</v>
      </c>
      <c r="B16" s="54" t="s">
        <v>14</v>
      </c>
      <c r="C16" s="55" t="s">
        <v>40</v>
      </c>
      <c r="D16" s="56" t="s">
        <v>41</v>
      </c>
      <c r="E16" s="57" t="s">
        <v>17</v>
      </c>
      <c r="F16" s="58">
        <v>336.55</v>
      </c>
      <c r="G16" s="59">
        <v>90</v>
      </c>
      <c r="H16" s="60">
        <v>30289.5</v>
      </c>
      <c r="I16" s="58">
        <f>F16*0.6</f>
        <v>201.93</v>
      </c>
      <c r="J16" s="60">
        <f t="shared" si="0"/>
        <v>18173.7</v>
      </c>
      <c r="K16" s="58">
        <f t="shared" si="1"/>
        <v>134.62</v>
      </c>
      <c r="L16" s="60">
        <f t="shared" si="2"/>
        <v>12115.800000000001</v>
      </c>
    </row>
    <row r="17" spans="1:12" s="61" customFormat="1" x14ac:dyDescent="0.3">
      <c r="A17" s="54" t="s">
        <v>42</v>
      </c>
      <c r="B17" s="54" t="s">
        <v>14</v>
      </c>
      <c r="C17" s="55" t="s">
        <v>43</v>
      </c>
      <c r="D17" s="56" t="s">
        <v>44</v>
      </c>
      <c r="E17" s="57" t="s">
        <v>45</v>
      </c>
      <c r="F17" s="58">
        <v>9</v>
      </c>
      <c r="G17" s="59">
        <v>200</v>
      </c>
      <c r="H17" s="60">
        <v>1800</v>
      </c>
      <c r="I17" s="58">
        <v>9</v>
      </c>
      <c r="J17" s="60">
        <f t="shared" si="0"/>
        <v>1800</v>
      </c>
      <c r="K17" s="58">
        <f t="shared" si="1"/>
        <v>0</v>
      </c>
      <c r="L17" s="60">
        <f t="shared" si="2"/>
        <v>0</v>
      </c>
    </row>
    <row r="18" spans="1:12" s="61" customFormat="1" x14ac:dyDescent="0.3">
      <c r="A18" s="54" t="s">
        <v>46</v>
      </c>
      <c r="B18" s="54" t="s">
        <v>14</v>
      </c>
      <c r="C18" s="55" t="s">
        <v>47</v>
      </c>
      <c r="D18" s="56" t="s">
        <v>48</v>
      </c>
      <c r="E18" s="57" t="s">
        <v>45</v>
      </c>
      <c r="F18" s="58">
        <v>1324.6</v>
      </c>
      <c r="G18" s="59">
        <v>40</v>
      </c>
      <c r="H18" s="60">
        <v>52984</v>
      </c>
      <c r="I18" s="58">
        <v>1324.6</v>
      </c>
      <c r="J18" s="60">
        <f t="shared" si="0"/>
        <v>52984</v>
      </c>
      <c r="K18" s="58">
        <f t="shared" si="1"/>
        <v>0</v>
      </c>
      <c r="L18" s="60">
        <f t="shared" si="2"/>
        <v>0</v>
      </c>
    </row>
    <row r="19" spans="1:12" s="61" customFormat="1" x14ac:dyDescent="0.3">
      <c r="A19" s="54" t="s">
        <v>49</v>
      </c>
      <c r="B19" s="54" t="s">
        <v>14</v>
      </c>
      <c r="C19" s="55" t="s">
        <v>50</v>
      </c>
      <c r="D19" s="56" t="s">
        <v>51</v>
      </c>
      <c r="E19" s="57" t="s">
        <v>45</v>
      </c>
      <c r="F19" s="58">
        <v>703</v>
      </c>
      <c r="G19" s="59">
        <v>40</v>
      </c>
      <c r="H19" s="60">
        <v>28120</v>
      </c>
      <c r="I19" s="58">
        <v>703</v>
      </c>
      <c r="J19" s="60">
        <f t="shared" si="0"/>
        <v>28120</v>
      </c>
      <c r="K19" s="58">
        <f t="shared" si="1"/>
        <v>0</v>
      </c>
      <c r="L19" s="60">
        <f t="shared" si="2"/>
        <v>0</v>
      </c>
    </row>
    <row r="20" spans="1:12" s="61" customFormat="1" x14ac:dyDescent="0.3">
      <c r="A20" s="54" t="s">
        <v>52</v>
      </c>
      <c r="B20" s="54" t="s">
        <v>14</v>
      </c>
      <c r="C20" s="55" t="s">
        <v>53</v>
      </c>
      <c r="D20" s="56" t="s">
        <v>54</v>
      </c>
      <c r="E20" s="57" t="s">
        <v>45</v>
      </c>
      <c r="F20" s="58">
        <v>12.5</v>
      </c>
      <c r="G20" s="59">
        <v>40</v>
      </c>
      <c r="H20" s="60">
        <v>500</v>
      </c>
      <c r="I20" s="58">
        <v>12.5</v>
      </c>
      <c r="J20" s="60">
        <f t="shared" si="0"/>
        <v>500</v>
      </c>
      <c r="K20" s="58">
        <f t="shared" si="1"/>
        <v>0</v>
      </c>
      <c r="L20" s="60">
        <f t="shared" si="2"/>
        <v>0</v>
      </c>
    </row>
    <row r="21" spans="1:12" s="61" customFormat="1" ht="30.15" x14ac:dyDescent="0.3">
      <c r="A21" s="54" t="s">
        <v>55</v>
      </c>
      <c r="B21" s="54" t="s">
        <v>14</v>
      </c>
      <c r="C21" s="55" t="s">
        <v>56</v>
      </c>
      <c r="D21" s="56" t="s">
        <v>57</v>
      </c>
      <c r="E21" s="57" t="s">
        <v>58</v>
      </c>
      <c r="F21" s="58">
        <v>58.395000000000003</v>
      </c>
      <c r="G21" s="59">
        <v>90</v>
      </c>
      <c r="H21" s="60">
        <v>5255.55</v>
      </c>
      <c r="I21" s="58">
        <v>58.395000000000003</v>
      </c>
      <c r="J21" s="60">
        <f t="shared" si="0"/>
        <v>5255.55</v>
      </c>
      <c r="K21" s="58">
        <f t="shared" si="1"/>
        <v>0</v>
      </c>
      <c r="L21" s="60">
        <f t="shared" si="2"/>
        <v>0</v>
      </c>
    </row>
    <row r="22" spans="1:12" s="61" customFormat="1" ht="30.15" x14ac:dyDescent="0.3">
      <c r="A22" s="54" t="s">
        <v>59</v>
      </c>
      <c r="B22" s="54" t="s">
        <v>14</v>
      </c>
      <c r="C22" s="55" t="s">
        <v>60</v>
      </c>
      <c r="D22" s="56" t="s">
        <v>61</v>
      </c>
      <c r="E22" s="57" t="s">
        <v>58</v>
      </c>
      <c r="F22" s="58">
        <v>58.395000000000003</v>
      </c>
      <c r="G22" s="59">
        <v>10</v>
      </c>
      <c r="H22" s="60">
        <v>583.95000000000005</v>
      </c>
      <c r="I22" s="58">
        <v>58.395000000000003</v>
      </c>
      <c r="J22" s="60">
        <f t="shared" si="0"/>
        <v>583.95000000000005</v>
      </c>
      <c r="K22" s="58">
        <f t="shared" si="1"/>
        <v>0</v>
      </c>
      <c r="L22" s="60">
        <f t="shared" si="2"/>
        <v>0</v>
      </c>
    </row>
    <row r="23" spans="1:12" s="61" customFormat="1" ht="30.15" x14ac:dyDescent="0.3">
      <c r="A23" s="54" t="s">
        <v>62</v>
      </c>
      <c r="B23" s="54" t="s">
        <v>14</v>
      </c>
      <c r="C23" s="55" t="s">
        <v>63</v>
      </c>
      <c r="D23" s="56" t="s">
        <v>64</v>
      </c>
      <c r="E23" s="57" t="s">
        <v>58</v>
      </c>
      <c r="F23" s="58">
        <v>1.45</v>
      </c>
      <c r="G23" s="59">
        <v>480</v>
      </c>
      <c r="H23" s="60">
        <v>696</v>
      </c>
      <c r="I23" s="58">
        <v>1.45</v>
      </c>
      <c r="J23" s="60">
        <f t="shared" si="0"/>
        <v>696</v>
      </c>
      <c r="K23" s="58">
        <f t="shared" si="1"/>
        <v>0</v>
      </c>
      <c r="L23" s="60">
        <f t="shared" si="2"/>
        <v>0</v>
      </c>
    </row>
    <row r="24" spans="1:12" s="61" customFormat="1" ht="30.15" x14ac:dyDescent="0.3">
      <c r="A24" s="54" t="s">
        <v>65</v>
      </c>
      <c r="B24" s="54" t="s">
        <v>14</v>
      </c>
      <c r="C24" s="55" t="s">
        <v>66</v>
      </c>
      <c r="D24" s="56" t="s">
        <v>67</v>
      </c>
      <c r="E24" s="57" t="s">
        <v>58</v>
      </c>
      <c r="F24" s="58">
        <v>1.45</v>
      </c>
      <c r="G24" s="59">
        <v>40</v>
      </c>
      <c r="H24" s="60">
        <v>58</v>
      </c>
      <c r="I24" s="58">
        <v>1.45</v>
      </c>
      <c r="J24" s="60">
        <f t="shared" si="0"/>
        <v>58</v>
      </c>
      <c r="K24" s="58">
        <f t="shared" si="1"/>
        <v>0</v>
      </c>
      <c r="L24" s="60">
        <f t="shared" si="2"/>
        <v>0</v>
      </c>
    </row>
    <row r="25" spans="1:12" s="61" customFormat="1" ht="30.15" x14ac:dyDescent="0.3">
      <c r="A25" s="54" t="s">
        <v>68</v>
      </c>
      <c r="B25" s="54" t="s">
        <v>14</v>
      </c>
      <c r="C25" s="55" t="s">
        <v>69</v>
      </c>
      <c r="D25" s="56" t="s">
        <v>70</v>
      </c>
      <c r="E25" s="57" t="s">
        <v>58</v>
      </c>
      <c r="F25" s="58">
        <v>0.87</v>
      </c>
      <c r="G25" s="59">
        <v>800</v>
      </c>
      <c r="H25" s="60">
        <v>696</v>
      </c>
      <c r="I25" s="58">
        <v>0.87</v>
      </c>
      <c r="J25" s="60">
        <f t="shared" si="0"/>
        <v>696</v>
      </c>
      <c r="K25" s="58">
        <f t="shared" si="1"/>
        <v>0</v>
      </c>
      <c r="L25" s="60">
        <f t="shared" si="2"/>
        <v>0</v>
      </c>
    </row>
    <row r="26" spans="1:12" s="61" customFormat="1" ht="45.2" x14ac:dyDescent="0.3">
      <c r="A26" s="54" t="s">
        <v>71</v>
      </c>
      <c r="B26" s="54" t="s">
        <v>14</v>
      </c>
      <c r="C26" s="55" t="s">
        <v>72</v>
      </c>
      <c r="D26" s="56" t="s">
        <v>73</v>
      </c>
      <c r="E26" s="57" t="s">
        <v>58</v>
      </c>
      <c r="F26" s="58">
        <v>0.87</v>
      </c>
      <c r="G26" s="59">
        <v>300</v>
      </c>
      <c r="H26" s="60">
        <v>261</v>
      </c>
      <c r="I26" s="58">
        <v>0.87</v>
      </c>
      <c r="J26" s="60">
        <f t="shared" si="0"/>
        <v>261</v>
      </c>
      <c r="K26" s="58">
        <f t="shared" si="1"/>
        <v>0</v>
      </c>
      <c r="L26" s="60">
        <f t="shared" si="2"/>
        <v>0</v>
      </c>
    </row>
    <row r="27" spans="1:12" s="61" customFormat="1" ht="30.15" x14ac:dyDescent="0.3">
      <c r="A27" s="54" t="s">
        <v>74</v>
      </c>
      <c r="B27" s="54" t="s">
        <v>14</v>
      </c>
      <c r="C27" s="55" t="s">
        <v>75</v>
      </c>
      <c r="D27" s="56" t="s">
        <v>76</v>
      </c>
      <c r="E27" s="57" t="s">
        <v>58</v>
      </c>
      <c r="F27" s="58">
        <v>29.135000000000002</v>
      </c>
      <c r="G27" s="59">
        <v>200</v>
      </c>
      <c r="H27" s="60">
        <v>5827</v>
      </c>
      <c r="I27" s="58">
        <v>29.135000000000002</v>
      </c>
      <c r="J27" s="60">
        <f t="shared" si="0"/>
        <v>5827</v>
      </c>
      <c r="K27" s="58">
        <f t="shared" si="1"/>
        <v>0</v>
      </c>
      <c r="L27" s="60">
        <f t="shared" si="2"/>
        <v>0</v>
      </c>
    </row>
    <row r="28" spans="1:12" s="61" customFormat="1" ht="45.2" x14ac:dyDescent="0.3">
      <c r="A28" s="54" t="s">
        <v>77</v>
      </c>
      <c r="B28" s="54" t="s">
        <v>14</v>
      </c>
      <c r="C28" s="55" t="s">
        <v>78</v>
      </c>
      <c r="D28" s="56" t="s">
        <v>79</v>
      </c>
      <c r="E28" s="57" t="s">
        <v>58</v>
      </c>
      <c r="F28" s="58">
        <v>378.755</v>
      </c>
      <c r="G28" s="59">
        <v>15</v>
      </c>
      <c r="H28" s="60">
        <v>5681.33</v>
      </c>
      <c r="I28" s="58">
        <v>378.755</v>
      </c>
      <c r="J28" s="60">
        <f t="shared" si="0"/>
        <v>5681.3249999999998</v>
      </c>
      <c r="K28" s="58">
        <f t="shared" si="1"/>
        <v>0</v>
      </c>
      <c r="L28" s="60">
        <f t="shared" si="2"/>
        <v>0</v>
      </c>
    </row>
    <row r="29" spans="1:12" s="61" customFormat="1" x14ac:dyDescent="0.3">
      <c r="A29" s="54" t="s">
        <v>80</v>
      </c>
      <c r="B29" s="54" t="s">
        <v>14</v>
      </c>
      <c r="C29" s="55" t="s">
        <v>81</v>
      </c>
      <c r="D29" s="56" t="s">
        <v>82</v>
      </c>
      <c r="E29" s="57" t="s">
        <v>58</v>
      </c>
      <c r="F29" s="58">
        <v>29.135000000000002</v>
      </c>
      <c r="G29" s="59">
        <v>20</v>
      </c>
      <c r="H29" s="60">
        <v>582.70000000000005</v>
      </c>
      <c r="I29" s="58">
        <v>29.135000000000002</v>
      </c>
      <c r="J29" s="60">
        <f t="shared" si="0"/>
        <v>582.70000000000005</v>
      </c>
      <c r="K29" s="58">
        <f t="shared" si="1"/>
        <v>0</v>
      </c>
      <c r="L29" s="60">
        <f t="shared" si="2"/>
        <v>0</v>
      </c>
    </row>
    <row r="30" spans="1:12" s="61" customFormat="1" ht="30.15" x14ac:dyDescent="0.3">
      <c r="A30" s="54" t="s">
        <v>83</v>
      </c>
      <c r="B30" s="54" t="s">
        <v>14</v>
      </c>
      <c r="C30" s="55" t="s">
        <v>84</v>
      </c>
      <c r="D30" s="56" t="s">
        <v>85</v>
      </c>
      <c r="E30" s="57" t="s">
        <v>86</v>
      </c>
      <c r="F30" s="58">
        <v>52.442999999999998</v>
      </c>
      <c r="G30" s="59">
        <v>260</v>
      </c>
      <c r="H30" s="60">
        <v>13635.18</v>
      </c>
      <c r="I30" s="58">
        <v>52.442999999999998</v>
      </c>
      <c r="J30" s="60">
        <f t="shared" si="0"/>
        <v>13635.18</v>
      </c>
      <c r="K30" s="58">
        <f t="shared" si="1"/>
        <v>0</v>
      </c>
      <c r="L30" s="60">
        <f t="shared" si="2"/>
        <v>0</v>
      </c>
    </row>
    <row r="31" spans="1:12" s="61" customFormat="1" ht="30.15" x14ac:dyDescent="0.3">
      <c r="A31" s="54" t="s">
        <v>87</v>
      </c>
      <c r="B31" s="54" t="s">
        <v>14</v>
      </c>
      <c r="C31" s="55" t="s">
        <v>88</v>
      </c>
      <c r="D31" s="56" t="s">
        <v>89</v>
      </c>
      <c r="E31" s="57" t="s">
        <v>58</v>
      </c>
      <c r="F31" s="58">
        <v>31.58</v>
      </c>
      <c r="G31" s="59">
        <v>150</v>
      </c>
      <c r="H31" s="60">
        <v>4737</v>
      </c>
      <c r="I31" s="58">
        <v>31.58</v>
      </c>
      <c r="J31" s="60">
        <f t="shared" si="0"/>
        <v>4737</v>
      </c>
      <c r="K31" s="58">
        <f t="shared" si="1"/>
        <v>0</v>
      </c>
      <c r="L31" s="60">
        <f t="shared" si="2"/>
        <v>0</v>
      </c>
    </row>
    <row r="32" spans="1:12" s="61" customFormat="1" ht="45.2" x14ac:dyDescent="0.3">
      <c r="A32" s="54" t="s">
        <v>90</v>
      </c>
      <c r="B32" s="54" t="s">
        <v>14</v>
      </c>
      <c r="C32" s="55" t="s">
        <v>91</v>
      </c>
      <c r="D32" s="56" t="s">
        <v>92</v>
      </c>
      <c r="E32" s="57" t="s">
        <v>58</v>
      </c>
      <c r="F32" s="58">
        <v>1.3109999999999999</v>
      </c>
      <c r="G32" s="59">
        <v>320</v>
      </c>
      <c r="H32" s="60">
        <v>419.52</v>
      </c>
      <c r="I32" s="58">
        <v>1.3109999999999999</v>
      </c>
      <c r="J32" s="60">
        <f t="shared" si="0"/>
        <v>419.52</v>
      </c>
      <c r="K32" s="58">
        <f t="shared" si="1"/>
        <v>0</v>
      </c>
      <c r="L32" s="60">
        <f t="shared" si="2"/>
        <v>0</v>
      </c>
    </row>
    <row r="33" spans="1:12" s="61" customFormat="1" x14ac:dyDescent="0.3">
      <c r="A33" s="62" t="s">
        <v>93</v>
      </c>
      <c r="B33" s="62" t="s">
        <v>94</v>
      </c>
      <c r="C33" s="63" t="s">
        <v>95</v>
      </c>
      <c r="D33" s="64" t="s">
        <v>96</v>
      </c>
      <c r="E33" s="65" t="s">
        <v>86</v>
      </c>
      <c r="F33" s="66">
        <v>2.62</v>
      </c>
      <c r="G33" s="67">
        <v>245</v>
      </c>
      <c r="H33" s="68">
        <v>641.9</v>
      </c>
      <c r="I33" s="66">
        <v>2.62</v>
      </c>
      <c r="J33" s="60">
        <f t="shared" si="0"/>
        <v>641.9</v>
      </c>
      <c r="K33" s="66">
        <f t="shared" si="1"/>
        <v>0</v>
      </c>
      <c r="L33" s="68">
        <f t="shared" si="2"/>
        <v>0</v>
      </c>
    </row>
    <row r="34" spans="1:12" s="61" customFormat="1" ht="30.15" x14ac:dyDescent="0.3">
      <c r="A34" s="54" t="s">
        <v>97</v>
      </c>
      <c r="B34" s="54" t="s">
        <v>14</v>
      </c>
      <c r="C34" s="55" t="s">
        <v>98</v>
      </c>
      <c r="D34" s="56" t="s">
        <v>99</v>
      </c>
      <c r="E34" s="57" t="s">
        <v>17</v>
      </c>
      <c r="F34" s="58">
        <v>312.75</v>
      </c>
      <c r="G34" s="59">
        <v>15</v>
      </c>
      <c r="H34" s="60">
        <v>4691.25</v>
      </c>
      <c r="I34" s="58">
        <v>312.75</v>
      </c>
      <c r="J34" s="60">
        <f t="shared" si="0"/>
        <v>4691.25</v>
      </c>
      <c r="K34" s="58">
        <f t="shared" si="1"/>
        <v>0</v>
      </c>
      <c r="L34" s="60">
        <f t="shared" si="2"/>
        <v>0</v>
      </c>
    </row>
    <row r="35" spans="1:12" s="61" customFormat="1" x14ac:dyDescent="0.3">
      <c r="A35" s="62" t="s">
        <v>100</v>
      </c>
      <c r="B35" s="62" t="s">
        <v>94</v>
      </c>
      <c r="C35" s="63" t="s">
        <v>101</v>
      </c>
      <c r="D35" s="64" t="s">
        <v>102</v>
      </c>
      <c r="E35" s="65" t="s">
        <v>103</v>
      </c>
      <c r="F35" s="66">
        <v>12.51</v>
      </c>
      <c r="G35" s="67">
        <v>115</v>
      </c>
      <c r="H35" s="68">
        <v>1438.65</v>
      </c>
      <c r="I35" s="66">
        <v>12.51</v>
      </c>
      <c r="J35" s="60">
        <f t="shared" si="0"/>
        <v>1438.6499999999999</v>
      </c>
      <c r="K35" s="66">
        <f t="shared" si="1"/>
        <v>0</v>
      </c>
      <c r="L35" s="68">
        <f t="shared" si="2"/>
        <v>0</v>
      </c>
    </row>
    <row r="36" spans="1:12" s="61" customFormat="1" x14ac:dyDescent="0.3">
      <c r="A36" s="54" t="s">
        <v>104</v>
      </c>
      <c r="B36" s="54" t="s">
        <v>14</v>
      </c>
      <c r="C36" s="55" t="s">
        <v>105</v>
      </c>
      <c r="D36" s="56" t="s">
        <v>106</v>
      </c>
      <c r="E36" s="57" t="s">
        <v>17</v>
      </c>
      <c r="F36" s="58">
        <v>1495.3</v>
      </c>
      <c r="G36" s="59">
        <v>60</v>
      </c>
      <c r="H36" s="60">
        <v>89718</v>
      </c>
      <c r="I36" s="58">
        <v>1495.3</v>
      </c>
      <c r="J36" s="60">
        <f t="shared" si="0"/>
        <v>89718</v>
      </c>
      <c r="K36" s="58">
        <f t="shared" si="1"/>
        <v>0</v>
      </c>
      <c r="L36" s="60">
        <f t="shared" si="2"/>
        <v>0</v>
      </c>
    </row>
    <row r="37" spans="1:12" s="61" customFormat="1" ht="15.75" x14ac:dyDescent="0.35">
      <c r="A37" s="69"/>
      <c r="B37" s="69" t="s">
        <v>9</v>
      </c>
      <c r="C37" s="70" t="s">
        <v>27</v>
      </c>
      <c r="D37" s="70" t="s">
        <v>107</v>
      </c>
      <c r="E37" s="69"/>
      <c r="F37" s="69"/>
      <c r="G37" s="71"/>
      <c r="H37" s="72">
        <v>973524.4</v>
      </c>
      <c r="I37" s="69"/>
      <c r="J37" s="72">
        <f>SUM(J38:J53)</f>
        <v>906577.8</v>
      </c>
      <c r="K37" s="69"/>
      <c r="L37" s="72">
        <f t="shared" ref="L37:L58" si="3">H37-J37</f>
        <v>66946.599999999977</v>
      </c>
    </row>
    <row r="38" spans="1:12" s="61" customFormat="1" x14ac:dyDescent="0.3">
      <c r="A38" s="54" t="s">
        <v>108</v>
      </c>
      <c r="B38" s="54" t="s">
        <v>14</v>
      </c>
      <c r="C38" s="55" t="s">
        <v>109</v>
      </c>
      <c r="D38" s="56" t="s">
        <v>110</v>
      </c>
      <c r="E38" s="57" t="s">
        <v>17</v>
      </c>
      <c r="F38" s="58">
        <v>1441.9</v>
      </c>
      <c r="G38" s="59">
        <v>140</v>
      </c>
      <c r="H38" s="60">
        <v>201866</v>
      </c>
      <c r="I38" s="58">
        <v>1441.9</v>
      </c>
      <c r="J38" s="60">
        <f t="shared" si="0"/>
        <v>201866</v>
      </c>
      <c r="K38" s="58">
        <f t="shared" si="1"/>
        <v>0</v>
      </c>
      <c r="L38" s="60">
        <f t="shared" ref="L38:L53" si="4">K38*G38</f>
        <v>0</v>
      </c>
    </row>
    <row r="39" spans="1:12" s="61" customFormat="1" x14ac:dyDescent="0.3">
      <c r="A39" s="54" t="s">
        <v>111</v>
      </c>
      <c r="B39" s="54" t="s">
        <v>14</v>
      </c>
      <c r="C39" s="55" t="s">
        <v>112</v>
      </c>
      <c r="D39" s="56" t="s">
        <v>113</v>
      </c>
      <c r="E39" s="57" t="s">
        <v>17</v>
      </c>
      <c r="F39" s="58">
        <v>33.6</v>
      </c>
      <c r="G39" s="59">
        <v>145</v>
      </c>
      <c r="H39" s="60">
        <v>4872</v>
      </c>
      <c r="I39" s="58">
        <v>33.6</v>
      </c>
      <c r="J39" s="60">
        <f t="shared" si="0"/>
        <v>4872</v>
      </c>
      <c r="K39" s="58">
        <f t="shared" si="1"/>
        <v>0</v>
      </c>
      <c r="L39" s="60">
        <f t="shared" si="4"/>
        <v>0</v>
      </c>
    </row>
    <row r="40" spans="1:12" s="61" customFormat="1" x14ac:dyDescent="0.3">
      <c r="A40" s="54" t="s">
        <v>114</v>
      </c>
      <c r="B40" s="54" t="s">
        <v>14</v>
      </c>
      <c r="C40" s="55" t="s">
        <v>115</v>
      </c>
      <c r="D40" s="56" t="s">
        <v>116</v>
      </c>
      <c r="E40" s="57" t="s">
        <v>17</v>
      </c>
      <c r="F40" s="58">
        <v>53.4</v>
      </c>
      <c r="G40" s="59">
        <v>165</v>
      </c>
      <c r="H40" s="60">
        <v>8811</v>
      </c>
      <c r="I40" s="58">
        <v>53.4</v>
      </c>
      <c r="J40" s="60">
        <f t="shared" si="0"/>
        <v>8811</v>
      </c>
      <c r="K40" s="58">
        <f t="shared" si="1"/>
        <v>0</v>
      </c>
      <c r="L40" s="60">
        <f t="shared" si="4"/>
        <v>0</v>
      </c>
    </row>
    <row r="41" spans="1:12" s="61" customFormat="1" ht="30.15" x14ac:dyDescent="0.3">
      <c r="A41" s="54" t="s">
        <v>117</v>
      </c>
      <c r="B41" s="54" t="s">
        <v>14</v>
      </c>
      <c r="C41" s="55" t="s">
        <v>118</v>
      </c>
      <c r="D41" s="56" t="s">
        <v>119</v>
      </c>
      <c r="E41" s="57" t="s">
        <v>17</v>
      </c>
      <c r="F41" s="58">
        <v>16</v>
      </c>
      <c r="G41" s="59">
        <v>520</v>
      </c>
      <c r="H41" s="60">
        <f>F41*G41</f>
        <v>8320</v>
      </c>
      <c r="I41" s="58">
        <v>16</v>
      </c>
      <c r="J41" s="60">
        <f t="shared" si="0"/>
        <v>8320</v>
      </c>
      <c r="K41" s="58">
        <f t="shared" si="1"/>
        <v>0</v>
      </c>
      <c r="L41" s="60">
        <f t="shared" si="4"/>
        <v>0</v>
      </c>
    </row>
    <row r="42" spans="1:12" s="61" customFormat="1" ht="30.15" x14ac:dyDescent="0.3">
      <c r="A42" s="54" t="s">
        <v>120</v>
      </c>
      <c r="B42" s="54" t="s">
        <v>14</v>
      </c>
      <c r="C42" s="55" t="s">
        <v>121</v>
      </c>
      <c r="D42" s="56" t="s">
        <v>122</v>
      </c>
      <c r="E42" s="57" t="s">
        <v>17</v>
      </c>
      <c r="F42" s="58">
        <v>12</v>
      </c>
      <c r="G42" s="59">
        <v>320</v>
      </c>
      <c r="H42" s="60">
        <f t="shared" ref="H42:H43" si="5">F42*G42</f>
        <v>3840</v>
      </c>
      <c r="I42" s="58">
        <v>12</v>
      </c>
      <c r="J42" s="60">
        <f t="shared" si="0"/>
        <v>3840</v>
      </c>
      <c r="K42" s="58">
        <f t="shared" si="1"/>
        <v>0</v>
      </c>
      <c r="L42" s="60">
        <f t="shared" si="4"/>
        <v>0</v>
      </c>
    </row>
    <row r="43" spans="1:12" s="61" customFormat="1" ht="30.15" x14ac:dyDescent="0.3">
      <c r="A43" s="54" t="s">
        <v>123</v>
      </c>
      <c r="B43" s="54" t="s">
        <v>14</v>
      </c>
      <c r="C43" s="55" t="s">
        <v>124</v>
      </c>
      <c r="D43" s="56" t="s">
        <v>125</v>
      </c>
      <c r="E43" s="57" t="s">
        <v>17</v>
      </c>
      <c r="F43" s="58">
        <v>32</v>
      </c>
      <c r="G43" s="59">
        <v>22</v>
      </c>
      <c r="H43" s="60">
        <f t="shared" si="5"/>
        <v>704</v>
      </c>
      <c r="I43" s="58">
        <v>32</v>
      </c>
      <c r="J43" s="60">
        <f t="shared" si="0"/>
        <v>704</v>
      </c>
      <c r="K43" s="58">
        <f t="shared" si="1"/>
        <v>0</v>
      </c>
      <c r="L43" s="60">
        <f t="shared" si="4"/>
        <v>0</v>
      </c>
    </row>
    <row r="44" spans="1:12" s="61" customFormat="1" ht="45.2" x14ac:dyDescent="0.3">
      <c r="A44" s="54" t="s">
        <v>126</v>
      </c>
      <c r="B44" s="54" t="s">
        <v>14</v>
      </c>
      <c r="C44" s="55" t="s">
        <v>127</v>
      </c>
      <c r="D44" s="56" t="s">
        <v>128</v>
      </c>
      <c r="E44" s="57" t="s">
        <v>17</v>
      </c>
      <c r="F44" s="58">
        <v>318.89499999999998</v>
      </c>
      <c r="G44" s="59">
        <v>280</v>
      </c>
      <c r="H44" s="60">
        <v>0</v>
      </c>
      <c r="I44" s="58">
        <f>16+63.8</f>
        <v>79.8</v>
      </c>
      <c r="J44" s="60">
        <f t="shared" si="0"/>
        <v>22344</v>
      </c>
      <c r="K44" s="58">
        <f t="shared" si="1"/>
        <v>239.09499999999997</v>
      </c>
      <c r="L44" s="60">
        <f t="shared" si="4"/>
        <v>66946.599999999991</v>
      </c>
    </row>
    <row r="45" spans="1:12" s="61" customFormat="1" ht="30.15" x14ac:dyDescent="0.3">
      <c r="A45" s="54" t="s">
        <v>129</v>
      </c>
      <c r="B45" s="54" t="s">
        <v>14</v>
      </c>
      <c r="C45" s="55" t="s">
        <v>130</v>
      </c>
      <c r="D45" s="56" t="s">
        <v>131</v>
      </c>
      <c r="E45" s="57" t="s">
        <v>17</v>
      </c>
      <c r="F45" s="58">
        <v>1441.9</v>
      </c>
      <c r="G45" s="59">
        <v>200</v>
      </c>
      <c r="H45" s="60">
        <v>288380</v>
      </c>
      <c r="I45" s="58">
        <v>1441.9</v>
      </c>
      <c r="J45" s="60">
        <f t="shared" si="0"/>
        <v>288380</v>
      </c>
      <c r="K45" s="58">
        <f t="shared" si="1"/>
        <v>0</v>
      </c>
      <c r="L45" s="60">
        <f t="shared" si="4"/>
        <v>0</v>
      </c>
    </row>
    <row r="46" spans="1:12" s="61" customFormat="1" x14ac:dyDescent="0.3">
      <c r="A46" s="62" t="s">
        <v>132</v>
      </c>
      <c r="B46" s="62" t="s">
        <v>94</v>
      </c>
      <c r="C46" s="63" t="s">
        <v>133</v>
      </c>
      <c r="D46" s="64" t="s">
        <v>134</v>
      </c>
      <c r="E46" s="65" t="s">
        <v>17</v>
      </c>
      <c r="F46" s="66">
        <v>1437</v>
      </c>
      <c r="G46" s="67">
        <v>200</v>
      </c>
      <c r="H46" s="68">
        <v>287400</v>
      </c>
      <c r="I46" s="66">
        <v>1437</v>
      </c>
      <c r="J46" s="60">
        <f t="shared" si="0"/>
        <v>287400</v>
      </c>
      <c r="K46" s="66">
        <f t="shared" si="1"/>
        <v>0</v>
      </c>
      <c r="L46" s="68">
        <f t="shared" si="4"/>
        <v>0</v>
      </c>
    </row>
    <row r="47" spans="1:12" s="61" customFormat="1" x14ac:dyDescent="0.3">
      <c r="A47" s="62" t="s">
        <v>135</v>
      </c>
      <c r="B47" s="62" t="s">
        <v>94</v>
      </c>
      <c r="C47" s="63" t="s">
        <v>136</v>
      </c>
      <c r="D47" s="64" t="s">
        <v>137</v>
      </c>
      <c r="E47" s="65" t="s">
        <v>17</v>
      </c>
      <c r="F47" s="66">
        <v>26</v>
      </c>
      <c r="G47" s="67">
        <v>620</v>
      </c>
      <c r="H47" s="68">
        <v>16120</v>
      </c>
      <c r="I47" s="66">
        <v>26</v>
      </c>
      <c r="J47" s="60">
        <f t="shared" si="0"/>
        <v>16120</v>
      </c>
      <c r="K47" s="66">
        <f t="shared" si="1"/>
        <v>0</v>
      </c>
      <c r="L47" s="68">
        <f t="shared" si="4"/>
        <v>0</v>
      </c>
    </row>
    <row r="48" spans="1:12" s="61" customFormat="1" x14ac:dyDescent="0.3">
      <c r="A48" s="62" t="s">
        <v>138</v>
      </c>
      <c r="B48" s="62" t="s">
        <v>94</v>
      </c>
      <c r="C48" s="63" t="s">
        <v>139</v>
      </c>
      <c r="D48" s="64" t="s">
        <v>140</v>
      </c>
      <c r="E48" s="65" t="s">
        <v>17</v>
      </c>
      <c r="F48" s="66">
        <v>8</v>
      </c>
      <c r="G48" s="67">
        <v>260</v>
      </c>
      <c r="H48" s="68">
        <v>2080</v>
      </c>
      <c r="I48" s="66">
        <v>8</v>
      </c>
      <c r="J48" s="60">
        <f t="shared" si="0"/>
        <v>2080</v>
      </c>
      <c r="K48" s="66">
        <f t="shared" si="1"/>
        <v>0</v>
      </c>
      <c r="L48" s="68">
        <f t="shared" si="4"/>
        <v>0</v>
      </c>
    </row>
    <row r="49" spans="1:12" s="61" customFormat="1" ht="30.15" x14ac:dyDescent="0.3">
      <c r="A49" s="54" t="s">
        <v>141</v>
      </c>
      <c r="B49" s="54" t="s">
        <v>14</v>
      </c>
      <c r="C49" s="55" t="s">
        <v>142</v>
      </c>
      <c r="D49" s="56" t="s">
        <v>143</v>
      </c>
      <c r="E49" s="57" t="s">
        <v>17</v>
      </c>
      <c r="F49" s="58">
        <v>53.4</v>
      </c>
      <c r="G49" s="59">
        <v>200</v>
      </c>
      <c r="H49" s="60">
        <v>10680</v>
      </c>
      <c r="I49" s="58">
        <v>53.4</v>
      </c>
      <c r="J49" s="60">
        <f t="shared" si="0"/>
        <v>10680</v>
      </c>
      <c r="K49" s="58">
        <f t="shared" si="1"/>
        <v>0</v>
      </c>
      <c r="L49" s="60">
        <f t="shared" si="4"/>
        <v>0</v>
      </c>
    </row>
    <row r="50" spans="1:12" s="61" customFormat="1" x14ac:dyDescent="0.3">
      <c r="A50" s="62" t="s">
        <v>144</v>
      </c>
      <c r="B50" s="62" t="s">
        <v>94</v>
      </c>
      <c r="C50" s="63" t="s">
        <v>145</v>
      </c>
      <c r="D50" s="64" t="s">
        <v>146</v>
      </c>
      <c r="E50" s="65" t="s">
        <v>17</v>
      </c>
      <c r="F50" s="66">
        <v>7</v>
      </c>
      <c r="G50" s="67">
        <v>744</v>
      </c>
      <c r="H50" s="68">
        <v>5208</v>
      </c>
      <c r="I50" s="66">
        <v>7</v>
      </c>
      <c r="J50" s="60">
        <f t="shared" si="0"/>
        <v>5208</v>
      </c>
      <c r="K50" s="66">
        <f t="shared" si="1"/>
        <v>0</v>
      </c>
      <c r="L50" s="68">
        <f t="shared" si="4"/>
        <v>0</v>
      </c>
    </row>
    <row r="51" spans="1:12" s="61" customFormat="1" x14ac:dyDescent="0.3">
      <c r="A51" s="62" t="s">
        <v>147</v>
      </c>
      <c r="B51" s="62" t="s">
        <v>94</v>
      </c>
      <c r="C51" s="63" t="s">
        <v>148</v>
      </c>
      <c r="D51" s="64" t="s">
        <v>149</v>
      </c>
      <c r="E51" s="65" t="s">
        <v>17</v>
      </c>
      <c r="F51" s="66">
        <v>25</v>
      </c>
      <c r="G51" s="67">
        <v>266</v>
      </c>
      <c r="H51" s="68">
        <v>6650</v>
      </c>
      <c r="I51" s="66">
        <v>25</v>
      </c>
      <c r="J51" s="60">
        <f t="shared" si="0"/>
        <v>6650</v>
      </c>
      <c r="K51" s="66">
        <f t="shared" si="1"/>
        <v>0</v>
      </c>
      <c r="L51" s="68">
        <f t="shared" si="4"/>
        <v>0</v>
      </c>
    </row>
    <row r="52" spans="1:12" s="61" customFormat="1" x14ac:dyDescent="0.3">
      <c r="A52" s="62" t="s">
        <v>150</v>
      </c>
      <c r="B52" s="62" t="s">
        <v>94</v>
      </c>
      <c r="C52" s="63" t="s">
        <v>151</v>
      </c>
      <c r="D52" s="64" t="s">
        <v>152</v>
      </c>
      <c r="E52" s="65" t="s">
        <v>17</v>
      </c>
      <c r="F52" s="66">
        <v>23</v>
      </c>
      <c r="G52" s="67">
        <v>420</v>
      </c>
      <c r="H52" s="68">
        <v>9660</v>
      </c>
      <c r="I52" s="66">
        <v>23</v>
      </c>
      <c r="J52" s="60">
        <f t="shared" si="0"/>
        <v>9660</v>
      </c>
      <c r="K52" s="66">
        <f t="shared" si="1"/>
        <v>0</v>
      </c>
      <c r="L52" s="68">
        <f t="shared" si="4"/>
        <v>0</v>
      </c>
    </row>
    <row r="53" spans="1:12" s="61" customFormat="1" ht="30.15" x14ac:dyDescent="0.3">
      <c r="A53" s="54" t="s">
        <v>153</v>
      </c>
      <c r="B53" s="54" t="s">
        <v>14</v>
      </c>
      <c r="C53" s="55" t="s">
        <v>154</v>
      </c>
      <c r="D53" s="56" t="s">
        <v>155</v>
      </c>
      <c r="E53" s="57" t="s">
        <v>45</v>
      </c>
      <c r="F53" s="58">
        <v>673.7</v>
      </c>
      <c r="G53" s="59">
        <v>44</v>
      </c>
      <c r="H53" s="60">
        <v>29642.799999999999</v>
      </c>
      <c r="I53" s="58">
        <v>673.7</v>
      </c>
      <c r="J53" s="60">
        <f t="shared" si="0"/>
        <v>29642.800000000003</v>
      </c>
      <c r="K53" s="58">
        <f t="shared" si="1"/>
        <v>0</v>
      </c>
      <c r="L53" s="60">
        <f t="shared" si="4"/>
        <v>0</v>
      </c>
    </row>
    <row r="54" spans="1:12" s="61" customFormat="1" ht="15.75" x14ac:dyDescent="0.35">
      <c r="A54" s="69"/>
      <c r="B54" s="69" t="s">
        <v>9</v>
      </c>
      <c r="C54" s="70" t="s">
        <v>36</v>
      </c>
      <c r="D54" s="70" t="s">
        <v>156</v>
      </c>
      <c r="E54" s="69"/>
      <c r="F54" s="69"/>
      <c r="G54" s="71"/>
      <c r="H54" s="72">
        <v>5600</v>
      </c>
      <c r="I54" s="69"/>
      <c r="J54" s="72">
        <f>SUM(J55:J57)</f>
        <v>5600</v>
      </c>
      <c r="K54" s="69"/>
      <c r="L54" s="72">
        <f t="shared" si="3"/>
        <v>0</v>
      </c>
    </row>
    <row r="55" spans="1:12" s="61" customFormat="1" ht="30.15" x14ac:dyDescent="0.3">
      <c r="A55" s="54" t="s">
        <v>157</v>
      </c>
      <c r="B55" s="54" t="s">
        <v>14</v>
      </c>
      <c r="C55" s="55" t="s">
        <v>158</v>
      </c>
      <c r="D55" s="56" t="s">
        <v>159</v>
      </c>
      <c r="E55" s="57" t="s">
        <v>160</v>
      </c>
      <c r="F55" s="58">
        <v>1</v>
      </c>
      <c r="G55" s="59">
        <v>1200</v>
      </c>
      <c r="H55" s="60">
        <v>1200</v>
      </c>
      <c r="I55" s="58">
        <v>1</v>
      </c>
      <c r="J55" s="60">
        <f t="shared" si="0"/>
        <v>1200</v>
      </c>
      <c r="K55" s="58">
        <f t="shared" si="1"/>
        <v>0</v>
      </c>
      <c r="L55" s="60">
        <f t="shared" ref="L55:L57" si="6">K55*G55</f>
        <v>0</v>
      </c>
    </row>
    <row r="56" spans="1:12" s="61" customFormat="1" ht="30.15" x14ac:dyDescent="0.3">
      <c r="A56" s="54" t="s">
        <v>161</v>
      </c>
      <c r="B56" s="54" t="s">
        <v>14</v>
      </c>
      <c r="C56" s="55" t="s">
        <v>162</v>
      </c>
      <c r="D56" s="56" t="s">
        <v>163</v>
      </c>
      <c r="E56" s="57" t="s">
        <v>160</v>
      </c>
      <c r="F56" s="58">
        <v>2</v>
      </c>
      <c r="G56" s="59">
        <v>1200</v>
      </c>
      <c r="H56" s="60">
        <v>2400</v>
      </c>
      <c r="I56" s="58">
        <v>2</v>
      </c>
      <c r="J56" s="60">
        <f t="shared" si="0"/>
        <v>2400</v>
      </c>
      <c r="K56" s="58">
        <f t="shared" si="1"/>
        <v>0</v>
      </c>
      <c r="L56" s="60">
        <f t="shared" si="6"/>
        <v>0</v>
      </c>
    </row>
    <row r="57" spans="1:12" s="61" customFormat="1" ht="45.2" x14ac:dyDescent="0.3">
      <c r="A57" s="54" t="s">
        <v>164</v>
      </c>
      <c r="B57" s="54" t="s">
        <v>14</v>
      </c>
      <c r="C57" s="55" t="s">
        <v>165</v>
      </c>
      <c r="D57" s="56" t="s">
        <v>166</v>
      </c>
      <c r="E57" s="57" t="s">
        <v>160</v>
      </c>
      <c r="F57" s="58">
        <v>2</v>
      </c>
      <c r="G57" s="59">
        <v>1000</v>
      </c>
      <c r="H57" s="60">
        <v>2000</v>
      </c>
      <c r="I57" s="58">
        <v>2</v>
      </c>
      <c r="J57" s="60">
        <f t="shared" si="0"/>
        <v>2000</v>
      </c>
      <c r="K57" s="58">
        <f t="shared" si="1"/>
        <v>0</v>
      </c>
      <c r="L57" s="60">
        <f t="shared" si="6"/>
        <v>0</v>
      </c>
    </row>
    <row r="58" spans="1:12" s="61" customFormat="1" ht="15.75" x14ac:dyDescent="0.35">
      <c r="A58" s="69"/>
      <c r="B58" s="69" t="s">
        <v>9</v>
      </c>
      <c r="C58" s="70" t="s">
        <v>39</v>
      </c>
      <c r="D58" s="70" t="s">
        <v>167</v>
      </c>
      <c r="E58" s="69"/>
      <c r="F58" s="69"/>
      <c r="G58" s="71"/>
      <c r="H58" s="72">
        <v>763959.23</v>
      </c>
      <c r="I58" s="69"/>
      <c r="J58" s="72">
        <f>SUM(J59:J93)</f>
        <v>750755.625</v>
      </c>
      <c r="K58" s="69"/>
      <c r="L58" s="72">
        <f t="shared" si="3"/>
        <v>13203.604999999981</v>
      </c>
    </row>
    <row r="59" spans="1:12" s="61" customFormat="1" ht="30.15" x14ac:dyDescent="0.3">
      <c r="A59" s="54" t="s">
        <v>168</v>
      </c>
      <c r="B59" s="54" t="s">
        <v>14</v>
      </c>
      <c r="C59" s="55" t="s">
        <v>169</v>
      </c>
      <c r="D59" s="56" t="s">
        <v>170</v>
      </c>
      <c r="E59" s="57" t="s">
        <v>160</v>
      </c>
      <c r="F59" s="58">
        <v>2</v>
      </c>
      <c r="G59" s="59">
        <v>200</v>
      </c>
      <c r="H59" s="60">
        <v>400</v>
      </c>
      <c r="I59" s="58">
        <v>2</v>
      </c>
      <c r="J59" s="60">
        <f t="shared" si="0"/>
        <v>400</v>
      </c>
      <c r="K59" s="58">
        <f t="shared" si="1"/>
        <v>0</v>
      </c>
      <c r="L59" s="60">
        <f t="shared" ref="L59:L93" si="7">K59*G59</f>
        <v>0</v>
      </c>
    </row>
    <row r="60" spans="1:12" s="61" customFormat="1" x14ac:dyDescent="0.3">
      <c r="A60" s="62" t="s">
        <v>171</v>
      </c>
      <c r="B60" s="62" t="s">
        <v>94</v>
      </c>
      <c r="C60" s="63" t="s">
        <v>172</v>
      </c>
      <c r="D60" s="64" t="s">
        <v>173</v>
      </c>
      <c r="E60" s="65" t="s">
        <v>160</v>
      </c>
      <c r="F60" s="66">
        <v>2</v>
      </c>
      <c r="G60" s="67">
        <v>1650</v>
      </c>
      <c r="H60" s="68">
        <v>3300</v>
      </c>
      <c r="I60" s="66">
        <v>2</v>
      </c>
      <c r="J60" s="60">
        <f t="shared" si="0"/>
        <v>3300</v>
      </c>
      <c r="K60" s="66">
        <f t="shared" si="1"/>
        <v>0</v>
      </c>
      <c r="L60" s="68">
        <f t="shared" si="7"/>
        <v>0</v>
      </c>
    </row>
    <row r="61" spans="1:12" s="61" customFormat="1" ht="30.15" x14ac:dyDescent="0.3">
      <c r="A61" s="54" t="s">
        <v>174</v>
      </c>
      <c r="B61" s="54" t="s">
        <v>14</v>
      </c>
      <c r="C61" s="55" t="s">
        <v>175</v>
      </c>
      <c r="D61" s="56" t="s">
        <v>176</v>
      </c>
      <c r="E61" s="57" t="s">
        <v>160</v>
      </c>
      <c r="F61" s="58">
        <v>2</v>
      </c>
      <c r="G61" s="59">
        <v>400</v>
      </c>
      <c r="H61" s="60">
        <v>800</v>
      </c>
      <c r="I61" s="58">
        <v>2</v>
      </c>
      <c r="J61" s="60">
        <f t="shared" si="0"/>
        <v>800</v>
      </c>
      <c r="K61" s="58">
        <f t="shared" si="1"/>
        <v>0</v>
      </c>
      <c r="L61" s="60">
        <f t="shared" si="7"/>
        <v>0</v>
      </c>
    </row>
    <row r="62" spans="1:12" s="61" customFormat="1" x14ac:dyDescent="0.3">
      <c r="A62" s="62" t="s">
        <v>177</v>
      </c>
      <c r="B62" s="62" t="s">
        <v>94</v>
      </c>
      <c r="C62" s="63" t="s">
        <v>178</v>
      </c>
      <c r="D62" s="64" t="s">
        <v>179</v>
      </c>
      <c r="E62" s="65" t="s">
        <v>160</v>
      </c>
      <c r="F62" s="66">
        <v>2</v>
      </c>
      <c r="G62" s="67">
        <v>800</v>
      </c>
      <c r="H62" s="68">
        <v>1600</v>
      </c>
      <c r="I62" s="66">
        <v>2</v>
      </c>
      <c r="J62" s="60">
        <f t="shared" si="0"/>
        <v>1600</v>
      </c>
      <c r="K62" s="66">
        <f t="shared" si="1"/>
        <v>0</v>
      </c>
      <c r="L62" s="68">
        <f t="shared" si="7"/>
        <v>0</v>
      </c>
    </row>
    <row r="63" spans="1:12" s="61" customFormat="1" x14ac:dyDescent="0.3">
      <c r="A63" s="62" t="s">
        <v>180</v>
      </c>
      <c r="B63" s="62" t="s">
        <v>94</v>
      </c>
      <c r="C63" s="63" t="s">
        <v>181</v>
      </c>
      <c r="D63" s="64" t="s">
        <v>182</v>
      </c>
      <c r="E63" s="65" t="s">
        <v>160</v>
      </c>
      <c r="F63" s="66">
        <v>3</v>
      </c>
      <c r="G63" s="67">
        <v>800</v>
      </c>
      <c r="H63" s="68">
        <v>2400</v>
      </c>
      <c r="I63" s="66">
        <v>3</v>
      </c>
      <c r="J63" s="60">
        <f t="shared" si="0"/>
        <v>2400</v>
      </c>
      <c r="K63" s="66">
        <f t="shared" si="1"/>
        <v>0</v>
      </c>
      <c r="L63" s="68">
        <f t="shared" si="7"/>
        <v>0</v>
      </c>
    </row>
    <row r="64" spans="1:12" s="61" customFormat="1" x14ac:dyDescent="0.3">
      <c r="A64" s="62" t="s">
        <v>183</v>
      </c>
      <c r="B64" s="62" t="s">
        <v>94</v>
      </c>
      <c r="C64" s="63" t="s">
        <v>184</v>
      </c>
      <c r="D64" s="64" t="s">
        <v>185</v>
      </c>
      <c r="E64" s="65" t="s">
        <v>160</v>
      </c>
      <c r="F64" s="66">
        <v>2</v>
      </c>
      <c r="G64" s="67">
        <v>25</v>
      </c>
      <c r="H64" s="68">
        <v>50</v>
      </c>
      <c r="I64" s="66">
        <v>2</v>
      </c>
      <c r="J64" s="60">
        <f t="shared" si="0"/>
        <v>50</v>
      </c>
      <c r="K64" s="66">
        <f t="shared" si="1"/>
        <v>0</v>
      </c>
      <c r="L64" s="68">
        <f t="shared" si="7"/>
        <v>0</v>
      </c>
    </row>
    <row r="65" spans="1:12" s="61" customFormat="1" x14ac:dyDescent="0.3">
      <c r="A65" s="62" t="s">
        <v>186</v>
      </c>
      <c r="B65" s="62" t="s">
        <v>94</v>
      </c>
      <c r="C65" s="63" t="s">
        <v>187</v>
      </c>
      <c r="D65" s="64" t="s">
        <v>188</v>
      </c>
      <c r="E65" s="65" t="s">
        <v>160</v>
      </c>
      <c r="F65" s="66">
        <v>4</v>
      </c>
      <c r="G65" s="67">
        <v>60</v>
      </c>
      <c r="H65" s="68">
        <v>240</v>
      </c>
      <c r="I65" s="66">
        <v>4</v>
      </c>
      <c r="J65" s="60">
        <f t="shared" si="0"/>
        <v>240</v>
      </c>
      <c r="K65" s="66">
        <f t="shared" si="1"/>
        <v>0</v>
      </c>
      <c r="L65" s="68">
        <f t="shared" si="7"/>
        <v>0</v>
      </c>
    </row>
    <row r="66" spans="1:12" s="61" customFormat="1" ht="30.15" x14ac:dyDescent="0.3">
      <c r="A66" s="54" t="s">
        <v>189</v>
      </c>
      <c r="B66" s="54" t="s">
        <v>14</v>
      </c>
      <c r="C66" s="55" t="s">
        <v>190</v>
      </c>
      <c r="D66" s="56" t="s">
        <v>191</v>
      </c>
      <c r="E66" s="57" t="s">
        <v>45</v>
      </c>
      <c r="F66" s="58">
        <v>97.8</v>
      </c>
      <c r="G66" s="59">
        <v>22</v>
      </c>
      <c r="H66" s="60">
        <v>2151.6</v>
      </c>
      <c r="I66" s="58">
        <v>0</v>
      </c>
      <c r="J66" s="60">
        <f t="shared" si="0"/>
        <v>0</v>
      </c>
      <c r="K66" s="58">
        <f t="shared" si="1"/>
        <v>97.8</v>
      </c>
      <c r="L66" s="60">
        <f t="shared" si="7"/>
        <v>2151.6</v>
      </c>
    </row>
    <row r="67" spans="1:12" s="61" customFormat="1" ht="30.15" x14ac:dyDescent="0.3">
      <c r="A67" s="54" t="s">
        <v>192</v>
      </c>
      <c r="B67" s="54" t="s">
        <v>14</v>
      </c>
      <c r="C67" s="55" t="s">
        <v>193</v>
      </c>
      <c r="D67" s="56" t="s">
        <v>194</v>
      </c>
      <c r="E67" s="57" t="s">
        <v>17</v>
      </c>
      <c r="F67" s="58">
        <v>9.6</v>
      </c>
      <c r="G67" s="59">
        <v>175</v>
      </c>
      <c r="H67" s="60">
        <v>1680</v>
      </c>
      <c r="I67" s="58">
        <v>0</v>
      </c>
      <c r="J67" s="60">
        <f t="shared" si="0"/>
        <v>0</v>
      </c>
      <c r="K67" s="58">
        <f t="shared" si="1"/>
        <v>9.6</v>
      </c>
      <c r="L67" s="60">
        <f t="shared" si="7"/>
        <v>1680</v>
      </c>
    </row>
    <row r="68" spans="1:12" s="61" customFormat="1" ht="45.2" x14ac:dyDescent="0.3">
      <c r="A68" s="54" t="s">
        <v>195</v>
      </c>
      <c r="B68" s="54" t="s">
        <v>14</v>
      </c>
      <c r="C68" s="55" t="s">
        <v>196</v>
      </c>
      <c r="D68" s="56" t="s">
        <v>197</v>
      </c>
      <c r="E68" s="57" t="s">
        <v>17</v>
      </c>
      <c r="F68" s="58">
        <v>30</v>
      </c>
      <c r="G68" s="59">
        <v>260</v>
      </c>
      <c r="H68" s="60">
        <v>7800</v>
      </c>
      <c r="I68" s="58">
        <v>0</v>
      </c>
      <c r="J68" s="60">
        <f t="shared" si="0"/>
        <v>0</v>
      </c>
      <c r="K68" s="58">
        <f t="shared" si="1"/>
        <v>30</v>
      </c>
      <c r="L68" s="60">
        <f t="shared" si="7"/>
        <v>7800</v>
      </c>
    </row>
    <row r="69" spans="1:12" s="61" customFormat="1" x14ac:dyDescent="0.3">
      <c r="A69" s="54" t="s">
        <v>198</v>
      </c>
      <c r="B69" s="54" t="s">
        <v>14</v>
      </c>
      <c r="C69" s="55" t="s">
        <v>199</v>
      </c>
      <c r="D69" s="56" t="s">
        <v>200</v>
      </c>
      <c r="E69" s="57" t="s">
        <v>45</v>
      </c>
      <c r="F69" s="58">
        <v>97.8</v>
      </c>
      <c r="G69" s="59">
        <v>10</v>
      </c>
      <c r="H69" s="60">
        <v>978</v>
      </c>
      <c r="I69" s="58">
        <v>0</v>
      </c>
      <c r="J69" s="60">
        <f t="shared" si="0"/>
        <v>0</v>
      </c>
      <c r="K69" s="58">
        <f t="shared" si="1"/>
        <v>97.8</v>
      </c>
      <c r="L69" s="60">
        <f t="shared" si="7"/>
        <v>978</v>
      </c>
    </row>
    <row r="70" spans="1:12" s="61" customFormat="1" x14ac:dyDescent="0.3">
      <c r="A70" s="54" t="s">
        <v>201</v>
      </c>
      <c r="B70" s="54" t="s">
        <v>14</v>
      </c>
      <c r="C70" s="55" t="s">
        <v>202</v>
      </c>
      <c r="D70" s="56" t="s">
        <v>203</v>
      </c>
      <c r="E70" s="57" t="s">
        <v>17</v>
      </c>
      <c r="F70" s="58">
        <v>39.6</v>
      </c>
      <c r="G70" s="59">
        <v>15</v>
      </c>
      <c r="H70" s="60">
        <v>594</v>
      </c>
      <c r="I70" s="58">
        <v>0</v>
      </c>
      <c r="J70" s="60">
        <f t="shared" si="0"/>
        <v>0</v>
      </c>
      <c r="K70" s="58">
        <f t="shared" si="1"/>
        <v>39.6</v>
      </c>
      <c r="L70" s="60">
        <f t="shared" si="7"/>
        <v>594</v>
      </c>
    </row>
    <row r="71" spans="1:12" s="61" customFormat="1" ht="30.15" x14ac:dyDescent="0.3">
      <c r="A71" s="54" t="s">
        <v>204</v>
      </c>
      <c r="B71" s="54" t="s">
        <v>14</v>
      </c>
      <c r="C71" s="55" t="s">
        <v>205</v>
      </c>
      <c r="D71" s="56" t="s">
        <v>206</v>
      </c>
      <c r="E71" s="57" t="s">
        <v>45</v>
      </c>
      <c r="F71" s="58">
        <v>673.7</v>
      </c>
      <c r="G71" s="59">
        <v>77</v>
      </c>
      <c r="H71" s="60">
        <v>51874.9</v>
      </c>
      <c r="I71" s="58">
        <v>673.7</v>
      </c>
      <c r="J71" s="60">
        <f t="shared" si="0"/>
        <v>51874.9</v>
      </c>
      <c r="K71" s="58">
        <f t="shared" si="1"/>
        <v>0</v>
      </c>
      <c r="L71" s="60">
        <f t="shared" si="7"/>
        <v>0</v>
      </c>
    </row>
    <row r="72" spans="1:12" s="61" customFormat="1" ht="30.15" x14ac:dyDescent="0.3">
      <c r="A72" s="54" t="s">
        <v>207</v>
      </c>
      <c r="B72" s="54" t="s">
        <v>14</v>
      </c>
      <c r="C72" s="55" t="s">
        <v>208</v>
      </c>
      <c r="D72" s="56" t="s">
        <v>209</v>
      </c>
      <c r="E72" s="57" t="s">
        <v>45</v>
      </c>
      <c r="F72" s="58">
        <v>673.7</v>
      </c>
      <c r="G72" s="59">
        <v>99</v>
      </c>
      <c r="H72" s="60">
        <v>66696.3</v>
      </c>
      <c r="I72" s="58">
        <v>673.7</v>
      </c>
      <c r="J72" s="60">
        <f t="shared" si="0"/>
        <v>66696.3</v>
      </c>
      <c r="K72" s="58">
        <f t="shared" si="1"/>
        <v>0</v>
      </c>
      <c r="L72" s="60">
        <f t="shared" si="7"/>
        <v>0</v>
      </c>
    </row>
    <row r="73" spans="1:12" s="61" customFormat="1" x14ac:dyDescent="0.3">
      <c r="A73" s="62" t="s">
        <v>210</v>
      </c>
      <c r="B73" s="62" t="s">
        <v>94</v>
      </c>
      <c r="C73" s="63" t="s">
        <v>211</v>
      </c>
      <c r="D73" s="64" t="s">
        <v>212</v>
      </c>
      <c r="E73" s="65" t="s">
        <v>86</v>
      </c>
      <c r="F73" s="66">
        <v>25.911999999999999</v>
      </c>
      <c r="G73" s="67">
        <v>3200</v>
      </c>
      <c r="H73" s="68">
        <v>82918.399999999994</v>
      </c>
      <c r="I73" s="66">
        <v>25.911999999999999</v>
      </c>
      <c r="J73" s="60">
        <f t="shared" ref="J73:J104" si="8">I73*G73</f>
        <v>82918.399999999994</v>
      </c>
      <c r="K73" s="66">
        <f t="shared" ref="K73:K104" si="9">F73-I73</f>
        <v>0</v>
      </c>
      <c r="L73" s="68">
        <f t="shared" si="7"/>
        <v>0</v>
      </c>
    </row>
    <row r="74" spans="1:12" s="61" customFormat="1" ht="45.2" x14ac:dyDescent="0.3">
      <c r="A74" s="54" t="s">
        <v>213</v>
      </c>
      <c r="B74" s="54" t="s">
        <v>14</v>
      </c>
      <c r="C74" s="55" t="s">
        <v>214</v>
      </c>
      <c r="D74" s="56" t="s">
        <v>215</v>
      </c>
      <c r="E74" s="57" t="s">
        <v>45</v>
      </c>
      <c r="F74" s="58">
        <v>666.8</v>
      </c>
      <c r="G74" s="59">
        <v>160</v>
      </c>
      <c r="H74" s="60">
        <v>106688</v>
      </c>
      <c r="I74" s="58">
        <v>666.8</v>
      </c>
      <c r="J74" s="60">
        <f t="shared" si="8"/>
        <v>106688</v>
      </c>
      <c r="K74" s="58">
        <f t="shared" si="9"/>
        <v>0</v>
      </c>
      <c r="L74" s="60">
        <f t="shared" si="7"/>
        <v>0</v>
      </c>
    </row>
    <row r="75" spans="1:12" s="61" customFormat="1" ht="26.2" x14ac:dyDescent="0.3">
      <c r="A75" s="62" t="s">
        <v>216</v>
      </c>
      <c r="B75" s="62" t="s">
        <v>94</v>
      </c>
      <c r="C75" s="63" t="s">
        <v>217</v>
      </c>
      <c r="D75" s="64" t="s">
        <v>218</v>
      </c>
      <c r="E75" s="65" t="s">
        <v>160</v>
      </c>
      <c r="F75" s="66">
        <v>601</v>
      </c>
      <c r="G75" s="67">
        <v>175</v>
      </c>
      <c r="H75" s="68">
        <v>105175</v>
      </c>
      <c r="I75" s="66">
        <v>601</v>
      </c>
      <c r="J75" s="60">
        <f t="shared" si="8"/>
        <v>105175</v>
      </c>
      <c r="K75" s="66">
        <f t="shared" si="9"/>
        <v>0</v>
      </c>
      <c r="L75" s="68">
        <f t="shared" si="7"/>
        <v>0</v>
      </c>
    </row>
    <row r="76" spans="1:12" s="61" customFormat="1" x14ac:dyDescent="0.3">
      <c r="A76" s="62" t="s">
        <v>219</v>
      </c>
      <c r="B76" s="62" t="s">
        <v>94</v>
      </c>
      <c r="C76" s="63" t="s">
        <v>220</v>
      </c>
      <c r="D76" s="64" t="s">
        <v>221</v>
      </c>
      <c r="E76" s="65" t="s">
        <v>160</v>
      </c>
      <c r="F76" s="66">
        <v>50</v>
      </c>
      <c r="G76" s="67">
        <v>135</v>
      </c>
      <c r="H76" s="68">
        <v>6750</v>
      </c>
      <c r="I76" s="66">
        <v>50</v>
      </c>
      <c r="J76" s="60">
        <f t="shared" si="8"/>
        <v>6750</v>
      </c>
      <c r="K76" s="66">
        <f t="shared" si="9"/>
        <v>0</v>
      </c>
      <c r="L76" s="68">
        <f t="shared" si="7"/>
        <v>0</v>
      </c>
    </row>
    <row r="77" spans="1:12" s="61" customFormat="1" x14ac:dyDescent="0.3">
      <c r="A77" s="62" t="s">
        <v>222</v>
      </c>
      <c r="B77" s="62" t="s">
        <v>94</v>
      </c>
      <c r="C77" s="63" t="s">
        <v>223</v>
      </c>
      <c r="D77" s="64" t="s">
        <v>224</v>
      </c>
      <c r="E77" s="65" t="s">
        <v>160</v>
      </c>
      <c r="F77" s="66">
        <v>14</v>
      </c>
      <c r="G77" s="67">
        <v>333</v>
      </c>
      <c r="H77" s="68">
        <v>4662</v>
      </c>
      <c r="I77" s="66">
        <v>14</v>
      </c>
      <c r="J77" s="60">
        <f t="shared" si="8"/>
        <v>4662</v>
      </c>
      <c r="K77" s="66">
        <f t="shared" si="9"/>
        <v>0</v>
      </c>
      <c r="L77" s="68">
        <f t="shared" si="7"/>
        <v>0</v>
      </c>
    </row>
    <row r="78" spans="1:12" s="61" customFormat="1" x14ac:dyDescent="0.3">
      <c r="A78" s="62" t="s">
        <v>225</v>
      </c>
      <c r="B78" s="62" t="s">
        <v>94</v>
      </c>
      <c r="C78" s="63" t="s">
        <v>226</v>
      </c>
      <c r="D78" s="64" t="s">
        <v>227</v>
      </c>
      <c r="E78" s="65" t="s">
        <v>160</v>
      </c>
      <c r="F78" s="66">
        <v>14</v>
      </c>
      <c r="G78" s="67">
        <v>333</v>
      </c>
      <c r="H78" s="68">
        <v>4662</v>
      </c>
      <c r="I78" s="66">
        <v>14</v>
      </c>
      <c r="J78" s="60">
        <f t="shared" si="8"/>
        <v>4662</v>
      </c>
      <c r="K78" s="66">
        <f t="shared" si="9"/>
        <v>0</v>
      </c>
      <c r="L78" s="68">
        <f t="shared" si="7"/>
        <v>0</v>
      </c>
    </row>
    <row r="79" spans="1:12" s="61" customFormat="1" ht="45.2" x14ac:dyDescent="0.3">
      <c r="A79" s="54" t="s">
        <v>228</v>
      </c>
      <c r="B79" s="54" t="s">
        <v>14</v>
      </c>
      <c r="C79" s="55" t="s">
        <v>229</v>
      </c>
      <c r="D79" s="56" t="s">
        <v>230</v>
      </c>
      <c r="E79" s="57" t="s">
        <v>45</v>
      </c>
      <c r="F79" s="58">
        <v>32</v>
      </c>
      <c r="G79" s="59">
        <v>190</v>
      </c>
      <c r="H79" s="60">
        <v>6080</v>
      </c>
      <c r="I79" s="58">
        <v>32</v>
      </c>
      <c r="J79" s="60">
        <f t="shared" si="8"/>
        <v>6080</v>
      </c>
      <c r="K79" s="58">
        <f t="shared" si="9"/>
        <v>0</v>
      </c>
      <c r="L79" s="60">
        <f t="shared" si="7"/>
        <v>0</v>
      </c>
    </row>
    <row r="80" spans="1:12" s="61" customFormat="1" x14ac:dyDescent="0.3">
      <c r="A80" s="62" t="s">
        <v>231</v>
      </c>
      <c r="B80" s="62" t="s">
        <v>94</v>
      </c>
      <c r="C80" s="63" t="s">
        <v>232</v>
      </c>
      <c r="D80" s="64" t="s">
        <v>233</v>
      </c>
      <c r="E80" s="65" t="s">
        <v>160</v>
      </c>
      <c r="F80" s="66">
        <v>24</v>
      </c>
      <c r="G80" s="67">
        <v>2100</v>
      </c>
      <c r="H80" s="68">
        <v>50400</v>
      </c>
      <c r="I80" s="66">
        <v>24</v>
      </c>
      <c r="J80" s="60">
        <f t="shared" si="8"/>
        <v>50400</v>
      </c>
      <c r="K80" s="66">
        <f t="shared" si="9"/>
        <v>0</v>
      </c>
      <c r="L80" s="68">
        <f t="shared" si="7"/>
        <v>0</v>
      </c>
    </row>
    <row r="81" spans="1:13" s="61" customFormat="1" x14ac:dyDescent="0.3">
      <c r="A81" s="62" t="s">
        <v>234</v>
      </c>
      <c r="B81" s="62" t="s">
        <v>94</v>
      </c>
      <c r="C81" s="63" t="s">
        <v>235</v>
      </c>
      <c r="D81" s="64" t="s">
        <v>236</v>
      </c>
      <c r="E81" s="65" t="s">
        <v>160</v>
      </c>
      <c r="F81" s="66">
        <v>2</v>
      </c>
      <c r="G81" s="67">
        <v>2100</v>
      </c>
      <c r="H81" s="68">
        <v>4200</v>
      </c>
      <c r="I81" s="66">
        <v>2</v>
      </c>
      <c r="J81" s="60">
        <f t="shared" si="8"/>
        <v>4200</v>
      </c>
      <c r="K81" s="66">
        <f t="shared" si="9"/>
        <v>0</v>
      </c>
      <c r="L81" s="68">
        <f t="shared" si="7"/>
        <v>0</v>
      </c>
    </row>
    <row r="82" spans="1:13" s="61" customFormat="1" x14ac:dyDescent="0.3">
      <c r="A82" s="62" t="s">
        <v>237</v>
      </c>
      <c r="B82" s="62" t="s">
        <v>94</v>
      </c>
      <c r="C82" s="63" t="s">
        <v>238</v>
      </c>
      <c r="D82" s="64" t="s">
        <v>239</v>
      </c>
      <c r="E82" s="65" t="s">
        <v>160</v>
      </c>
      <c r="F82" s="66">
        <v>2</v>
      </c>
      <c r="G82" s="67">
        <v>2100</v>
      </c>
      <c r="H82" s="68">
        <v>4200</v>
      </c>
      <c r="I82" s="66">
        <v>2</v>
      </c>
      <c r="J82" s="60">
        <f t="shared" si="8"/>
        <v>4200</v>
      </c>
      <c r="K82" s="66">
        <f t="shared" si="9"/>
        <v>0</v>
      </c>
      <c r="L82" s="68">
        <f t="shared" si="7"/>
        <v>0</v>
      </c>
    </row>
    <row r="83" spans="1:13" s="61" customFormat="1" x14ac:dyDescent="0.3">
      <c r="A83" s="62" t="s">
        <v>240</v>
      </c>
      <c r="B83" s="62" t="s">
        <v>94</v>
      </c>
      <c r="C83" s="63" t="s">
        <v>241</v>
      </c>
      <c r="D83" s="64" t="s">
        <v>242</v>
      </c>
      <c r="E83" s="65" t="s">
        <v>160</v>
      </c>
      <c r="F83" s="66">
        <v>2</v>
      </c>
      <c r="G83" s="67">
        <v>2100</v>
      </c>
      <c r="H83" s="68">
        <v>4200</v>
      </c>
      <c r="I83" s="66">
        <v>2</v>
      </c>
      <c r="J83" s="60">
        <f t="shared" si="8"/>
        <v>4200</v>
      </c>
      <c r="K83" s="66">
        <f t="shared" si="9"/>
        <v>0</v>
      </c>
      <c r="L83" s="68">
        <f t="shared" si="7"/>
        <v>0</v>
      </c>
    </row>
    <row r="84" spans="1:13" s="61" customFormat="1" x14ac:dyDescent="0.3">
      <c r="A84" s="62" t="s">
        <v>243</v>
      </c>
      <c r="B84" s="62" t="s">
        <v>94</v>
      </c>
      <c r="C84" s="63" t="s">
        <v>244</v>
      </c>
      <c r="D84" s="64" t="s">
        <v>245</v>
      </c>
      <c r="E84" s="65" t="s">
        <v>160</v>
      </c>
      <c r="F84" s="66">
        <v>2</v>
      </c>
      <c r="G84" s="67">
        <v>2100</v>
      </c>
      <c r="H84" s="68">
        <v>4200</v>
      </c>
      <c r="I84" s="66">
        <v>2</v>
      </c>
      <c r="J84" s="60">
        <f t="shared" si="8"/>
        <v>4200</v>
      </c>
      <c r="K84" s="66">
        <f t="shared" si="9"/>
        <v>0</v>
      </c>
      <c r="L84" s="68">
        <f t="shared" si="7"/>
        <v>0</v>
      </c>
    </row>
    <row r="85" spans="1:13" s="61" customFormat="1" ht="45.2" x14ac:dyDescent="0.3">
      <c r="A85" s="54" t="s">
        <v>246</v>
      </c>
      <c r="B85" s="54" t="s">
        <v>14</v>
      </c>
      <c r="C85" s="55" t="s">
        <v>247</v>
      </c>
      <c r="D85" s="56" t="s">
        <v>248</v>
      </c>
      <c r="E85" s="57" t="s">
        <v>45</v>
      </c>
      <c r="F85" s="58">
        <v>654.5</v>
      </c>
      <c r="G85" s="59">
        <v>130</v>
      </c>
      <c r="H85" s="60">
        <v>85085</v>
      </c>
      <c r="I85" s="58">
        <v>654.5</v>
      </c>
      <c r="J85" s="60">
        <f t="shared" si="8"/>
        <v>85085</v>
      </c>
      <c r="K85" s="58">
        <f t="shared" si="9"/>
        <v>0</v>
      </c>
      <c r="L85" s="60">
        <f t="shared" si="7"/>
        <v>0</v>
      </c>
    </row>
    <row r="86" spans="1:13" s="61" customFormat="1" ht="26.2" x14ac:dyDescent="0.3">
      <c r="A86" s="62" t="s">
        <v>249</v>
      </c>
      <c r="B86" s="62" t="s">
        <v>94</v>
      </c>
      <c r="C86" s="63" t="s">
        <v>250</v>
      </c>
      <c r="D86" s="64" t="s">
        <v>251</v>
      </c>
      <c r="E86" s="65" t="s">
        <v>160</v>
      </c>
      <c r="F86" s="66">
        <v>668</v>
      </c>
      <c r="G86" s="67">
        <v>145</v>
      </c>
      <c r="H86" s="68">
        <v>96860</v>
      </c>
      <c r="I86" s="66">
        <v>668</v>
      </c>
      <c r="J86" s="60">
        <f t="shared" si="8"/>
        <v>96860</v>
      </c>
      <c r="K86" s="66">
        <f t="shared" si="9"/>
        <v>0</v>
      </c>
      <c r="L86" s="68">
        <f t="shared" si="7"/>
        <v>0</v>
      </c>
    </row>
    <row r="87" spans="1:13" s="61" customFormat="1" ht="30.15" x14ac:dyDescent="0.3">
      <c r="A87" s="54" t="s">
        <v>252</v>
      </c>
      <c r="B87" s="54" t="s">
        <v>14</v>
      </c>
      <c r="C87" s="55" t="s">
        <v>253</v>
      </c>
      <c r="D87" s="56" t="s">
        <v>254</v>
      </c>
      <c r="E87" s="57" t="s">
        <v>45</v>
      </c>
      <c r="F87" s="58">
        <v>673.1</v>
      </c>
      <c r="G87" s="59">
        <v>66</v>
      </c>
      <c r="H87" s="60">
        <v>44424.6</v>
      </c>
      <c r="I87" s="58">
        <v>673.1</v>
      </c>
      <c r="J87" s="60">
        <f t="shared" si="8"/>
        <v>44424.6</v>
      </c>
      <c r="K87" s="58">
        <f t="shared" si="9"/>
        <v>0</v>
      </c>
      <c r="L87" s="60">
        <f t="shared" si="7"/>
        <v>0</v>
      </c>
    </row>
    <row r="88" spans="1:13" s="61" customFormat="1" ht="30.15" x14ac:dyDescent="0.3">
      <c r="A88" s="54" t="s">
        <v>255</v>
      </c>
      <c r="B88" s="54" t="s">
        <v>14</v>
      </c>
      <c r="C88" s="55" t="s">
        <v>256</v>
      </c>
      <c r="D88" s="56" t="s">
        <v>257</v>
      </c>
      <c r="E88" s="57" t="s">
        <v>45</v>
      </c>
      <c r="F88" s="58">
        <v>32</v>
      </c>
      <c r="G88" s="59">
        <v>88</v>
      </c>
      <c r="H88" s="60">
        <v>2816</v>
      </c>
      <c r="I88" s="58">
        <v>32</v>
      </c>
      <c r="J88" s="60">
        <f t="shared" si="8"/>
        <v>2816</v>
      </c>
      <c r="K88" s="58">
        <f t="shared" si="9"/>
        <v>0</v>
      </c>
      <c r="L88" s="60">
        <f t="shared" si="7"/>
        <v>0</v>
      </c>
    </row>
    <row r="89" spans="1:13" s="61" customFormat="1" ht="30.15" x14ac:dyDescent="0.3">
      <c r="A89" s="54" t="s">
        <v>258</v>
      </c>
      <c r="B89" s="54" t="s">
        <v>14</v>
      </c>
      <c r="C89" s="55" t="s">
        <v>259</v>
      </c>
      <c r="D89" s="56" t="s">
        <v>260</v>
      </c>
      <c r="E89" s="57" t="s">
        <v>17</v>
      </c>
      <c r="F89" s="58">
        <v>302.89499999999998</v>
      </c>
      <c r="G89" s="59">
        <v>15</v>
      </c>
      <c r="H89" s="60">
        <v>4543.43</v>
      </c>
      <c r="I89" s="58">
        <v>302.89499999999998</v>
      </c>
      <c r="J89" s="60">
        <f t="shared" si="8"/>
        <v>4543.4249999999993</v>
      </c>
      <c r="K89" s="58">
        <f t="shared" si="9"/>
        <v>0</v>
      </c>
      <c r="L89" s="60">
        <f t="shared" si="7"/>
        <v>0</v>
      </c>
    </row>
    <row r="90" spans="1:13" s="61" customFormat="1" ht="30.15" x14ac:dyDescent="0.3">
      <c r="A90" s="54" t="s">
        <v>261</v>
      </c>
      <c r="B90" s="54" t="s">
        <v>14</v>
      </c>
      <c r="C90" s="55" t="s">
        <v>262</v>
      </c>
      <c r="D90" s="56" t="s">
        <v>263</v>
      </c>
      <c r="E90" s="57" t="s">
        <v>160</v>
      </c>
      <c r="F90" s="58">
        <v>1</v>
      </c>
      <c r="G90" s="59">
        <v>250</v>
      </c>
      <c r="H90" s="60">
        <v>250</v>
      </c>
      <c r="I90" s="58">
        <v>1</v>
      </c>
      <c r="J90" s="60">
        <f t="shared" si="8"/>
        <v>250</v>
      </c>
      <c r="K90" s="58">
        <f t="shared" si="9"/>
        <v>0</v>
      </c>
      <c r="L90" s="60">
        <f t="shared" si="7"/>
        <v>0</v>
      </c>
    </row>
    <row r="91" spans="1:13" s="61" customFormat="1" x14ac:dyDescent="0.3">
      <c r="A91" s="54" t="s">
        <v>264</v>
      </c>
      <c r="B91" s="54" t="s">
        <v>14</v>
      </c>
      <c r="C91" s="55" t="s">
        <v>265</v>
      </c>
      <c r="D91" s="56" t="s">
        <v>266</v>
      </c>
      <c r="E91" s="57" t="s">
        <v>45</v>
      </c>
      <c r="F91" s="58">
        <v>12</v>
      </c>
      <c r="G91" s="59">
        <v>150</v>
      </c>
      <c r="H91" s="60">
        <v>1800</v>
      </c>
      <c r="I91" s="58">
        <v>12</v>
      </c>
      <c r="J91" s="60">
        <f t="shared" si="8"/>
        <v>1800</v>
      </c>
      <c r="K91" s="58">
        <f t="shared" si="9"/>
        <v>0</v>
      </c>
      <c r="L91" s="60">
        <f t="shared" si="7"/>
        <v>0</v>
      </c>
    </row>
    <row r="92" spans="1:13" s="61" customFormat="1" ht="30.15" x14ac:dyDescent="0.3">
      <c r="A92" s="54" t="s">
        <v>267</v>
      </c>
      <c r="B92" s="54" t="s">
        <v>14</v>
      </c>
      <c r="C92" s="55" t="s">
        <v>268</v>
      </c>
      <c r="D92" s="56" t="s">
        <v>269</v>
      </c>
      <c r="E92" s="57" t="s">
        <v>45</v>
      </c>
      <c r="F92" s="58">
        <v>5.8</v>
      </c>
      <c r="G92" s="59">
        <v>250</v>
      </c>
      <c r="H92" s="60">
        <v>1450</v>
      </c>
      <c r="I92" s="58">
        <v>5.8</v>
      </c>
      <c r="J92" s="60">
        <f t="shared" si="8"/>
        <v>1450</v>
      </c>
      <c r="K92" s="58">
        <f t="shared" si="9"/>
        <v>0</v>
      </c>
      <c r="L92" s="60">
        <f t="shared" si="7"/>
        <v>0</v>
      </c>
    </row>
    <row r="93" spans="1:13" s="61" customFormat="1" x14ac:dyDescent="0.3">
      <c r="A93" s="57" t="s">
        <v>270</v>
      </c>
      <c r="B93" s="57" t="s">
        <v>14</v>
      </c>
      <c r="C93" s="55" t="s">
        <v>271</v>
      </c>
      <c r="D93" s="56" t="s">
        <v>272</v>
      </c>
      <c r="E93" s="57" t="s">
        <v>45</v>
      </c>
      <c r="F93" s="58">
        <v>5.8</v>
      </c>
      <c r="G93" s="59">
        <v>350</v>
      </c>
      <c r="H93" s="60">
        <v>2030</v>
      </c>
      <c r="I93" s="58">
        <v>5.8</v>
      </c>
      <c r="J93" s="60">
        <f t="shared" si="8"/>
        <v>2030</v>
      </c>
      <c r="K93" s="58">
        <f t="shared" si="9"/>
        <v>0</v>
      </c>
      <c r="L93" s="60">
        <f t="shared" si="7"/>
        <v>0</v>
      </c>
    </row>
    <row r="94" spans="1:13" s="61" customFormat="1" ht="15.75" x14ac:dyDescent="0.35">
      <c r="A94" s="69"/>
      <c r="B94" s="69" t="s">
        <v>9</v>
      </c>
      <c r="C94" s="70" t="s">
        <v>273</v>
      </c>
      <c r="D94" s="70" t="s">
        <v>274</v>
      </c>
      <c r="E94" s="69"/>
      <c r="F94" s="69"/>
      <c r="G94" s="71"/>
      <c r="H94" s="72">
        <v>554054.93999999994</v>
      </c>
      <c r="I94" s="69"/>
      <c r="J94" s="72">
        <f>SUM(J95:J99)</f>
        <v>554054.93999999994</v>
      </c>
      <c r="K94" s="69"/>
      <c r="L94" s="72">
        <f t="shared" ref="L94:L103" si="10">H94-J94</f>
        <v>0</v>
      </c>
    </row>
    <row r="95" spans="1:13" s="61" customFormat="1" ht="30.15" x14ac:dyDescent="0.3">
      <c r="A95" s="57" t="s">
        <v>275</v>
      </c>
      <c r="B95" s="57" t="s">
        <v>14</v>
      </c>
      <c r="C95" s="55" t="s">
        <v>276</v>
      </c>
      <c r="D95" s="56" t="s">
        <v>277</v>
      </c>
      <c r="E95" s="57" t="s">
        <v>86</v>
      </c>
      <c r="F95" s="58">
        <v>260.56700000000001</v>
      </c>
      <c r="G95" s="59">
        <v>130</v>
      </c>
      <c r="H95" s="60">
        <v>33873.71</v>
      </c>
      <c r="I95" s="58">
        <v>260.56700000000001</v>
      </c>
      <c r="J95" s="60">
        <f t="shared" si="8"/>
        <v>33873.71</v>
      </c>
      <c r="K95" s="58">
        <f t="shared" si="9"/>
        <v>0</v>
      </c>
      <c r="L95" s="60">
        <f t="shared" ref="L95:L99" si="11">K95*G95</f>
        <v>0</v>
      </c>
    </row>
    <row r="96" spans="1:13" s="61" customFormat="1" ht="30.15" x14ac:dyDescent="0.3">
      <c r="A96" s="54" t="s">
        <v>278</v>
      </c>
      <c r="B96" s="54" t="s">
        <v>14</v>
      </c>
      <c r="C96" s="55" t="s">
        <v>279</v>
      </c>
      <c r="D96" s="56" t="s">
        <v>280</v>
      </c>
      <c r="E96" s="57" t="s">
        <v>86</v>
      </c>
      <c r="F96" s="58">
        <v>262.16399999999999</v>
      </c>
      <c r="G96" s="59">
        <v>400</v>
      </c>
      <c r="H96" s="60">
        <v>104865.60000000001</v>
      </c>
      <c r="I96" s="58">
        <v>262.16399999999999</v>
      </c>
      <c r="J96" s="60">
        <f t="shared" si="8"/>
        <v>104865.59999999999</v>
      </c>
      <c r="K96" s="58">
        <f t="shared" si="9"/>
        <v>0</v>
      </c>
      <c r="L96" s="60">
        <f t="shared" si="11"/>
        <v>0</v>
      </c>
      <c r="M96" s="73"/>
    </row>
    <row r="97" spans="1:12" s="61" customFormat="1" ht="30.15" x14ac:dyDescent="0.3">
      <c r="A97" s="54" t="s">
        <v>281</v>
      </c>
      <c r="B97" s="54" t="s">
        <v>14</v>
      </c>
      <c r="C97" s="55" t="s">
        <v>282</v>
      </c>
      <c r="D97" s="56" t="s">
        <v>283</v>
      </c>
      <c r="E97" s="57" t="s">
        <v>86</v>
      </c>
      <c r="F97" s="58">
        <v>575.61</v>
      </c>
      <c r="G97" s="59">
        <v>130</v>
      </c>
      <c r="H97" s="60">
        <v>74829.3</v>
      </c>
      <c r="I97" s="58">
        <v>575.61</v>
      </c>
      <c r="J97" s="60">
        <f t="shared" si="8"/>
        <v>74829.3</v>
      </c>
      <c r="K97" s="58">
        <f t="shared" si="9"/>
        <v>0</v>
      </c>
      <c r="L97" s="60">
        <f t="shared" si="11"/>
        <v>0</v>
      </c>
    </row>
    <row r="98" spans="1:12" s="61" customFormat="1" ht="30.15" x14ac:dyDescent="0.3">
      <c r="A98" s="54" t="s">
        <v>284</v>
      </c>
      <c r="B98" s="54" t="s">
        <v>14</v>
      </c>
      <c r="C98" s="55" t="s">
        <v>285</v>
      </c>
      <c r="D98" s="56" t="s">
        <v>286</v>
      </c>
      <c r="E98" s="57" t="s">
        <v>86</v>
      </c>
      <c r="F98" s="58">
        <v>1098.3430000000001</v>
      </c>
      <c r="G98" s="59">
        <v>90</v>
      </c>
      <c r="H98" s="60">
        <v>98850.87</v>
      </c>
      <c r="I98" s="58">
        <v>1098.3430000000001</v>
      </c>
      <c r="J98" s="60">
        <f t="shared" si="8"/>
        <v>98850.87000000001</v>
      </c>
      <c r="K98" s="58">
        <f t="shared" si="9"/>
        <v>0</v>
      </c>
      <c r="L98" s="60">
        <f t="shared" si="11"/>
        <v>0</v>
      </c>
    </row>
    <row r="99" spans="1:12" s="61" customFormat="1" ht="30.15" x14ac:dyDescent="0.3">
      <c r="A99" s="54" t="s">
        <v>287</v>
      </c>
      <c r="B99" s="54" t="s">
        <v>14</v>
      </c>
      <c r="C99" s="55" t="s">
        <v>288</v>
      </c>
      <c r="D99" s="56" t="s">
        <v>289</v>
      </c>
      <c r="E99" s="57" t="s">
        <v>86</v>
      </c>
      <c r="F99" s="58">
        <v>24163.545999999998</v>
      </c>
      <c r="G99" s="59">
        <v>10</v>
      </c>
      <c r="H99" s="60">
        <v>241635.46</v>
      </c>
      <c r="I99" s="58">
        <v>24163.545999999998</v>
      </c>
      <c r="J99" s="60">
        <f t="shared" si="8"/>
        <v>241635.46</v>
      </c>
      <c r="K99" s="58">
        <f t="shared" si="9"/>
        <v>0</v>
      </c>
      <c r="L99" s="60">
        <f t="shared" si="11"/>
        <v>0</v>
      </c>
    </row>
    <row r="100" spans="1:12" s="61" customFormat="1" ht="15.75" x14ac:dyDescent="0.35">
      <c r="A100" s="69"/>
      <c r="B100" s="69" t="s">
        <v>9</v>
      </c>
      <c r="C100" s="70" t="s">
        <v>290</v>
      </c>
      <c r="D100" s="70" t="s">
        <v>291</v>
      </c>
      <c r="E100" s="69"/>
      <c r="F100" s="69"/>
      <c r="G100" s="71"/>
      <c r="H100" s="72">
        <v>75069.899999999994</v>
      </c>
      <c r="I100" s="69"/>
      <c r="J100" s="72">
        <f>J101</f>
        <v>75069.899999999994</v>
      </c>
      <c r="K100" s="69"/>
      <c r="L100" s="72">
        <f t="shared" si="10"/>
        <v>0</v>
      </c>
    </row>
    <row r="101" spans="1:12" s="61" customFormat="1" ht="45.2" x14ac:dyDescent="0.3">
      <c r="A101" s="54" t="s">
        <v>292</v>
      </c>
      <c r="B101" s="54" t="s">
        <v>14</v>
      </c>
      <c r="C101" s="55" t="s">
        <v>293</v>
      </c>
      <c r="D101" s="56" t="s">
        <v>294</v>
      </c>
      <c r="E101" s="57" t="s">
        <v>86</v>
      </c>
      <c r="F101" s="58">
        <v>1251.165</v>
      </c>
      <c r="G101" s="59">
        <v>60</v>
      </c>
      <c r="H101" s="60">
        <v>75069.899999999994</v>
      </c>
      <c r="I101" s="58">
        <v>1251.165</v>
      </c>
      <c r="J101" s="60">
        <f t="shared" si="8"/>
        <v>75069.899999999994</v>
      </c>
      <c r="K101" s="58">
        <f t="shared" si="9"/>
        <v>0</v>
      </c>
      <c r="L101" s="60">
        <f>K101*G101</f>
        <v>0</v>
      </c>
    </row>
    <row r="102" spans="1:12" s="61" customFormat="1" ht="16.399999999999999" x14ac:dyDescent="0.35">
      <c r="A102" s="69"/>
      <c r="B102" s="69" t="s">
        <v>9</v>
      </c>
      <c r="C102" s="74" t="s">
        <v>295</v>
      </c>
      <c r="D102" s="74" t="s">
        <v>296</v>
      </c>
      <c r="E102" s="69"/>
      <c r="F102" s="69"/>
      <c r="G102" s="71"/>
      <c r="H102" s="75">
        <v>12500</v>
      </c>
      <c r="I102" s="69"/>
      <c r="J102" s="75">
        <f>J103</f>
        <v>12500</v>
      </c>
      <c r="K102" s="69"/>
      <c r="L102" s="75">
        <f t="shared" si="10"/>
        <v>0</v>
      </c>
    </row>
    <row r="103" spans="1:12" s="61" customFormat="1" ht="15.75" x14ac:dyDescent="0.35">
      <c r="A103" s="69"/>
      <c r="B103" s="69" t="s">
        <v>9</v>
      </c>
      <c r="C103" s="70" t="s">
        <v>297</v>
      </c>
      <c r="D103" s="70" t="s">
        <v>298</v>
      </c>
      <c r="E103" s="69"/>
      <c r="F103" s="69"/>
      <c r="G103" s="71"/>
      <c r="H103" s="72">
        <v>12500</v>
      </c>
      <c r="I103" s="69"/>
      <c r="J103" s="72">
        <f>J104</f>
        <v>12500</v>
      </c>
      <c r="K103" s="69"/>
      <c r="L103" s="72">
        <f t="shared" si="10"/>
        <v>0</v>
      </c>
    </row>
    <row r="104" spans="1:12" s="61" customFormat="1" ht="30.15" x14ac:dyDescent="0.3">
      <c r="A104" s="54" t="s">
        <v>299</v>
      </c>
      <c r="B104" s="54" t="s">
        <v>14</v>
      </c>
      <c r="C104" s="55" t="s">
        <v>300</v>
      </c>
      <c r="D104" s="56" t="s">
        <v>301</v>
      </c>
      <c r="E104" s="57" t="s">
        <v>302</v>
      </c>
      <c r="F104" s="58">
        <v>1</v>
      </c>
      <c r="G104" s="59">
        <v>12500</v>
      </c>
      <c r="H104" s="60">
        <v>12500</v>
      </c>
      <c r="I104" s="58">
        <v>1</v>
      </c>
      <c r="J104" s="60">
        <f t="shared" si="8"/>
        <v>12500</v>
      </c>
      <c r="K104" s="58">
        <f t="shared" si="9"/>
        <v>0</v>
      </c>
      <c r="L104" s="60">
        <f>K104*G104</f>
        <v>0</v>
      </c>
    </row>
  </sheetData>
  <mergeCells count="3">
    <mergeCell ref="F3:H3"/>
    <mergeCell ref="I3:J3"/>
    <mergeCell ref="K3:L3"/>
  </mergeCells>
  <pageMargins left="0.55000000000000004" right="0.36" top="0.78740157480314965" bottom="0.78740157480314965" header="0.31496062992125984" footer="0.31496062992125984"/>
  <pageSetup paperSize="9" scale="58" fitToHeight="2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REKAPITULACE</vt:lpstr>
      <vt:lpstr>SO 101 - Chodníky a autob...</vt:lpstr>
      <vt:lpstr>'SO 101 - Chodníky a autob...'!Oblast_tisku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Heverlová</dc:creator>
  <cp:lastModifiedBy>Jana Heverlová</cp:lastModifiedBy>
  <cp:lastPrinted>2016-11-07T17:02:16Z</cp:lastPrinted>
  <dcterms:created xsi:type="dcterms:W3CDTF">2016-11-02T12:12:51Z</dcterms:created>
  <dcterms:modified xsi:type="dcterms:W3CDTF">2016-11-15T10:16:50Z</dcterms:modified>
</cp:coreProperties>
</file>